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peralta\Desktop\"/>
    </mc:Choice>
  </mc:AlternateContent>
  <xr:revisionPtr revIDLastSave="0" documentId="13_ncr:1_{291B232B-B718-4FAC-A5F2-6A59903B6DA9}" xr6:coauthVersionLast="36" xr6:coauthVersionMax="36" xr10:uidLastSave="{00000000-0000-0000-0000-000000000000}"/>
  <bookViews>
    <workbookView xWindow="0" yWindow="0" windowWidth="23040" windowHeight="9708" activeTab="2" xr2:uid="{1C212639-82A5-413C-8413-08ED81218F4B}"/>
  </bookViews>
  <sheets>
    <sheet name="ESPECIAL" sheetId="2" r:id="rId1"/>
    <sheet name="COLECTORA (USD)" sheetId="8" r:id="rId2"/>
    <sheet name="colectora" sheetId="7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0" i="2" l="1"/>
  <c r="E12" i="8" l="1"/>
  <c r="G13" i="8"/>
  <c r="G14" i="7"/>
  <c r="G14" i="2" l="1"/>
  <c r="G15" i="2" s="1"/>
  <c r="G16" i="2" s="1"/>
  <c r="G17" i="2" s="1"/>
  <c r="G18" i="2" s="1"/>
  <c r="G19" i="2" s="1"/>
  <c r="G20" i="2" s="1"/>
  <c r="G21" i="2" s="1"/>
  <c r="G22" i="2" s="1"/>
  <c r="G23" i="2" s="1"/>
  <c r="G24" i="2" s="1"/>
  <c r="G25" i="2" s="1"/>
  <c r="G26" i="2" s="1"/>
  <c r="G27" i="2" s="1"/>
  <c r="G28" i="2" s="1"/>
  <c r="G29" i="2" s="1"/>
  <c r="G30" i="2" s="1"/>
  <c r="G31" i="2" s="1"/>
  <c r="G32" i="2" s="1"/>
  <c r="G33" i="2" s="1"/>
  <c r="G34" i="2" s="1"/>
  <c r="G35" i="2" s="1"/>
  <c r="G36" i="2" s="1"/>
  <c r="G37" i="2" s="1"/>
  <c r="G38" i="2" s="1"/>
  <c r="G39" i="2" s="1"/>
  <c r="G40" i="2" s="1"/>
  <c r="G41" i="2" s="1"/>
  <c r="G42" i="2" s="1"/>
  <c r="G43" i="2" s="1"/>
  <c r="G44" i="2" s="1"/>
  <c r="G45" i="2" s="1"/>
  <c r="G46" i="2" s="1"/>
  <c r="G47" i="2" s="1"/>
  <c r="G48" i="2" s="1"/>
  <c r="G49" i="2" s="1"/>
  <c r="G50" i="2" s="1"/>
  <c r="G51" i="2" s="1"/>
  <c r="G52" i="2" s="1"/>
  <c r="G53" i="2" s="1"/>
  <c r="G54" i="2" s="1"/>
  <c r="G55" i="2" s="1"/>
  <c r="G56" i="2" s="1"/>
  <c r="G57" i="2" s="1"/>
  <c r="G58" i="2" s="1"/>
  <c r="G59" i="2" s="1"/>
  <c r="G60" i="2" s="1"/>
  <c r="G61" i="2" s="1"/>
  <c r="G62" i="2" s="1"/>
  <c r="G63" i="2" s="1"/>
  <c r="G64" i="2" s="1"/>
  <c r="G65" i="2" s="1"/>
  <c r="G66" i="2" s="1"/>
  <c r="G67" i="2" s="1"/>
  <c r="G68" i="2" s="1"/>
  <c r="G69" i="2" s="1"/>
  <c r="G70" i="2" s="1"/>
  <c r="G71" i="2" s="1"/>
  <c r="G72" i="2" s="1"/>
  <c r="G73" i="2" s="1"/>
  <c r="G74" i="2" s="1"/>
  <c r="G75" i="2" s="1"/>
  <c r="G76" i="2" s="1"/>
  <c r="G77" i="2" s="1"/>
  <c r="G78" i="2" s="1"/>
  <c r="G79" i="2" s="1"/>
  <c r="G80" i="2" s="1"/>
  <c r="G81" i="2" s="1"/>
  <c r="G82" i="2" s="1"/>
  <c r="G83" i="2" s="1"/>
  <c r="G84" i="2" s="1"/>
  <c r="G85" i="2" s="1"/>
  <c r="G86" i="2" s="1"/>
  <c r="G87" i="2" s="1"/>
  <c r="G88" i="2" s="1"/>
  <c r="G89" i="2" s="1"/>
  <c r="G90" i="2" s="1"/>
  <c r="G91" i="2" s="1"/>
  <c r="G92" i="2" s="1"/>
  <c r="G93" i="2" s="1"/>
  <c r="G94" i="2" s="1"/>
  <c r="G95" i="2" s="1"/>
  <c r="G96" i="2" s="1"/>
  <c r="G97" i="2" s="1"/>
  <c r="G98" i="2" s="1"/>
  <c r="G99" i="2" s="1"/>
  <c r="G100" i="2" s="1"/>
  <c r="G101" i="2" s="1"/>
  <c r="G102" i="2" s="1"/>
  <c r="G103" i="2" s="1"/>
  <c r="G104" i="2" s="1"/>
  <c r="G105" i="2" s="1"/>
  <c r="G106" i="2" s="1"/>
  <c r="G107" i="2" s="1"/>
  <c r="G108" i="2" s="1"/>
  <c r="G109" i="2" s="1"/>
  <c r="G110" i="2" s="1"/>
  <c r="G111" i="2" s="1"/>
  <c r="G112" i="2" s="1"/>
  <c r="G113" i="2" s="1"/>
  <c r="G114" i="2" s="1"/>
  <c r="G115" i="2" s="1"/>
  <c r="G116" i="2" s="1"/>
  <c r="G117" i="2" s="1"/>
  <c r="G118" i="2" s="1"/>
  <c r="G119" i="2" s="1"/>
  <c r="G120" i="2" s="1"/>
  <c r="G121" i="2" s="1"/>
  <c r="G122" i="2" s="1"/>
  <c r="G123" i="2" s="1"/>
  <c r="G124" i="2" s="1"/>
  <c r="G125" i="2" s="1"/>
  <c r="G126" i="2" s="1"/>
  <c r="G127" i="2" s="1"/>
  <c r="G128" i="2" s="1"/>
  <c r="G129" i="2" s="1"/>
  <c r="G130" i="2" s="1"/>
  <c r="G131" i="2" s="1"/>
  <c r="G132" i="2" s="1"/>
  <c r="G133" i="2" s="1"/>
  <c r="G134" i="2" s="1"/>
  <c r="G135" i="2" s="1"/>
  <c r="G136" i="2" s="1"/>
  <c r="G137" i="2" s="1"/>
  <c r="G138" i="2" s="1"/>
  <c r="G139" i="2" s="1"/>
  <c r="G140" i="2" s="1"/>
  <c r="G141" i="2" s="1"/>
  <c r="G142" i="2" s="1"/>
  <c r="G143" i="2" s="1"/>
  <c r="G144" i="2" s="1"/>
  <c r="G145" i="2" s="1"/>
  <c r="G146" i="2" s="1"/>
  <c r="G147" i="2" s="1"/>
  <c r="G148" i="2" s="1"/>
  <c r="G149" i="2" s="1"/>
  <c r="G150" i="2" s="1"/>
  <c r="G151" i="2" s="1"/>
  <c r="G152" i="2" s="1"/>
  <c r="G153" i="2" s="1"/>
  <c r="G154" i="2" s="1"/>
  <c r="G155" i="2" s="1"/>
  <c r="G156" i="2" s="1"/>
  <c r="G157" i="2" s="1"/>
  <c r="G158" i="2" s="1"/>
  <c r="G159" i="2" s="1"/>
  <c r="G160" i="2" s="1"/>
  <c r="G161" i="2" s="1"/>
  <c r="G162" i="2" s="1"/>
  <c r="G163" i="2" s="1"/>
  <c r="G164" i="2" s="1"/>
  <c r="G165" i="2" s="1"/>
  <c r="G166" i="2" s="1"/>
  <c r="G167" i="2" s="1"/>
  <c r="G168" i="2" s="1"/>
  <c r="G169" i="2" s="1"/>
  <c r="G170" i="2" s="1"/>
  <c r="G171" i="2" s="1"/>
  <c r="G172" i="2" s="1"/>
  <c r="G173" i="2" s="1"/>
  <c r="G174" i="2" s="1"/>
  <c r="G175" i="2" s="1"/>
  <c r="G176" i="2" s="1"/>
  <c r="G177" i="2" s="1"/>
  <c r="G178" i="2" s="1"/>
  <c r="G179" i="2" s="1"/>
  <c r="G180" i="2" s="1"/>
  <c r="G181" i="2" s="1"/>
  <c r="G182" i="2" s="1"/>
  <c r="G183" i="2" s="1"/>
  <c r="G184" i="2" s="1"/>
  <c r="G185" i="2" s="1"/>
  <c r="G186" i="2" s="1"/>
  <c r="G187" i="2" s="1"/>
  <c r="G188" i="2" s="1"/>
  <c r="E189" i="2" l="1"/>
  <c r="I182" i="2" l="1"/>
  <c r="I181" i="2"/>
  <c r="I185" i="2" s="1"/>
  <c r="I173" i="2"/>
  <c r="I186" i="2" l="1"/>
  <c r="I183" i="2"/>
  <c r="F189" i="2" l="1"/>
  <c r="F12" i="8" l="1"/>
  <c r="G11" i="8" l="1"/>
  <c r="M11" i="7" l="1"/>
  <c r="E13" i="7" l="1"/>
  <c r="G11" i="7" l="1"/>
  <c r="G12" i="7" s="1"/>
</calcChain>
</file>

<file path=xl/sharedStrings.xml><?xml version="1.0" encoding="utf-8"?>
<sst xmlns="http://schemas.openxmlformats.org/spreadsheetml/2006/main" count="377" uniqueCount="131">
  <si>
    <t>CUENTA COLECTORA DE RECURSOS PROPIOS CTA No 010-252470-0</t>
  </si>
  <si>
    <t>Fecha</t>
  </si>
  <si>
    <t>Ck No/ Tranf</t>
  </si>
  <si>
    <t>CUENTA ESPECIAL  CTA No 010-500117-1</t>
  </si>
  <si>
    <t>Balance</t>
  </si>
  <si>
    <t>Pag No 1</t>
  </si>
  <si>
    <t>Contador</t>
  </si>
  <si>
    <t>Director Financiero</t>
  </si>
  <si>
    <t xml:space="preserve">                                     _______________________________</t>
  </si>
  <si>
    <t>Pag No  1</t>
  </si>
  <si>
    <t xml:space="preserve"> </t>
  </si>
  <si>
    <t>CUENTA COLECTORA RECURSOS PROPIOS (USD)  CTA No 9998005000</t>
  </si>
  <si>
    <t>Descripción</t>
  </si>
  <si>
    <t xml:space="preserve">Débito </t>
  </si>
  <si>
    <t>Crédito</t>
  </si>
  <si>
    <t>Lic Felipe Suero Capellán</t>
  </si>
  <si>
    <t xml:space="preserve">  </t>
  </si>
  <si>
    <t xml:space="preserve">Técnico </t>
  </si>
  <si>
    <t xml:space="preserve">TOTAL </t>
  </si>
  <si>
    <t>TOTAL</t>
  </si>
  <si>
    <t>Jorge Moronta Pérez</t>
  </si>
  <si>
    <t xml:space="preserve">Jorge Moronta </t>
  </si>
  <si>
    <t>Amauris Castillo C</t>
  </si>
  <si>
    <t xml:space="preserve">INGRESO POR TRANSFERENCIA </t>
  </si>
  <si>
    <t>DEPÓSITO</t>
  </si>
  <si>
    <t xml:space="preserve">TARJETA DE CRÉDITO </t>
  </si>
  <si>
    <t>TARJETA DE CRÉDITO  (SANTIAGO)</t>
  </si>
  <si>
    <t>COMISIÓN POR SERVICIOS (PAGO CARDNET)</t>
  </si>
  <si>
    <t>l</t>
  </si>
  <si>
    <t>RETENCIÓN 2.5% DE COBRO TC</t>
  </si>
  <si>
    <t>RETENCIÓN 2.5% DE COBRO TC (SANTIAGO)</t>
  </si>
  <si>
    <t>CARGOS BANCARIOS 0.15%, CHEQUES PAGADOS</t>
  </si>
  <si>
    <t xml:space="preserve">CARGOS POR TRANSFERENCIA EXTERIOR </t>
  </si>
  <si>
    <t>tesoria 14,299,322.81</t>
  </si>
  <si>
    <t>nosotros 13,283,906.96</t>
  </si>
  <si>
    <t xml:space="preserve">tenemos de diferencia </t>
  </si>
  <si>
    <t>nosotros tenemos 1,361,500 de los cheques en transito</t>
  </si>
  <si>
    <t>que aun tesoria no a tomado.</t>
  </si>
  <si>
    <t>si a los 14,299,322.81 se le reta los cheques 1,361,500.</t>
  </si>
  <si>
    <t xml:space="preserve">queda 12,937,822.81. </t>
  </si>
  <si>
    <t>PARA BUSCAR DIFERENCIA ENTRE TESORIA Y CONTABILIDAD</t>
  </si>
  <si>
    <t>INGRESOS Y EGRESOS MES DE FEBRERO 2026</t>
  </si>
  <si>
    <t>Balance al 31/01/2026</t>
  </si>
  <si>
    <t>BALANCE AL 28 FEBRERO 2026 CUENTA ESPECIAL</t>
  </si>
  <si>
    <t>INGRESOS Y EGRESOS  MES DE FEBRERO 2026</t>
  </si>
  <si>
    <t>BALANCE AL 28 FEBRERO DE 2026 CUENTA RECURSOS PROPIOS (USD)</t>
  </si>
  <si>
    <t>LOTE 013</t>
  </si>
  <si>
    <t>LOTE 075</t>
  </si>
  <si>
    <t>SUPERINTENDENCIA DE SEGUROS (CHEQUES)</t>
  </si>
  <si>
    <t>SUPERINTENDENCIA DE PENSIONES</t>
  </si>
  <si>
    <t>I</t>
  </si>
  <si>
    <t>LOTE 014</t>
  </si>
  <si>
    <t>LOTE 076</t>
  </si>
  <si>
    <t>RETENCIÓN 2% DE AJUTADORES</t>
  </si>
  <si>
    <t>LOTE 015</t>
  </si>
  <si>
    <t>LOTE 077</t>
  </si>
  <si>
    <t>RENOVACIÓN DE LICENCIA (CHEQUE)</t>
  </si>
  <si>
    <t xml:space="preserve">COMISIÓN POR CHEQUE ADM. PRIVADO </t>
  </si>
  <si>
    <t>IMP 0.0015 APLICADO AL CHEQUE PRIVADO</t>
  </si>
  <si>
    <r>
      <t>DÉBITO POR PAGO DE RECLAMACIÓN DE SEGUROS CIBAO (</t>
    </r>
    <r>
      <rPr>
        <b/>
        <sz val="11"/>
        <color theme="1"/>
        <rFont val="Calibri"/>
        <family val="2"/>
        <scheme val="minor"/>
      </rPr>
      <t>CHQUE POR EL BANCO</t>
    </r>
    <r>
      <rPr>
        <sz val="11"/>
        <color theme="1"/>
        <rFont val="Calibri"/>
        <family val="2"/>
        <scheme val="minor"/>
      </rPr>
      <t>)</t>
    </r>
  </si>
  <si>
    <t>INGRESO POR CANCELACIÓN DEL CERTIFICADO Y LOS INTERES GENERADOS A LA FECHA</t>
  </si>
  <si>
    <t>LOTE 016</t>
  </si>
  <si>
    <t>LOTE 078</t>
  </si>
  <si>
    <t>NALIS LIRANZO DE DILONEX</t>
  </si>
  <si>
    <t>JOSÉ DARIO MARCELINO REYES</t>
  </si>
  <si>
    <t>LOTE 017</t>
  </si>
  <si>
    <t>LOTE 079</t>
  </si>
  <si>
    <t>COLECTOR DE IMPUESTOS INTERNOS</t>
  </si>
  <si>
    <t>LOTE 018</t>
  </si>
  <si>
    <t xml:space="preserve">JULIO CÉSAR VALENTÍN JIMINIÁN </t>
  </si>
  <si>
    <t>LOTE 019</t>
  </si>
  <si>
    <t>LOTE 080</t>
  </si>
  <si>
    <t>LOTE 020</t>
  </si>
  <si>
    <t>LOTE 081</t>
  </si>
  <si>
    <t>RESOL. AJUSTADORES (CHEQUE)</t>
  </si>
  <si>
    <t>LOTE 021</t>
  </si>
  <si>
    <t>LOTE 082</t>
  </si>
  <si>
    <t xml:space="preserve">RETENCIÓN 2.5% DE COBRO TC </t>
  </si>
  <si>
    <t>82 THGROUP S.R.L.</t>
  </si>
  <si>
    <t>LOTE 022</t>
  </si>
  <si>
    <t>LOTE 083</t>
  </si>
  <si>
    <t xml:space="preserve">EXPED. DE LICEBCIA(CHEQUE) </t>
  </si>
  <si>
    <t>LOTE 023</t>
  </si>
  <si>
    <t>LOTE 084</t>
  </si>
  <si>
    <t xml:space="preserve">I </t>
  </si>
  <si>
    <t>LOTE 024</t>
  </si>
  <si>
    <t>LOTE 085</t>
  </si>
  <si>
    <t>LIBR 101</t>
  </si>
  <si>
    <t>OFICINA DE COORDINACIÓN PRESIDENCIAL</t>
  </si>
  <si>
    <t>RENOVACIÓN DE LICENCIA/RESL. AJUTADORES (CHEQUE)</t>
  </si>
  <si>
    <t>LOTE 025</t>
  </si>
  <si>
    <t>LOTE 086</t>
  </si>
  <si>
    <t>LOTE 026</t>
  </si>
  <si>
    <t>LOTE 087</t>
  </si>
  <si>
    <t>LOTE 027</t>
  </si>
  <si>
    <t>LOTE 088</t>
  </si>
  <si>
    <t>LOTE 028</t>
  </si>
  <si>
    <t>LOTE 089</t>
  </si>
  <si>
    <t xml:space="preserve">LOTE 029 </t>
  </si>
  <si>
    <t>LOTE 090</t>
  </si>
  <si>
    <t xml:space="preserve">AURA MASSIEL CRUZ UREÑA </t>
  </si>
  <si>
    <t xml:space="preserve">INGRESO SEGÚN INFORME DE DISPONIBILIDAD </t>
  </si>
  <si>
    <t>LOTE 030</t>
  </si>
  <si>
    <t>LOTE 091</t>
  </si>
  <si>
    <t>LOTE 031</t>
  </si>
  <si>
    <t>LOTE 092</t>
  </si>
  <si>
    <t>COMISIÓN MANEJO DE CUENTA</t>
  </si>
  <si>
    <t>FRANCISCO EDUARDO CAMPOS ÁLVAREZ</t>
  </si>
  <si>
    <t>JORGE LUIS MORONTA PÉREZ</t>
  </si>
  <si>
    <t>RAFIEL ELISA VÁSQUEZ JAVIER</t>
  </si>
  <si>
    <t xml:space="preserve">JORGE LUIS CEBALLOS PIMENTEL </t>
  </si>
  <si>
    <t xml:space="preserve">LILLIAN GISELLE BÁEZ UREÑA </t>
  </si>
  <si>
    <t xml:space="preserve">VÍCTOR RAMÓN DÍAZ DELMONTE </t>
  </si>
  <si>
    <r>
      <t>VÍCTOR RAMÓN DÍAZ DELMONTE (</t>
    </r>
    <r>
      <rPr>
        <b/>
        <sz val="11"/>
        <color theme="1"/>
        <rFont val="Calibri"/>
        <family val="2"/>
        <scheme val="minor"/>
      </rPr>
      <t>NULO</t>
    </r>
    <r>
      <rPr>
        <sz val="11"/>
        <color theme="1"/>
        <rFont val="Calibri"/>
        <family val="2"/>
        <scheme val="minor"/>
      </rPr>
      <t>)</t>
    </r>
  </si>
  <si>
    <t>GLENN DAVIS FELIPE CASTRO</t>
  </si>
  <si>
    <t xml:space="preserve">DAVID AMILCAR ROMERO HERNÁNDEZ </t>
  </si>
  <si>
    <t>ISAURA ISABEL PEÑALÓ MONTERO</t>
  </si>
  <si>
    <t>AMILCAR DEMETRIO CARRASCO RODRÍGUEZ</t>
  </si>
  <si>
    <t>JOSÉ EULALIO DE LA CRUZ FLORENTINO</t>
  </si>
  <si>
    <t>ELIANA PATRICIA DÍAZ SÁNCHEZ</t>
  </si>
  <si>
    <t>MARTHA JOSEFINA PERALLÓN REYES</t>
  </si>
  <si>
    <t>ARNULFO RODRÍGUEZ VERAS</t>
  </si>
  <si>
    <t>ESTEFANY INDIRA PUJOLS CASTILLO</t>
  </si>
  <si>
    <t>ULISES GREGORIO BILLINI GÓNZALEZ</t>
  </si>
  <si>
    <r>
      <t>ULISES GREGORIO BILLINI GÓNZALEZ (</t>
    </r>
    <r>
      <rPr>
        <b/>
        <sz val="11"/>
        <color theme="1"/>
        <rFont val="Calibri"/>
        <family val="2"/>
        <scheme val="minor"/>
      </rPr>
      <t>NULO</t>
    </r>
    <r>
      <rPr>
        <sz val="11"/>
        <color theme="1"/>
        <rFont val="Calibri"/>
        <family val="2"/>
        <scheme val="minor"/>
      </rPr>
      <t>)</t>
    </r>
  </si>
  <si>
    <t>NIDIA PAULINO VALDEZ DE VALERIO</t>
  </si>
  <si>
    <t>FERNANDO MANUEL BONILLA MENDOZA</t>
  </si>
  <si>
    <t>YULISA FRANCISCA ROZÓN ORTÍZ</t>
  </si>
  <si>
    <r>
      <t>JUAN ELIESER CLASE CRUZ (</t>
    </r>
    <r>
      <rPr>
        <b/>
        <sz val="11"/>
        <color theme="1"/>
        <rFont val="Calibri"/>
        <family val="2"/>
        <scheme val="minor"/>
      </rPr>
      <t>NULO</t>
    </r>
    <r>
      <rPr>
        <sz val="11"/>
        <color theme="1"/>
        <rFont val="Calibri"/>
        <family val="2"/>
        <scheme val="minor"/>
      </rPr>
      <t>)</t>
    </r>
  </si>
  <si>
    <t xml:space="preserve">JUAN ELIESER CLASE CRUZ </t>
  </si>
  <si>
    <t>BALANCE AL 28 DE FEBRERO 2026 CUENTA COLECTORA RECURSOS PROPIOS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</si>
</sst>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&quot;XDR&quot;* #,##0.00_-;\-&quot;XDR&quot;* #,##0.00_-;_-&quot;XDR&quot;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71">
    <xf numFmtId="0" fontId="0" fillId="0" borderId="0" xfId="0"/>
    <xf numFmtId="0" fontId="0" fillId="0" borderId="1" xfId="0" applyBorder="1"/>
    <xf numFmtId="0" fontId="0" fillId="0" borderId="0" xfId="0" applyFill="1"/>
    <xf numFmtId="0" fontId="3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43" fontId="0" fillId="0" borderId="3" xfId="0" applyNumberFormat="1" applyFill="1" applyBorder="1"/>
    <xf numFmtId="0" fontId="0" fillId="0" borderId="0" xfId="0" applyBorder="1"/>
    <xf numFmtId="14" fontId="0" fillId="0" borderId="2" xfId="0" applyNumberFormat="1" applyBorder="1"/>
    <xf numFmtId="43" fontId="5" fillId="0" borderId="1" xfId="1" applyFont="1" applyBorder="1"/>
    <xf numFmtId="43" fontId="5" fillId="0" borderId="3" xfId="1" applyFont="1" applyFill="1" applyBorder="1"/>
    <xf numFmtId="0" fontId="6" fillId="0" borderId="0" xfId="0" applyFont="1" applyAlignment="1">
      <alignment horizontal="right"/>
    </xf>
    <xf numFmtId="43" fontId="1" fillId="0" borderId="3" xfId="1" applyFont="1" applyBorder="1"/>
    <xf numFmtId="14" fontId="2" fillId="0" borderId="2" xfId="0" applyNumberFormat="1" applyFont="1" applyFill="1" applyBorder="1" applyAlignment="1">
      <alignment horizontal="center"/>
    </xf>
    <xf numFmtId="43" fontId="6" fillId="0" borderId="0" xfId="1" applyFont="1" applyFill="1" applyBorder="1" applyAlignment="1">
      <alignment horizontal="center"/>
    </xf>
    <xf numFmtId="43" fontId="6" fillId="0" borderId="0" xfId="1" applyFont="1" applyFill="1" applyBorder="1"/>
    <xf numFmtId="0" fontId="0" fillId="4" borderId="1" xfId="0" applyFill="1" applyBorder="1" applyAlignment="1">
      <alignment horizontal="center"/>
    </xf>
    <xf numFmtId="43" fontId="0" fillId="4" borderId="1" xfId="1" applyFont="1" applyFill="1" applyBorder="1"/>
    <xf numFmtId="164" fontId="0" fillId="0" borderId="0" xfId="2" applyFont="1"/>
    <xf numFmtId="14" fontId="0" fillId="4" borderId="2" xfId="0" applyNumberFormat="1" applyFill="1" applyBorder="1" applyAlignment="1">
      <alignment horizontal="center"/>
    </xf>
    <xf numFmtId="0" fontId="0" fillId="4" borderId="1" xfId="0" applyFill="1" applyBorder="1"/>
    <xf numFmtId="0" fontId="0" fillId="4" borderId="1" xfId="0" applyFont="1" applyFill="1" applyBorder="1"/>
    <xf numFmtId="0" fontId="0" fillId="4" borderId="0" xfId="0" applyFill="1"/>
    <xf numFmtId="14" fontId="2" fillId="4" borderId="2" xfId="0" applyNumberFormat="1" applyFont="1" applyFill="1" applyBorder="1" applyAlignment="1">
      <alignment horizontal="center"/>
    </xf>
    <xf numFmtId="14" fontId="3" fillId="0" borderId="2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43" fontId="0" fillId="4" borderId="0" xfId="1" applyFont="1" applyFill="1"/>
    <xf numFmtId="43" fontId="0" fillId="4" borderId="0" xfId="0" applyNumberFormat="1" applyFill="1"/>
    <xf numFmtId="43" fontId="0" fillId="0" borderId="0" xfId="1" applyFont="1"/>
    <xf numFmtId="14" fontId="2" fillId="0" borderId="1" xfId="0" applyNumberFormat="1" applyFont="1" applyFill="1" applyBorder="1" applyAlignment="1">
      <alignment horizontal="center"/>
    </xf>
    <xf numFmtId="0" fontId="0" fillId="4" borderId="0" xfId="0" applyFill="1" applyBorder="1"/>
    <xf numFmtId="14" fontId="0" fillId="4" borderId="0" xfId="0" applyNumberFormat="1" applyFill="1" applyBorder="1" applyAlignment="1">
      <alignment horizontal="center"/>
    </xf>
    <xf numFmtId="14" fontId="0" fillId="4" borderId="0" xfId="0" applyNumberFormat="1" applyFill="1"/>
    <xf numFmtId="0" fontId="0" fillId="4" borderId="0" xfId="0" applyFill="1" applyAlignment="1">
      <alignment horizontal="left" vertical="top"/>
    </xf>
    <xf numFmtId="0" fontId="0" fillId="4" borderId="1" xfId="0" applyFill="1" applyBorder="1" applyAlignment="1">
      <alignment wrapText="1"/>
    </xf>
    <xf numFmtId="14" fontId="2" fillId="2" borderId="2" xfId="0" applyNumberFormat="1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43" fontId="0" fillId="2" borderId="1" xfId="1" applyFont="1" applyFill="1" applyBorder="1"/>
    <xf numFmtId="14" fontId="0" fillId="2" borderId="2" xfId="0" applyNumberFormat="1" applyFill="1" applyBorder="1" applyAlignment="1">
      <alignment horizontal="center"/>
    </xf>
    <xf numFmtId="0" fontId="0" fillId="2" borderId="1" xfId="0" applyFill="1" applyBorder="1"/>
    <xf numFmtId="4" fontId="0" fillId="2" borderId="1" xfId="0" applyNumberFormat="1" applyFill="1" applyBorder="1"/>
    <xf numFmtId="14" fontId="2" fillId="2" borderId="10" xfId="0" applyNumberFormat="1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0" fillId="2" borderId="10" xfId="0" applyFill="1" applyBorder="1"/>
    <xf numFmtId="43" fontId="1" fillId="2" borderId="10" xfId="1" applyFont="1" applyFill="1" applyBorder="1"/>
    <xf numFmtId="43" fontId="1" fillId="0" borderId="14" xfId="1" applyFont="1" applyBorder="1"/>
    <xf numFmtId="0" fontId="0" fillId="4" borderId="1" xfId="0" applyFill="1" applyBorder="1" applyAlignment="1">
      <alignment horizontal="center" wrapText="1"/>
    </xf>
    <xf numFmtId="43" fontId="0" fillId="4" borderId="0" xfId="1" applyFont="1" applyFill="1" applyBorder="1"/>
    <xf numFmtId="4" fontId="0" fillId="4" borderId="0" xfId="0" applyNumberFormat="1" applyFill="1"/>
    <xf numFmtId="43" fontId="6" fillId="0" borderId="3" xfId="1" applyFont="1" applyBorder="1"/>
    <xf numFmtId="0" fontId="0" fillId="4" borderId="1" xfId="0" applyFill="1" applyBorder="1" applyAlignment="1">
      <alignment horizontal="left" wrapText="1"/>
    </xf>
    <xf numFmtId="43" fontId="6" fillId="0" borderId="3" xfId="0" applyNumberFormat="1" applyFont="1" applyFill="1" applyBorder="1"/>
    <xf numFmtId="43" fontId="2" fillId="2" borderId="1" xfId="0" applyNumberFormat="1" applyFont="1" applyFill="1" applyBorder="1" applyAlignment="1">
      <alignment horizontal="center"/>
    </xf>
    <xf numFmtId="43" fontId="1" fillId="0" borderId="0" xfId="1" applyFont="1" applyBorder="1"/>
    <xf numFmtId="43" fontId="1" fillId="4" borderId="15" xfId="1" applyFont="1" applyFill="1" applyBorder="1"/>
    <xf numFmtId="0" fontId="0" fillId="0" borderId="1" xfId="0" applyFont="1" applyFill="1" applyBorder="1" applyAlignment="1">
      <alignment horizontal="center"/>
    </xf>
    <xf numFmtId="0" fontId="0" fillId="0" borderId="1" xfId="0" applyBorder="1" applyAlignment="1">
      <alignment wrapText="1"/>
    </xf>
    <xf numFmtId="0" fontId="4" fillId="0" borderId="0" xfId="0" applyFont="1" applyAlignment="1">
      <alignment horizontal="center"/>
    </xf>
    <xf numFmtId="164" fontId="6" fillId="3" borderId="1" xfId="2" applyFont="1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6" fillId="3" borderId="9" xfId="2" applyFont="1" applyFill="1" applyBorder="1" applyAlignment="1">
      <alignment horizontal="center"/>
    </xf>
    <xf numFmtId="164" fontId="6" fillId="3" borderId="10" xfId="2" applyFont="1" applyFill="1" applyBorder="1" applyAlignment="1">
      <alignment horizontal="center"/>
    </xf>
    <xf numFmtId="164" fontId="6" fillId="3" borderId="8" xfId="2" applyFont="1" applyFill="1" applyBorder="1" applyAlignment="1">
      <alignment horizontal="center"/>
    </xf>
    <xf numFmtId="43" fontId="6" fillId="3" borderId="11" xfId="1" applyFont="1" applyFill="1" applyBorder="1" applyAlignment="1">
      <alignment horizontal="center"/>
    </xf>
    <xf numFmtId="43" fontId="6" fillId="3" borderId="12" xfId="1" applyFont="1" applyFill="1" applyBorder="1" applyAlignment="1">
      <alignment horizontal="center"/>
    </xf>
    <xf numFmtId="43" fontId="6" fillId="3" borderId="13" xfId="1" applyFont="1" applyFill="1" applyBorder="1" applyAlignment="1">
      <alignment horizontal="center"/>
    </xf>
    <xf numFmtId="14" fontId="6" fillId="0" borderId="0" xfId="0" applyNumberFormat="1" applyFont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504825</xdr:colOff>
      <xdr:row>2</xdr:row>
      <xdr:rowOff>171450</xdr:rowOff>
    </xdr:from>
    <xdr:to>
      <xdr:col>3</xdr:col>
      <xdr:colOff>3609975</xdr:colOff>
      <xdr:row>7</xdr:row>
      <xdr:rowOff>152400</xdr:rowOff>
    </xdr:to>
    <xdr:pic>
      <xdr:nvPicPr>
        <xdr:cNvPr id="3" name="Picture 205">
          <a:extLst>
            <a:ext uri="{FF2B5EF4-FFF2-40B4-BE49-F238E27FC236}">
              <a16:creationId xmlns:a16="http://schemas.microsoft.com/office/drawing/2014/main" id="{96AF3E68-01AA-4A66-B789-300F9E975D4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6925" y="552450"/>
          <a:ext cx="3105150" cy="9334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142876</xdr:colOff>
      <xdr:row>0</xdr:row>
      <xdr:rowOff>76200</xdr:rowOff>
    </xdr:from>
    <xdr:to>
      <xdr:col>4</xdr:col>
      <xdr:colOff>542926</xdr:colOff>
      <xdr:row>4</xdr:row>
      <xdr:rowOff>171450</xdr:rowOff>
    </xdr:to>
    <xdr:pic>
      <xdr:nvPicPr>
        <xdr:cNvPr id="4" name="Picture 205">
          <a:extLst>
            <a:ext uri="{FF2B5EF4-FFF2-40B4-BE49-F238E27FC236}">
              <a16:creationId xmlns:a16="http://schemas.microsoft.com/office/drawing/2014/main" id="{964BEE7A-0B2D-43FF-A329-03B8008E8B3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8326" y="76200"/>
          <a:ext cx="3067050" cy="857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419100</xdr:colOff>
      <xdr:row>0</xdr:row>
      <xdr:rowOff>47624</xdr:rowOff>
    </xdr:from>
    <xdr:to>
      <xdr:col>3</xdr:col>
      <xdr:colOff>3381375</xdr:colOff>
      <xdr:row>5</xdr:row>
      <xdr:rowOff>38099</xdr:rowOff>
    </xdr:to>
    <xdr:pic>
      <xdr:nvPicPr>
        <xdr:cNvPr id="4" name="Picture 205">
          <a:extLst>
            <a:ext uri="{FF2B5EF4-FFF2-40B4-BE49-F238E27FC236}">
              <a16:creationId xmlns:a16="http://schemas.microsoft.com/office/drawing/2014/main" id="{B802E3FD-3EBA-40DF-AF28-792277E9D87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0" y="47624"/>
          <a:ext cx="2962275" cy="9429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1068B-652F-4FEC-B165-797E3D2BE1EA}">
  <dimension ref="A1:L200"/>
  <sheetViews>
    <sheetView topLeftCell="A4" zoomScaleNormal="100" workbookViewId="0">
      <selection activeCell="D186" sqref="D186"/>
    </sheetView>
  </sheetViews>
  <sheetFormatPr baseColWidth="10" defaultRowHeight="14.4" x14ac:dyDescent="0.3"/>
  <cols>
    <col min="1" max="1" width="0.44140625" customWidth="1"/>
    <col min="2" max="2" width="12.88671875" customWidth="1"/>
    <col min="3" max="3" width="11.33203125" customWidth="1"/>
    <col min="4" max="4" width="63.33203125" customWidth="1"/>
    <col min="5" max="5" width="15.88671875" customWidth="1"/>
    <col min="6" max="6" width="14.44140625" customWidth="1"/>
    <col min="7" max="7" width="19" customWidth="1"/>
    <col min="8" max="8" width="13.109375" bestFit="1" customWidth="1"/>
    <col min="9" max="9" width="15.5546875" customWidth="1"/>
    <col min="10" max="10" width="14.109375" bestFit="1" customWidth="1"/>
    <col min="11" max="11" width="12.33203125" bestFit="1" customWidth="1"/>
    <col min="12" max="12" width="14.109375" bestFit="1" customWidth="1"/>
  </cols>
  <sheetData>
    <row r="1" spans="1:9" x14ac:dyDescent="0.3">
      <c r="G1" s="55"/>
    </row>
    <row r="9" spans="1:9" ht="18" x14ac:dyDescent="0.35">
      <c r="A9" s="59" t="s">
        <v>3</v>
      </c>
      <c r="B9" s="59"/>
      <c r="C9" s="59"/>
      <c r="D9" s="59"/>
      <c r="E9" s="59"/>
      <c r="F9" s="59"/>
      <c r="G9" s="59"/>
    </row>
    <row r="10" spans="1:9" s="2" customFormat="1" ht="18" x14ac:dyDescent="0.35">
      <c r="A10" s="59" t="s">
        <v>41</v>
      </c>
      <c r="B10" s="59"/>
      <c r="C10" s="59"/>
      <c r="D10" s="59"/>
      <c r="E10" s="59"/>
      <c r="F10" s="59"/>
      <c r="G10" s="59"/>
    </row>
    <row r="11" spans="1:9" s="2" customFormat="1" ht="15" thickBot="1" x14ac:dyDescent="0.35">
      <c r="A11"/>
      <c r="B11"/>
      <c r="C11"/>
      <c r="D11"/>
      <c r="E11"/>
      <c r="F11"/>
      <c r="G11" s="13" t="s">
        <v>9</v>
      </c>
    </row>
    <row r="12" spans="1:9" s="2" customFormat="1" ht="15.6" x14ac:dyDescent="0.3">
      <c r="A12"/>
      <c r="B12" s="3" t="s">
        <v>1</v>
      </c>
      <c r="C12" s="4" t="s">
        <v>2</v>
      </c>
      <c r="D12" s="4" t="s">
        <v>12</v>
      </c>
      <c r="E12" s="4" t="s">
        <v>13</v>
      </c>
      <c r="F12" s="4" t="s">
        <v>14</v>
      </c>
      <c r="G12" s="5" t="s">
        <v>4</v>
      </c>
    </row>
    <row r="13" spans="1:9" s="2" customFormat="1" ht="15.6" x14ac:dyDescent="0.3">
      <c r="B13" s="26"/>
      <c r="C13" s="7"/>
      <c r="D13" s="7" t="s">
        <v>42</v>
      </c>
      <c r="E13" s="57"/>
      <c r="F13" s="7"/>
      <c r="G13" s="56">
        <v>26595557.09</v>
      </c>
      <c r="H13" s="55"/>
    </row>
    <row r="14" spans="1:9" s="2" customFormat="1" ht="15.6" x14ac:dyDescent="0.3">
      <c r="B14" s="15">
        <v>46055</v>
      </c>
      <c r="C14" s="6" t="s">
        <v>28</v>
      </c>
      <c r="D14" s="1" t="s">
        <v>23</v>
      </c>
      <c r="E14" s="19"/>
      <c r="F14" s="19">
        <v>486831.05</v>
      </c>
      <c r="G14" s="14">
        <f>G13+F14-E14</f>
        <v>27082388.140000001</v>
      </c>
      <c r="I14" s="32"/>
    </row>
    <row r="15" spans="1:9" s="24" customFormat="1" ht="15.6" x14ac:dyDescent="0.3">
      <c r="A15" s="2"/>
      <c r="B15" s="25">
        <v>46055</v>
      </c>
      <c r="C15" s="18" t="s">
        <v>28</v>
      </c>
      <c r="D15" s="22" t="s">
        <v>24</v>
      </c>
      <c r="E15" s="19"/>
      <c r="F15" s="19">
        <v>7000</v>
      </c>
      <c r="G15" s="14">
        <f t="shared" ref="G15:G78" si="0">G14+F15-E15</f>
        <v>27089388.140000001</v>
      </c>
      <c r="H15" s="28"/>
      <c r="I15" s="49"/>
    </row>
    <row r="16" spans="1:9" s="24" customFormat="1" ht="15.6" x14ac:dyDescent="0.3">
      <c r="A16" s="2"/>
      <c r="B16" s="25">
        <v>46055</v>
      </c>
      <c r="C16" s="18">
        <v>11490579</v>
      </c>
      <c r="D16" s="22" t="s">
        <v>48</v>
      </c>
      <c r="E16" s="19"/>
      <c r="F16" s="19">
        <v>100000</v>
      </c>
      <c r="G16" s="14">
        <f t="shared" si="0"/>
        <v>27189388.140000001</v>
      </c>
      <c r="H16" s="28"/>
      <c r="I16" s="49"/>
    </row>
    <row r="17" spans="1:11" s="24" customFormat="1" ht="15.6" x14ac:dyDescent="0.3">
      <c r="A17" s="2"/>
      <c r="B17" s="25">
        <v>46055</v>
      </c>
      <c r="C17" s="18">
        <v>526008</v>
      </c>
      <c r="D17" s="22" t="s">
        <v>48</v>
      </c>
      <c r="E17" s="19"/>
      <c r="F17" s="19">
        <v>1500</v>
      </c>
      <c r="G17" s="14">
        <f t="shared" si="0"/>
        <v>27190888.140000001</v>
      </c>
      <c r="H17" s="28"/>
      <c r="I17" s="49"/>
    </row>
    <row r="18" spans="1:11" s="24" customFormat="1" ht="15.6" x14ac:dyDescent="0.3">
      <c r="A18" s="2"/>
      <c r="B18" s="25">
        <v>46055</v>
      </c>
      <c r="C18" s="18" t="s">
        <v>46</v>
      </c>
      <c r="D18" s="22" t="s">
        <v>25</v>
      </c>
      <c r="E18" s="19"/>
      <c r="F18" s="19">
        <v>3000</v>
      </c>
      <c r="G18" s="14">
        <f t="shared" si="0"/>
        <v>27193888.140000001</v>
      </c>
      <c r="H18" s="28"/>
      <c r="I18" s="49"/>
    </row>
    <row r="19" spans="1:11" s="24" customFormat="1" ht="15.6" x14ac:dyDescent="0.3">
      <c r="A19" s="2"/>
      <c r="B19" s="25">
        <v>46055</v>
      </c>
      <c r="C19" s="18" t="s">
        <v>47</v>
      </c>
      <c r="D19" s="22" t="s">
        <v>26</v>
      </c>
      <c r="E19" s="19"/>
      <c r="F19" s="19">
        <v>5000</v>
      </c>
      <c r="G19" s="14">
        <f t="shared" si="0"/>
        <v>27198888.140000001</v>
      </c>
      <c r="H19" s="28"/>
      <c r="I19" s="49"/>
    </row>
    <row r="20" spans="1:11" s="24" customFormat="1" ht="15.6" x14ac:dyDescent="0.3">
      <c r="B20" s="25">
        <v>46055</v>
      </c>
      <c r="C20" s="18">
        <v>57977</v>
      </c>
      <c r="D20" s="22" t="s">
        <v>49</v>
      </c>
      <c r="E20" s="19">
        <v>205000</v>
      </c>
      <c r="F20" s="19"/>
      <c r="G20" s="14">
        <f t="shared" si="0"/>
        <v>26993888.140000001</v>
      </c>
      <c r="I20" s="49"/>
    </row>
    <row r="21" spans="1:11" s="24" customFormat="1" ht="15.6" x14ac:dyDescent="0.3">
      <c r="B21" s="25">
        <v>46055</v>
      </c>
      <c r="C21" s="18" t="s">
        <v>28</v>
      </c>
      <c r="D21" s="1" t="s">
        <v>29</v>
      </c>
      <c r="E21" s="19">
        <v>2550</v>
      </c>
      <c r="F21" s="19"/>
      <c r="G21" s="14">
        <f t="shared" si="0"/>
        <v>26991338.140000001</v>
      </c>
      <c r="I21" s="49"/>
    </row>
    <row r="22" spans="1:11" s="24" customFormat="1" ht="15.6" x14ac:dyDescent="0.3">
      <c r="B22" s="25">
        <v>46055</v>
      </c>
      <c r="C22" s="18" t="s">
        <v>28</v>
      </c>
      <c r="D22" s="1" t="s">
        <v>30</v>
      </c>
      <c r="E22" s="19">
        <v>400</v>
      </c>
      <c r="F22" s="19"/>
      <c r="G22" s="14">
        <f t="shared" si="0"/>
        <v>26990938.140000001</v>
      </c>
      <c r="I22" s="49"/>
    </row>
    <row r="23" spans="1:11" s="24" customFormat="1" ht="15.6" x14ac:dyDescent="0.3">
      <c r="B23" s="25">
        <v>46055</v>
      </c>
      <c r="C23" s="18" t="s">
        <v>28</v>
      </c>
      <c r="D23" s="23" t="s">
        <v>31</v>
      </c>
      <c r="E23" s="19">
        <v>235.81</v>
      </c>
      <c r="F23" s="19"/>
      <c r="G23" s="14">
        <f t="shared" si="0"/>
        <v>26990702.330000002</v>
      </c>
      <c r="I23" s="49"/>
    </row>
    <row r="24" spans="1:11" s="24" customFormat="1" ht="15.6" x14ac:dyDescent="0.3">
      <c r="B24" s="25">
        <v>46055</v>
      </c>
      <c r="C24" s="18" t="s">
        <v>28</v>
      </c>
      <c r="D24" s="52" t="s">
        <v>32</v>
      </c>
      <c r="E24" s="19">
        <v>870.8</v>
      </c>
      <c r="F24" s="19"/>
      <c r="G24" s="14">
        <f t="shared" si="0"/>
        <v>26989831.530000001</v>
      </c>
      <c r="I24" s="49"/>
    </row>
    <row r="25" spans="1:11" s="24" customFormat="1" ht="15.6" x14ac:dyDescent="0.3">
      <c r="B25" s="25">
        <v>46055</v>
      </c>
      <c r="C25" s="18" t="s">
        <v>28</v>
      </c>
      <c r="D25" s="22" t="s">
        <v>27</v>
      </c>
      <c r="E25" s="19">
        <v>2350</v>
      </c>
      <c r="F25" s="19"/>
      <c r="G25" s="14">
        <f t="shared" si="0"/>
        <v>26987481.530000001</v>
      </c>
      <c r="I25" s="49"/>
      <c r="J25" s="32"/>
    </row>
    <row r="26" spans="1:11" s="24" customFormat="1" ht="15.6" x14ac:dyDescent="0.3">
      <c r="B26" s="25">
        <v>46056</v>
      </c>
      <c r="C26" s="18" t="s">
        <v>50</v>
      </c>
      <c r="D26" s="1" t="s">
        <v>23</v>
      </c>
      <c r="E26" s="19"/>
      <c r="F26" s="19">
        <v>19500</v>
      </c>
      <c r="G26" s="14">
        <f t="shared" si="0"/>
        <v>27006981.530000001</v>
      </c>
      <c r="I26" s="49"/>
      <c r="K26" s="35"/>
    </row>
    <row r="27" spans="1:11" s="24" customFormat="1" ht="14.25" customHeight="1" x14ac:dyDescent="0.3">
      <c r="B27" s="25">
        <v>46056</v>
      </c>
      <c r="C27" s="18" t="s">
        <v>50</v>
      </c>
      <c r="D27" s="22" t="s">
        <v>24</v>
      </c>
      <c r="E27" s="19"/>
      <c r="F27" s="19">
        <v>3000</v>
      </c>
      <c r="G27" s="14">
        <f t="shared" si="0"/>
        <v>27009981.530000001</v>
      </c>
      <c r="I27" s="49"/>
    </row>
    <row r="28" spans="1:11" s="24" customFormat="1" ht="15.6" x14ac:dyDescent="0.3">
      <c r="B28" s="25">
        <v>46056</v>
      </c>
      <c r="C28" s="18">
        <v>46995</v>
      </c>
      <c r="D28" s="1" t="s">
        <v>53</v>
      </c>
      <c r="E28" s="19"/>
      <c r="F28" s="19">
        <v>758.6</v>
      </c>
      <c r="G28" s="14">
        <f t="shared" si="0"/>
        <v>27010740.130000003</v>
      </c>
      <c r="I28" s="49"/>
    </row>
    <row r="29" spans="1:11" s="24" customFormat="1" ht="15.6" x14ac:dyDescent="0.3">
      <c r="B29" s="25">
        <v>46056</v>
      </c>
      <c r="C29" s="18" t="s">
        <v>51</v>
      </c>
      <c r="D29" s="22" t="s">
        <v>25</v>
      </c>
      <c r="E29" s="19"/>
      <c r="F29" s="19">
        <v>28000</v>
      </c>
      <c r="G29" s="14">
        <f t="shared" si="0"/>
        <v>27038740.130000003</v>
      </c>
      <c r="I29" s="49"/>
    </row>
    <row r="30" spans="1:11" s="24" customFormat="1" ht="15.6" x14ac:dyDescent="0.3">
      <c r="B30" s="25">
        <v>46056</v>
      </c>
      <c r="C30" s="18" t="s">
        <v>52</v>
      </c>
      <c r="D30" s="22" t="s">
        <v>26</v>
      </c>
      <c r="E30" s="19"/>
      <c r="F30" s="19">
        <v>11000</v>
      </c>
      <c r="G30" s="14">
        <f t="shared" si="0"/>
        <v>27049740.130000003</v>
      </c>
      <c r="I30" s="49"/>
    </row>
    <row r="31" spans="1:11" s="24" customFormat="1" ht="15.6" x14ac:dyDescent="0.3">
      <c r="B31" s="25">
        <v>46056</v>
      </c>
      <c r="C31" s="18" t="s">
        <v>50</v>
      </c>
      <c r="D31" s="1" t="s">
        <v>29</v>
      </c>
      <c r="E31" s="19">
        <v>75</v>
      </c>
      <c r="F31" s="19"/>
      <c r="G31" s="14">
        <f t="shared" si="0"/>
        <v>27049665.130000003</v>
      </c>
      <c r="I31" s="49"/>
    </row>
    <row r="32" spans="1:11" s="24" customFormat="1" ht="15.6" x14ac:dyDescent="0.3">
      <c r="B32" s="25">
        <v>46056</v>
      </c>
      <c r="C32" s="18" t="s">
        <v>50</v>
      </c>
      <c r="D32" s="1" t="s">
        <v>30</v>
      </c>
      <c r="E32" s="19">
        <v>125</v>
      </c>
      <c r="F32" s="19"/>
      <c r="G32" s="14">
        <f t="shared" si="0"/>
        <v>27049540.130000003</v>
      </c>
      <c r="I32" s="49"/>
    </row>
    <row r="33" spans="2:11" s="24" customFormat="1" ht="15.6" x14ac:dyDescent="0.3">
      <c r="B33" s="25">
        <v>46056</v>
      </c>
      <c r="C33" s="18" t="s">
        <v>50</v>
      </c>
      <c r="D33" s="23" t="s">
        <v>31</v>
      </c>
      <c r="E33" s="19">
        <v>115.35</v>
      </c>
      <c r="F33" s="19"/>
      <c r="G33" s="14">
        <f t="shared" si="0"/>
        <v>27049424.780000001</v>
      </c>
      <c r="I33" s="49"/>
    </row>
    <row r="34" spans="2:11" s="24" customFormat="1" ht="15.6" x14ac:dyDescent="0.3">
      <c r="B34" s="25">
        <v>46057</v>
      </c>
      <c r="C34" s="18" t="s">
        <v>50</v>
      </c>
      <c r="D34" s="1" t="s">
        <v>23</v>
      </c>
      <c r="E34" s="19"/>
      <c r="F34" s="19">
        <v>509000</v>
      </c>
      <c r="G34" s="14">
        <f t="shared" si="0"/>
        <v>27558424.780000001</v>
      </c>
      <c r="I34" s="49"/>
      <c r="K34" s="28"/>
    </row>
    <row r="35" spans="2:11" s="24" customFormat="1" ht="28.8" x14ac:dyDescent="0.3">
      <c r="B35" s="25">
        <v>46057</v>
      </c>
      <c r="C35" s="18" t="s">
        <v>28</v>
      </c>
      <c r="D35" s="58" t="s">
        <v>60</v>
      </c>
      <c r="E35" s="19"/>
      <c r="F35" s="19">
        <v>683909.87</v>
      </c>
      <c r="G35" s="14">
        <f t="shared" si="0"/>
        <v>28242334.650000002</v>
      </c>
      <c r="I35" s="49"/>
      <c r="K35" s="28"/>
    </row>
    <row r="36" spans="2:11" s="24" customFormat="1" ht="15.6" x14ac:dyDescent="0.3">
      <c r="B36" s="25">
        <v>46057</v>
      </c>
      <c r="C36" s="18" t="s">
        <v>50</v>
      </c>
      <c r="D36" s="22" t="s">
        <v>24</v>
      </c>
      <c r="E36" s="19"/>
      <c r="F36" s="19">
        <v>11000</v>
      </c>
      <c r="G36" s="14">
        <f t="shared" si="0"/>
        <v>28253334.650000002</v>
      </c>
      <c r="I36" s="49"/>
      <c r="J36" s="29"/>
    </row>
    <row r="37" spans="2:11" s="24" customFormat="1" ht="15.6" x14ac:dyDescent="0.3">
      <c r="B37" s="25">
        <v>46057</v>
      </c>
      <c r="C37" s="18">
        <v>5502993</v>
      </c>
      <c r="D37" s="22" t="s">
        <v>56</v>
      </c>
      <c r="E37" s="19"/>
      <c r="F37" s="19">
        <v>9000</v>
      </c>
      <c r="G37" s="14">
        <f t="shared" si="0"/>
        <v>28262334.650000002</v>
      </c>
      <c r="I37" s="49"/>
    </row>
    <row r="38" spans="2:11" s="24" customFormat="1" ht="15.6" x14ac:dyDescent="0.3">
      <c r="B38" s="25">
        <v>46057</v>
      </c>
      <c r="C38" s="18" t="s">
        <v>54</v>
      </c>
      <c r="D38" s="22" t="s">
        <v>25</v>
      </c>
      <c r="E38" s="19"/>
      <c r="F38" s="19">
        <v>38000</v>
      </c>
      <c r="G38" s="14">
        <f t="shared" si="0"/>
        <v>28300334.650000002</v>
      </c>
      <c r="I38" s="49"/>
    </row>
    <row r="39" spans="2:11" s="24" customFormat="1" ht="15.6" x14ac:dyDescent="0.3">
      <c r="B39" s="25">
        <v>46057</v>
      </c>
      <c r="C39" s="18" t="s">
        <v>55</v>
      </c>
      <c r="D39" s="22" t="s">
        <v>26</v>
      </c>
      <c r="E39" s="19"/>
      <c r="F39" s="19">
        <v>7000</v>
      </c>
      <c r="G39" s="14">
        <f t="shared" si="0"/>
        <v>28307334.650000002</v>
      </c>
      <c r="I39" s="49"/>
    </row>
    <row r="40" spans="2:11" s="24" customFormat="1" ht="28.8" x14ac:dyDescent="0.3">
      <c r="B40" s="25">
        <v>46057</v>
      </c>
      <c r="C40" s="18" t="s">
        <v>50</v>
      </c>
      <c r="D40" s="36" t="s">
        <v>59</v>
      </c>
      <c r="E40" s="19">
        <v>510000</v>
      </c>
      <c r="F40" s="19"/>
      <c r="G40" s="14">
        <f t="shared" si="0"/>
        <v>27797334.650000002</v>
      </c>
      <c r="I40" s="49"/>
      <c r="J40" s="29"/>
    </row>
    <row r="41" spans="2:11" s="24" customFormat="1" ht="15.6" x14ac:dyDescent="0.3">
      <c r="B41" s="25">
        <v>46057</v>
      </c>
      <c r="C41" s="18" t="s">
        <v>28</v>
      </c>
      <c r="D41" s="1" t="s">
        <v>29</v>
      </c>
      <c r="E41" s="19">
        <v>700</v>
      </c>
      <c r="F41" s="19"/>
      <c r="G41" s="14">
        <f t="shared" si="0"/>
        <v>27796634.650000002</v>
      </c>
      <c r="I41" s="49"/>
      <c r="J41" s="29"/>
    </row>
    <row r="42" spans="2:11" s="24" customFormat="1" ht="15.6" x14ac:dyDescent="0.3">
      <c r="B42" s="25">
        <v>46057</v>
      </c>
      <c r="C42" s="18" t="s">
        <v>28</v>
      </c>
      <c r="D42" s="1" t="s">
        <v>30</v>
      </c>
      <c r="E42" s="19">
        <v>275</v>
      </c>
      <c r="F42" s="19"/>
      <c r="G42" s="14">
        <f t="shared" si="0"/>
        <v>27796359.650000002</v>
      </c>
      <c r="I42" s="49"/>
    </row>
    <row r="43" spans="2:11" s="24" customFormat="1" ht="15.6" x14ac:dyDescent="0.3">
      <c r="B43" s="25">
        <v>46057</v>
      </c>
      <c r="C43" s="18" t="s">
        <v>28</v>
      </c>
      <c r="D43" s="22" t="s">
        <v>57</v>
      </c>
      <c r="E43" s="19">
        <v>300</v>
      </c>
      <c r="F43" s="19"/>
      <c r="G43" s="14">
        <f t="shared" si="0"/>
        <v>27796059.650000002</v>
      </c>
      <c r="I43" s="49"/>
    </row>
    <row r="44" spans="2:11" s="24" customFormat="1" ht="15.6" x14ac:dyDescent="0.3">
      <c r="B44" s="25">
        <v>46057</v>
      </c>
      <c r="C44" s="18" t="s">
        <v>28</v>
      </c>
      <c r="D44" s="23" t="s">
        <v>58</v>
      </c>
      <c r="E44" s="19">
        <v>765</v>
      </c>
      <c r="F44" s="19"/>
      <c r="G44" s="14">
        <f t="shared" si="0"/>
        <v>27795294.650000002</v>
      </c>
      <c r="I44" s="28"/>
    </row>
    <row r="45" spans="2:11" s="24" customFormat="1" ht="15.6" x14ac:dyDescent="0.3">
      <c r="B45" s="25">
        <v>46058</v>
      </c>
      <c r="C45" s="18" t="s">
        <v>28</v>
      </c>
      <c r="D45" s="1" t="s">
        <v>23</v>
      </c>
      <c r="E45" s="19"/>
      <c r="F45" s="19">
        <v>3500</v>
      </c>
      <c r="G45" s="14">
        <f t="shared" si="0"/>
        <v>27798794.650000002</v>
      </c>
      <c r="I45" s="29"/>
    </row>
    <row r="46" spans="2:11" s="24" customFormat="1" ht="15.6" x14ac:dyDescent="0.3">
      <c r="B46" s="25">
        <v>46058</v>
      </c>
      <c r="C46" s="18" t="s">
        <v>28</v>
      </c>
      <c r="D46" s="22" t="s">
        <v>24</v>
      </c>
      <c r="E46" s="19"/>
      <c r="F46" s="19">
        <v>204500</v>
      </c>
      <c r="G46" s="14">
        <f t="shared" si="0"/>
        <v>28003294.650000002</v>
      </c>
      <c r="I46" s="29"/>
    </row>
    <row r="47" spans="2:11" s="24" customFormat="1" ht="15.6" x14ac:dyDescent="0.3">
      <c r="B47" s="25">
        <v>46058</v>
      </c>
      <c r="C47" s="18" t="s">
        <v>61</v>
      </c>
      <c r="D47" s="22" t="s">
        <v>25</v>
      </c>
      <c r="E47" s="19"/>
      <c r="F47" s="19">
        <v>10000</v>
      </c>
      <c r="G47" s="14">
        <f t="shared" si="0"/>
        <v>28013294.650000002</v>
      </c>
    </row>
    <row r="48" spans="2:11" s="24" customFormat="1" ht="15.6" x14ac:dyDescent="0.3">
      <c r="B48" s="25">
        <v>46058</v>
      </c>
      <c r="C48" s="18" t="s">
        <v>62</v>
      </c>
      <c r="D48" s="22" t="s">
        <v>26</v>
      </c>
      <c r="E48" s="19"/>
      <c r="F48" s="19">
        <v>1000</v>
      </c>
      <c r="G48" s="14">
        <f t="shared" si="0"/>
        <v>28014294.650000002</v>
      </c>
    </row>
    <row r="49" spans="2:12" s="24" customFormat="1" ht="15.6" x14ac:dyDescent="0.3">
      <c r="B49" s="25">
        <v>46058</v>
      </c>
      <c r="C49" s="18" t="s">
        <v>28</v>
      </c>
      <c r="D49" s="1" t="s">
        <v>29</v>
      </c>
      <c r="E49" s="19">
        <v>950</v>
      </c>
      <c r="F49" s="19"/>
      <c r="G49" s="14">
        <f t="shared" si="0"/>
        <v>28013344.650000002</v>
      </c>
      <c r="I49" s="28"/>
    </row>
    <row r="50" spans="2:12" s="24" customFormat="1" ht="15.6" x14ac:dyDescent="0.3">
      <c r="B50" s="25">
        <v>46058</v>
      </c>
      <c r="C50" s="18" t="s">
        <v>28</v>
      </c>
      <c r="D50" s="22" t="s">
        <v>26</v>
      </c>
      <c r="E50" s="19">
        <v>175</v>
      </c>
      <c r="F50" s="19"/>
      <c r="G50" s="14">
        <f t="shared" si="0"/>
        <v>28013169.650000002</v>
      </c>
    </row>
    <row r="51" spans="2:12" s="24" customFormat="1" ht="15.6" x14ac:dyDescent="0.3">
      <c r="B51" s="25">
        <v>46058</v>
      </c>
      <c r="C51" s="18" t="s">
        <v>28</v>
      </c>
      <c r="D51" s="23" t="s">
        <v>31</v>
      </c>
      <c r="E51" s="19">
        <v>904.05</v>
      </c>
      <c r="F51" s="19"/>
      <c r="G51" s="14">
        <f t="shared" si="0"/>
        <v>28012265.600000001</v>
      </c>
      <c r="I51" s="29"/>
    </row>
    <row r="52" spans="2:12" s="24" customFormat="1" ht="15.6" x14ac:dyDescent="0.3">
      <c r="B52" s="25">
        <v>46058</v>
      </c>
      <c r="C52" s="18">
        <v>57978</v>
      </c>
      <c r="D52" s="22" t="s">
        <v>63</v>
      </c>
      <c r="E52" s="19">
        <v>15000</v>
      </c>
      <c r="F52" s="19"/>
      <c r="G52" s="14">
        <f t="shared" si="0"/>
        <v>27997265.600000001</v>
      </c>
    </row>
    <row r="53" spans="2:12" s="24" customFormat="1" ht="15.6" x14ac:dyDescent="0.3">
      <c r="B53" s="25">
        <v>46058</v>
      </c>
      <c r="C53" s="18">
        <v>57979</v>
      </c>
      <c r="D53" s="1" t="s">
        <v>64</v>
      </c>
      <c r="E53" s="19">
        <v>6300</v>
      </c>
      <c r="F53" s="19"/>
      <c r="G53" s="14">
        <f t="shared" si="0"/>
        <v>27990965.600000001</v>
      </c>
    </row>
    <row r="54" spans="2:12" s="24" customFormat="1" ht="15.6" x14ac:dyDescent="0.3">
      <c r="B54" s="25">
        <v>46059</v>
      </c>
      <c r="C54" s="18" t="s">
        <v>50</v>
      </c>
      <c r="D54" s="1" t="s">
        <v>23</v>
      </c>
      <c r="E54" s="19"/>
      <c r="F54" s="19">
        <v>373000</v>
      </c>
      <c r="G54" s="14">
        <f t="shared" si="0"/>
        <v>28363965.600000001</v>
      </c>
    </row>
    <row r="55" spans="2:12" s="24" customFormat="1" ht="15.6" x14ac:dyDescent="0.3">
      <c r="B55" s="25">
        <v>46059</v>
      </c>
      <c r="C55" s="18" t="s">
        <v>50</v>
      </c>
      <c r="D55" s="22" t="s">
        <v>24</v>
      </c>
      <c r="E55" s="19"/>
      <c r="F55" s="19">
        <v>23500</v>
      </c>
      <c r="G55" s="14">
        <f t="shared" si="0"/>
        <v>28387465.600000001</v>
      </c>
    </row>
    <row r="56" spans="2:12" s="24" customFormat="1" ht="15.6" x14ac:dyDescent="0.3">
      <c r="B56" s="25">
        <v>46059</v>
      </c>
      <c r="C56" s="18">
        <v>4022026</v>
      </c>
      <c r="D56" s="22" t="s">
        <v>56</v>
      </c>
      <c r="E56" s="19"/>
      <c r="F56" s="19">
        <v>19200</v>
      </c>
      <c r="G56" s="14">
        <f t="shared" si="0"/>
        <v>28406665.600000001</v>
      </c>
      <c r="I56" s="29"/>
    </row>
    <row r="57" spans="2:12" s="24" customFormat="1" ht="15.6" x14ac:dyDescent="0.3">
      <c r="B57" s="25">
        <v>46059</v>
      </c>
      <c r="C57" s="18" t="s">
        <v>65</v>
      </c>
      <c r="D57" s="22" t="s">
        <v>25</v>
      </c>
      <c r="E57" s="19"/>
      <c r="F57" s="19">
        <v>26000</v>
      </c>
      <c r="G57" s="14">
        <f t="shared" si="0"/>
        <v>28432665.600000001</v>
      </c>
    </row>
    <row r="58" spans="2:12" s="24" customFormat="1" ht="15.6" x14ac:dyDescent="0.3">
      <c r="B58" s="25">
        <v>46059</v>
      </c>
      <c r="C58" s="18" t="s">
        <v>66</v>
      </c>
      <c r="D58" s="22" t="s">
        <v>26</v>
      </c>
      <c r="E58" s="19"/>
      <c r="F58" s="19">
        <v>4000</v>
      </c>
      <c r="G58" s="14">
        <f t="shared" si="0"/>
        <v>28436665.600000001</v>
      </c>
      <c r="I58" s="33"/>
      <c r="L58" s="28"/>
    </row>
    <row r="59" spans="2:12" s="24" customFormat="1" ht="15.6" x14ac:dyDescent="0.3">
      <c r="B59" s="25">
        <v>46059</v>
      </c>
      <c r="C59" s="18">
        <v>57980</v>
      </c>
      <c r="D59" s="1" t="s">
        <v>67</v>
      </c>
      <c r="E59" s="19">
        <v>159659.06</v>
      </c>
      <c r="F59" s="19"/>
      <c r="G59" s="14">
        <f t="shared" si="0"/>
        <v>28277006.540000003</v>
      </c>
    </row>
    <row r="60" spans="2:12" s="24" customFormat="1" ht="15.6" x14ac:dyDescent="0.3">
      <c r="B60" s="25">
        <v>46059</v>
      </c>
      <c r="C60" s="18" t="s">
        <v>50</v>
      </c>
      <c r="D60" s="1" t="s">
        <v>29</v>
      </c>
      <c r="E60" s="19">
        <v>250</v>
      </c>
      <c r="F60" s="19"/>
      <c r="G60" s="14">
        <f t="shared" si="0"/>
        <v>28276756.540000003</v>
      </c>
    </row>
    <row r="61" spans="2:12" s="24" customFormat="1" ht="15.6" x14ac:dyDescent="0.3">
      <c r="B61" s="25">
        <v>46059</v>
      </c>
      <c r="C61" s="18" t="s">
        <v>50</v>
      </c>
      <c r="D61" s="1" t="s">
        <v>30</v>
      </c>
      <c r="E61" s="19">
        <v>25</v>
      </c>
      <c r="F61" s="19"/>
      <c r="G61" s="14">
        <f t="shared" si="0"/>
        <v>28276731.540000003</v>
      </c>
    </row>
    <row r="62" spans="2:12" s="24" customFormat="1" ht="15.6" x14ac:dyDescent="0.3">
      <c r="B62" s="25">
        <v>46059</v>
      </c>
      <c r="C62" s="18" t="s">
        <v>50</v>
      </c>
      <c r="D62" s="23" t="s">
        <v>31</v>
      </c>
      <c r="E62" s="19">
        <v>476.1</v>
      </c>
      <c r="F62" s="19"/>
      <c r="G62" s="14">
        <f t="shared" si="0"/>
        <v>28276255.440000001</v>
      </c>
    </row>
    <row r="63" spans="2:12" s="24" customFormat="1" ht="15.6" x14ac:dyDescent="0.3">
      <c r="B63" s="25">
        <v>46062</v>
      </c>
      <c r="C63" s="18" t="s">
        <v>28</v>
      </c>
      <c r="D63" s="1" t="s">
        <v>23</v>
      </c>
      <c r="E63" s="19"/>
      <c r="F63" s="19">
        <v>26000</v>
      </c>
      <c r="G63" s="14">
        <f t="shared" si="0"/>
        <v>28302255.440000001</v>
      </c>
    </row>
    <row r="64" spans="2:12" s="24" customFormat="1" ht="15.6" x14ac:dyDescent="0.3">
      <c r="B64" s="25">
        <v>46062</v>
      </c>
      <c r="C64" s="18" t="s">
        <v>28</v>
      </c>
      <c r="D64" s="22" t="s">
        <v>24</v>
      </c>
      <c r="E64" s="19"/>
      <c r="F64" s="19">
        <v>2500</v>
      </c>
      <c r="G64" s="14">
        <f t="shared" si="0"/>
        <v>28304755.440000001</v>
      </c>
    </row>
    <row r="65" spans="2:11" s="24" customFormat="1" ht="15.6" x14ac:dyDescent="0.3">
      <c r="B65" s="25">
        <v>46062</v>
      </c>
      <c r="C65" s="18" t="s">
        <v>68</v>
      </c>
      <c r="D65" s="22" t="s">
        <v>25</v>
      </c>
      <c r="E65" s="19"/>
      <c r="F65" s="19">
        <v>46000</v>
      </c>
      <c r="G65" s="14">
        <f t="shared" si="0"/>
        <v>28350755.440000001</v>
      </c>
    </row>
    <row r="66" spans="2:11" s="24" customFormat="1" ht="15.6" x14ac:dyDescent="0.3">
      <c r="B66" s="25">
        <v>46062</v>
      </c>
      <c r="C66" s="18" t="s">
        <v>28</v>
      </c>
      <c r="D66" s="1" t="s">
        <v>29</v>
      </c>
      <c r="E66" s="19">
        <v>650</v>
      </c>
      <c r="F66" s="19"/>
      <c r="G66" s="14">
        <f t="shared" si="0"/>
        <v>28350105.440000001</v>
      </c>
    </row>
    <row r="67" spans="2:11" s="24" customFormat="1" ht="15.6" x14ac:dyDescent="0.3">
      <c r="B67" s="25">
        <v>46062</v>
      </c>
      <c r="C67" s="18" t="s">
        <v>28</v>
      </c>
      <c r="D67" s="1" t="s">
        <v>30</v>
      </c>
      <c r="E67" s="19">
        <v>100</v>
      </c>
      <c r="F67" s="19"/>
      <c r="G67" s="14">
        <f t="shared" si="0"/>
        <v>28350005.440000001</v>
      </c>
    </row>
    <row r="68" spans="2:11" s="24" customFormat="1" ht="15.6" x14ac:dyDescent="0.3">
      <c r="B68" s="25">
        <v>46062</v>
      </c>
      <c r="C68" s="18" t="s">
        <v>28</v>
      </c>
      <c r="D68" s="23" t="s">
        <v>31</v>
      </c>
      <c r="E68" s="19">
        <v>592.99</v>
      </c>
      <c r="F68" s="19"/>
      <c r="G68" s="14">
        <f t="shared" si="0"/>
        <v>28349412.450000003</v>
      </c>
      <c r="I68" s="33"/>
    </row>
    <row r="69" spans="2:11" s="24" customFormat="1" ht="15.6" x14ac:dyDescent="0.3">
      <c r="B69" s="25">
        <v>46062</v>
      </c>
      <c r="C69" s="18">
        <v>57981</v>
      </c>
      <c r="D69" s="22" t="s">
        <v>69</v>
      </c>
      <c r="E69" s="19">
        <v>376125</v>
      </c>
      <c r="F69" s="19"/>
      <c r="G69" s="14">
        <f t="shared" si="0"/>
        <v>27973287.450000003</v>
      </c>
      <c r="J69" s="28"/>
    </row>
    <row r="70" spans="2:11" s="24" customFormat="1" ht="15.6" x14ac:dyDescent="0.3">
      <c r="B70" s="25">
        <v>46063</v>
      </c>
      <c r="C70" s="18" t="s">
        <v>28</v>
      </c>
      <c r="D70" s="1" t="s">
        <v>23</v>
      </c>
      <c r="E70" s="19"/>
      <c r="F70" s="19">
        <v>101000</v>
      </c>
      <c r="G70" s="14">
        <f t="shared" si="0"/>
        <v>28074287.450000003</v>
      </c>
    </row>
    <row r="71" spans="2:11" s="24" customFormat="1" ht="15.6" x14ac:dyDescent="0.3">
      <c r="B71" s="25">
        <v>46063</v>
      </c>
      <c r="C71" s="18" t="s">
        <v>28</v>
      </c>
      <c r="D71" s="22" t="s">
        <v>24</v>
      </c>
      <c r="E71" s="19"/>
      <c r="F71" s="19">
        <v>3000</v>
      </c>
      <c r="G71" s="14">
        <f t="shared" si="0"/>
        <v>28077287.450000003</v>
      </c>
    </row>
    <row r="72" spans="2:11" s="24" customFormat="1" ht="15.6" x14ac:dyDescent="0.3">
      <c r="B72" s="25">
        <v>46063</v>
      </c>
      <c r="C72" s="18" t="s">
        <v>70</v>
      </c>
      <c r="D72" s="22" t="s">
        <v>25</v>
      </c>
      <c r="E72" s="19"/>
      <c r="F72" s="19">
        <v>142000</v>
      </c>
      <c r="G72" s="14">
        <f t="shared" si="0"/>
        <v>28219287.450000003</v>
      </c>
    </row>
    <row r="73" spans="2:11" s="24" customFormat="1" ht="15.6" x14ac:dyDescent="0.3">
      <c r="B73" s="25">
        <v>46063</v>
      </c>
      <c r="C73" s="18" t="s">
        <v>71</v>
      </c>
      <c r="D73" s="22" t="s">
        <v>26</v>
      </c>
      <c r="E73" s="19"/>
      <c r="F73" s="19">
        <v>6000</v>
      </c>
      <c r="G73" s="14">
        <f t="shared" si="0"/>
        <v>28225287.450000003</v>
      </c>
    </row>
    <row r="74" spans="2:11" s="24" customFormat="1" ht="15.6" x14ac:dyDescent="0.3">
      <c r="B74" s="25">
        <v>46063</v>
      </c>
      <c r="C74" s="18" t="s">
        <v>28</v>
      </c>
      <c r="D74" s="1" t="s">
        <v>29</v>
      </c>
      <c r="E74" s="19">
        <v>1150</v>
      </c>
      <c r="F74" s="19"/>
      <c r="G74" s="14">
        <f t="shared" si="0"/>
        <v>28224137.450000003</v>
      </c>
    </row>
    <row r="75" spans="2:11" s="24" customFormat="1" ht="15.6" x14ac:dyDescent="0.3">
      <c r="B75" s="25">
        <v>46063</v>
      </c>
      <c r="C75" s="18" t="s">
        <v>28</v>
      </c>
      <c r="D75" s="23" t="s">
        <v>31</v>
      </c>
      <c r="E75" s="19">
        <v>157.5</v>
      </c>
      <c r="F75" s="19"/>
      <c r="G75" s="14">
        <f t="shared" si="0"/>
        <v>28223979.950000003</v>
      </c>
      <c r="K75" s="34"/>
    </row>
    <row r="76" spans="2:11" s="24" customFormat="1" ht="15.6" x14ac:dyDescent="0.3">
      <c r="B76" s="25">
        <v>46064</v>
      </c>
      <c r="C76" s="18" t="s">
        <v>28</v>
      </c>
      <c r="D76" s="1" t="s">
        <v>23</v>
      </c>
      <c r="E76" s="19"/>
      <c r="F76" s="19">
        <v>36000</v>
      </c>
      <c r="G76" s="14">
        <f t="shared" si="0"/>
        <v>28259979.950000003</v>
      </c>
    </row>
    <row r="77" spans="2:11" s="24" customFormat="1" ht="15.6" x14ac:dyDescent="0.3">
      <c r="B77" s="25">
        <v>46064</v>
      </c>
      <c r="C77" s="18" t="s">
        <v>28</v>
      </c>
      <c r="D77" s="22" t="s">
        <v>24</v>
      </c>
      <c r="E77" s="19"/>
      <c r="F77" s="19">
        <v>7000</v>
      </c>
      <c r="G77" s="14">
        <f t="shared" si="0"/>
        <v>28266979.950000003</v>
      </c>
    </row>
    <row r="78" spans="2:11" s="24" customFormat="1" ht="15.6" x14ac:dyDescent="0.3">
      <c r="B78" s="25">
        <v>46064</v>
      </c>
      <c r="C78" s="18" t="s">
        <v>72</v>
      </c>
      <c r="D78" s="22" t="s">
        <v>25</v>
      </c>
      <c r="E78" s="19"/>
      <c r="F78" s="19">
        <v>28000</v>
      </c>
      <c r="G78" s="14">
        <f t="shared" si="0"/>
        <v>28294979.950000003</v>
      </c>
    </row>
    <row r="79" spans="2:11" s="24" customFormat="1" ht="15.6" x14ac:dyDescent="0.3">
      <c r="B79" s="25">
        <v>46064</v>
      </c>
      <c r="C79" s="18" t="s">
        <v>73</v>
      </c>
      <c r="D79" s="22" t="s">
        <v>26</v>
      </c>
      <c r="E79" s="19"/>
      <c r="F79" s="19">
        <v>28000</v>
      </c>
      <c r="G79" s="14">
        <f t="shared" ref="G79:G142" si="1">G78+F79-E79</f>
        <v>28322979.950000003</v>
      </c>
    </row>
    <row r="80" spans="2:11" s="24" customFormat="1" ht="15.6" x14ac:dyDescent="0.3">
      <c r="B80" s="25">
        <v>46064</v>
      </c>
      <c r="C80" s="18" t="s">
        <v>28</v>
      </c>
      <c r="D80" s="1" t="s">
        <v>29</v>
      </c>
      <c r="E80" s="19">
        <v>3550</v>
      </c>
      <c r="F80" s="19"/>
      <c r="G80" s="14">
        <f t="shared" si="1"/>
        <v>28319429.950000003</v>
      </c>
    </row>
    <row r="81" spans="2:12" s="24" customFormat="1" ht="15.6" x14ac:dyDescent="0.3">
      <c r="B81" s="25">
        <v>46064</v>
      </c>
      <c r="C81" s="18" t="s">
        <v>28</v>
      </c>
      <c r="D81" s="1" t="s">
        <v>30</v>
      </c>
      <c r="E81" s="19">
        <v>150</v>
      </c>
      <c r="F81" s="19"/>
      <c r="G81" s="14">
        <f t="shared" si="1"/>
        <v>28319279.950000003</v>
      </c>
      <c r="L81" s="28"/>
    </row>
    <row r="82" spans="2:12" s="24" customFormat="1" ht="15.6" x14ac:dyDescent="0.3">
      <c r="B82" s="25">
        <v>46064</v>
      </c>
      <c r="C82" s="18" t="s">
        <v>28</v>
      </c>
      <c r="D82" s="23" t="s">
        <v>31</v>
      </c>
      <c r="E82" s="19">
        <v>323.64</v>
      </c>
      <c r="F82" s="19"/>
      <c r="G82" s="14">
        <f t="shared" si="1"/>
        <v>28318956.310000002</v>
      </c>
    </row>
    <row r="83" spans="2:12" s="24" customFormat="1" ht="15.6" x14ac:dyDescent="0.3">
      <c r="B83" s="25">
        <v>46065</v>
      </c>
      <c r="C83" s="18" t="s">
        <v>50</v>
      </c>
      <c r="D83" s="1" t="s">
        <v>23</v>
      </c>
      <c r="E83" s="19"/>
      <c r="F83" s="19">
        <v>244500</v>
      </c>
      <c r="G83" s="14">
        <f t="shared" si="1"/>
        <v>28563456.310000002</v>
      </c>
      <c r="K83" s="9"/>
    </row>
    <row r="84" spans="2:12" s="24" customFormat="1" ht="15.6" x14ac:dyDescent="0.3">
      <c r="B84" s="25">
        <v>46065</v>
      </c>
      <c r="C84" s="18" t="s">
        <v>50</v>
      </c>
      <c r="D84" s="22" t="s">
        <v>24</v>
      </c>
      <c r="E84" s="19"/>
      <c r="F84" s="50">
        <v>15000</v>
      </c>
      <c r="G84" s="14">
        <f t="shared" si="1"/>
        <v>28578456.310000002</v>
      </c>
    </row>
    <row r="85" spans="2:12" s="24" customFormat="1" ht="15.6" x14ac:dyDescent="0.3">
      <c r="B85" s="25">
        <v>46065</v>
      </c>
      <c r="C85" s="18">
        <v>10022026</v>
      </c>
      <c r="D85" s="22" t="s">
        <v>74</v>
      </c>
      <c r="E85" s="19"/>
      <c r="F85" s="19">
        <v>119597.51</v>
      </c>
      <c r="G85" s="14">
        <f t="shared" si="1"/>
        <v>28698053.820000004</v>
      </c>
    </row>
    <row r="86" spans="2:12" s="24" customFormat="1" ht="15.6" x14ac:dyDescent="0.3">
      <c r="B86" s="25">
        <v>46065</v>
      </c>
      <c r="C86" s="18" t="s">
        <v>75</v>
      </c>
      <c r="D86" s="22" t="s">
        <v>25</v>
      </c>
      <c r="E86" s="19"/>
      <c r="F86" s="19">
        <v>12000</v>
      </c>
      <c r="G86" s="14">
        <f t="shared" si="1"/>
        <v>28710053.820000004</v>
      </c>
    </row>
    <row r="87" spans="2:12" s="24" customFormat="1" ht="15.6" x14ac:dyDescent="0.3">
      <c r="B87" s="25">
        <v>46065</v>
      </c>
      <c r="C87" s="18" t="s">
        <v>76</v>
      </c>
      <c r="D87" s="22" t="s">
        <v>26</v>
      </c>
      <c r="E87" s="19"/>
      <c r="F87" s="19">
        <v>2000</v>
      </c>
      <c r="G87" s="14">
        <f t="shared" si="1"/>
        <v>28712053.820000004</v>
      </c>
    </row>
    <row r="88" spans="2:12" s="24" customFormat="1" ht="15.6" x14ac:dyDescent="0.3">
      <c r="B88" s="25">
        <v>46065</v>
      </c>
      <c r="C88" s="18">
        <v>57982</v>
      </c>
      <c r="D88" s="22" t="s">
        <v>78</v>
      </c>
      <c r="E88" s="19">
        <v>20000.009999999998</v>
      </c>
      <c r="F88" s="19"/>
      <c r="G88" s="14">
        <f t="shared" si="1"/>
        <v>28692053.810000002</v>
      </c>
    </row>
    <row r="89" spans="2:12" s="24" customFormat="1" ht="15.6" x14ac:dyDescent="0.3">
      <c r="B89" s="25">
        <v>46065</v>
      </c>
      <c r="C89" s="18" t="s">
        <v>50</v>
      </c>
      <c r="D89" s="1" t="s">
        <v>77</v>
      </c>
      <c r="E89" s="19">
        <v>700</v>
      </c>
      <c r="F89" s="19"/>
      <c r="G89" s="14">
        <f t="shared" si="1"/>
        <v>28691353.810000002</v>
      </c>
    </row>
    <row r="90" spans="2:12" s="24" customFormat="1" ht="15.6" x14ac:dyDescent="0.3">
      <c r="B90" s="25">
        <v>46065</v>
      </c>
      <c r="C90" s="18" t="s">
        <v>50</v>
      </c>
      <c r="D90" s="1" t="s">
        <v>30</v>
      </c>
      <c r="E90" s="19">
        <v>700</v>
      </c>
      <c r="F90" s="19"/>
      <c r="G90" s="14">
        <f t="shared" si="1"/>
        <v>28690653.810000002</v>
      </c>
    </row>
    <row r="91" spans="2:12" s="24" customFormat="1" ht="15.6" x14ac:dyDescent="0.3">
      <c r="B91" s="25">
        <v>46066</v>
      </c>
      <c r="C91" s="18" t="s">
        <v>50</v>
      </c>
      <c r="D91" s="1" t="s">
        <v>23</v>
      </c>
      <c r="E91" s="19"/>
      <c r="F91" s="19">
        <v>125500</v>
      </c>
      <c r="G91" s="14">
        <f t="shared" si="1"/>
        <v>28816153.810000002</v>
      </c>
    </row>
    <row r="92" spans="2:12" s="24" customFormat="1" ht="17.25" customHeight="1" x14ac:dyDescent="0.3">
      <c r="B92" s="25">
        <v>46066</v>
      </c>
      <c r="C92" s="18" t="s">
        <v>50</v>
      </c>
      <c r="D92" s="22" t="s">
        <v>24</v>
      </c>
      <c r="E92" s="19"/>
      <c r="F92" s="19">
        <v>27000</v>
      </c>
      <c r="G92" s="14">
        <f t="shared" si="1"/>
        <v>28843153.810000002</v>
      </c>
    </row>
    <row r="93" spans="2:12" s="24" customFormat="1" ht="15.75" customHeight="1" x14ac:dyDescent="0.3">
      <c r="B93" s="25">
        <v>46066</v>
      </c>
      <c r="C93" s="18">
        <v>609656</v>
      </c>
      <c r="D93" s="22" t="s">
        <v>74</v>
      </c>
      <c r="E93" s="19"/>
      <c r="F93" s="19">
        <v>4527.26</v>
      </c>
      <c r="G93" s="14">
        <f t="shared" si="1"/>
        <v>28847681.070000004</v>
      </c>
    </row>
    <row r="94" spans="2:12" s="24" customFormat="1" ht="15" customHeight="1" x14ac:dyDescent="0.3">
      <c r="B94" s="25">
        <v>46066</v>
      </c>
      <c r="C94" s="18" t="s">
        <v>79</v>
      </c>
      <c r="D94" s="22" t="s">
        <v>25</v>
      </c>
      <c r="E94" s="28"/>
      <c r="F94" s="19">
        <v>11000</v>
      </c>
      <c r="G94" s="14">
        <f t="shared" si="1"/>
        <v>28858681.070000004</v>
      </c>
    </row>
    <row r="95" spans="2:12" s="24" customFormat="1" ht="15.6" x14ac:dyDescent="0.3">
      <c r="B95" s="25">
        <v>46066</v>
      </c>
      <c r="C95" s="18" t="s">
        <v>80</v>
      </c>
      <c r="D95" s="22" t="s">
        <v>26</v>
      </c>
      <c r="E95" s="19"/>
      <c r="F95" s="19">
        <v>12000</v>
      </c>
      <c r="G95" s="14">
        <f t="shared" si="1"/>
        <v>28870681.070000004</v>
      </c>
      <c r="L95" s="28"/>
    </row>
    <row r="96" spans="2:12" s="24" customFormat="1" ht="15.6" x14ac:dyDescent="0.3">
      <c r="B96" s="25">
        <v>46066</v>
      </c>
      <c r="C96" s="18" t="s">
        <v>50</v>
      </c>
      <c r="D96" s="1" t="s">
        <v>77</v>
      </c>
      <c r="E96" s="19">
        <v>300</v>
      </c>
      <c r="F96" s="19"/>
      <c r="G96" s="14">
        <f t="shared" si="1"/>
        <v>28870381.070000004</v>
      </c>
    </row>
    <row r="97" spans="2:10" s="24" customFormat="1" ht="15.6" x14ac:dyDescent="0.3">
      <c r="B97" s="25">
        <v>46066</v>
      </c>
      <c r="C97" s="18" t="s">
        <v>50</v>
      </c>
      <c r="D97" s="1" t="s">
        <v>30</v>
      </c>
      <c r="E97" s="19">
        <v>50</v>
      </c>
      <c r="F97" s="19"/>
      <c r="G97" s="14">
        <f t="shared" si="1"/>
        <v>28870331.070000004</v>
      </c>
    </row>
    <row r="98" spans="2:10" s="24" customFormat="1" ht="15.6" x14ac:dyDescent="0.3">
      <c r="B98" s="25">
        <v>46066</v>
      </c>
      <c r="C98" s="18" t="s">
        <v>50</v>
      </c>
      <c r="D98" s="23" t="s">
        <v>31</v>
      </c>
      <c r="E98" s="19">
        <v>22.5</v>
      </c>
      <c r="F98" s="19"/>
      <c r="G98" s="14">
        <f t="shared" si="1"/>
        <v>28870308.570000004</v>
      </c>
    </row>
    <row r="99" spans="2:10" s="24" customFormat="1" ht="15.6" x14ac:dyDescent="0.3">
      <c r="B99" s="25">
        <v>46069</v>
      </c>
      <c r="C99" s="18" t="s">
        <v>50</v>
      </c>
      <c r="D99" s="1" t="s">
        <v>23</v>
      </c>
      <c r="E99" s="19"/>
      <c r="F99" s="19">
        <v>34192</v>
      </c>
      <c r="G99" s="14">
        <f t="shared" si="1"/>
        <v>28904500.570000004</v>
      </c>
      <c r="J99" s="28"/>
    </row>
    <row r="100" spans="2:10" s="24" customFormat="1" ht="15.6" x14ac:dyDescent="0.3">
      <c r="B100" s="25">
        <v>46069</v>
      </c>
      <c r="C100" s="18" t="s">
        <v>50</v>
      </c>
      <c r="D100" s="22" t="s">
        <v>24</v>
      </c>
      <c r="E100" s="19"/>
      <c r="F100" s="19">
        <v>4000</v>
      </c>
      <c r="G100" s="14">
        <f t="shared" si="1"/>
        <v>28908500.570000004</v>
      </c>
    </row>
    <row r="101" spans="2:10" s="24" customFormat="1" ht="15.6" x14ac:dyDescent="0.3">
      <c r="B101" s="25">
        <v>46069</v>
      </c>
      <c r="C101" s="18">
        <v>12022026</v>
      </c>
      <c r="D101" s="22" t="s">
        <v>81</v>
      </c>
      <c r="E101" s="19"/>
      <c r="F101" s="19">
        <v>1500</v>
      </c>
      <c r="G101" s="14">
        <f t="shared" si="1"/>
        <v>28910000.570000004</v>
      </c>
    </row>
    <row r="102" spans="2:10" s="24" customFormat="1" ht="15.6" x14ac:dyDescent="0.3">
      <c r="B102" s="25">
        <v>46069</v>
      </c>
      <c r="C102" s="18" t="s">
        <v>82</v>
      </c>
      <c r="D102" s="22" t="s">
        <v>25</v>
      </c>
      <c r="E102" s="19"/>
      <c r="F102" s="19">
        <v>2000</v>
      </c>
      <c r="G102" s="14">
        <f t="shared" si="1"/>
        <v>28912000.570000004</v>
      </c>
    </row>
    <row r="103" spans="2:10" s="24" customFormat="1" ht="15.6" x14ac:dyDescent="0.3">
      <c r="B103" s="25">
        <v>46069</v>
      </c>
      <c r="C103" s="18" t="s">
        <v>83</v>
      </c>
      <c r="D103" s="22" t="s">
        <v>26</v>
      </c>
      <c r="E103" s="19"/>
      <c r="F103" s="19">
        <v>7000</v>
      </c>
      <c r="G103" s="14">
        <f t="shared" si="1"/>
        <v>28919000.570000004</v>
      </c>
      <c r="I103" s="49"/>
    </row>
    <row r="104" spans="2:10" s="24" customFormat="1" ht="15.6" x14ac:dyDescent="0.3">
      <c r="B104" s="25">
        <v>46069</v>
      </c>
      <c r="C104" s="18" t="s">
        <v>50</v>
      </c>
      <c r="D104" s="1" t="s">
        <v>77</v>
      </c>
      <c r="E104" s="19">
        <v>275</v>
      </c>
      <c r="F104" s="19"/>
      <c r="G104" s="14">
        <f t="shared" si="1"/>
        <v>28918725.570000004</v>
      </c>
      <c r="I104" s="49"/>
    </row>
    <row r="105" spans="2:10" s="24" customFormat="1" ht="15.6" x14ac:dyDescent="0.3">
      <c r="B105" s="25">
        <v>46069</v>
      </c>
      <c r="C105" s="18" t="s">
        <v>50</v>
      </c>
      <c r="D105" s="1" t="s">
        <v>30</v>
      </c>
      <c r="E105" s="19">
        <v>300</v>
      </c>
      <c r="F105" s="19"/>
      <c r="G105" s="14">
        <f t="shared" si="1"/>
        <v>28918425.570000004</v>
      </c>
      <c r="I105" s="49"/>
    </row>
    <row r="106" spans="2:10" s="24" customFormat="1" ht="15.6" x14ac:dyDescent="0.3">
      <c r="B106" s="25">
        <v>46069</v>
      </c>
      <c r="C106" s="18" t="s">
        <v>84</v>
      </c>
      <c r="D106" s="52" t="s">
        <v>32</v>
      </c>
      <c r="E106" s="19">
        <v>427</v>
      </c>
      <c r="F106" s="19"/>
      <c r="G106" s="14">
        <f t="shared" si="1"/>
        <v>28917998.570000004</v>
      </c>
      <c r="J106" s="28"/>
    </row>
    <row r="107" spans="2:10" s="24" customFormat="1" ht="15.6" x14ac:dyDescent="0.3">
      <c r="B107" s="25">
        <v>46070</v>
      </c>
      <c r="C107" s="18" t="s">
        <v>50</v>
      </c>
      <c r="D107" s="1" t="s">
        <v>23</v>
      </c>
      <c r="E107" s="19"/>
      <c r="F107" s="19">
        <v>6500</v>
      </c>
      <c r="G107" s="14">
        <f t="shared" si="1"/>
        <v>28924498.570000004</v>
      </c>
    </row>
    <row r="108" spans="2:10" s="24" customFormat="1" ht="15.6" x14ac:dyDescent="0.3">
      <c r="B108" s="25">
        <v>46070</v>
      </c>
      <c r="C108" s="18" t="s">
        <v>50</v>
      </c>
      <c r="D108" s="22" t="s">
        <v>24</v>
      </c>
      <c r="E108" s="19"/>
      <c r="F108" s="19">
        <v>3000</v>
      </c>
      <c r="G108" s="14">
        <f t="shared" si="1"/>
        <v>28927498.570000004</v>
      </c>
    </row>
    <row r="109" spans="2:10" s="24" customFormat="1" ht="15.6" x14ac:dyDescent="0.3">
      <c r="B109" s="25">
        <v>46070</v>
      </c>
      <c r="C109" s="18" t="s">
        <v>85</v>
      </c>
      <c r="D109" s="22" t="s">
        <v>25</v>
      </c>
      <c r="E109" s="19"/>
      <c r="F109" s="19">
        <v>118000</v>
      </c>
      <c r="G109" s="14">
        <f t="shared" si="1"/>
        <v>29045498.570000004</v>
      </c>
    </row>
    <row r="110" spans="2:10" s="24" customFormat="1" ht="15.6" x14ac:dyDescent="0.3">
      <c r="B110" s="25">
        <v>46070</v>
      </c>
      <c r="C110" s="18" t="s">
        <v>86</v>
      </c>
      <c r="D110" s="22" t="s">
        <v>26</v>
      </c>
      <c r="E110" s="19"/>
      <c r="F110" s="19">
        <v>1000</v>
      </c>
      <c r="G110" s="14">
        <f t="shared" si="1"/>
        <v>29046498.570000004</v>
      </c>
    </row>
    <row r="111" spans="2:10" s="24" customFormat="1" ht="15.6" x14ac:dyDescent="0.3">
      <c r="B111" s="25">
        <v>46070</v>
      </c>
      <c r="C111" s="18" t="s">
        <v>50</v>
      </c>
      <c r="D111" s="1" t="s">
        <v>77</v>
      </c>
      <c r="E111" s="19">
        <v>50</v>
      </c>
      <c r="F111" s="19"/>
      <c r="G111" s="14">
        <f t="shared" si="1"/>
        <v>29046448.570000004</v>
      </c>
    </row>
    <row r="112" spans="2:10" s="24" customFormat="1" ht="15.6" x14ac:dyDescent="0.3">
      <c r="B112" s="25">
        <v>46070</v>
      </c>
      <c r="C112" s="18" t="s">
        <v>50</v>
      </c>
      <c r="D112" s="1" t="s">
        <v>30</v>
      </c>
      <c r="E112" s="19">
        <v>175</v>
      </c>
      <c r="F112" s="19"/>
      <c r="G112" s="14">
        <f t="shared" si="1"/>
        <v>29046273.570000004</v>
      </c>
    </row>
    <row r="113" spans="2:10" s="24" customFormat="1" ht="15.6" x14ac:dyDescent="0.3">
      <c r="B113" s="25">
        <v>46071</v>
      </c>
      <c r="C113" s="18" t="s">
        <v>50</v>
      </c>
      <c r="D113" s="1" t="s">
        <v>23</v>
      </c>
      <c r="E113" s="19"/>
      <c r="F113" s="19">
        <v>34301.980000000003</v>
      </c>
      <c r="G113" s="14">
        <f t="shared" si="1"/>
        <v>29080575.550000004</v>
      </c>
    </row>
    <row r="114" spans="2:10" s="24" customFormat="1" ht="15.6" x14ac:dyDescent="0.3">
      <c r="B114" s="25">
        <v>46071</v>
      </c>
      <c r="C114" s="18" t="s">
        <v>50</v>
      </c>
      <c r="D114" s="22" t="s">
        <v>24</v>
      </c>
      <c r="E114" s="19"/>
      <c r="F114" s="19">
        <v>15000</v>
      </c>
      <c r="G114" s="14">
        <f t="shared" si="1"/>
        <v>29095575.550000004</v>
      </c>
    </row>
    <row r="115" spans="2:10" s="24" customFormat="1" ht="15.6" x14ac:dyDescent="0.3">
      <c r="B115" s="25">
        <v>46071</v>
      </c>
      <c r="C115" s="18">
        <v>5503075</v>
      </c>
      <c r="D115" s="22" t="s">
        <v>89</v>
      </c>
      <c r="E115" s="19"/>
      <c r="F115" s="19">
        <v>40000</v>
      </c>
      <c r="G115" s="14">
        <f t="shared" si="1"/>
        <v>29135575.550000004</v>
      </c>
      <c r="J115" s="29"/>
    </row>
    <row r="116" spans="2:10" s="24" customFormat="1" ht="15.6" x14ac:dyDescent="0.3">
      <c r="B116" s="25">
        <v>46071</v>
      </c>
      <c r="C116" s="48">
        <v>325984</v>
      </c>
      <c r="D116" s="22" t="s">
        <v>89</v>
      </c>
      <c r="E116" s="19"/>
      <c r="F116" s="19">
        <v>22047.21</v>
      </c>
      <c r="G116" s="14">
        <f t="shared" si="1"/>
        <v>29157622.760000005</v>
      </c>
    </row>
    <row r="117" spans="2:10" s="24" customFormat="1" ht="15.6" x14ac:dyDescent="0.3">
      <c r="B117" s="25">
        <v>46071</v>
      </c>
      <c r="C117" s="18">
        <v>5503033</v>
      </c>
      <c r="D117" s="22" t="s">
        <v>89</v>
      </c>
      <c r="E117" s="19"/>
      <c r="F117" s="19">
        <v>16500</v>
      </c>
      <c r="G117" s="14">
        <f t="shared" si="1"/>
        <v>29174122.760000005</v>
      </c>
      <c r="J117" s="28"/>
    </row>
    <row r="118" spans="2:10" s="24" customFormat="1" ht="15.6" x14ac:dyDescent="0.3">
      <c r="B118" s="25">
        <v>46071</v>
      </c>
      <c r="C118" s="18" t="s">
        <v>90</v>
      </c>
      <c r="D118" s="22" t="s">
        <v>25</v>
      </c>
      <c r="E118" s="19"/>
      <c r="F118" s="19">
        <v>109700</v>
      </c>
      <c r="G118" s="14">
        <f t="shared" si="1"/>
        <v>29283822.760000005</v>
      </c>
    </row>
    <row r="119" spans="2:10" s="24" customFormat="1" ht="15.6" x14ac:dyDescent="0.3">
      <c r="B119" s="25">
        <v>46071</v>
      </c>
      <c r="C119" s="18" t="s">
        <v>91</v>
      </c>
      <c r="D119" s="22" t="s">
        <v>26</v>
      </c>
      <c r="E119" s="19"/>
      <c r="F119" s="19">
        <v>14000</v>
      </c>
      <c r="G119" s="14">
        <f t="shared" si="1"/>
        <v>29297822.760000005</v>
      </c>
    </row>
    <row r="120" spans="2:10" s="24" customFormat="1" ht="15.6" x14ac:dyDescent="0.3">
      <c r="B120" s="25">
        <v>46071</v>
      </c>
      <c r="C120" s="18" t="s">
        <v>50</v>
      </c>
      <c r="D120" s="1" t="s">
        <v>77</v>
      </c>
      <c r="E120" s="19">
        <v>2950</v>
      </c>
      <c r="F120" s="19"/>
      <c r="G120" s="14">
        <f t="shared" si="1"/>
        <v>29294872.760000005</v>
      </c>
    </row>
    <row r="121" spans="2:10" s="24" customFormat="1" ht="15.6" x14ac:dyDescent="0.3">
      <c r="B121" s="25">
        <v>46071</v>
      </c>
      <c r="C121" s="18" t="s">
        <v>50</v>
      </c>
      <c r="D121" s="1" t="s">
        <v>30</v>
      </c>
      <c r="E121" s="19">
        <v>25</v>
      </c>
      <c r="F121" s="19"/>
      <c r="G121" s="14">
        <f t="shared" si="1"/>
        <v>29294847.760000005</v>
      </c>
    </row>
    <row r="122" spans="2:10" s="24" customFormat="1" ht="15.6" x14ac:dyDescent="0.3">
      <c r="B122" s="25">
        <v>46072</v>
      </c>
      <c r="C122" s="18" t="s">
        <v>50</v>
      </c>
      <c r="D122" s="1" t="s">
        <v>23</v>
      </c>
      <c r="E122" s="19"/>
      <c r="F122" s="19">
        <v>5000</v>
      </c>
      <c r="G122" s="14">
        <f t="shared" si="1"/>
        <v>29299847.760000005</v>
      </c>
    </row>
    <row r="123" spans="2:10" s="24" customFormat="1" ht="15.6" x14ac:dyDescent="0.3">
      <c r="B123" s="25">
        <v>46072</v>
      </c>
      <c r="C123" s="18" t="s">
        <v>50</v>
      </c>
      <c r="D123" s="22" t="s">
        <v>24</v>
      </c>
      <c r="E123" s="19"/>
      <c r="F123" s="19">
        <v>3000</v>
      </c>
      <c r="G123" s="14">
        <f t="shared" si="1"/>
        <v>29302847.760000005</v>
      </c>
    </row>
    <row r="124" spans="2:10" s="24" customFormat="1" ht="15.6" x14ac:dyDescent="0.3">
      <c r="B124" s="25">
        <v>46072</v>
      </c>
      <c r="C124" s="18" t="s">
        <v>92</v>
      </c>
      <c r="D124" s="22" t="s">
        <v>25</v>
      </c>
      <c r="E124" s="19"/>
      <c r="F124" s="19">
        <v>7000</v>
      </c>
      <c r="G124" s="14">
        <f t="shared" si="1"/>
        <v>29309847.760000005</v>
      </c>
    </row>
    <row r="125" spans="2:10" s="24" customFormat="1" ht="15.6" x14ac:dyDescent="0.3">
      <c r="B125" s="25">
        <v>46072</v>
      </c>
      <c r="C125" s="18" t="s">
        <v>93</v>
      </c>
      <c r="D125" s="22" t="s">
        <v>26</v>
      </c>
      <c r="E125" s="19"/>
      <c r="F125" s="19">
        <v>3000</v>
      </c>
      <c r="G125" s="14">
        <f t="shared" si="1"/>
        <v>29312847.760000005</v>
      </c>
    </row>
    <row r="126" spans="2:10" s="24" customFormat="1" ht="15.6" x14ac:dyDescent="0.3">
      <c r="B126" s="25">
        <v>46072</v>
      </c>
      <c r="C126" s="18" t="s">
        <v>50</v>
      </c>
      <c r="D126" s="1" t="s">
        <v>77</v>
      </c>
      <c r="E126" s="19">
        <v>2742.5</v>
      </c>
      <c r="F126" s="19"/>
      <c r="G126" s="14">
        <f t="shared" si="1"/>
        <v>29310105.260000005</v>
      </c>
    </row>
    <row r="127" spans="2:10" s="24" customFormat="1" ht="15.6" x14ac:dyDescent="0.3">
      <c r="B127" s="25">
        <v>46072</v>
      </c>
      <c r="C127" s="18" t="s">
        <v>50</v>
      </c>
      <c r="D127" s="1" t="s">
        <v>30</v>
      </c>
      <c r="E127" s="19">
        <v>350</v>
      </c>
      <c r="F127" s="19"/>
      <c r="G127" s="14">
        <f t="shared" si="1"/>
        <v>29309755.260000005</v>
      </c>
    </row>
    <row r="128" spans="2:10" s="24" customFormat="1" ht="15.6" x14ac:dyDescent="0.3">
      <c r="B128" s="25">
        <v>46072</v>
      </c>
      <c r="C128" s="18" t="s">
        <v>50</v>
      </c>
      <c r="D128" s="23" t="s">
        <v>31</v>
      </c>
      <c r="E128" s="19">
        <v>307.5</v>
      </c>
      <c r="F128" s="19"/>
      <c r="G128" s="14">
        <f t="shared" si="1"/>
        <v>29309447.760000005</v>
      </c>
    </row>
    <row r="129" spans="1:11" s="24" customFormat="1" ht="15.6" x14ac:dyDescent="0.3">
      <c r="B129" s="25">
        <v>46073</v>
      </c>
      <c r="C129" s="18" t="s">
        <v>50</v>
      </c>
      <c r="D129" s="1" t="s">
        <v>23</v>
      </c>
      <c r="E129" s="19"/>
      <c r="F129" s="19">
        <v>34000</v>
      </c>
      <c r="G129" s="14">
        <f t="shared" si="1"/>
        <v>29343447.760000005</v>
      </c>
    </row>
    <row r="130" spans="1:11" s="24" customFormat="1" ht="15.6" x14ac:dyDescent="0.3">
      <c r="B130" s="25">
        <v>46073</v>
      </c>
      <c r="C130" s="18" t="s">
        <v>50</v>
      </c>
      <c r="D130" s="22" t="s">
        <v>24</v>
      </c>
      <c r="E130" s="19"/>
      <c r="F130" s="19">
        <v>3000</v>
      </c>
      <c r="G130" s="14">
        <f t="shared" si="1"/>
        <v>29346447.760000005</v>
      </c>
    </row>
    <row r="131" spans="1:11" s="24" customFormat="1" ht="15.6" x14ac:dyDescent="0.3">
      <c r="B131" s="25">
        <v>46073</v>
      </c>
      <c r="C131" s="18" t="s">
        <v>94</v>
      </c>
      <c r="D131" s="22" t="s">
        <v>25</v>
      </c>
      <c r="E131" s="19"/>
      <c r="F131" s="19">
        <v>27000</v>
      </c>
      <c r="G131" s="14">
        <f t="shared" si="1"/>
        <v>29373447.760000005</v>
      </c>
    </row>
    <row r="132" spans="1:11" s="24" customFormat="1" ht="15.6" x14ac:dyDescent="0.3">
      <c r="B132" s="25">
        <v>46073</v>
      </c>
      <c r="C132" s="18" t="s">
        <v>95</v>
      </c>
      <c r="D132" s="1" t="s">
        <v>30</v>
      </c>
      <c r="E132" s="19"/>
      <c r="F132" s="19">
        <v>15000</v>
      </c>
      <c r="G132" s="14">
        <f t="shared" si="1"/>
        <v>29388447.760000005</v>
      </c>
    </row>
    <row r="133" spans="1:11" s="24" customFormat="1" ht="15.6" x14ac:dyDescent="0.3">
      <c r="B133" s="25">
        <v>46073</v>
      </c>
      <c r="C133" s="18" t="s">
        <v>50</v>
      </c>
      <c r="D133" s="1" t="s">
        <v>77</v>
      </c>
      <c r="E133" s="19">
        <v>175</v>
      </c>
      <c r="F133" s="19"/>
      <c r="G133" s="14">
        <f t="shared" si="1"/>
        <v>29388272.760000005</v>
      </c>
    </row>
    <row r="134" spans="1:11" s="24" customFormat="1" ht="15.6" x14ac:dyDescent="0.3">
      <c r="B134" s="25">
        <v>46073</v>
      </c>
      <c r="C134" s="18" t="s">
        <v>50</v>
      </c>
      <c r="D134" s="1" t="s">
        <v>30</v>
      </c>
      <c r="E134" s="19">
        <v>75</v>
      </c>
      <c r="F134" s="19"/>
      <c r="G134" s="14">
        <f t="shared" si="1"/>
        <v>29388197.760000005</v>
      </c>
    </row>
    <row r="135" spans="1:11" s="24" customFormat="1" ht="15.6" x14ac:dyDescent="0.3">
      <c r="B135" s="25">
        <v>46076</v>
      </c>
      <c r="C135" s="18" t="s">
        <v>50</v>
      </c>
      <c r="D135" s="1" t="s">
        <v>23</v>
      </c>
      <c r="E135" s="19"/>
      <c r="F135" s="19">
        <v>3000</v>
      </c>
      <c r="G135" s="14">
        <f t="shared" si="1"/>
        <v>29391197.760000005</v>
      </c>
    </row>
    <row r="136" spans="1:11" s="24" customFormat="1" ht="15.6" x14ac:dyDescent="0.3">
      <c r="B136" s="25">
        <v>46076</v>
      </c>
      <c r="C136" s="18" t="s">
        <v>50</v>
      </c>
      <c r="D136" s="22" t="s">
        <v>24</v>
      </c>
      <c r="E136" s="19"/>
      <c r="F136" s="19">
        <v>7000</v>
      </c>
      <c r="G136" s="14">
        <f t="shared" si="1"/>
        <v>29398197.760000005</v>
      </c>
    </row>
    <row r="137" spans="1:11" s="24" customFormat="1" ht="15.6" x14ac:dyDescent="0.3">
      <c r="B137" s="25">
        <v>46076</v>
      </c>
      <c r="C137" s="18">
        <v>19022026</v>
      </c>
      <c r="D137" s="22" t="s">
        <v>48</v>
      </c>
      <c r="E137" s="19"/>
      <c r="F137" s="19">
        <v>25200</v>
      </c>
      <c r="G137" s="14">
        <f t="shared" si="1"/>
        <v>29423397.760000005</v>
      </c>
    </row>
    <row r="138" spans="1:11" s="24" customFormat="1" ht="15.6" x14ac:dyDescent="0.3">
      <c r="A138" s="25">
        <v>46038</v>
      </c>
      <c r="B138" s="25">
        <v>46076</v>
      </c>
      <c r="C138" s="18" t="s">
        <v>96</v>
      </c>
      <c r="D138" s="22" t="s">
        <v>25</v>
      </c>
      <c r="E138" s="19"/>
      <c r="F138" s="19">
        <v>16000</v>
      </c>
      <c r="G138" s="14">
        <f t="shared" si="1"/>
        <v>29439397.760000005</v>
      </c>
    </row>
    <row r="139" spans="1:11" s="24" customFormat="1" ht="15.6" x14ac:dyDescent="0.3">
      <c r="A139" s="25">
        <v>46038</v>
      </c>
      <c r="B139" s="25">
        <v>46076</v>
      </c>
      <c r="C139" s="18" t="s">
        <v>97</v>
      </c>
      <c r="D139" s="22" t="s">
        <v>26</v>
      </c>
      <c r="E139" s="19"/>
      <c r="F139" s="19">
        <v>7000</v>
      </c>
      <c r="G139" s="14">
        <f t="shared" si="1"/>
        <v>29446397.760000005</v>
      </c>
    </row>
    <row r="140" spans="1:11" s="24" customFormat="1" ht="15.6" x14ac:dyDescent="0.3">
      <c r="A140" s="25">
        <v>46038</v>
      </c>
      <c r="B140" s="25">
        <v>46076</v>
      </c>
      <c r="C140" s="18" t="s">
        <v>50</v>
      </c>
      <c r="D140" s="1" t="s">
        <v>77</v>
      </c>
      <c r="E140" s="19">
        <v>675</v>
      </c>
      <c r="F140" s="19"/>
      <c r="G140" s="14">
        <f t="shared" si="1"/>
        <v>29445722.760000005</v>
      </c>
    </row>
    <row r="141" spans="1:11" s="24" customFormat="1" ht="15.6" x14ac:dyDescent="0.3">
      <c r="A141" s="25">
        <v>46038</v>
      </c>
      <c r="B141" s="25">
        <v>46076</v>
      </c>
      <c r="C141" s="18" t="s">
        <v>50</v>
      </c>
      <c r="D141" s="1" t="s">
        <v>30</v>
      </c>
      <c r="E141" s="19">
        <v>375</v>
      </c>
      <c r="F141" s="19"/>
      <c r="G141" s="14">
        <f t="shared" si="1"/>
        <v>29445347.760000005</v>
      </c>
    </row>
    <row r="142" spans="1:11" s="24" customFormat="1" ht="15.6" x14ac:dyDescent="0.3">
      <c r="A142" s="25">
        <v>46038</v>
      </c>
      <c r="B142" s="25">
        <v>46077</v>
      </c>
      <c r="C142" s="18" t="s">
        <v>50</v>
      </c>
      <c r="D142" s="1" t="s">
        <v>23</v>
      </c>
      <c r="E142" s="19"/>
      <c r="F142" s="19">
        <v>32195.02</v>
      </c>
      <c r="G142" s="14">
        <f t="shared" si="1"/>
        <v>29477542.780000005</v>
      </c>
    </row>
    <row r="143" spans="1:11" s="24" customFormat="1" ht="15.6" x14ac:dyDescent="0.3">
      <c r="A143" s="25">
        <v>46038</v>
      </c>
      <c r="B143" s="25">
        <v>46077</v>
      </c>
      <c r="C143" s="18" t="s">
        <v>50</v>
      </c>
      <c r="D143" s="22" t="s">
        <v>24</v>
      </c>
      <c r="E143" s="19"/>
      <c r="F143" s="19">
        <v>9000</v>
      </c>
      <c r="G143" s="14">
        <f t="shared" ref="G143:G188" si="2">G142+F143-E143</f>
        <v>29486542.780000005</v>
      </c>
      <c r="K143" s="28"/>
    </row>
    <row r="144" spans="1:11" s="24" customFormat="1" ht="15.6" x14ac:dyDescent="0.3">
      <c r="A144" s="25"/>
      <c r="B144" s="25">
        <v>46077</v>
      </c>
      <c r="C144" s="18" t="s">
        <v>98</v>
      </c>
      <c r="D144" s="22" t="s">
        <v>25</v>
      </c>
      <c r="E144" s="19"/>
      <c r="F144" s="19">
        <v>7000</v>
      </c>
      <c r="G144" s="14">
        <f t="shared" si="2"/>
        <v>29493542.780000005</v>
      </c>
      <c r="K144" s="28"/>
    </row>
    <row r="145" spans="1:7" s="24" customFormat="1" ht="15.6" x14ac:dyDescent="0.3">
      <c r="A145" s="25">
        <v>46038</v>
      </c>
      <c r="B145" s="25">
        <v>46077</v>
      </c>
      <c r="C145" s="18" t="s">
        <v>99</v>
      </c>
      <c r="D145" s="22" t="s">
        <v>26</v>
      </c>
      <c r="E145" s="19"/>
      <c r="F145" s="19">
        <v>4000</v>
      </c>
      <c r="G145" s="14">
        <f t="shared" si="2"/>
        <v>29497542.780000005</v>
      </c>
    </row>
    <row r="146" spans="1:7" s="24" customFormat="1" ht="15.6" x14ac:dyDescent="0.3">
      <c r="A146" s="25">
        <v>46038</v>
      </c>
      <c r="B146" s="25">
        <v>46077</v>
      </c>
      <c r="C146" s="18">
        <v>57983</v>
      </c>
      <c r="D146" s="1" t="s">
        <v>100</v>
      </c>
      <c r="E146" s="19">
        <v>24045.59</v>
      </c>
      <c r="F146" s="19"/>
      <c r="G146" s="14">
        <f t="shared" si="2"/>
        <v>29473497.190000005</v>
      </c>
    </row>
    <row r="147" spans="1:7" s="24" customFormat="1" ht="15.6" x14ac:dyDescent="0.3">
      <c r="B147" s="25">
        <v>46077</v>
      </c>
      <c r="C147" s="18" t="s">
        <v>50</v>
      </c>
      <c r="D147" s="1" t="s">
        <v>77</v>
      </c>
      <c r="E147" s="19">
        <v>400</v>
      </c>
      <c r="F147" s="19"/>
      <c r="G147" s="14">
        <f t="shared" si="2"/>
        <v>29473097.190000005</v>
      </c>
    </row>
    <row r="148" spans="1:7" s="24" customFormat="1" ht="15.6" x14ac:dyDescent="0.3">
      <c r="B148" s="25">
        <v>46077</v>
      </c>
      <c r="C148" s="18" t="s">
        <v>50</v>
      </c>
      <c r="D148" s="1" t="s">
        <v>30</v>
      </c>
      <c r="E148" s="19">
        <v>175</v>
      </c>
      <c r="F148" s="19"/>
      <c r="G148" s="14">
        <f t="shared" si="2"/>
        <v>29472922.190000005</v>
      </c>
    </row>
    <row r="149" spans="1:7" s="24" customFormat="1" ht="15.6" x14ac:dyDescent="0.3">
      <c r="B149" s="25">
        <v>46078</v>
      </c>
      <c r="C149" s="18" t="s">
        <v>28</v>
      </c>
      <c r="D149" s="1" t="s">
        <v>23</v>
      </c>
      <c r="E149" s="19"/>
      <c r="F149" s="19">
        <v>33000</v>
      </c>
      <c r="G149" s="14">
        <f t="shared" si="2"/>
        <v>29505922.190000005</v>
      </c>
    </row>
    <row r="150" spans="1:7" s="24" customFormat="1" ht="15.6" x14ac:dyDescent="0.3">
      <c r="B150" s="25">
        <v>45713</v>
      </c>
      <c r="C150" s="18" t="s">
        <v>28</v>
      </c>
      <c r="D150" s="22" t="s">
        <v>24</v>
      </c>
      <c r="E150" s="19"/>
      <c r="F150" s="19">
        <v>1000</v>
      </c>
      <c r="G150" s="14">
        <f t="shared" si="2"/>
        <v>29506922.190000005</v>
      </c>
    </row>
    <row r="151" spans="1:7" s="24" customFormat="1" ht="15.6" x14ac:dyDescent="0.3">
      <c r="B151" s="25">
        <v>45713</v>
      </c>
      <c r="C151" s="18" t="s">
        <v>102</v>
      </c>
      <c r="D151" s="22" t="s">
        <v>25</v>
      </c>
      <c r="E151" s="19"/>
      <c r="F151" s="19">
        <v>18000</v>
      </c>
      <c r="G151" s="14">
        <f t="shared" si="2"/>
        <v>29524922.190000005</v>
      </c>
    </row>
    <row r="152" spans="1:7" s="24" customFormat="1" ht="15.6" x14ac:dyDescent="0.3">
      <c r="B152" s="25">
        <v>46078</v>
      </c>
      <c r="C152" s="18" t="s">
        <v>103</v>
      </c>
      <c r="D152" s="22" t="s">
        <v>26</v>
      </c>
      <c r="E152" s="19"/>
      <c r="F152" s="19">
        <v>4000</v>
      </c>
      <c r="G152" s="14">
        <f t="shared" si="2"/>
        <v>29528922.190000005</v>
      </c>
    </row>
    <row r="153" spans="1:7" s="24" customFormat="1" ht="15.6" x14ac:dyDescent="0.3">
      <c r="B153" s="25">
        <v>46078</v>
      </c>
      <c r="C153" s="18" t="s">
        <v>28</v>
      </c>
      <c r="D153" s="1" t="s">
        <v>77</v>
      </c>
      <c r="E153" s="19">
        <v>175</v>
      </c>
      <c r="F153" s="19"/>
      <c r="G153" s="14">
        <f t="shared" si="2"/>
        <v>29528747.190000005</v>
      </c>
    </row>
    <row r="154" spans="1:7" s="24" customFormat="1" ht="15.6" x14ac:dyDescent="0.3">
      <c r="B154" s="25">
        <v>46078</v>
      </c>
      <c r="C154" s="18" t="s">
        <v>28</v>
      </c>
      <c r="D154" s="1" t="s">
        <v>30</v>
      </c>
      <c r="E154" s="19">
        <v>100</v>
      </c>
      <c r="F154" s="19"/>
      <c r="G154" s="14">
        <f t="shared" si="2"/>
        <v>29528647.190000005</v>
      </c>
    </row>
    <row r="155" spans="1:7" s="24" customFormat="1" ht="15.6" x14ac:dyDescent="0.3">
      <c r="B155" s="25">
        <v>46078</v>
      </c>
      <c r="C155" s="18" t="s">
        <v>28</v>
      </c>
      <c r="D155" s="23" t="s">
        <v>31</v>
      </c>
      <c r="E155" s="19">
        <v>67.5</v>
      </c>
      <c r="F155" s="19"/>
      <c r="G155" s="14">
        <f t="shared" si="2"/>
        <v>29528579.690000005</v>
      </c>
    </row>
    <row r="156" spans="1:7" s="24" customFormat="1" ht="15.6" x14ac:dyDescent="0.3">
      <c r="B156" s="25">
        <v>46079</v>
      </c>
      <c r="C156" s="18" t="s">
        <v>28</v>
      </c>
      <c r="D156" s="1" t="s">
        <v>23</v>
      </c>
      <c r="E156" s="19"/>
      <c r="F156" s="19">
        <v>35500</v>
      </c>
      <c r="G156" s="14">
        <f t="shared" si="2"/>
        <v>29564079.690000005</v>
      </c>
    </row>
    <row r="157" spans="1:7" s="24" customFormat="1" ht="15.6" x14ac:dyDescent="0.3">
      <c r="B157" s="25">
        <v>46079</v>
      </c>
      <c r="C157" s="18" t="s">
        <v>28</v>
      </c>
      <c r="D157" s="22" t="s">
        <v>24</v>
      </c>
      <c r="E157" s="19"/>
      <c r="F157" s="19">
        <v>14000</v>
      </c>
      <c r="G157" s="14">
        <f t="shared" si="2"/>
        <v>29578079.690000005</v>
      </c>
    </row>
    <row r="158" spans="1:7" s="24" customFormat="1" ht="15.6" x14ac:dyDescent="0.3">
      <c r="B158" s="25">
        <v>46079</v>
      </c>
      <c r="C158" s="18" t="s">
        <v>104</v>
      </c>
      <c r="D158" s="22" t="s">
        <v>25</v>
      </c>
      <c r="E158" s="19"/>
      <c r="F158" s="19">
        <v>69000</v>
      </c>
      <c r="G158" s="14">
        <f t="shared" si="2"/>
        <v>29647079.690000005</v>
      </c>
    </row>
    <row r="159" spans="1:7" s="24" customFormat="1" ht="15.6" x14ac:dyDescent="0.3">
      <c r="B159" s="25">
        <v>46079</v>
      </c>
      <c r="C159" s="18" t="s">
        <v>105</v>
      </c>
      <c r="D159" s="22" t="s">
        <v>26</v>
      </c>
      <c r="E159" s="19"/>
      <c r="F159" s="19">
        <v>6500</v>
      </c>
      <c r="G159" s="14">
        <f t="shared" si="2"/>
        <v>29653579.690000005</v>
      </c>
    </row>
    <row r="160" spans="1:7" s="24" customFormat="1" ht="15.6" x14ac:dyDescent="0.3">
      <c r="B160" s="25">
        <v>46079</v>
      </c>
      <c r="C160" s="18" t="s">
        <v>28</v>
      </c>
      <c r="D160" s="1" t="s">
        <v>77</v>
      </c>
      <c r="E160" s="19">
        <v>450</v>
      </c>
      <c r="F160" s="19"/>
      <c r="G160" s="14">
        <f t="shared" si="2"/>
        <v>29653129.690000005</v>
      </c>
    </row>
    <row r="161" spans="2:11" s="24" customFormat="1" ht="15.6" x14ac:dyDescent="0.3">
      <c r="B161" s="25">
        <v>46079</v>
      </c>
      <c r="C161" s="18" t="s">
        <v>28</v>
      </c>
      <c r="D161" s="1" t="s">
        <v>30</v>
      </c>
      <c r="E161" s="19">
        <v>100</v>
      </c>
      <c r="F161" s="19"/>
      <c r="G161" s="14">
        <f t="shared" si="2"/>
        <v>29653029.690000005</v>
      </c>
      <c r="J161" s="29"/>
    </row>
    <row r="162" spans="2:11" s="24" customFormat="1" ht="15.6" x14ac:dyDescent="0.3">
      <c r="B162" s="25">
        <v>46079</v>
      </c>
      <c r="C162" s="18" t="s">
        <v>28</v>
      </c>
      <c r="D162" s="1" t="s">
        <v>106</v>
      </c>
      <c r="E162" s="19">
        <v>175</v>
      </c>
      <c r="F162" s="19"/>
      <c r="G162" s="14">
        <f t="shared" si="2"/>
        <v>29652854.690000005</v>
      </c>
    </row>
    <row r="163" spans="2:11" s="24" customFormat="1" ht="15.6" x14ac:dyDescent="0.3">
      <c r="B163" s="25">
        <v>46079</v>
      </c>
      <c r="C163" s="18">
        <v>57984</v>
      </c>
      <c r="D163" s="22" t="s">
        <v>69</v>
      </c>
      <c r="E163" s="19">
        <v>150000</v>
      </c>
      <c r="F163" s="19"/>
      <c r="G163" s="14">
        <f t="shared" si="2"/>
        <v>29502854.690000005</v>
      </c>
    </row>
    <row r="164" spans="2:11" s="24" customFormat="1" ht="15.6" x14ac:dyDescent="0.3">
      <c r="B164" s="25">
        <v>46079</v>
      </c>
      <c r="C164" s="18">
        <v>57985</v>
      </c>
      <c r="D164" s="22" t="s">
        <v>107</v>
      </c>
      <c r="E164" s="19">
        <v>80000</v>
      </c>
      <c r="F164" s="19"/>
      <c r="G164" s="14">
        <f t="shared" si="2"/>
        <v>29422854.690000005</v>
      </c>
    </row>
    <row r="165" spans="2:11" s="24" customFormat="1" ht="15.6" x14ac:dyDescent="0.3">
      <c r="B165" s="25">
        <v>46079</v>
      </c>
      <c r="C165" s="18">
        <v>57986</v>
      </c>
      <c r="D165" s="22" t="s">
        <v>108</v>
      </c>
      <c r="E165" s="19">
        <v>56100</v>
      </c>
      <c r="F165" s="19"/>
      <c r="G165" s="14">
        <f t="shared" si="2"/>
        <v>29366754.690000005</v>
      </c>
    </row>
    <row r="166" spans="2:11" s="24" customFormat="1" ht="15.6" x14ac:dyDescent="0.3">
      <c r="B166" s="25">
        <v>46079</v>
      </c>
      <c r="C166" s="18">
        <v>57987</v>
      </c>
      <c r="D166" s="22" t="s">
        <v>109</v>
      </c>
      <c r="E166" s="19">
        <v>56100</v>
      </c>
      <c r="F166" s="19"/>
      <c r="G166" s="14">
        <f t="shared" si="2"/>
        <v>29310654.690000005</v>
      </c>
    </row>
    <row r="167" spans="2:11" s="24" customFormat="1" ht="15.6" x14ac:dyDescent="0.3">
      <c r="B167" s="25">
        <v>46079</v>
      </c>
      <c r="C167" s="18">
        <v>57988</v>
      </c>
      <c r="D167" s="22" t="s">
        <v>110</v>
      </c>
      <c r="E167" s="19">
        <v>56100</v>
      </c>
      <c r="F167" s="19"/>
      <c r="G167" s="14">
        <f t="shared" si="2"/>
        <v>29254554.690000005</v>
      </c>
      <c r="I167" s="34"/>
      <c r="J167" s="29"/>
    </row>
    <row r="168" spans="2:11" s="24" customFormat="1" ht="15.6" x14ac:dyDescent="0.3">
      <c r="B168" s="25">
        <v>46079</v>
      </c>
      <c r="C168" s="18">
        <v>57989</v>
      </c>
      <c r="D168" s="22" t="s">
        <v>111</v>
      </c>
      <c r="E168" s="19">
        <v>56100</v>
      </c>
      <c r="F168" s="19"/>
      <c r="G168" s="14">
        <f t="shared" si="2"/>
        <v>29198454.690000005</v>
      </c>
      <c r="J168" s="29"/>
    </row>
    <row r="169" spans="2:11" s="24" customFormat="1" ht="15.6" x14ac:dyDescent="0.3">
      <c r="B169" s="25">
        <v>46079</v>
      </c>
      <c r="C169" s="18">
        <v>57990</v>
      </c>
      <c r="D169" s="22" t="s">
        <v>113</v>
      </c>
      <c r="E169" s="19"/>
      <c r="F169" s="19"/>
      <c r="G169" s="14">
        <f t="shared" si="2"/>
        <v>29198454.690000005</v>
      </c>
      <c r="J169" s="29"/>
    </row>
    <row r="170" spans="2:11" s="24" customFormat="1" ht="15.6" x14ac:dyDescent="0.3">
      <c r="B170" s="25">
        <v>46079</v>
      </c>
      <c r="C170" s="18">
        <v>57991</v>
      </c>
      <c r="D170" s="22" t="s">
        <v>114</v>
      </c>
      <c r="E170" s="19">
        <v>56100</v>
      </c>
      <c r="F170" s="19"/>
      <c r="G170" s="14">
        <f t="shared" si="2"/>
        <v>29142354.690000005</v>
      </c>
      <c r="J170" s="29"/>
    </row>
    <row r="171" spans="2:11" s="24" customFormat="1" ht="15.6" x14ac:dyDescent="0.3">
      <c r="B171" s="25">
        <v>46079</v>
      </c>
      <c r="C171" s="18">
        <v>57992</v>
      </c>
      <c r="D171" s="22" t="s">
        <v>115</v>
      </c>
      <c r="E171" s="19">
        <v>45000</v>
      </c>
      <c r="F171" s="19"/>
      <c r="G171" s="14">
        <f t="shared" si="2"/>
        <v>29097354.690000005</v>
      </c>
      <c r="I171" s="49" t="s">
        <v>33</v>
      </c>
    </row>
    <row r="172" spans="2:11" s="24" customFormat="1" ht="15.6" x14ac:dyDescent="0.3">
      <c r="B172" s="25">
        <v>46079</v>
      </c>
      <c r="C172" s="18">
        <v>57993</v>
      </c>
      <c r="D172" s="22" t="s">
        <v>116</v>
      </c>
      <c r="E172" s="19">
        <v>56100</v>
      </c>
      <c r="F172" s="19"/>
      <c r="G172" s="14">
        <f t="shared" si="2"/>
        <v>29041254.690000005</v>
      </c>
      <c r="I172" s="49" t="s">
        <v>34</v>
      </c>
    </row>
    <row r="173" spans="2:11" s="24" customFormat="1" ht="15.6" x14ac:dyDescent="0.3">
      <c r="B173" s="25">
        <v>46079</v>
      </c>
      <c r="C173" s="18">
        <v>57994</v>
      </c>
      <c r="D173" s="22" t="s">
        <v>117</v>
      </c>
      <c r="E173" s="19">
        <v>56100</v>
      </c>
      <c r="F173" s="19"/>
      <c r="G173" s="14">
        <f t="shared" si="2"/>
        <v>28985154.690000005</v>
      </c>
      <c r="I173" s="49">
        <f>14299322.81-13283906.96</f>
        <v>1015415.8499999996</v>
      </c>
      <c r="J173" s="24" t="s">
        <v>35</v>
      </c>
    </row>
    <row r="174" spans="2:11" s="24" customFormat="1" ht="15.6" x14ac:dyDescent="0.3">
      <c r="B174" s="25">
        <v>46079</v>
      </c>
      <c r="C174" s="18">
        <v>57995</v>
      </c>
      <c r="D174" s="22" t="s">
        <v>118</v>
      </c>
      <c r="E174" s="19">
        <v>56100</v>
      </c>
      <c r="F174" s="19"/>
      <c r="G174" s="14">
        <f t="shared" si="2"/>
        <v>28929054.690000005</v>
      </c>
      <c r="I174" s="49" t="s">
        <v>36</v>
      </c>
      <c r="J174" s="32"/>
    </row>
    <row r="175" spans="2:11" s="24" customFormat="1" ht="15.6" x14ac:dyDescent="0.3">
      <c r="B175" s="25">
        <v>46079</v>
      </c>
      <c r="C175" s="18">
        <v>57996</v>
      </c>
      <c r="D175" s="22" t="s">
        <v>119</v>
      </c>
      <c r="E175" s="19">
        <v>56100</v>
      </c>
      <c r="F175" s="19"/>
      <c r="G175" s="14">
        <f t="shared" si="2"/>
        <v>28872954.690000005</v>
      </c>
      <c r="I175" s="49" t="s">
        <v>37</v>
      </c>
      <c r="K175" s="35"/>
    </row>
    <row r="176" spans="2:11" s="24" customFormat="1" ht="15.6" x14ac:dyDescent="0.3">
      <c r="B176" s="25">
        <v>46079</v>
      </c>
      <c r="C176" s="18">
        <v>57997</v>
      </c>
      <c r="D176" s="22" t="s">
        <v>120</v>
      </c>
      <c r="E176" s="19">
        <v>56100</v>
      </c>
      <c r="F176" s="19"/>
      <c r="G176" s="14">
        <f t="shared" si="2"/>
        <v>28816854.690000005</v>
      </c>
      <c r="I176" s="49" t="s">
        <v>38</v>
      </c>
    </row>
    <row r="177" spans="1:10" s="24" customFormat="1" ht="15.6" x14ac:dyDescent="0.3">
      <c r="B177" s="25">
        <v>46079</v>
      </c>
      <c r="C177" s="18">
        <v>57998</v>
      </c>
      <c r="D177" s="22" t="s">
        <v>121</v>
      </c>
      <c r="E177" s="19">
        <v>56100</v>
      </c>
      <c r="F177" s="19"/>
      <c r="G177" s="14">
        <f t="shared" si="2"/>
        <v>28760754.690000005</v>
      </c>
      <c r="I177" s="49" t="s">
        <v>39</v>
      </c>
    </row>
    <row r="178" spans="1:10" s="24" customFormat="1" ht="15.6" x14ac:dyDescent="0.3">
      <c r="B178" s="25">
        <v>46079</v>
      </c>
      <c r="C178" s="18">
        <v>57999</v>
      </c>
      <c r="D178" s="22" t="s">
        <v>122</v>
      </c>
      <c r="E178" s="19">
        <v>56100</v>
      </c>
      <c r="F178" s="19"/>
      <c r="G178" s="14">
        <f t="shared" si="2"/>
        <v>28704654.690000005</v>
      </c>
    </row>
    <row r="179" spans="1:10" s="24" customFormat="1" ht="15.6" x14ac:dyDescent="0.3">
      <c r="B179" s="25">
        <v>46079</v>
      </c>
      <c r="C179" s="18">
        <v>58000</v>
      </c>
      <c r="D179" s="22" t="s">
        <v>124</v>
      </c>
      <c r="E179" s="19"/>
      <c r="F179" s="19"/>
      <c r="G179" s="14">
        <f t="shared" si="2"/>
        <v>28704654.690000005</v>
      </c>
    </row>
    <row r="180" spans="1:10" s="24" customFormat="1" ht="15.6" x14ac:dyDescent="0.3">
      <c r="B180" s="25">
        <v>46079</v>
      </c>
      <c r="C180" s="18">
        <v>58001</v>
      </c>
      <c r="D180" s="22" t="s">
        <v>125</v>
      </c>
      <c r="E180" s="19">
        <v>48000</v>
      </c>
      <c r="F180" s="19"/>
      <c r="G180" s="14">
        <f t="shared" si="2"/>
        <v>28656654.690000005</v>
      </c>
      <c r="I180" s="24" t="s">
        <v>40</v>
      </c>
    </row>
    <row r="181" spans="1:10" s="24" customFormat="1" ht="15.6" x14ac:dyDescent="0.3">
      <c r="B181" s="25">
        <v>46079</v>
      </c>
      <c r="C181" s="18">
        <v>58002</v>
      </c>
      <c r="D181" s="22" t="s">
        <v>126</v>
      </c>
      <c r="E181" s="19">
        <v>56100</v>
      </c>
      <c r="F181" s="19"/>
      <c r="G181" s="14">
        <f t="shared" si="2"/>
        <v>28600554.690000005</v>
      </c>
      <c r="I181" s="28">
        <f>26135959</f>
        <v>26135959</v>
      </c>
    </row>
    <row r="182" spans="1:10" s="24" customFormat="1" ht="15.6" x14ac:dyDescent="0.3">
      <c r="B182" s="25">
        <v>46079</v>
      </c>
      <c r="C182" s="18">
        <v>58003</v>
      </c>
      <c r="D182" s="22" t="s">
        <v>127</v>
      </c>
      <c r="E182" s="19">
        <v>45000</v>
      </c>
      <c r="F182" s="19"/>
      <c r="G182" s="14">
        <f t="shared" si="2"/>
        <v>28555554.690000005</v>
      </c>
      <c r="I182" s="28">
        <f>25879796.07</f>
        <v>25879796.07</v>
      </c>
    </row>
    <row r="183" spans="1:10" s="24" customFormat="1" ht="15.6" x14ac:dyDescent="0.3">
      <c r="B183" s="25">
        <v>46079</v>
      </c>
      <c r="C183" s="18">
        <v>58004</v>
      </c>
      <c r="D183" s="22" t="s">
        <v>128</v>
      </c>
      <c r="E183" s="19"/>
      <c r="F183" s="19"/>
      <c r="G183" s="14">
        <f t="shared" si="2"/>
        <v>28555554.690000005</v>
      </c>
      <c r="I183" s="29">
        <f>I181-I182</f>
        <v>256162.9299999997</v>
      </c>
    </row>
    <row r="184" spans="1:10" s="24" customFormat="1" ht="15.6" x14ac:dyDescent="0.3">
      <c r="B184" s="25">
        <v>46079</v>
      </c>
      <c r="C184" s="18">
        <v>58005</v>
      </c>
      <c r="D184" s="22" t="s">
        <v>129</v>
      </c>
      <c r="E184" s="19">
        <v>45000</v>
      </c>
      <c r="F184" s="19"/>
      <c r="G184" s="14">
        <f t="shared" si="2"/>
        <v>28510554.690000005</v>
      </c>
      <c r="I184" s="28">
        <v>402162.93</v>
      </c>
    </row>
    <row r="185" spans="1:10" s="24" customFormat="1" ht="15.6" x14ac:dyDescent="0.3">
      <c r="B185" s="25">
        <v>46079</v>
      </c>
      <c r="C185" s="18">
        <v>58006</v>
      </c>
      <c r="D185" s="22" t="s">
        <v>124</v>
      </c>
      <c r="E185" s="19"/>
      <c r="F185" s="19"/>
      <c r="G185" s="14">
        <f t="shared" si="2"/>
        <v>28510554.690000005</v>
      </c>
      <c r="I185" s="29">
        <f>I181-I184</f>
        <v>25733796.07</v>
      </c>
      <c r="J185" s="29"/>
    </row>
    <row r="186" spans="1:10" s="24" customFormat="1" ht="15.6" x14ac:dyDescent="0.3">
      <c r="B186" s="25">
        <v>46079</v>
      </c>
      <c r="C186" s="18">
        <v>58007</v>
      </c>
      <c r="D186" s="22" t="s">
        <v>123</v>
      </c>
      <c r="E186" s="19">
        <v>56100</v>
      </c>
      <c r="F186" s="19"/>
      <c r="G186" s="14">
        <f t="shared" si="2"/>
        <v>28454454.690000005</v>
      </c>
      <c r="I186" s="29">
        <f>I182-I185</f>
        <v>146000</v>
      </c>
      <c r="J186" s="29"/>
    </row>
    <row r="187" spans="1:10" s="24" customFormat="1" ht="15.6" x14ac:dyDescent="0.3">
      <c r="B187" s="25">
        <v>46079</v>
      </c>
      <c r="C187" s="18">
        <v>58008</v>
      </c>
      <c r="D187" s="22" t="s">
        <v>113</v>
      </c>
      <c r="E187" s="19"/>
      <c r="F187" s="19"/>
      <c r="G187" s="14">
        <f t="shared" si="2"/>
        <v>28454454.690000005</v>
      </c>
    </row>
    <row r="188" spans="1:10" s="24" customFormat="1" ht="15.6" x14ac:dyDescent="0.3">
      <c r="B188" s="25">
        <v>46079</v>
      </c>
      <c r="C188" s="18">
        <v>58009</v>
      </c>
      <c r="D188" s="22" t="s">
        <v>112</v>
      </c>
      <c r="E188" s="19">
        <v>56100</v>
      </c>
      <c r="F188" s="19"/>
      <c r="G188" s="14">
        <f t="shared" si="2"/>
        <v>28398354.690000005</v>
      </c>
    </row>
    <row r="189" spans="1:10" s="24" customFormat="1" ht="15.6" x14ac:dyDescent="0.3">
      <c r="B189" s="37" t="s">
        <v>18</v>
      </c>
      <c r="C189" s="38"/>
      <c r="D189" s="38"/>
      <c r="E189" s="39">
        <f>SUM(E14:E188)</f>
        <v>2601162.9000000004</v>
      </c>
      <c r="F189" s="39">
        <f>SUM(F14:F188)</f>
        <v>4403960.4999999991</v>
      </c>
      <c r="G189" s="14"/>
    </row>
    <row r="190" spans="1:10" s="2" customFormat="1" x14ac:dyDescent="0.3">
      <c r="A190" s="20"/>
      <c r="B190" s="60" t="s">
        <v>43</v>
      </c>
      <c r="C190" s="60"/>
      <c r="D190" s="60"/>
      <c r="E190" s="60"/>
      <c r="F190" s="60"/>
      <c r="G190" s="51">
        <f>G188</f>
        <v>28398354.690000005</v>
      </c>
    </row>
    <row r="191" spans="1:10" x14ac:dyDescent="0.3">
      <c r="A191" s="2"/>
      <c r="B191" s="16"/>
      <c r="C191" s="16"/>
      <c r="D191" s="16"/>
      <c r="E191" s="16"/>
      <c r="F191" s="16"/>
      <c r="G191" s="17"/>
    </row>
    <row r="192" spans="1:10" x14ac:dyDescent="0.3">
      <c r="A192" s="2"/>
      <c r="B192" s="16"/>
      <c r="C192" s="16"/>
      <c r="D192" s="16"/>
      <c r="E192" s="16"/>
      <c r="F192" s="16"/>
      <c r="G192" s="17"/>
    </row>
    <row r="193" spans="2:7" ht="15" thickBot="1" x14ac:dyDescent="0.35">
      <c r="B193" s="61"/>
      <c r="C193" s="61"/>
      <c r="D193" t="s">
        <v>16</v>
      </c>
      <c r="F193" s="61"/>
      <c r="G193" s="61"/>
    </row>
    <row r="194" spans="2:7" x14ac:dyDescent="0.3">
      <c r="B194" s="63" t="s">
        <v>22</v>
      </c>
      <c r="C194" s="63"/>
      <c r="F194" s="63" t="s">
        <v>15</v>
      </c>
      <c r="G194" s="63"/>
    </row>
    <row r="195" spans="2:7" x14ac:dyDescent="0.3">
      <c r="B195" s="62" t="s">
        <v>17</v>
      </c>
      <c r="C195" s="62"/>
      <c r="F195" s="62" t="s">
        <v>6</v>
      </c>
      <c r="G195" s="62"/>
    </row>
    <row r="198" spans="2:7" x14ac:dyDescent="0.3">
      <c r="D198" t="s">
        <v>8</v>
      </c>
    </row>
    <row r="199" spans="2:7" x14ac:dyDescent="0.3">
      <c r="D199" s="63" t="s">
        <v>21</v>
      </c>
      <c r="E199" s="63"/>
    </row>
    <row r="200" spans="2:7" x14ac:dyDescent="0.3">
      <c r="D200" s="62" t="s">
        <v>7</v>
      </c>
      <c r="E200" s="62"/>
    </row>
  </sheetData>
  <sortState ref="B10:G20">
    <sortCondition ref="C18:C20"/>
  </sortState>
  <mergeCells count="11">
    <mergeCell ref="D200:E200"/>
    <mergeCell ref="B194:C194"/>
    <mergeCell ref="F194:G194"/>
    <mergeCell ref="B195:C195"/>
    <mergeCell ref="F195:G195"/>
    <mergeCell ref="D199:E199"/>
    <mergeCell ref="A9:G9"/>
    <mergeCell ref="A10:G10"/>
    <mergeCell ref="B190:F190"/>
    <mergeCell ref="B193:C193"/>
    <mergeCell ref="F193:G193"/>
  </mergeCells>
  <pageMargins left="0.25" right="0.25" top="0.75" bottom="0.75" header="0.3" footer="0.3"/>
  <pageSetup scale="70" orientation="portrait" r:id="rId1"/>
  <rowBreaks count="1" manualBreakCount="1">
    <brk id="182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16F846-CF0B-412D-8E8B-DF48375E3DBE}">
  <dimension ref="A6:K24"/>
  <sheetViews>
    <sheetView topLeftCell="B1" zoomScaleNormal="100" workbookViewId="0">
      <selection activeCell="K13" sqref="K13"/>
    </sheetView>
  </sheetViews>
  <sheetFormatPr baseColWidth="10" defaultRowHeight="14.4" x14ac:dyDescent="0.3"/>
  <cols>
    <col min="1" max="1" width="11.44140625" hidden="1" customWidth="1"/>
    <col min="2" max="2" width="14" customWidth="1"/>
    <col min="4" max="4" width="40" customWidth="1"/>
    <col min="5" max="5" width="13.109375" customWidth="1"/>
    <col min="6" max="6" width="17" customWidth="1"/>
    <col min="7" max="7" width="17.33203125" customWidth="1"/>
  </cols>
  <sheetData>
    <row r="6" spans="1:7" ht="18" x14ac:dyDescent="0.35">
      <c r="A6" s="59" t="s">
        <v>11</v>
      </c>
      <c r="B6" s="59"/>
      <c r="C6" s="59"/>
      <c r="D6" s="59"/>
      <c r="E6" s="59"/>
      <c r="F6" s="59"/>
      <c r="G6" s="59"/>
    </row>
    <row r="7" spans="1:7" ht="18" x14ac:dyDescent="0.35">
      <c r="A7" s="59" t="s">
        <v>44</v>
      </c>
      <c r="B7" s="59"/>
      <c r="C7" s="59"/>
      <c r="D7" s="59"/>
      <c r="E7" s="59"/>
      <c r="F7" s="59"/>
      <c r="G7" s="59"/>
    </row>
    <row r="8" spans="1:7" ht="15" thickBot="1" x14ac:dyDescent="0.35">
      <c r="G8" s="13" t="s">
        <v>9</v>
      </c>
    </row>
    <row r="9" spans="1:7" ht="15.6" x14ac:dyDescent="0.3">
      <c r="B9" s="3" t="s">
        <v>1</v>
      </c>
      <c r="C9" s="4" t="s">
        <v>2</v>
      </c>
      <c r="D9" s="4" t="s">
        <v>12</v>
      </c>
      <c r="E9" s="4" t="s">
        <v>13</v>
      </c>
      <c r="F9" s="4" t="s">
        <v>14</v>
      </c>
      <c r="G9" s="5" t="s">
        <v>4</v>
      </c>
    </row>
    <row r="10" spans="1:7" ht="15.6" x14ac:dyDescent="0.3">
      <c r="A10" s="2"/>
      <c r="B10" s="26"/>
      <c r="C10" s="7"/>
      <c r="D10" s="7" t="s">
        <v>42</v>
      </c>
      <c r="E10" s="7"/>
      <c r="F10" s="7"/>
      <c r="G10" s="14">
        <v>7238819.4100000001</v>
      </c>
    </row>
    <row r="11" spans="1:7" ht="15.6" x14ac:dyDescent="0.3">
      <c r="A11" s="2"/>
      <c r="B11" s="31">
        <v>46069</v>
      </c>
      <c r="C11" s="27" t="s">
        <v>50</v>
      </c>
      <c r="D11" s="1" t="s">
        <v>23</v>
      </c>
      <c r="E11" s="7"/>
      <c r="F11" s="47">
        <v>98627.61</v>
      </c>
      <c r="G11" s="14">
        <f>G10-E11+F11</f>
        <v>7337447.0200000005</v>
      </c>
    </row>
    <row r="12" spans="1:7" ht="15.6" x14ac:dyDescent="0.3">
      <c r="A12" s="2"/>
      <c r="B12" s="43" t="s">
        <v>19</v>
      </c>
      <c r="C12" s="44"/>
      <c r="D12" s="45"/>
      <c r="E12" s="54">
        <f>SUM(E10:E11)</f>
        <v>0</v>
      </c>
      <c r="F12" s="46">
        <f>SUM(F11:F11)</f>
        <v>98627.61</v>
      </c>
      <c r="G12" s="14"/>
    </row>
    <row r="13" spans="1:7" x14ac:dyDescent="0.3">
      <c r="A13" s="20"/>
      <c r="B13" s="64" t="s">
        <v>45</v>
      </c>
      <c r="C13" s="65"/>
      <c r="D13" s="65"/>
      <c r="E13" s="65"/>
      <c r="F13" s="66"/>
      <c r="G13" s="51">
        <f>G11</f>
        <v>7337447.0200000005</v>
      </c>
    </row>
    <row r="14" spans="1:7" x14ac:dyDescent="0.3">
      <c r="A14" s="2"/>
      <c r="B14" s="16"/>
      <c r="C14" s="16"/>
      <c r="D14" s="16"/>
      <c r="E14" s="16"/>
      <c r="F14" s="16"/>
      <c r="G14" s="17"/>
    </row>
    <row r="15" spans="1:7" x14ac:dyDescent="0.3">
      <c r="A15" s="2"/>
      <c r="B15" s="16"/>
      <c r="C15" s="16"/>
      <c r="D15" s="16"/>
      <c r="E15" s="16"/>
      <c r="F15" s="16"/>
      <c r="G15" s="17"/>
    </row>
    <row r="16" spans="1:7" x14ac:dyDescent="0.3">
      <c r="A16" s="2"/>
      <c r="B16" s="16"/>
      <c r="C16" s="16"/>
      <c r="D16" s="16"/>
      <c r="E16" s="16"/>
      <c r="F16" s="16"/>
      <c r="G16" s="17"/>
    </row>
    <row r="17" spans="2:11" ht="15" thickBot="1" x14ac:dyDescent="0.35">
      <c r="B17" s="61"/>
      <c r="C17" s="61"/>
      <c r="F17" s="61"/>
      <c r="G17" s="61"/>
    </row>
    <row r="18" spans="2:11" x14ac:dyDescent="0.3">
      <c r="B18" s="63" t="s">
        <v>22</v>
      </c>
      <c r="C18" s="63"/>
      <c r="F18" s="63" t="s">
        <v>15</v>
      </c>
      <c r="G18" s="63"/>
    </row>
    <row r="19" spans="2:11" x14ac:dyDescent="0.3">
      <c r="B19" s="62" t="s">
        <v>17</v>
      </c>
      <c r="C19" s="62"/>
      <c r="F19" s="62" t="s">
        <v>6</v>
      </c>
      <c r="G19" s="62"/>
    </row>
    <row r="21" spans="2:11" x14ac:dyDescent="0.3">
      <c r="K21" s="30"/>
    </row>
    <row r="22" spans="2:11" x14ac:dyDescent="0.3">
      <c r="D22" t="s">
        <v>8</v>
      </c>
    </row>
    <row r="23" spans="2:11" x14ac:dyDescent="0.3">
      <c r="D23" s="63" t="s">
        <v>21</v>
      </c>
      <c r="E23" s="63"/>
    </row>
    <row r="24" spans="2:11" x14ac:dyDescent="0.3">
      <c r="D24" s="62" t="s">
        <v>7</v>
      </c>
      <c r="E24" s="62"/>
    </row>
  </sheetData>
  <mergeCells count="11">
    <mergeCell ref="A6:G6"/>
    <mergeCell ref="A7:G7"/>
    <mergeCell ref="B17:C17"/>
    <mergeCell ref="F17:G17"/>
    <mergeCell ref="B18:C18"/>
    <mergeCell ref="F18:G18"/>
    <mergeCell ref="F19:G19"/>
    <mergeCell ref="D23:E23"/>
    <mergeCell ref="D24:E24"/>
    <mergeCell ref="B19:C19"/>
    <mergeCell ref="B13:F13"/>
  </mergeCells>
  <pageMargins left="0.7" right="0.7" top="0.75" bottom="0.75" header="0.3" footer="0.3"/>
  <pageSetup scale="73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7F0324-E40A-41FA-8782-9BDAEEFBCF66}">
  <dimension ref="A1:M22"/>
  <sheetViews>
    <sheetView tabSelected="1" topLeftCell="A2" zoomScaleNormal="100" workbookViewId="0">
      <selection activeCell="B15" sqref="B15"/>
    </sheetView>
  </sheetViews>
  <sheetFormatPr baseColWidth="10" defaultRowHeight="14.4" x14ac:dyDescent="0.3"/>
  <cols>
    <col min="1" max="1" width="0.6640625" customWidth="1"/>
    <col min="2" max="2" width="10.5546875" customWidth="1"/>
    <col min="3" max="3" width="13.88671875" customWidth="1"/>
    <col min="4" max="4" width="51.88671875" customWidth="1"/>
    <col min="5" max="5" width="13.44140625" customWidth="1"/>
    <col min="6" max="6" width="15" customWidth="1"/>
    <col min="7" max="7" width="20.109375" customWidth="1"/>
  </cols>
  <sheetData>
    <row r="1" spans="1:13" x14ac:dyDescent="0.3">
      <c r="B1" t="s">
        <v>10</v>
      </c>
    </row>
    <row r="6" spans="1:13" ht="18" x14ac:dyDescent="0.35">
      <c r="A6" s="59" t="s">
        <v>0</v>
      </c>
      <c r="B6" s="59"/>
      <c r="C6" s="59"/>
      <c r="D6" s="59"/>
      <c r="E6" s="59"/>
      <c r="F6" s="59"/>
      <c r="G6" s="59"/>
    </row>
    <row r="7" spans="1:13" ht="18" x14ac:dyDescent="0.35">
      <c r="A7" s="59" t="s">
        <v>44</v>
      </c>
      <c r="B7" s="59"/>
      <c r="C7" s="59"/>
      <c r="D7" s="59"/>
      <c r="E7" s="59"/>
      <c r="F7" s="59"/>
      <c r="G7" s="59"/>
    </row>
    <row r="8" spans="1:13" ht="15" thickBot="1" x14ac:dyDescent="0.35">
      <c r="G8" s="13" t="s">
        <v>5</v>
      </c>
    </row>
    <row r="9" spans="1:13" ht="15.6" x14ac:dyDescent="0.3">
      <c r="B9" s="3" t="s">
        <v>1</v>
      </c>
      <c r="C9" s="4" t="s">
        <v>2</v>
      </c>
      <c r="D9" s="4" t="s">
        <v>12</v>
      </c>
      <c r="E9" s="4" t="s">
        <v>13</v>
      </c>
      <c r="F9" s="5" t="s">
        <v>14</v>
      </c>
      <c r="G9" s="5" t="s">
        <v>4</v>
      </c>
    </row>
    <row r="10" spans="1:13" ht="15.6" x14ac:dyDescent="0.3">
      <c r="B10" s="10"/>
      <c r="C10" s="1"/>
      <c r="D10" s="7" t="s">
        <v>42</v>
      </c>
      <c r="E10" s="1"/>
      <c r="F10" s="11"/>
      <c r="G10" s="12">
        <v>15458721.390000001</v>
      </c>
      <c r="K10" s="1"/>
    </row>
    <row r="11" spans="1:13" x14ac:dyDescent="0.3">
      <c r="B11" s="21">
        <v>46070</v>
      </c>
      <c r="C11" s="18" t="s">
        <v>87</v>
      </c>
      <c r="D11" s="22" t="s">
        <v>88</v>
      </c>
      <c r="E11" s="19">
        <v>139719.79</v>
      </c>
      <c r="F11" s="19"/>
      <c r="G11" s="8">
        <f>G10+F11-E11</f>
        <v>15319001.600000001</v>
      </c>
      <c r="M11" s="8">
        <f>M10+L11-K11</f>
        <v>0</v>
      </c>
    </row>
    <row r="12" spans="1:13" x14ac:dyDescent="0.3">
      <c r="B12" s="21">
        <v>46078</v>
      </c>
      <c r="C12" s="18" t="s">
        <v>28</v>
      </c>
      <c r="D12" s="22" t="s">
        <v>101</v>
      </c>
      <c r="E12" s="19"/>
      <c r="F12" s="19">
        <v>6000</v>
      </c>
      <c r="G12" s="8">
        <f t="shared" ref="G12" si="0">G11+F12-E12</f>
        <v>15325001.600000001</v>
      </c>
    </row>
    <row r="13" spans="1:13" s="24" customFormat="1" x14ac:dyDescent="0.3">
      <c r="B13" s="40" t="s">
        <v>19</v>
      </c>
      <c r="C13" s="38"/>
      <c r="D13" s="41"/>
      <c r="E13" s="42">
        <f>SUM(E11:E12)</f>
        <v>139719.79</v>
      </c>
      <c r="F13" s="39"/>
      <c r="G13" s="8"/>
    </row>
    <row r="14" spans="1:13" ht="15" customHeight="1" thickBot="1" x14ac:dyDescent="0.35">
      <c r="B14" s="67" t="s">
        <v>130</v>
      </c>
      <c r="C14" s="68"/>
      <c r="D14" s="68"/>
      <c r="E14" s="68"/>
      <c r="F14" s="69"/>
      <c r="G14" s="53">
        <f>G12</f>
        <v>15325001.600000001</v>
      </c>
    </row>
    <row r="17" spans="2:7" ht="15" thickBot="1" x14ac:dyDescent="0.35">
      <c r="B17" s="61"/>
      <c r="C17" s="61"/>
      <c r="F17" s="61"/>
      <c r="G17" s="61"/>
    </row>
    <row r="18" spans="2:7" x14ac:dyDescent="0.3">
      <c r="B18" s="63" t="s">
        <v>22</v>
      </c>
      <c r="C18" s="63"/>
      <c r="F18" s="63" t="s">
        <v>15</v>
      </c>
      <c r="G18" s="63"/>
    </row>
    <row r="19" spans="2:7" x14ac:dyDescent="0.3">
      <c r="B19" s="70">
        <v>46045</v>
      </c>
      <c r="C19" s="62"/>
      <c r="F19" s="62" t="s">
        <v>6</v>
      </c>
      <c r="G19" s="62"/>
    </row>
    <row r="20" spans="2:7" x14ac:dyDescent="0.3">
      <c r="D20" t="s">
        <v>8</v>
      </c>
    </row>
    <row r="21" spans="2:7" x14ac:dyDescent="0.3">
      <c r="D21" s="63" t="s">
        <v>20</v>
      </c>
      <c r="E21" s="63"/>
    </row>
    <row r="22" spans="2:7" x14ac:dyDescent="0.3">
      <c r="D22" s="62" t="s">
        <v>7</v>
      </c>
      <c r="E22" s="62"/>
    </row>
  </sheetData>
  <mergeCells count="11">
    <mergeCell ref="D22:E22"/>
    <mergeCell ref="B18:C18"/>
    <mergeCell ref="F18:G18"/>
    <mergeCell ref="B19:C19"/>
    <mergeCell ref="F19:G19"/>
    <mergeCell ref="D21:E21"/>
    <mergeCell ref="A6:G6"/>
    <mergeCell ref="A7:G7"/>
    <mergeCell ref="B14:F14"/>
    <mergeCell ref="B17:C17"/>
    <mergeCell ref="F17:G17"/>
  </mergeCells>
  <pageMargins left="0.7" right="0.7" top="0.75" bottom="0.75" header="0.3" footer="0.3"/>
  <pageSetup scale="70" orientation="portrait" r:id="rId1"/>
  <colBreaks count="1" manualBreakCount="1">
    <brk id="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ESPECIAL</vt:lpstr>
      <vt:lpstr>COLECTORA (USD)</vt:lpstr>
      <vt:lpstr>colectora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Vilma Guenen</dc:creator>
  <cp:lastModifiedBy>Alba Peralta</cp:lastModifiedBy>
  <cp:lastPrinted>2026-03-06T17:22:39Z</cp:lastPrinted>
  <dcterms:created xsi:type="dcterms:W3CDTF">2023-03-31T14:42:22Z</dcterms:created>
  <dcterms:modified xsi:type="dcterms:W3CDTF">2026-03-11T18:11:45Z</dcterms:modified>
</cp:coreProperties>
</file>