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13_ncr:1_{F58E672E-24D5-48A4-B633-45AAC170C040}" xr6:coauthVersionLast="36" xr6:coauthVersionMax="36" xr10:uidLastSave="{00000000-0000-0000-0000-000000000000}"/>
  <bookViews>
    <workbookView xWindow="0" yWindow="0" windowWidth="23040" windowHeight="9708" activeTab="2" xr2:uid="{1C212639-82A5-413C-8413-08ED81218F4B}"/>
  </bookViews>
  <sheets>
    <sheet name="ESPECIAL" sheetId="2" r:id="rId1"/>
    <sheet name="COLECTORA (USD)" sheetId="8" r:id="rId2"/>
    <sheet name="colectora" sheetId="7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1" i="2" l="1"/>
  <c r="I180" i="2"/>
  <c r="I178" i="2"/>
  <c r="I177" i="2"/>
  <c r="I176" i="2"/>
  <c r="I168" i="2"/>
  <c r="K218" i="2" l="1"/>
  <c r="E13" i="8" l="1"/>
  <c r="F223" i="2"/>
  <c r="E223" i="2"/>
  <c r="G15" i="2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4" i="2" s="1"/>
  <c r="F24" i="7" l="1"/>
  <c r="G12" i="7" l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5" i="7" l="1"/>
  <c r="G14" i="2"/>
  <c r="F13" i="8" l="1"/>
  <c r="G12" i="8" l="1"/>
  <c r="G14" i="8" s="1"/>
  <c r="G11" i="8"/>
  <c r="M11" i="7" l="1"/>
  <c r="E24" i="7" l="1"/>
  <c r="G11" i="7" l="1"/>
</calcChain>
</file>

<file path=xl/sharedStrings.xml><?xml version="1.0" encoding="utf-8"?>
<sst xmlns="http://schemas.openxmlformats.org/spreadsheetml/2006/main" count="420" uniqueCount="165">
  <si>
    <t>CUENTA COLECTORA DE RECURSOS PROPIOS CTA No 010-252470-0</t>
  </si>
  <si>
    <t>Fecha</t>
  </si>
  <si>
    <t>Ck No/ Tranf</t>
  </si>
  <si>
    <t>CUENTA ESPECIAL  CTA No 010-500117-1</t>
  </si>
  <si>
    <t>Balance</t>
  </si>
  <si>
    <t>Pag No 1</t>
  </si>
  <si>
    <t>Contador</t>
  </si>
  <si>
    <t>Director Financiero</t>
  </si>
  <si>
    <t xml:space="preserve">                                     _______________________________</t>
  </si>
  <si>
    <t>Pag No  1</t>
  </si>
  <si>
    <t xml:space="preserve"> </t>
  </si>
  <si>
    <t>CUENTA COLECTORA RECURSOS PROPIOS (USD)  CTA No 9998005000</t>
  </si>
  <si>
    <t>Descripción</t>
  </si>
  <si>
    <t xml:space="preserve">Débito </t>
  </si>
  <si>
    <t>Crédito</t>
  </si>
  <si>
    <t>Lic Felipe Suero Capellán</t>
  </si>
  <si>
    <t xml:space="preserve">  </t>
  </si>
  <si>
    <t xml:space="preserve">Técnico </t>
  </si>
  <si>
    <t xml:space="preserve">TOTAL </t>
  </si>
  <si>
    <t>TOTAL</t>
  </si>
  <si>
    <t>Jorge Moronta Pérez</t>
  </si>
  <si>
    <t xml:space="preserve">Jorge Moronta </t>
  </si>
  <si>
    <t>Amauris Castillo C</t>
  </si>
  <si>
    <t xml:space="preserve">INGRESO POR TRANSFERENCIA </t>
  </si>
  <si>
    <t>I</t>
  </si>
  <si>
    <t>Balance al 31/12/2026</t>
  </si>
  <si>
    <t>Balance al 31/12/2025</t>
  </si>
  <si>
    <t>BALANCE AL 31  ENERO 2026 CUENTA ESPECIAL</t>
  </si>
  <si>
    <t>INGRESOS Y EGRESOS MES DE ENERO 2026</t>
  </si>
  <si>
    <t>INGRESOS Y EGRESOS  MES DE ENERO 2026</t>
  </si>
  <si>
    <t>DEPÓSITO</t>
  </si>
  <si>
    <t xml:space="preserve">TARJETA DE CRÉDITO </t>
  </si>
  <si>
    <t>TARJETA DE CRÉDITO  (SANTIAGO)</t>
  </si>
  <si>
    <t>SUPEINTENDENCIA DE SEGUROS (CHEQUES)</t>
  </si>
  <si>
    <t>COMISIÓN POR SERVICIOS (PAGO CARDNET)</t>
  </si>
  <si>
    <t>l</t>
  </si>
  <si>
    <t>LOTE 006</t>
  </si>
  <si>
    <t>LOTE 060</t>
  </si>
  <si>
    <t>LOTE 007</t>
  </si>
  <si>
    <r>
      <t>ADALGISA DE LOS SANTOS DE ABREU (</t>
    </r>
    <r>
      <rPr>
        <b/>
        <sz val="11"/>
        <color theme="1"/>
        <rFont val="Calibri"/>
        <family val="2"/>
        <scheme val="minor"/>
      </rPr>
      <t>NULO</t>
    </r>
    <r>
      <rPr>
        <sz val="11"/>
        <color theme="1"/>
        <rFont val="Calibri"/>
        <family val="2"/>
        <scheme val="minor"/>
      </rPr>
      <t>)</t>
    </r>
  </si>
  <si>
    <t>ADALGISA DE LOS SANTOS DE ABREU</t>
  </si>
  <si>
    <t>VICTOR FLAVIO DE LOS SANTOS TORRES</t>
  </si>
  <si>
    <t>MIGUEL FRANCISCO DE LOS SANTOS TORRES</t>
  </si>
  <si>
    <t>JULIO CÉSAR VALENTÍN JIMINIÁN</t>
  </si>
  <si>
    <r>
      <t>JULIO CÉSAR VALENTÍN JIMINIÁN (</t>
    </r>
    <r>
      <rPr>
        <b/>
        <sz val="11"/>
        <color theme="1"/>
        <rFont val="Calibri"/>
        <family val="2"/>
        <scheme val="minor"/>
      </rPr>
      <t>NULO</t>
    </r>
    <r>
      <rPr>
        <sz val="11"/>
        <color theme="1"/>
        <rFont val="Calibri"/>
        <family val="2"/>
        <scheme val="minor"/>
      </rPr>
      <t>)</t>
    </r>
  </si>
  <si>
    <t>FRANCISCO EDUARDO CAMPOS ÁLVAREZ</t>
  </si>
  <si>
    <t>JORGE LUIS MORONTA PÉREZ</t>
  </si>
  <si>
    <t>RAFIEL ELISA VÁSQUEZ JAVIER</t>
  </si>
  <si>
    <t xml:space="preserve">JORGE LUIS CEBALLOS PIMENTEL </t>
  </si>
  <si>
    <t xml:space="preserve">LILLIAN GISELLE BÁEZ UREÑA </t>
  </si>
  <si>
    <t xml:space="preserve">VÍCTOR RAMÓN DÍAZ DELMONTE </t>
  </si>
  <si>
    <t>GLENN DAVIS FELIPE CASTRO</t>
  </si>
  <si>
    <t>ISAURA ISABEL PEÑALÓ MONTERO</t>
  </si>
  <si>
    <t>AMILCAR DEMETRIO CARRASCO RODRÍGUEZ</t>
  </si>
  <si>
    <t>JOSÉ EULALIO DE LA CRUZ FLORENTINO</t>
  </si>
  <si>
    <t>ELIANA PATRICIA DÍAZ SÁNCHEZ</t>
  </si>
  <si>
    <t>MARTHA JOSEFINA PERALLÓN REYES</t>
  </si>
  <si>
    <t>ARNULFO RODRÍGUEZ VERAS</t>
  </si>
  <si>
    <t>ESTEFANY INDIRA PUJOLS CASTILLO</t>
  </si>
  <si>
    <t>ULISES GREGORIO BILLINI GÓNZALEZ</t>
  </si>
  <si>
    <t>NIDIA PAULINO VALDEZ DE VALERIO</t>
  </si>
  <si>
    <t>FERNANDO MANUEL BONILLA MENDOZA</t>
  </si>
  <si>
    <t>YULISA FRANCISCA ROZÓN ORTÍZ</t>
  </si>
  <si>
    <t>JUAN ELIESER CLASE CRUZ</t>
  </si>
  <si>
    <t xml:space="preserve">DAVID AMILCAR ROMERO HERNÁNDEZ </t>
  </si>
  <si>
    <t>RETENCIÓN 2.5% DE COBRO TC</t>
  </si>
  <si>
    <t>RETENCIÓN 2.5% DE COBRO TC (SANTIAGO)</t>
  </si>
  <si>
    <t>LOTE 008</t>
  </si>
  <si>
    <t>LOTE 061</t>
  </si>
  <si>
    <t>LIBR 2361</t>
  </si>
  <si>
    <t xml:space="preserve">ELVIS ALBURQUERQUE GUZMAN </t>
  </si>
  <si>
    <t>LIBR 2364</t>
  </si>
  <si>
    <t>RC HERNANDEZ, EMPRESA DE SERVICIOS MULTIPLE. SRL</t>
  </si>
  <si>
    <t>LIBR 2368</t>
  </si>
  <si>
    <t>GELEN GIL PRODUCCIONES,SRL</t>
  </si>
  <si>
    <t>LIBR 2377</t>
  </si>
  <si>
    <t>KHARITES INSPIRED CATERING, EVENTS AND LODGING, SRL</t>
  </si>
  <si>
    <t>GTG INDUSTRIAL, SRL</t>
  </si>
  <si>
    <t>LOTE 009</t>
  </si>
  <si>
    <t>LOTE 062</t>
  </si>
  <si>
    <t>HECTOR DARIO MINIER</t>
  </si>
  <si>
    <t>BACILIO MANCEBO CRISPIN</t>
  </si>
  <si>
    <t>HERIBERTO ESTEBAN PARRA SORIANO</t>
  </si>
  <si>
    <t>ANDRES ENRIQUE MORETA CUEVAS</t>
  </si>
  <si>
    <t>ANGEL DE JESUS MARIÑEZ AQUINO</t>
  </si>
  <si>
    <t>BILI JAVIER MATOS NOVAS</t>
  </si>
  <si>
    <t>CARLOS MIGUEL ESTRELLA TAVARES</t>
  </si>
  <si>
    <t>EDDY FLORIAN CUEVAS</t>
  </si>
  <si>
    <t xml:space="preserve">KEUDY DE JESUS RAMIREZ PEÑA </t>
  </si>
  <si>
    <t>DANEURI REYES AMANCIO</t>
  </si>
  <si>
    <t>JEFFRIE ROSARIO MESA</t>
  </si>
  <si>
    <t>FULBIO CRISTOPHER CABRAL DE LA CRÚZ</t>
  </si>
  <si>
    <t>OSCAR EDUARDO DE LOS SANTOS CABRAL</t>
  </si>
  <si>
    <t>OLIVER TAVAREZ CONCEPCIÓN</t>
  </si>
  <si>
    <t>PEDRO JESUS FLOREZ DIAZ</t>
  </si>
  <si>
    <t>SERGIO JOSE PEÑA HENRIQUEZ</t>
  </si>
  <si>
    <t>TEOFILO SANTANA MERCEDES</t>
  </si>
  <si>
    <t>VICTOR MANUEL ESPINAL CADETE</t>
  </si>
  <si>
    <t>NICOLAS GARCIA DIAZ</t>
  </si>
  <si>
    <t>JOSE ALBERTO PARRA HENRIQUEZ</t>
  </si>
  <si>
    <t>RAYMUNDO HILARIO LORA UREÑA</t>
  </si>
  <si>
    <t>RODELIN DE OLEO ADAMES</t>
  </si>
  <si>
    <t xml:space="preserve">SANTIAGO BELTRE SEVERINO </t>
  </si>
  <si>
    <t>YUDELKA PAMELA MEDINA PINEDA</t>
  </si>
  <si>
    <t>WILSON ANTONIO CRUZ RAMIREZ</t>
  </si>
  <si>
    <t xml:space="preserve">OBISPO SÁNCHEZ QUEZADA </t>
  </si>
  <si>
    <t>MILAGROS DE JESÚS VÁSQUEZ GUTIERREZ</t>
  </si>
  <si>
    <t>YANELI GARCIA GERALDINO</t>
  </si>
  <si>
    <t xml:space="preserve">CAROLINA RODRÍGUEZ MONZÓN </t>
  </si>
  <si>
    <t xml:space="preserve">COLECTOR DE IMPUESTOS INTERNOS </t>
  </si>
  <si>
    <t>CARGOS BANCARIOS 0.15%, CHEQUES PAGADOS</t>
  </si>
  <si>
    <t>LOTE 011</t>
  </si>
  <si>
    <t>LOTE 063</t>
  </si>
  <si>
    <t>LOTE 012</t>
  </si>
  <si>
    <t>LOTE 064</t>
  </si>
  <si>
    <t>REGISTRO DE AUDITORES (HEQUES)</t>
  </si>
  <si>
    <r>
      <t xml:space="preserve">INGRESO POR CHEQUE ( </t>
    </r>
    <r>
      <rPr>
        <b/>
        <sz val="11"/>
        <color theme="1"/>
        <rFont val="Calibri"/>
        <family val="2"/>
        <scheme val="minor"/>
      </rPr>
      <t>NULO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57948</t>
    </r>
    <r>
      <rPr>
        <sz val="11"/>
        <color theme="1"/>
        <rFont val="Calibri"/>
        <family val="2"/>
        <scheme val="minor"/>
      </rPr>
      <t xml:space="preserve"> )</t>
    </r>
  </si>
  <si>
    <t>LOTE 002</t>
  </si>
  <si>
    <t>LIBR 2381</t>
  </si>
  <si>
    <t xml:space="preserve">PLANETA AZUL,SA </t>
  </si>
  <si>
    <t>LIBR 2391</t>
  </si>
  <si>
    <t>LIBR 2416</t>
  </si>
  <si>
    <t>GALANGIL PRODUCCIONES, SRL</t>
  </si>
  <si>
    <t>LIBR 2421</t>
  </si>
  <si>
    <t>LIBR 2443</t>
  </si>
  <si>
    <t>PROVEEDORES DEL CARIBE (PROVECAR),SRL</t>
  </si>
  <si>
    <t>LIBR 2464</t>
  </si>
  <si>
    <t xml:space="preserve">COMPAÑÍA DOMINICANA DE TELÉFONOS C POR A </t>
  </si>
  <si>
    <t>LIBR 2477</t>
  </si>
  <si>
    <t xml:space="preserve">CRISFLOR FLORISTERIA SRL </t>
  </si>
  <si>
    <t>LOTE 003</t>
  </si>
  <si>
    <t xml:space="preserve">AURA MASSIEL CRUZ UREÑA </t>
  </si>
  <si>
    <t>LIBR 2454</t>
  </si>
  <si>
    <t xml:space="preserve">JUNTA CENTRAL ELECTORAL </t>
  </si>
  <si>
    <t>OSCAR DELFIN JIMÉNEZ GUZMAN</t>
  </si>
  <si>
    <t>RESOL. AJUSTADORES (CHEQUES)</t>
  </si>
  <si>
    <t>LOTE 004</t>
  </si>
  <si>
    <t>LOTE 066</t>
  </si>
  <si>
    <t>LOTE 005</t>
  </si>
  <si>
    <t>LOTE 067</t>
  </si>
  <si>
    <t>LOTE 069</t>
  </si>
  <si>
    <t>LOTE 059</t>
  </si>
  <si>
    <t>LOTE 070</t>
  </si>
  <si>
    <t>LOTE 071</t>
  </si>
  <si>
    <t>LOTE 010</t>
  </si>
  <si>
    <t>LOTE 072</t>
  </si>
  <si>
    <t>LOTE 073</t>
  </si>
  <si>
    <t xml:space="preserve">JULIO CÉSAR VALENTÍN JIMINIÁN </t>
  </si>
  <si>
    <t>RAMÓN ANTONIO BURGOZ</t>
  </si>
  <si>
    <t>EGRESO POR TRNSFERENCIA</t>
  </si>
  <si>
    <t>RENOVACION DE LICENCIA (CHEQUE)</t>
  </si>
  <si>
    <t>LOTE 074</t>
  </si>
  <si>
    <t xml:space="preserve">CARGOS POR TRANSFERENCIA EXTERIOR </t>
  </si>
  <si>
    <t>COMISIÓN MANEJO DE CUENTA</t>
  </si>
  <si>
    <t>tesoria 14,299,322.81</t>
  </si>
  <si>
    <t>nosotros 13,283,906.96</t>
  </si>
  <si>
    <t xml:space="preserve">tenemos de diferencia </t>
  </si>
  <si>
    <t>nosotros tenemos 1,361,500 de los cheques en transito</t>
  </si>
  <si>
    <t>que aun tesoria no a tomado.</t>
  </si>
  <si>
    <t>si a los 14,299,322.81 se le reta los cheques 1,361,500.</t>
  </si>
  <si>
    <t xml:space="preserve">queda 12,937,822.81. </t>
  </si>
  <si>
    <t>PARA BUSCAR DIFERENCIA ENTRE TESORIA Y CONTABILIDAD</t>
  </si>
  <si>
    <t>BALANCE AL 31 DE ENERO 2026 CUENTA COLECTORA RECURSOS PROPIOS</t>
  </si>
  <si>
    <t>BALANCE AL 31 ENERO DE 2026 CUENTA RECURSOS PROPIOS (USD)</t>
  </si>
  <si>
    <t>DERECHO A EXAMEN (CHEQUE)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</si>
</sst>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XDR&quot;* #,##0.00_-;\-&quot;XDR&quot;* #,##0.00_-;_-&quot;XDR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0" fillId="0" borderId="0" xfId="0" applyFill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3" fontId="0" fillId="0" borderId="3" xfId="0" applyNumberFormat="1" applyFill="1" applyBorder="1"/>
    <xf numFmtId="0" fontId="0" fillId="0" borderId="0" xfId="0" applyBorder="1"/>
    <xf numFmtId="14" fontId="0" fillId="0" borderId="2" xfId="0" applyNumberFormat="1" applyBorder="1"/>
    <xf numFmtId="43" fontId="5" fillId="0" borderId="1" xfId="1" applyFont="1" applyBorder="1"/>
    <xf numFmtId="43" fontId="5" fillId="0" borderId="3" xfId="1" applyFont="1" applyFill="1" applyBorder="1"/>
    <xf numFmtId="0" fontId="6" fillId="0" borderId="0" xfId="0" applyFont="1" applyAlignment="1">
      <alignment horizontal="right"/>
    </xf>
    <xf numFmtId="43" fontId="1" fillId="0" borderId="3" xfId="1" applyFont="1" applyBorder="1"/>
    <xf numFmtId="14" fontId="2" fillId="0" borderId="2" xfId="0" applyNumberFormat="1" applyFont="1" applyFill="1" applyBorder="1" applyAlignment="1">
      <alignment horizontal="center"/>
    </xf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/>
    <xf numFmtId="0" fontId="0" fillId="4" borderId="1" xfId="0" applyFill="1" applyBorder="1" applyAlignment="1">
      <alignment horizontal="center"/>
    </xf>
    <xf numFmtId="43" fontId="0" fillId="4" borderId="1" xfId="1" applyFont="1" applyFill="1" applyBorder="1"/>
    <xf numFmtId="164" fontId="0" fillId="0" borderId="0" xfId="2" applyFont="1"/>
    <xf numFmtId="14" fontId="0" fillId="4" borderId="2" xfId="0" applyNumberFormat="1" applyFill="1" applyBorder="1" applyAlignment="1">
      <alignment horizontal="center"/>
    </xf>
    <xf numFmtId="0" fontId="0" fillId="4" borderId="1" xfId="0" applyFill="1" applyBorder="1"/>
    <xf numFmtId="0" fontId="0" fillId="4" borderId="1" xfId="0" applyFont="1" applyFill="1" applyBorder="1"/>
    <xf numFmtId="0" fontId="0" fillId="4" borderId="0" xfId="0" applyFill="1"/>
    <xf numFmtId="14" fontId="2" fillId="4" borderId="2" xfId="0" applyNumberFormat="1" applyFont="1" applyFill="1" applyBorder="1" applyAlignment="1">
      <alignment horizontal="center"/>
    </xf>
    <xf numFmtId="14" fontId="3" fillId="0" borderId="2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3" fontId="0" fillId="4" borderId="0" xfId="1" applyFont="1" applyFill="1"/>
    <xf numFmtId="43" fontId="0" fillId="4" borderId="0" xfId="0" applyNumberFormat="1" applyFill="1"/>
    <xf numFmtId="43" fontId="0" fillId="0" borderId="0" xfId="1" applyFont="1"/>
    <xf numFmtId="14" fontId="2" fillId="0" borderId="1" xfId="0" applyNumberFormat="1" applyFont="1" applyFill="1" applyBorder="1" applyAlignment="1">
      <alignment horizontal="center"/>
    </xf>
    <xf numFmtId="0" fontId="0" fillId="4" borderId="0" xfId="0" applyFill="1" applyBorder="1"/>
    <xf numFmtId="14" fontId="0" fillId="4" borderId="0" xfId="0" applyNumberFormat="1" applyFill="1" applyBorder="1" applyAlignment="1">
      <alignment horizontal="center"/>
    </xf>
    <xf numFmtId="14" fontId="0" fillId="4" borderId="0" xfId="0" applyNumberFormat="1" applyFill="1"/>
    <xf numFmtId="0" fontId="0" fillId="4" borderId="0" xfId="0" applyFill="1" applyAlignment="1">
      <alignment horizontal="left" vertical="top"/>
    </xf>
    <xf numFmtId="14" fontId="2" fillId="2" borderId="2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3" fontId="0" fillId="2" borderId="1" xfId="1" applyFont="1" applyFill="1" applyBorder="1"/>
    <xf numFmtId="14" fontId="0" fillId="2" borderId="2" xfId="0" applyNumberFormat="1" applyFill="1" applyBorder="1" applyAlignment="1">
      <alignment horizontal="center"/>
    </xf>
    <xf numFmtId="0" fontId="0" fillId="2" borderId="1" xfId="0" applyFill="1" applyBorder="1"/>
    <xf numFmtId="4" fontId="0" fillId="2" borderId="1" xfId="0" applyNumberFormat="1" applyFill="1" applyBorder="1"/>
    <xf numFmtId="14" fontId="2" fillId="2" borderId="10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0" fillId="2" borderId="10" xfId="0" applyFill="1" applyBorder="1"/>
    <xf numFmtId="43" fontId="1" fillId="2" borderId="10" xfId="1" applyFont="1" applyFill="1" applyBorder="1"/>
    <xf numFmtId="43" fontId="1" fillId="0" borderId="14" xfId="1" applyFont="1" applyBorder="1"/>
    <xf numFmtId="0" fontId="0" fillId="4" borderId="1" xfId="0" applyFill="1" applyBorder="1" applyAlignment="1">
      <alignment horizontal="center" wrapText="1"/>
    </xf>
    <xf numFmtId="43" fontId="0" fillId="4" borderId="0" xfId="1" applyFont="1" applyFill="1" applyBorder="1"/>
    <xf numFmtId="4" fontId="0" fillId="4" borderId="0" xfId="0" applyNumberFormat="1" applyFill="1"/>
    <xf numFmtId="14" fontId="2" fillId="0" borderId="10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43" fontId="1" fillId="0" borderId="10" xfId="1" applyFont="1" applyBorder="1"/>
    <xf numFmtId="43" fontId="6" fillId="0" borderId="3" xfId="1" applyFont="1" applyBorder="1"/>
    <xf numFmtId="0" fontId="2" fillId="0" borderId="1" xfId="0" applyFont="1" applyBorder="1"/>
    <xf numFmtId="0" fontId="0" fillId="0" borderId="1" xfId="0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0" borderId="0" xfId="0" applyFont="1"/>
    <xf numFmtId="0" fontId="0" fillId="0" borderId="1" xfId="0" applyFont="1" applyBorder="1"/>
    <xf numFmtId="0" fontId="0" fillId="4" borderId="1" xfId="0" applyFill="1" applyBorder="1" applyAlignment="1">
      <alignment horizontal="left" wrapText="1"/>
    </xf>
    <xf numFmtId="43" fontId="6" fillId="0" borderId="3" xfId="0" applyNumberFormat="1" applyFont="1" applyFill="1" applyBorder="1"/>
    <xf numFmtId="43" fontId="2" fillId="0" borderId="1" xfId="1" applyFont="1" applyFill="1" applyBorder="1" applyAlignment="1">
      <alignment horizontal="center"/>
    </xf>
    <xf numFmtId="43" fontId="2" fillId="2" borderId="1" xfId="0" applyNumberFormat="1" applyFont="1" applyFill="1" applyBorder="1" applyAlignment="1">
      <alignment horizontal="center"/>
    </xf>
    <xf numFmtId="43" fontId="1" fillId="0" borderId="0" xfId="1" applyFont="1" applyBorder="1"/>
    <xf numFmtId="43" fontId="1" fillId="4" borderId="15" xfId="1" applyFont="1" applyFill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64" fontId="6" fillId="3" borderId="1" xfId="2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164" fontId="6" fillId="3" borderId="9" xfId="2" applyFont="1" applyFill="1" applyBorder="1" applyAlignment="1">
      <alignment horizontal="center"/>
    </xf>
    <xf numFmtId="164" fontId="6" fillId="3" borderId="10" xfId="2" applyFont="1" applyFill="1" applyBorder="1" applyAlignment="1">
      <alignment horizontal="center"/>
    </xf>
    <xf numFmtId="164" fontId="6" fillId="3" borderId="8" xfId="2" applyFont="1" applyFill="1" applyBorder="1" applyAlignment="1">
      <alignment horizontal="center"/>
    </xf>
    <xf numFmtId="14" fontId="6" fillId="0" borderId="0" xfId="0" applyNumberFormat="1" applyFont="1" applyAlignment="1">
      <alignment horizontal="center"/>
    </xf>
    <xf numFmtId="43" fontId="6" fillId="3" borderId="11" xfId="1" applyFont="1" applyFill="1" applyBorder="1" applyAlignment="1">
      <alignment horizontal="center"/>
    </xf>
    <xf numFmtId="43" fontId="6" fillId="3" borderId="12" xfId="1" applyFont="1" applyFill="1" applyBorder="1" applyAlignment="1">
      <alignment horizontal="center"/>
    </xf>
    <xf numFmtId="43" fontId="6" fillId="3" borderId="13" xfId="1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2</xdr:row>
      <xdr:rowOff>171450</xdr:rowOff>
    </xdr:from>
    <xdr:to>
      <xdr:col>3</xdr:col>
      <xdr:colOff>3609975</xdr:colOff>
      <xdr:row>7</xdr:row>
      <xdr:rowOff>152400</xdr:rowOff>
    </xdr:to>
    <xdr:pic>
      <xdr:nvPicPr>
        <xdr:cNvPr id="3" name="Picture 205">
          <a:extLst>
            <a:ext uri="{FF2B5EF4-FFF2-40B4-BE49-F238E27FC236}">
              <a16:creationId xmlns:a16="http://schemas.microsoft.com/office/drawing/2014/main" id="{96AF3E68-01AA-4A66-B789-300F9E975D4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552450"/>
          <a:ext cx="3105150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142876</xdr:colOff>
      <xdr:row>0</xdr:row>
      <xdr:rowOff>76200</xdr:rowOff>
    </xdr:from>
    <xdr:to>
      <xdr:col>4</xdr:col>
      <xdr:colOff>542926</xdr:colOff>
      <xdr:row>4</xdr:row>
      <xdr:rowOff>171450</xdr:rowOff>
    </xdr:to>
    <xdr:pic>
      <xdr:nvPicPr>
        <xdr:cNvPr id="4" name="Picture 205">
          <a:extLst>
            <a:ext uri="{FF2B5EF4-FFF2-40B4-BE49-F238E27FC236}">
              <a16:creationId xmlns:a16="http://schemas.microsoft.com/office/drawing/2014/main" id="{964BEE7A-0B2D-43FF-A329-03B8008E8B3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6" y="76200"/>
          <a:ext cx="30670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419100</xdr:colOff>
      <xdr:row>0</xdr:row>
      <xdr:rowOff>47624</xdr:rowOff>
    </xdr:from>
    <xdr:to>
      <xdr:col>3</xdr:col>
      <xdr:colOff>3381375</xdr:colOff>
      <xdr:row>5</xdr:row>
      <xdr:rowOff>38099</xdr:rowOff>
    </xdr:to>
    <xdr:pic>
      <xdr:nvPicPr>
        <xdr:cNvPr id="4" name="Picture 205">
          <a:extLst>
            <a:ext uri="{FF2B5EF4-FFF2-40B4-BE49-F238E27FC236}">
              <a16:creationId xmlns:a16="http://schemas.microsoft.com/office/drawing/2014/main" id="{B802E3FD-3EBA-40DF-AF28-792277E9D87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47624"/>
          <a:ext cx="2962275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068B-652F-4FEC-B165-797E3D2BE1EA}">
  <dimension ref="A1:L234"/>
  <sheetViews>
    <sheetView zoomScaleNormal="100" workbookViewId="0">
      <selection activeCell="D84" sqref="D84"/>
    </sheetView>
  </sheetViews>
  <sheetFormatPr baseColWidth="10" defaultRowHeight="14.4" x14ac:dyDescent="0.3"/>
  <cols>
    <col min="1" max="1" width="0.44140625" customWidth="1"/>
    <col min="2" max="2" width="11.6640625" customWidth="1"/>
    <col min="3" max="3" width="11.33203125" customWidth="1"/>
    <col min="4" max="4" width="63.33203125" customWidth="1"/>
    <col min="5" max="5" width="15.88671875" customWidth="1"/>
    <col min="6" max="6" width="14.44140625" customWidth="1"/>
    <col min="7" max="7" width="19" customWidth="1"/>
    <col min="8" max="8" width="13.109375" bestFit="1" customWidth="1"/>
    <col min="9" max="9" width="15.5546875" customWidth="1"/>
    <col min="10" max="10" width="14.109375" bestFit="1" customWidth="1"/>
    <col min="11" max="11" width="12.33203125" bestFit="1" customWidth="1"/>
    <col min="12" max="12" width="14.109375" bestFit="1" customWidth="1"/>
  </cols>
  <sheetData>
    <row r="1" spans="1:9" x14ac:dyDescent="0.3">
      <c r="G1" s="64"/>
    </row>
    <row r="9" spans="1:9" ht="18" x14ac:dyDescent="0.35">
      <c r="A9" s="68" t="s">
        <v>3</v>
      </c>
      <c r="B9" s="68"/>
      <c r="C9" s="68"/>
      <c r="D9" s="68"/>
      <c r="E9" s="68"/>
      <c r="F9" s="68"/>
      <c r="G9" s="68"/>
    </row>
    <row r="10" spans="1:9" s="3" customFormat="1" ht="18" x14ac:dyDescent="0.35">
      <c r="A10" s="68" t="s">
        <v>28</v>
      </c>
      <c r="B10" s="68"/>
      <c r="C10" s="68"/>
      <c r="D10" s="68"/>
      <c r="E10" s="68"/>
      <c r="F10" s="68"/>
      <c r="G10" s="68"/>
    </row>
    <row r="11" spans="1:9" s="3" customFormat="1" ht="15" thickBot="1" x14ac:dyDescent="0.35">
      <c r="A11"/>
      <c r="B11"/>
      <c r="C11"/>
      <c r="D11"/>
      <c r="E11"/>
      <c r="F11"/>
      <c r="G11" s="14" t="s">
        <v>9</v>
      </c>
    </row>
    <row r="12" spans="1:9" s="3" customFormat="1" ht="15.6" x14ac:dyDescent="0.3">
      <c r="A12"/>
      <c r="B12" s="4" t="s">
        <v>1</v>
      </c>
      <c r="C12" s="5" t="s">
        <v>2</v>
      </c>
      <c r="D12" s="5" t="s">
        <v>12</v>
      </c>
      <c r="E12" s="5" t="s">
        <v>13</v>
      </c>
      <c r="F12" s="5" t="s">
        <v>14</v>
      </c>
      <c r="G12" s="6" t="s">
        <v>4</v>
      </c>
    </row>
    <row r="13" spans="1:9" s="3" customFormat="1" ht="15.6" x14ac:dyDescent="0.3">
      <c r="B13" s="27"/>
      <c r="C13" s="8"/>
      <c r="D13" s="8" t="s">
        <v>26</v>
      </c>
      <c r="E13" s="8"/>
      <c r="F13" s="8"/>
      <c r="G13" s="65">
        <v>21849082.890000001</v>
      </c>
      <c r="H13" s="64"/>
    </row>
    <row r="14" spans="1:9" s="3" customFormat="1" ht="15.6" x14ac:dyDescent="0.3">
      <c r="B14" s="16">
        <v>46024</v>
      </c>
      <c r="C14" s="7" t="s">
        <v>35</v>
      </c>
      <c r="D14" s="1" t="s">
        <v>23</v>
      </c>
      <c r="E14" s="20"/>
      <c r="F14" s="20">
        <v>25000</v>
      </c>
      <c r="G14" s="15">
        <f>G13+F14-E14</f>
        <v>21874082.890000001</v>
      </c>
      <c r="I14" s="33"/>
    </row>
    <row r="15" spans="1:9" s="25" customFormat="1" ht="15.6" x14ac:dyDescent="0.3">
      <c r="A15" s="3"/>
      <c r="B15" s="26">
        <v>46024</v>
      </c>
      <c r="C15" s="19" t="s">
        <v>35</v>
      </c>
      <c r="D15" s="23" t="s">
        <v>30</v>
      </c>
      <c r="E15" s="20"/>
      <c r="F15" s="20">
        <v>1000</v>
      </c>
      <c r="G15" s="15">
        <f t="shared" ref="G15:G78" si="0">G14+F15-E15</f>
        <v>21875082.890000001</v>
      </c>
      <c r="H15" s="29"/>
      <c r="I15" s="49"/>
    </row>
    <row r="16" spans="1:9" s="25" customFormat="1" ht="15.6" x14ac:dyDescent="0.3">
      <c r="A16" s="3"/>
      <c r="B16" s="26">
        <v>46024</v>
      </c>
      <c r="C16" s="19">
        <v>525970</v>
      </c>
      <c r="D16" s="23" t="s">
        <v>33</v>
      </c>
      <c r="E16" s="20"/>
      <c r="F16" s="20">
        <v>61800</v>
      </c>
      <c r="G16" s="15">
        <f t="shared" si="0"/>
        <v>21936882.890000001</v>
      </c>
      <c r="H16" s="29"/>
      <c r="I16" s="49"/>
    </row>
    <row r="17" spans="1:11" s="25" customFormat="1" ht="15.6" x14ac:dyDescent="0.3">
      <c r="A17" s="3"/>
      <c r="B17" s="26">
        <v>46024</v>
      </c>
      <c r="C17" s="19" t="s">
        <v>36</v>
      </c>
      <c r="D17" s="23" t="s">
        <v>31</v>
      </c>
      <c r="E17" s="20"/>
      <c r="F17" s="20">
        <v>5000</v>
      </c>
      <c r="G17" s="15">
        <f t="shared" si="0"/>
        <v>21941882.890000001</v>
      </c>
      <c r="H17" s="29"/>
      <c r="I17" s="49"/>
    </row>
    <row r="18" spans="1:11" s="25" customFormat="1" ht="15.6" x14ac:dyDescent="0.3">
      <c r="B18" s="26">
        <v>46024</v>
      </c>
      <c r="C18" s="19" t="s">
        <v>37</v>
      </c>
      <c r="D18" s="23" t="s">
        <v>32</v>
      </c>
      <c r="E18" s="20"/>
      <c r="F18" s="20">
        <v>150</v>
      </c>
      <c r="G18" s="15">
        <f t="shared" si="0"/>
        <v>21942032.890000001</v>
      </c>
      <c r="I18" s="49"/>
    </row>
    <row r="19" spans="1:11" s="25" customFormat="1" ht="15.6" x14ac:dyDescent="0.3">
      <c r="B19" s="26">
        <v>46024</v>
      </c>
      <c r="C19" s="19" t="s">
        <v>35</v>
      </c>
      <c r="D19" s="23" t="s">
        <v>34</v>
      </c>
      <c r="E19" s="20">
        <v>1400</v>
      </c>
      <c r="F19" s="20"/>
      <c r="G19" s="15">
        <f t="shared" si="0"/>
        <v>21940632.890000001</v>
      </c>
      <c r="I19" s="49"/>
    </row>
    <row r="20" spans="1:11" s="25" customFormat="1" ht="15.6" x14ac:dyDescent="0.3">
      <c r="B20" s="26">
        <v>46028</v>
      </c>
      <c r="C20" s="19" t="s">
        <v>35</v>
      </c>
      <c r="D20" s="23" t="s">
        <v>30</v>
      </c>
      <c r="E20" s="20"/>
      <c r="F20" s="20">
        <v>21000</v>
      </c>
      <c r="G20" s="15">
        <f t="shared" si="0"/>
        <v>21961632.890000001</v>
      </c>
      <c r="I20" s="49"/>
    </row>
    <row r="21" spans="1:11" s="25" customFormat="1" ht="15.6" x14ac:dyDescent="0.3">
      <c r="B21" s="26">
        <v>46028</v>
      </c>
      <c r="C21" s="19" t="s">
        <v>38</v>
      </c>
      <c r="D21" s="23" t="s">
        <v>31</v>
      </c>
      <c r="E21" s="20"/>
      <c r="F21" s="20">
        <v>44000</v>
      </c>
      <c r="G21" s="15">
        <f t="shared" si="0"/>
        <v>22005632.890000001</v>
      </c>
      <c r="I21" s="49"/>
    </row>
    <row r="22" spans="1:11" s="25" customFormat="1" ht="15.6" x14ac:dyDescent="0.3">
      <c r="B22" s="26">
        <v>46028</v>
      </c>
      <c r="C22" s="19">
        <v>57892</v>
      </c>
      <c r="D22" s="23" t="s">
        <v>39</v>
      </c>
      <c r="E22" s="20"/>
      <c r="F22" s="20"/>
      <c r="G22" s="15">
        <f t="shared" si="0"/>
        <v>22005632.890000001</v>
      </c>
      <c r="I22" s="49"/>
      <c r="J22" s="33"/>
    </row>
    <row r="23" spans="1:11" s="25" customFormat="1" ht="15.6" x14ac:dyDescent="0.3">
      <c r="B23" s="26">
        <v>46028</v>
      </c>
      <c r="C23" s="19">
        <v>57893</v>
      </c>
      <c r="D23" s="23" t="s">
        <v>40</v>
      </c>
      <c r="E23" s="20">
        <v>11536.69</v>
      </c>
      <c r="F23" s="20"/>
      <c r="G23" s="15">
        <f t="shared" si="0"/>
        <v>21994096.199999999</v>
      </c>
      <c r="I23" s="49"/>
      <c r="K23" s="36"/>
    </row>
    <row r="24" spans="1:11" s="25" customFormat="1" ht="15.6" x14ac:dyDescent="0.3">
      <c r="B24" s="26">
        <v>46028</v>
      </c>
      <c r="C24" s="19">
        <v>57894</v>
      </c>
      <c r="D24" s="23" t="s">
        <v>41</v>
      </c>
      <c r="E24" s="20">
        <v>11536.68</v>
      </c>
      <c r="F24" s="20"/>
      <c r="G24" s="15">
        <f t="shared" si="0"/>
        <v>21982559.52</v>
      </c>
      <c r="I24" s="49"/>
    </row>
    <row r="25" spans="1:11" s="25" customFormat="1" ht="15.6" x14ac:dyDescent="0.3">
      <c r="B25" s="26">
        <v>46028</v>
      </c>
      <c r="C25" s="19">
        <v>57895</v>
      </c>
      <c r="D25" s="23" t="s">
        <v>42</v>
      </c>
      <c r="E25" s="20">
        <v>11536.69</v>
      </c>
      <c r="F25" s="20"/>
      <c r="G25" s="15">
        <f t="shared" si="0"/>
        <v>21971022.829999998</v>
      </c>
      <c r="I25" s="49"/>
    </row>
    <row r="26" spans="1:11" s="25" customFormat="1" ht="15.6" x14ac:dyDescent="0.3">
      <c r="B26" s="26">
        <v>46028</v>
      </c>
      <c r="C26" s="19">
        <v>57896</v>
      </c>
      <c r="D26" s="23" t="s">
        <v>44</v>
      </c>
      <c r="E26" s="20"/>
      <c r="F26" s="20"/>
      <c r="G26" s="15">
        <f t="shared" si="0"/>
        <v>21971022.829999998</v>
      </c>
      <c r="I26" s="49"/>
    </row>
    <row r="27" spans="1:11" s="25" customFormat="1" ht="15.6" x14ac:dyDescent="0.3">
      <c r="B27" s="26">
        <v>46028</v>
      </c>
      <c r="C27" s="19">
        <v>57897</v>
      </c>
      <c r="D27" s="23" t="s">
        <v>45</v>
      </c>
      <c r="E27" s="20">
        <v>80000</v>
      </c>
      <c r="F27" s="20"/>
      <c r="G27" s="15">
        <f t="shared" si="0"/>
        <v>21891022.829999998</v>
      </c>
      <c r="I27" s="49"/>
    </row>
    <row r="28" spans="1:11" s="25" customFormat="1" ht="15.6" x14ac:dyDescent="0.3">
      <c r="B28" s="26">
        <v>46028</v>
      </c>
      <c r="C28" s="19">
        <v>57898</v>
      </c>
      <c r="D28" s="23" t="s">
        <v>46</v>
      </c>
      <c r="E28" s="20">
        <v>56100</v>
      </c>
      <c r="F28" s="20"/>
      <c r="G28" s="15">
        <f t="shared" si="0"/>
        <v>21834922.829999998</v>
      </c>
      <c r="I28" s="49"/>
    </row>
    <row r="29" spans="1:11" s="25" customFormat="1" ht="15.6" x14ac:dyDescent="0.3">
      <c r="B29" s="26">
        <v>46028</v>
      </c>
      <c r="C29" s="19">
        <v>57899</v>
      </c>
      <c r="D29" s="23" t="s">
        <v>47</v>
      </c>
      <c r="E29" s="20">
        <v>56100</v>
      </c>
      <c r="F29" s="20"/>
      <c r="G29" s="15">
        <f t="shared" si="0"/>
        <v>21778822.829999998</v>
      </c>
      <c r="I29" s="49"/>
    </row>
    <row r="30" spans="1:11" s="25" customFormat="1" ht="15.6" x14ac:dyDescent="0.3">
      <c r="B30" s="26">
        <v>46028</v>
      </c>
      <c r="C30" s="19">
        <v>57900</v>
      </c>
      <c r="D30" s="23" t="s">
        <v>44</v>
      </c>
      <c r="E30" s="20"/>
      <c r="F30" s="20"/>
      <c r="G30" s="15">
        <f t="shared" si="0"/>
        <v>21778822.829999998</v>
      </c>
      <c r="I30" s="49"/>
    </row>
    <row r="31" spans="1:11" s="25" customFormat="1" ht="15.6" x14ac:dyDescent="0.3">
      <c r="B31" s="26">
        <v>46028</v>
      </c>
      <c r="C31" s="19">
        <v>57901</v>
      </c>
      <c r="D31" s="23" t="s">
        <v>48</v>
      </c>
      <c r="E31" s="20">
        <v>56100</v>
      </c>
      <c r="F31" s="20"/>
      <c r="G31" s="15">
        <f t="shared" si="0"/>
        <v>21722722.829999998</v>
      </c>
      <c r="I31" s="49"/>
      <c r="K31" s="29"/>
    </row>
    <row r="32" spans="1:11" s="25" customFormat="1" ht="15.6" x14ac:dyDescent="0.3">
      <c r="B32" s="26">
        <v>46028</v>
      </c>
      <c r="C32" s="19">
        <v>57902</v>
      </c>
      <c r="D32" s="23" t="s">
        <v>49</v>
      </c>
      <c r="E32" s="20">
        <v>56100</v>
      </c>
      <c r="F32" s="20"/>
      <c r="G32" s="15">
        <f t="shared" si="0"/>
        <v>21666622.829999998</v>
      </c>
      <c r="I32" s="49"/>
      <c r="J32" s="30"/>
    </row>
    <row r="33" spans="2:10" s="25" customFormat="1" ht="15.6" x14ac:dyDescent="0.3">
      <c r="B33" s="26">
        <v>46028</v>
      </c>
      <c r="C33" s="19">
        <v>57903</v>
      </c>
      <c r="D33" s="23" t="s">
        <v>50</v>
      </c>
      <c r="E33" s="20">
        <v>56100</v>
      </c>
      <c r="F33" s="20"/>
      <c r="G33" s="15">
        <f t="shared" si="0"/>
        <v>21610522.829999998</v>
      </c>
      <c r="I33" s="49"/>
    </row>
    <row r="34" spans="2:10" s="25" customFormat="1" ht="15.6" x14ac:dyDescent="0.3">
      <c r="B34" s="26">
        <v>46028</v>
      </c>
      <c r="C34" s="19">
        <v>57904</v>
      </c>
      <c r="D34" s="23" t="s">
        <v>51</v>
      </c>
      <c r="E34" s="20">
        <v>56100</v>
      </c>
      <c r="F34" s="20"/>
      <c r="G34" s="15">
        <f t="shared" si="0"/>
        <v>21554422.829999998</v>
      </c>
      <c r="I34" s="49"/>
    </row>
    <row r="35" spans="2:10" s="25" customFormat="1" ht="15.6" x14ac:dyDescent="0.3">
      <c r="B35" s="26">
        <v>46028</v>
      </c>
      <c r="C35" s="19">
        <v>57905</v>
      </c>
      <c r="D35" s="23" t="s">
        <v>52</v>
      </c>
      <c r="E35" s="20">
        <v>56100</v>
      </c>
      <c r="F35" s="20"/>
      <c r="G35" s="15">
        <f t="shared" si="0"/>
        <v>21498322.829999998</v>
      </c>
      <c r="I35" s="49"/>
    </row>
    <row r="36" spans="2:10" s="25" customFormat="1" ht="15.6" x14ac:dyDescent="0.3">
      <c r="B36" s="26">
        <v>46028</v>
      </c>
      <c r="C36" s="19">
        <v>57906</v>
      </c>
      <c r="D36" s="23" t="s">
        <v>53</v>
      </c>
      <c r="E36" s="20">
        <v>56100</v>
      </c>
      <c r="F36" s="20"/>
      <c r="G36" s="15">
        <f t="shared" si="0"/>
        <v>21442222.829999998</v>
      </c>
      <c r="I36" s="49"/>
      <c r="J36" s="30"/>
    </row>
    <row r="37" spans="2:10" s="25" customFormat="1" ht="15.6" x14ac:dyDescent="0.3">
      <c r="B37" s="26">
        <v>46028</v>
      </c>
      <c r="C37" s="19">
        <v>57907</v>
      </c>
      <c r="D37" s="23" t="s">
        <v>54</v>
      </c>
      <c r="E37" s="20">
        <v>56100</v>
      </c>
      <c r="F37" s="20"/>
      <c r="G37" s="15">
        <f t="shared" si="0"/>
        <v>21386122.829999998</v>
      </c>
      <c r="I37" s="49"/>
      <c r="J37" s="30"/>
    </row>
    <row r="38" spans="2:10" s="25" customFormat="1" ht="15.6" x14ac:dyDescent="0.3">
      <c r="B38" s="26">
        <v>46028</v>
      </c>
      <c r="C38" s="19">
        <v>57908</v>
      </c>
      <c r="D38" s="23" t="s">
        <v>55</v>
      </c>
      <c r="E38" s="20">
        <v>56100</v>
      </c>
      <c r="F38" s="20"/>
      <c r="G38" s="15">
        <f t="shared" si="0"/>
        <v>21330022.829999998</v>
      </c>
      <c r="I38" s="49"/>
    </row>
    <row r="39" spans="2:10" s="25" customFormat="1" ht="15.6" x14ac:dyDescent="0.3">
      <c r="B39" s="26">
        <v>46028</v>
      </c>
      <c r="C39" s="19">
        <v>57909</v>
      </c>
      <c r="D39" s="23" t="s">
        <v>56</v>
      </c>
      <c r="E39" s="20">
        <v>56100</v>
      </c>
      <c r="F39" s="20"/>
      <c r="G39" s="15">
        <f t="shared" si="0"/>
        <v>21273922.829999998</v>
      </c>
      <c r="I39" s="49"/>
    </row>
    <row r="40" spans="2:10" s="25" customFormat="1" ht="15.6" x14ac:dyDescent="0.3">
      <c r="B40" s="26">
        <v>46028</v>
      </c>
      <c r="C40" s="19">
        <v>57910</v>
      </c>
      <c r="D40" s="23" t="s">
        <v>57</v>
      </c>
      <c r="E40" s="20">
        <v>56100</v>
      </c>
      <c r="F40" s="20"/>
      <c r="G40" s="15">
        <f t="shared" si="0"/>
        <v>21217822.829999998</v>
      </c>
      <c r="I40" s="29"/>
    </row>
    <row r="41" spans="2:10" s="25" customFormat="1" ht="15.6" x14ac:dyDescent="0.3">
      <c r="B41" s="26">
        <v>46028</v>
      </c>
      <c r="C41" s="19">
        <v>57911</v>
      </c>
      <c r="D41" s="23" t="s">
        <v>58</v>
      </c>
      <c r="E41" s="20">
        <v>56100</v>
      </c>
      <c r="F41" s="20"/>
      <c r="G41" s="15">
        <f t="shared" si="0"/>
        <v>21161722.829999998</v>
      </c>
      <c r="I41" s="30"/>
    </row>
    <row r="42" spans="2:10" s="25" customFormat="1" ht="15.6" x14ac:dyDescent="0.3">
      <c r="B42" s="26">
        <v>46028</v>
      </c>
      <c r="C42" s="19">
        <v>57912</v>
      </c>
      <c r="D42" s="23" t="s">
        <v>59</v>
      </c>
      <c r="E42" s="20">
        <v>56100</v>
      </c>
      <c r="F42" s="20"/>
      <c r="G42" s="15">
        <f t="shared" si="0"/>
        <v>21105622.829999998</v>
      </c>
      <c r="I42" s="30"/>
    </row>
    <row r="43" spans="2:10" s="25" customFormat="1" ht="15.6" x14ac:dyDescent="0.3">
      <c r="B43" s="26">
        <v>46028</v>
      </c>
      <c r="C43" s="19">
        <v>57913</v>
      </c>
      <c r="D43" s="23" t="s">
        <v>60</v>
      </c>
      <c r="E43" s="20">
        <v>48000</v>
      </c>
      <c r="F43" s="20"/>
      <c r="G43" s="15">
        <f t="shared" si="0"/>
        <v>21057622.829999998</v>
      </c>
    </row>
    <row r="44" spans="2:10" s="25" customFormat="1" ht="15.6" x14ac:dyDescent="0.3">
      <c r="B44" s="26">
        <v>46028</v>
      </c>
      <c r="C44" s="19">
        <v>57914</v>
      </c>
      <c r="D44" s="23" t="s">
        <v>61</v>
      </c>
      <c r="E44" s="20">
        <v>56100</v>
      </c>
      <c r="F44" s="20"/>
      <c r="G44" s="15">
        <f t="shared" si="0"/>
        <v>21001522.829999998</v>
      </c>
    </row>
    <row r="45" spans="2:10" s="25" customFormat="1" ht="15.6" x14ac:dyDescent="0.3">
      <c r="B45" s="26">
        <v>46028</v>
      </c>
      <c r="C45" s="19">
        <v>57915</v>
      </c>
      <c r="D45" s="23" t="s">
        <v>62</v>
      </c>
      <c r="E45" s="20">
        <v>45000</v>
      </c>
      <c r="F45" s="20"/>
      <c r="G45" s="15">
        <f t="shared" si="0"/>
        <v>20956522.829999998</v>
      </c>
      <c r="I45" s="29"/>
    </row>
    <row r="46" spans="2:10" s="25" customFormat="1" ht="15.6" x14ac:dyDescent="0.3">
      <c r="B46" s="26">
        <v>46028</v>
      </c>
      <c r="C46" s="19">
        <v>57916</v>
      </c>
      <c r="D46" s="23" t="s">
        <v>63</v>
      </c>
      <c r="E46" s="20">
        <v>45000</v>
      </c>
      <c r="F46" s="20"/>
      <c r="G46" s="15">
        <f t="shared" si="0"/>
        <v>20911522.829999998</v>
      </c>
    </row>
    <row r="47" spans="2:10" s="25" customFormat="1" ht="15.6" x14ac:dyDescent="0.3">
      <c r="B47" s="26">
        <v>46028</v>
      </c>
      <c r="C47" s="19">
        <v>57917</v>
      </c>
      <c r="D47" s="23" t="s">
        <v>64</v>
      </c>
      <c r="E47" s="20">
        <v>45000</v>
      </c>
      <c r="F47" s="20"/>
      <c r="G47" s="15">
        <f t="shared" si="0"/>
        <v>20866522.829999998</v>
      </c>
      <c r="I47" s="30"/>
    </row>
    <row r="48" spans="2:10" s="25" customFormat="1" ht="15.6" x14ac:dyDescent="0.3">
      <c r="B48" s="26">
        <v>46028</v>
      </c>
      <c r="C48" s="19">
        <v>57918</v>
      </c>
      <c r="D48" s="23" t="s">
        <v>43</v>
      </c>
      <c r="E48" s="20">
        <v>150000</v>
      </c>
      <c r="F48" s="20"/>
      <c r="G48" s="15">
        <f t="shared" si="0"/>
        <v>20716522.829999998</v>
      </c>
    </row>
    <row r="49" spans="2:12" s="25" customFormat="1" ht="15.6" x14ac:dyDescent="0.3">
      <c r="B49" s="26">
        <v>46028</v>
      </c>
      <c r="C49" s="19" t="s">
        <v>35</v>
      </c>
      <c r="D49" s="1" t="s">
        <v>65</v>
      </c>
      <c r="E49" s="20">
        <v>125</v>
      </c>
      <c r="F49" s="20"/>
      <c r="G49" s="15">
        <f t="shared" si="0"/>
        <v>20716397.829999998</v>
      </c>
    </row>
    <row r="50" spans="2:12" s="25" customFormat="1" ht="15.6" x14ac:dyDescent="0.3">
      <c r="B50" s="26">
        <v>46028</v>
      </c>
      <c r="C50" s="19" t="s">
        <v>35</v>
      </c>
      <c r="D50" s="1" t="s">
        <v>66</v>
      </c>
      <c r="E50" s="20">
        <v>3.75</v>
      </c>
      <c r="F50" s="20"/>
      <c r="G50" s="15">
        <f t="shared" si="0"/>
        <v>20716394.079999998</v>
      </c>
    </row>
    <row r="51" spans="2:12" s="25" customFormat="1" ht="15.6" x14ac:dyDescent="0.3">
      <c r="B51" s="26">
        <v>46029</v>
      </c>
      <c r="C51" s="19" t="s">
        <v>24</v>
      </c>
      <c r="D51" s="1" t="s">
        <v>23</v>
      </c>
      <c r="E51" s="20"/>
      <c r="F51" s="20">
        <v>1000</v>
      </c>
      <c r="G51" s="15">
        <f t="shared" si="0"/>
        <v>20717394.079999998</v>
      </c>
    </row>
    <row r="52" spans="2:12" s="25" customFormat="1" ht="15.6" x14ac:dyDescent="0.3">
      <c r="B52" s="26">
        <v>46029</v>
      </c>
      <c r="C52" s="19" t="s">
        <v>24</v>
      </c>
      <c r="D52" s="23" t="s">
        <v>30</v>
      </c>
      <c r="E52" s="20"/>
      <c r="F52" s="20">
        <v>5000</v>
      </c>
      <c r="G52" s="15">
        <f t="shared" si="0"/>
        <v>20722394.079999998</v>
      </c>
      <c r="I52" s="30"/>
    </row>
    <row r="53" spans="2:12" s="25" customFormat="1" ht="15.6" x14ac:dyDescent="0.3">
      <c r="B53" s="26">
        <v>46029</v>
      </c>
      <c r="C53" s="19" t="s">
        <v>67</v>
      </c>
      <c r="D53" s="23" t="s">
        <v>31</v>
      </c>
      <c r="E53" s="20"/>
      <c r="F53" s="20">
        <v>146000</v>
      </c>
      <c r="G53" s="15">
        <f t="shared" si="0"/>
        <v>20868394.079999998</v>
      </c>
    </row>
    <row r="54" spans="2:12" s="25" customFormat="1" ht="15.6" x14ac:dyDescent="0.3">
      <c r="B54" s="26">
        <v>46029</v>
      </c>
      <c r="C54" s="19" t="s">
        <v>68</v>
      </c>
      <c r="D54" s="23" t="s">
        <v>32</v>
      </c>
      <c r="E54" s="20"/>
      <c r="F54" s="20">
        <v>26000</v>
      </c>
      <c r="G54" s="15">
        <f t="shared" si="0"/>
        <v>20894394.079999998</v>
      </c>
      <c r="I54" s="34"/>
      <c r="L54" s="29"/>
    </row>
    <row r="55" spans="2:12" s="25" customFormat="1" ht="15.6" x14ac:dyDescent="0.3">
      <c r="B55" s="26">
        <v>46029</v>
      </c>
      <c r="C55" s="19" t="s">
        <v>24</v>
      </c>
      <c r="D55" s="1" t="s">
        <v>65</v>
      </c>
      <c r="E55" s="20">
        <v>1100</v>
      </c>
      <c r="F55" s="20"/>
      <c r="G55" s="15">
        <f t="shared" si="0"/>
        <v>20893294.079999998</v>
      </c>
    </row>
    <row r="56" spans="2:12" s="25" customFormat="1" ht="15.6" x14ac:dyDescent="0.3">
      <c r="B56" s="26">
        <v>46030</v>
      </c>
      <c r="C56" s="19" t="s">
        <v>35</v>
      </c>
      <c r="D56" s="1" t="s">
        <v>23</v>
      </c>
      <c r="E56" s="20"/>
      <c r="F56" s="20">
        <v>4000</v>
      </c>
      <c r="G56" s="15">
        <f t="shared" si="0"/>
        <v>20897294.079999998</v>
      </c>
    </row>
    <row r="57" spans="2:12" s="25" customFormat="1" ht="15.6" x14ac:dyDescent="0.3">
      <c r="B57" s="26">
        <v>46030</v>
      </c>
      <c r="C57" s="19" t="s">
        <v>35</v>
      </c>
      <c r="D57" s="23" t="s">
        <v>30</v>
      </c>
      <c r="E57" s="20"/>
      <c r="F57" s="20">
        <v>21000</v>
      </c>
      <c r="G57" s="15">
        <f t="shared" si="0"/>
        <v>20918294.079999998</v>
      </c>
    </row>
    <row r="58" spans="2:12" s="25" customFormat="1" ht="15.6" x14ac:dyDescent="0.3">
      <c r="B58" s="26">
        <v>46030</v>
      </c>
      <c r="C58" s="19" t="s">
        <v>78</v>
      </c>
      <c r="D58" s="23" t="s">
        <v>31</v>
      </c>
      <c r="E58" s="20"/>
      <c r="F58" s="20">
        <v>32000</v>
      </c>
      <c r="G58" s="15">
        <f t="shared" si="0"/>
        <v>20950294.079999998</v>
      </c>
    </row>
    <row r="59" spans="2:12" s="25" customFormat="1" ht="15.6" x14ac:dyDescent="0.3">
      <c r="B59" s="26">
        <v>46030</v>
      </c>
      <c r="C59" s="19" t="s">
        <v>79</v>
      </c>
      <c r="D59" s="23" t="s">
        <v>32</v>
      </c>
      <c r="E59" s="20"/>
      <c r="F59" s="20">
        <v>4000</v>
      </c>
      <c r="G59" s="15">
        <f t="shared" si="0"/>
        <v>20954294.079999998</v>
      </c>
    </row>
    <row r="60" spans="2:12" s="25" customFormat="1" ht="15.6" x14ac:dyDescent="0.3">
      <c r="B60" s="26">
        <v>46030</v>
      </c>
      <c r="C60" s="19" t="s">
        <v>24</v>
      </c>
      <c r="D60" s="1" t="s">
        <v>65</v>
      </c>
      <c r="E60" s="20">
        <v>3650</v>
      </c>
      <c r="F60" s="20"/>
      <c r="G60" s="15">
        <f t="shared" si="0"/>
        <v>20950644.079999998</v>
      </c>
    </row>
    <row r="61" spans="2:12" s="25" customFormat="1" ht="15.6" x14ac:dyDescent="0.3">
      <c r="B61" s="26">
        <v>46030</v>
      </c>
      <c r="C61" s="19" t="s">
        <v>24</v>
      </c>
      <c r="D61" s="1" t="s">
        <v>66</v>
      </c>
      <c r="E61" s="20">
        <v>650</v>
      </c>
      <c r="F61" s="20"/>
      <c r="G61" s="15">
        <f t="shared" si="0"/>
        <v>20949994.079999998</v>
      </c>
    </row>
    <row r="62" spans="2:12" s="25" customFormat="1" ht="15.6" x14ac:dyDescent="0.3">
      <c r="B62" s="26">
        <v>46030</v>
      </c>
      <c r="C62" s="19">
        <v>57919</v>
      </c>
      <c r="D62" s="1" t="s">
        <v>80</v>
      </c>
      <c r="E62" s="20">
        <v>22702.75</v>
      </c>
      <c r="F62" s="20"/>
      <c r="G62" s="15">
        <f t="shared" si="0"/>
        <v>20927291.329999998</v>
      </c>
    </row>
    <row r="63" spans="2:12" s="25" customFormat="1" ht="15.6" x14ac:dyDescent="0.3">
      <c r="B63" s="26">
        <v>46030</v>
      </c>
      <c r="C63" s="19">
        <v>57920</v>
      </c>
      <c r="D63" s="23" t="s">
        <v>134</v>
      </c>
      <c r="E63" s="20">
        <v>31859.71</v>
      </c>
      <c r="F63" s="20"/>
      <c r="G63" s="15">
        <f t="shared" si="0"/>
        <v>20895431.619999997</v>
      </c>
    </row>
    <row r="64" spans="2:12" s="25" customFormat="1" ht="15.6" x14ac:dyDescent="0.3">
      <c r="B64" s="26">
        <v>46030</v>
      </c>
      <c r="C64" s="19">
        <v>57921</v>
      </c>
      <c r="D64" s="23" t="s">
        <v>81</v>
      </c>
      <c r="E64" s="20">
        <v>6250</v>
      </c>
      <c r="F64" s="20"/>
      <c r="G64" s="15">
        <f t="shared" si="0"/>
        <v>20889181.619999997</v>
      </c>
      <c r="I64" s="34"/>
    </row>
    <row r="65" spans="2:12" s="25" customFormat="1" ht="15.6" x14ac:dyDescent="0.3">
      <c r="B65" s="26">
        <v>46030</v>
      </c>
      <c r="C65" s="19">
        <v>57922</v>
      </c>
      <c r="D65" s="23" t="s">
        <v>82</v>
      </c>
      <c r="E65" s="20">
        <v>19202.75</v>
      </c>
      <c r="F65" s="20"/>
      <c r="G65" s="15">
        <f t="shared" si="0"/>
        <v>20869978.869999997</v>
      </c>
      <c r="J65" s="29"/>
    </row>
    <row r="66" spans="2:12" s="25" customFormat="1" ht="15.6" x14ac:dyDescent="0.3">
      <c r="B66" s="26">
        <v>46030</v>
      </c>
      <c r="C66" s="19">
        <v>57923</v>
      </c>
      <c r="D66" s="23" t="s">
        <v>83</v>
      </c>
      <c r="E66" s="20">
        <v>19202.75</v>
      </c>
      <c r="F66" s="20"/>
      <c r="G66" s="15">
        <f t="shared" si="0"/>
        <v>20850776.119999997</v>
      </c>
    </row>
    <row r="67" spans="2:12" s="25" customFormat="1" ht="15.6" x14ac:dyDescent="0.3">
      <c r="B67" s="26">
        <v>46030</v>
      </c>
      <c r="C67" s="19">
        <v>57924</v>
      </c>
      <c r="D67" s="23" t="s">
        <v>84</v>
      </c>
      <c r="E67" s="20">
        <v>19202.75</v>
      </c>
      <c r="F67" s="20"/>
      <c r="G67" s="15">
        <f t="shared" si="0"/>
        <v>20831573.369999997</v>
      </c>
    </row>
    <row r="68" spans="2:12" s="25" customFormat="1" ht="15.6" x14ac:dyDescent="0.3">
      <c r="B68" s="26">
        <v>46030</v>
      </c>
      <c r="C68" s="19">
        <v>57925</v>
      </c>
      <c r="D68" s="1" t="s">
        <v>85</v>
      </c>
      <c r="E68" s="20">
        <v>15000</v>
      </c>
      <c r="F68" s="20"/>
      <c r="G68" s="15">
        <f t="shared" si="0"/>
        <v>20816573.369999997</v>
      </c>
    </row>
    <row r="69" spans="2:12" s="25" customFormat="1" ht="15.6" x14ac:dyDescent="0.3">
      <c r="B69" s="26">
        <v>46030</v>
      </c>
      <c r="C69" s="19">
        <v>57926</v>
      </c>
      <c r="D69" s="1" t="s">
        <v>86</v>
      </c>
      <c r="E69" s="20">
        <v>15000</v>
      </c>
      <c r="F69" s="20"/>
      <c r="G69" s="15">
        <f t="shared" si="0"/>
        <v>20801573.369999997</v>
      </c>
    </row>
    <row r="70" spans="2:12" s="25" customFormat="1" ht="15.6" x14ac:dyDescent="0.3">
      <c r="B70" s="26">
        <v>46030</v>
      </c>
      <c r="C70" s="19">
        <v>57927</v>
      </c>
      <c r="D70" s="24" t="s">
        <v>87</v>
      </c>
      <c r="E70" s="20">
        <v>15000</v>
      </c>
      <c r="F70" s="20"/>
      <c r="G70" s="15">
        <f t="shared" si="0"/>
        <v>20786573.369999997</v>
      </c>
    </row>
    <row r="71" spans="2:12" s="25" customFormat="1" ht="15.6" x14ac:dyDescent="0.3">
      <c r="B71" s="26">
        <v>46030</v>
      </c>
      <c r="C71" s="19">
        <v>57928</v>
      </c>
      <c r="D71" s="1" t="s">
        <v>88</v>
      </c>
      <c r="E71" s="20">
        <v>6250</v>
      </c>
      <c r="F71" s="20"/>
      <c r="G71" s="15">
        <f t="shared" si="0"/>
        <v>20780323.369999997</v>
      </c>
      <c r="K71" s="35"/>
    </row>
    <row r="72" spans="2:12" s="25" customFormat="1" ht="15.6" x14ac:dyDescent="0.3">
      <c r="B72" s="26">
        <v>46030</v>
      </c>
      <c r="C72" s="19">
        <v>57929</v>
      </c>
      <c r="D72" s="23" t="s">
        <v>89</v>
      </c>
      <c r="E72" s="20">
        <v>15000</v>
      </c>
      <c r="F72" s="20"/>
      <c r="G72" s="15">
        <f t="shared" si="0"/>
        <v>20765323.369999997</v>
      </c>
    </row>
    <row r="73" spans="2:12" s="25" customFormat="1" ht="15.6" x14ac:dyDescent="0.3">
      <c r="B73" s="26">
        <v>46030</v>
      </c>
      <c r="C73" s="19">
        <v>57930</v>
      </c>
      <c r="D73" s="23" t="s">
        <v>90</v>
      </c>
      <c r="E73" s="20">
        <v>19202.75</v>
      </c>
      <c r="F73" s="20"/>
      <c r="G73" s="15">
        <f t="shared" si="0"/>
        <v>20746120.619999997</v>
      </c>
    </row>
    <row r="74" spans="2:12" s="25" customFormat="1" ht="15.6" x14ac:dyDescent="0.3">
      <c r="B74" s="26">
        <v>46030</v>
      </c>
      <c r="C74" s="19">
        <v>57931</v>
      </c>
      <c r="D74" s="23" t="s">
        <v>91</v>
      </c>
      <c r="E74" s="20">
        <v>15000</v>
      </c>
      <c r="F74" s="20"/>
      <c r="G74" s="15">
        <f t="shared" si="0"/>
        <v>20731120.619999997</v>
      </c>
    </row>
    <row r="75" spans="2:12" s="25" customFormat="1" ht="15.6" x14ac:dyDescent="0.3">
      <c r="B75" s="26">
        <v>46030</v>
      </c>
      <c r="C75" s="19">
        <v>57932</v>
      </c>
      <c r="D75" s="1" t="s">
        <v>92</v>
      </c>
      <c r="E75" s="20">
        <v>14952.75</v>
      </c>
      <c r="F75" s="20"/>
      <c r="G75" s="15">
        <f t="shared" si="0"/>
        <v>20716167.869999997</v>
      </c>
    </row>
    <row r="76" spans="2:12" s="25" customFormat="1" ht="15.6" x14ac:dyDescent="0.3">
      <c r="B76" s="26">
        <v>46030</v>
      </c>
      <c r="C76" s="19">
        <v>57933</v>
      </c>
      <c r="D76" s="1" t="s">
        <v>93</v>
      </c>
      <c r="E76" s="20">
        <v>15000</v>
      </c>
      <c r="F76" s="20"/>
      <c r="G76" s="15">
        <f t="shared" si="0"/>
        <v>20701167.869999997</v>
      </c>
    </row>
    <row r="77" spans="2:12" s="25" customFormat="1" ht="15.6" x14ac:dyDescent="0.3">
      <c r="B77" s="26">
        <v>46030</v>
      </c>
      <c r="C77" s="19">
        <v>57934</v>
      </c>
      <c r="D77" s="24" t="s">
        <v>94</v>
      </c>
      <c r="E77" s="20">
        <v>19202.75</v>
      </c>
      <c r="F77" s="20"/>
      <c r="G77" s="15">
        <f t="shared" si="0"/>
        <v>20681965.119999997</v>
      </c>
      <c r="L77" s="29"/>
    </row>
    <row r="78" spans="2:12" s="25" customFormat="1" ht="15.6" x14ac:dyDescent="0.3">
      <c r="B78" s="26">
        <v>46030</v>
      </c>
      <c r="C78" s="19">
        <v>57935</v>
      </c>
      <c r="D78" s="1" t="s">
        <v>95</v>
      </c>
      <c r="E78" s="20">
        <v>15000</v>
      </c>
      <c r="F78" s="20"/>
      <c r="G78" s="15">
        <f t="shared" si="0"/>
        <v>20666965.119999997</v>
      </c>
    </row>
    <row r="79" spans="2:12" s="25" customFormat="1" ht="15.6" x14ac:dyDescent="0.3">
      <c r="B79" s="26">
        <v>46030</v>
      </c>
      <c r="C79" s="19">
        <v>57936</v>
      </c>
      <c r="D79" s="23" t="s">
        <v>96</v>
      </c>
      <c r="E79" s="20">
        <v>25804.15</v>
      </c>
      <c r="F79" s="20"/>
      <c r="G79" s="15">
        <f t="shared" ref="G79:G142" si="1">G78+F79-E79</f>
        <v>20641160.969999999</v>
      </c>
      <c r="K79" s="10"/>
    </row>
    <row r="80" spans="2:12" s="25" customFormat="1" ht="15.6" x14ac:dyDescent="0.3">
      <c r="B80" s="26">
        <v>46030</v>
      </c>
      <c r="C80" s="19">
        <v>57937</v>
      </c>
      <c r="D80" s="23" t="s">
        <v>97</v>
      </c>
      <c r="E80" s="20">
        <v>19202.75</v>
      </c>
      <c r="F80" s="50"/>
      <c r="G80" s="15">
        <f t="shared" si="1"/>
        <v>20621958.219999999</v>
      </c>
    </row>
    <row r="81" spans="2:12" s="25" customFormat="1" ht="15.6" x14ac:dyDescent="0.3">
      <c r="B81" s="26">
        <v>46030</v>
      </c>
      <c r="C81" s="19">
        <v>57938</v>
      </c>
      <c r="D81" s="23" t="s">
        <v>98</v>
      </c>
      <c r="E81" s="20">
        <v>25804.15</v>
      </c>
      <c r="F81" s="20"/>
      <c r="G81" s="15">
        <f t="shared" si="1"/>
        <v>20596154.07</v>
      </c>
    </row>
    <row r="82" spans="2:12" s="25" customFormat="1" ht="15.6" x14ac:dyDescent="0.3">
      <c r="B82" s="26">
        <v>46030</v>
      </c>
      <c r="C82" s="19">
        <v>57939</v>
      </c>
      <c r="D82" s="23" t="s">
        <v>99</v>
      </c>
      <c r="E82" s="20">
        <v>3750</v>
      </c>
      <c r="F82" s="20"/>
      <c r="G82" s="15">
        <f t="shared" si="1"/>
        <v>20592404.07</v>
      </c>
    </row>
    <row r="83" spans="2:12" s="25" customFormat="1" ht="15.6" x14ac:dyDescent="0.3">
      <c r="B83" s="26">
        <v>46030</v>
      </c>
      <c r="C83" s="19">
        <v>57940</v>
      </c>
      <c r="D83" s="23" t="s">
        <v>100</v>
      </c>
      <c r="E83" s="20">
        <v>19202.75</v>
      </c>
      <c r="F83" s="20"/>
      <c r="G83" s="15">
        <f t="shared" si="1"/>
        <v>20573201.32</v>
      </c>
    </row>
    <row r="84" spans="2:12" s="25" customFormat="1" ht="15.6" x14ac:dyDescent="0.3">
      <c r="B84" s="26">
        <v>46030</v>
      </c>
      <c r="C84" s="19">
        <v>57941</v>
      </c>
      <c r="D84" s="1" t="s">
        <v>101</v>
      </c>
      <c r="E84" s="20">
        <v>19202.75</v>
      </c>
      <c r="F84" s="20"/>
      <c r="G84" s="15">
        <f t="shared" si="1"/>
        <v>20553998.57</v>
      </c>
    </row>
    <row r="85" spans="2:12" s="25" customFormat="1" ht="15.6" x14ac:dyDescent="0.3">
      <c r="B85" s="26">
        <v>46030</v>
      </c>
      <c r="C85" s="19">
        <v>57942</v>
      </c>
      <c r="D85" s="1" t="s">
        <v>102</v>
      </c>
      <c r="E85" s="20">
        <v>19202.75</v>
      </c>
      <c r="F85" s="20"/>
      <c r="G85" s="15">
        <f t="shared" si="1"/>
        <v>20534795.82</v>
      </c>
    </row>
    <row r="86" spans="2:12" s="25" customFormat="1" ht="15.6" x14ac:dyDescent="0.3">
      <c r="B86" s="26">
        <v>46030</v>
      </c>
      <c r="C86" s="19">
        <v>57943</v>
      </c>
      <c r="D86" s="24" t="s">
        <v>103</v>
      </c>
      <c r="E86" s="20">
        <v>11250</v>
      </c>
      <c r="F86" s="20"/>
      <c r="G86" s="15">
        <f t="shared" si="1"/>
        <v>20523545.82</v>
      </c>
    </row>
    <row r="87" spans="2:12" s="25" customFormat="1" ht="17.25" customHeight="1" x14ac:dyDescent="0.3">
      <c r="B87" s="26">
        <v>46030</v>
      </c>
      <c r="C87" s="19">
        <v>57944</v>
      </c>
      <c r="D87" s="24" t="s">
        <v>104</v>
      </c>
      <c r="E87" s="20">
        <v>29217.85</v>
      </c>
      <c r="F87" s="20"/>
      <c r="G87" s="15">
        <f t="shared" si="1"/>
        <v>20494327.969999999</v>
      </c>
    </row>
    <row r="88" spans="2:12" s="25" customFormat="1" ht="15.75" customHeight="1" x14ac:dyDescent="0.3">
      <c r="B88" s="26">
        <v>46030</v>
      </c>
      <c r="C88" s="19">
        <v>57945</v>
      </c>
      <c r="D88" s="1" t="s">
        <v>105</v>
      </c>
      <c r="E88" s="20">
        <v>52819.76</v>
      </c>
      <c r="F88" s="20"/>
      <c r="G88" s="15">
        <f t="shared" si="1"/>
        <v>20441508.209999997</v>
      </c>
    </row>
    <row r="89" spans="2:12" s="25" customFormat="1" ht="15" customHeight="1" x14ac:dyDescent="0.3">
      <c r="B89" s="26">
        <v>46030</v>
      </c>
      <c r="C89" s="19">
        <v>57946</v>
      </c>
      <c r="D89" s="23" t="s">
        <v>63</v>
      </c>
      <c r="E89" s="29">
        <v>56250</v>
      </c>
      <c r="F89" s="20"/>
      <c r="G89" s="15">
        <f t="shared" si="1"/>
        <v>20385258.209999997</v>
      </c>
    </row>
    <row r="90" spans="2:12" s="25" customFormat="1" ht="15.6" x14ac:dyDescent="0.3">
      <c r="B90" s="26">
        <v>46030</v>
      </c>
      <c r="C90" s="19">
        <v>57947</v>
      </c>
      <c r="D90" s="23" t="s">
        <v>106</v>
      </c>
      <c r="E90" s="20">
        <v>24929.99</v>
      </c>
      <c r="F90" s="20"/>
      <c r="G90" s="15">
        <f t="shared" si="1"/>
        <v>20360328.219999999</v>
      </c>
      <c r="L90" s="29"/>
    </row>
    <row r="91" spans="2:12" s="25" customFormat="1" ht="15.6" x14ac:dyDescent="0.3">
      <c r="B91" s="26">
        <v>46030</v>
      </c>
      <c r="C91" s="19">
        <v>57948</v>
      </c>
      <c r="D91" s="1" t="s">
        <v>107</v>
      </c>
      <c r="E91" s="20">
        <v>20797.78</v>
      </c>
      <c r="F91" s="20"/>
      <c r="G91" s="15">
        <f t="shared" si="1"/>
        <v>20339530.439999998</v>
      </c>
    </row>
    <row r="92" spans="2:12" s="25" customFormat="1" ht="15.6" x14ac:dyDescent="0.3">
      <c r="B92" s="26">
        <v>46030</v>
      </c>
      <c r="C92" s="19">
        <v>57949</v>
      </c>
      <c r="D92" s="1" t="s">
        <v>108</v>
      </c>
      <c r="E92" s="20">
        <v>30000</v>
      </c>
      <c r="F92" s="20"/>
      <c r="G92" s="15">
        <f t="shared" si="1"/>
        <v>20309530.439999998</v>
      </c>
    </row>
    <row r="93" spans="2:12" s="25" customFormat="1" ht="15.6" x14ac:dyDescent="0.3">
      <c r="B93" s="26">
        <v>46030</v>
      </c>
      <c r="C93" s="19">
        <v>57950</v>
      </c>
      <c r="D93" s="24" t="s">
        <v>109</v>
      </c>
      <c r="E93" s="20">
        <v>6600</v>
      </c>
      <c r="F93" s="20"/>
      <c r="G93" s="15">
        <f t="shared" si="1"/>
        <v>20302930.439999998</v>
      </c>
    </row>
    <row r="94" spans="2:12" s="25" customFormat="1" ht="15.6" x14ac:dyDescent="0.3">
      <c r="B94" s="26">
        <v>46035</v>
      </c>
      <c r="C94" s="19">
        <v>57951</v>
      </c>
      <c r="D94" s="24" t="s">
        <v>109</v>
      </c>
      <c r="E94" s="20">
        <v>11880</v>
      </c>
      <c r="F94" s="20"/>
      <c r="G94" s="15">
        <f t="shared" si="1"/>
        <v>20291050.439999998</v>
      </c>
      <c r="J94" s="29"/>
    </row>
    <row r="95" spans="2:12" s="25" customFormat="1" ht="15.6" x14ac:dyDescent="0.3">
      <c r="B95" s="26">
        <v>46031</v>
      </c>
      <c r="C95" s="19" t="s">
        <v>24</v>
      </c>
      <c r="D95" s="1" t="s">
        <v>23</v>
      </c>
      <c r="E95" s="20"/>
      <c r="F95" s="20">
        <v>7000</v>
      </c>
      <c r="G95" s="15">
        <f t="shared" si="1"/>
        <v>20298050.439999998</v>
      </c>
    </row>
    <row r="96" spans="2:12" s="25" customFormat="1" ht="15.6" x14ac:dyDescent="0.3">
      <c r="B96" s="26">
        <v>46031</v>
      </c>
      <c r="C96" s="19" t="s">
        <v>24</v>
      </c>
      <c r="D96" s="23" t="s">
        <v>30</v>
      </c>
      <c r="E96" s="20"/>
      <c r="F96" s="20">
        <v>36000</v>
      </c>
      <c r="G96" s="15">
        <f t="shared" si="1"/>
        <v>20334050.439999998</v>
      </c>
    </row>
    <row r="97" spans="2:10" s="25" customFormat="1" ht="15.6" x14ac:dyDescent="0.3">
      <c r="B97" s="26">
        <v>46031</v>
      </c>
      <c r="C97" s="19" t="s">
        <v>144</v>
      </c>
      <c r="D97" s="23" t="s">
        <v>31</v>
      </c>
      <c r="E97" s="20"/>
      <c r="F97" s="20">
        <v>116500</v>
      </c>
      <c r="G97" s="15">
        <f t="shared" si="1"/>
        <v>20450550.439999998</v>
      </c>
    </row>
    <row r="98" spans="2:10" s="25" customFormat="1" ht="15.6" x14ac:dyDescent="0.3">
      <c r="B98" s="26">
        <v>46031</v>
      </c>
      <c r="C98" s="19" t="s">
        <v>24</v>
      </c>
      <c r="D98" s="1" t="s">
        <v>65</v>
      </c>
      <c r="E98" s="20">
        <v>800</v>
      </c>
      <c r="F98" s="20"/>
      <c r="G98" s="15">
        <f t="shared" si="1"/>
        <v>20449750.439999998</v>
      </c>
      <c r="I98" s="49"/>
    </row>
    <row r="99" spans="2:10" s="25" customFormat="1" ht="15.6" x14ac:dyDescent="0.3">
      <c r="B99" s="26">
        <v>46031</v>
      </c>
      <c r="C99" s="19" t="s">
        <v>24</v>
      </c>
      <c r="D99" s="1" t="s">
        <v>66</v>
      </c>
      <c r="E99" s="20">
        <v>100</v>
      </c>
      <c r="F99" s="20"/>
      <c r="G99" s="15">
        <f t="shared" si="1"/>
        <v>20449650.439999998</v>
      </c>
      <c r="I99" s="49"/>
    </row>
    <row r="100" spans="2:10" s="25" customFormat="1" ht="15.6" x14ac:dyDescent="0.3">
      <c r="B100" s="26">
        <v>46031</v>
      </c>
      <c r="C100" s="19" t="s">
        <v>24</v>
      </c>
      <c r="D100" s="24" t="s">
        <v>110</v>
      </c>
      <c r="E100" s="20">
        <v>796.05</v>
      </c>
      <c r="F100" s="20"/>
      <c r="G100" s="15">
        <f t="shared" si="1"/>
        <v>20448854.389999997</v>
      </c>
      <c r="I100" s="49"/>
    </row>
    <row r="101" spans="2:10" s="25" customFormat="1" ht="15.6" x14ac:dyDescent="0.3">
      <c r="B101" s="26">
        <v>46034</v>
      </c>
      <c r="C101" s="19" t="s">
        <v>24</v>
      </c>
      <c r="D101" s="1" t="s">
        <v>23</v>
      </c>
      <c r="E101" s="20"/>
      <c r="F101" s="20">
        <v>264000</v>
      </c>
      <c r="G101" s="15">
        <f t="shared" si="1"/>
        <v>20712854.389999997</v>
      </c>
      <c r="J101" s="29"/>
    </row>
    <row r="102" spans="2:10" s="25" customFormat="1" ht="15.6" x14ac:dyDescent="0.3">
      <c r="B102" s="26">
        <v>46034</v>
      </c>
      <c r="C102" s="19" t="s">
        <v>24</v>
      </c>
      <c r="D102" s="23" t="s">
        <v>30</v>
      </c>
      <c r="E102" s="20"/>
      <c r="F102" s="20">
        <v>7000</v>
      </c>
      <c r="G102" s="15">
        <f t="shared" si="1"/>
        <v>20719854.389999997</v>
      </c>
    </row>
    <row r="103" spans="2:10" s="25" customFormat="1" ht="15.6" x14ac:dyDescent="0.3">
      <c r="B103" s="26">
        <v>46034</v>
      </c>
      <c r="C103" s="19" t="s">
        <v>111</v>
      </c>
      <c r="D103" s="23" t="s">
        <v>31</v>
      </c>
      <c r="E103" s="20"/>
      <c r="F103" s="20">
        <v>57000</v>
      </c>
      <c r="G103" s="15">
        <f t="shared" si="1"/>
        <v>20776854.389999997</v>
      </c>
    </row>
    <row r="104" spans="2:10" s="25" customFormat="1" ht="15.6" x14ac:dyDescent="0.3">
      <c r="B104" s="26">
        <v>46034</v>
      </c>
      <c r="C104" s="19" t="s">
        <v>112</v>
      </c>
      <c r="D104" s="23" t="s">
        <v>32</v>
      </c>
      <c r="E104" s="20"/>
      <c r="F104" s="20">
        <v>9000</v>
      </c>
      <c r="G104" s="15">
        <f t="shared" si="1"/>
        <v>20785854.389999997</v>
      </c>
    </row>
    <row r="105" spans="2:10" s="25" customFormat="1" ht="15.6" x14ac:dyDescent="0.3">
      <c r="B105" s="26">
        <v>46034</v>
      </c>
      <c r="C105" s="19" t="s">
        <v>24</v>
      </c>
      <c r="D105" s="1" t="s">
        <v>65</v>
      </c>
      <c r="E105" s="20">
        <v>2912.5</v>
      </c>
      <c r="F105" s="20"/>
      <c r="G105" s="15">
        <f t="shared" si="1"/>
        <v>20782941.889999997</v>
      </c>
    </row>
    <row r="106" spans="2:10" s="25" customFormat="1" ht="15.6" x14ac:dyDescent="0.3">
      <c r="B106" s="26">
        <v>46034</v>
      </c>
      <c r="C106" s="19" t="s">
        <v>24</v>
      </c>
      <c r="D106" s="24" t="s">
        <v>110</v>
      </c>
      <c r="E106" s="20">
        <v>252.45</v>
      </c>
      <c r="F106" s="20"/>
      <c r="G106" s="15">
        <f t="shared" si="1"/>
        <v>20782689.439999998</v>
      </c>
    </row>
    <row r="107" spans="2:10" s="25" customFormat="1" ht="15.6" x14ac:dyDescent="0.3">
      <c r="B107" s="26">
        <v>46035</v>
      </c>
      <c r="C107" s="19" t="s">
        <v>24</v>
      </c>
      <c r="D107" s="1" t="s">
        <v>23</v>
      </c>
      <c r="E107" s="20"/>
      <c r="F107" s="20">
        <v>200000</v>
      </c>
      <c r="G107" s="15">
        <f t="shared" si="1"/>
        <v>20982689.439999998</v>
      </c>
    </row>
    <row r="108" spans="2:10" s="25" customFormat="1" ht="15.6" x14ac:dyDescent="0.3">
      <c r="B108" s="26">
        <v>46035</v>
      </c>
      <c r="C108" s="19" t="s">
        <v>24</v>
      </c>
      <c r="D108" s="23" t="s">
        <v>30</v>
      </c>
      <c r="E108" s="20"/>
      <c r="F108" s="20">
        <v>17000</v>
      </c>
      <c r="G108" s="15">
        <f t="shared" si="1"/>
        <v>20999689.439999998</v>
      </c>
    </row>
    <row r="109" spans="2:10" s="25" customFormat="1" ht="15.6" x14ac:dyDescent="0.3">
      <c r="B109" s="26">
        <v>46035</v>
      </c>
      <c r="C109" s="19">
        <v>9518</v>
      </c>
      <c r="D109" s="23" t="s">
        <v>115</v>
      </c>
      <c r="E109" s="20"/>
      <c r="F109" s="20">
        <v>25000</v>
      </c>
      <c r="G109" s="15">
        <f t="shared" si="1"/>
        <v>21024689.439999998</v>
      </c>
    </row>
    <row r="110" spans="2:10" s="25" customFormat="1" ht="15.6" x14ac:dyDescent="0.3">
      <c r="B110" s="26">
        <v>46035</v>
      </c>
      <c r="C110" s="19" t="s">
        <v>113</v>
      </c>
      <c r="D110" s="23" t="s">
        <v>31</v>
      </c>
      <c r="E110" s="20"/>
      <c r="F110" s="20">
        <v>31000</v>
      </c>
      <c r="G110" s="15">
        <f t="shared" si="1"/>
        <v>21055689.439999998</v>
      </c>
      <c r="J110" s="30"/>
    </row>
    <row r="111" spans="2:10" s="25" customFormat="1" ht="15.6" x14ac:dyDescent="0.3">
      <c r="B111" s="26">
        <v>46035</v>
      </c>
      <c r="C111" s="48" t="s">
        <v>114</v>
      </c>
      <c r="D111" s="23" t="s">
        <v>32</v>
      </c>
      <c r="E111" s="20"/>
      <c r="F111" s="20">
        <v>19000</v>
      </c>
      <c r="G111" s="15">
        <f t="shared" si="1"/>
        <v>21074689.439999998</v>
      </c>
    </row>
    <row r="112" spans="2:10" s="25" customFormat="1" ht="15.6" x14ac:dyDescent="0.3">
      <c r="B112" s="26">
        <v>46035</v>
      </c>
      <c r="C112" s="19" t="s">
        <v>24</v>
      </c>
      <c r="D112" s="1" t="s">
        <v>65</v>
      </c>
      <c r="E112" s="20">
        <v>1425</v>
      </c>
      <c r="F112" s="20"/>
      <c r="G112" s="15">
        <f t="shared" si="1"/>
        <v>21073264.439999998</v>
      </c>
      <c r="J112" s="29"/>
    </row>
    <row r="113" spans="2:7" s="25" customFormat="1" ht="15.6" x14ac:dyDescent="0.3">
      <c r="B113" s="26">
        <v>46035</v>
      </c>
      <c r="C113" s="19" t="s">
        <v>24</v>
      </c>
      <c r="D113" s="1" t="s">
        <v>66</v>
      </c>
      <c r="E113" s="20">
        <v>225</v>
      </c>
      <c r="F113" s="20"/>
      <c r="G113" s="15">
        <f t="shared" si="1"/>
        <v>21073039.439999998</v>
      </c>
    </row>
    <row r="114" spans="2:7" s="25" customFormat="1" ht="15.6" x14ac:dyDescent="0.3">
      <c r="B114" s="26">
        <v>46035</v>
      </c>
      <c r="C114" s="19" t="s">
        <v>24</v>
      </c>
      <c r="D114" s="1" t="s">
        <v>65</v>
      </c>
      <c r="E114" s="20">
        <v>403.2</v>
      </c>
      <c r="F114" s="20"/>
      <c r="G114" s="15">
        <f t="shared" si="1"/>
        <v>21072636.239999998</v>
      </c>
    </row>
    <row r="115" spans="2:7" s="25" customFormat="1" ht="15.6" x14ac:dyDescent="0.3">
      <c r="B115" s="26">
        <v>46035</v>
      </c>
      <c r="C115" s="19" t="s">
        <v>35</v>
      </c>
      <c r="D115" s="1" t="s">
        <v>116</v>
      </c>
      <c r="E115" s="20"/>
      <c r="F115" s="20">
        <v>20797.78</v>
      </c>
      <c r="G115" s="15">
        <f t="shared" si="1"/>
        <v>21093434.02</v>
      </c>
    </row>
    <row r="116" spans="2:7" s="25" customFormat="1" ht="15.6" x14ac:dyDescent="0.3">
      <c r="B116" s="26">
        <v>46035</v>
      </c>
      <c r="C116" s="19">
        <v>57952</v>
      </c>
      <c r="D116" s="1" t="s">
        <v>107</v>
      </c>
      <c r="E116" s="20">
        <v>20797.78</v>
      </c>
      <c r="F116" s="20"/>
      <c r="G116" s="15">
        <f t="shared" si="1"/>
        <v>21072636.239999998</v>
      </c>
    </row>
    <row r="117" spans="2:7" s="25" customFormat="1" ht="15.6" x14ac:dyDescent="0.3">
      <c r="B117" s="26">
        <v>46036</v>
      </c>
      <c r="C117" s="19" t="s">
        <v>24</v>
      </c>
      <c r="D117" s="1" t="s">
        <v>23</v>
      </c>
      <c r="E117" s="20"/>
      <c r="F117" s="20">
        <v>31000</v>
      </c>
      <c r="G117" s="15">
        <f t="shared" si="1"/>
        <v>21103636.239999998</v>
      </c>
    </row>
    <row r="118" spans="2:7" s="25" customFormat="1" ht="15.6" x14ac:dyDescent="0.3">
      <c r="B118" s="26">
        <v>46036</v>
      </c>
      <c r="C118" s="19" t="s">
        <v>24</v>
      </c>
      <c r="D118" s="23" t="s">
        <v>30</v>
      </c>
      <c r="E118" s="20"/>
      <c r="F118" s="20">
        <v>22000</v>
      </c>
      <c r="G118" s="15">
        <f t="shared" si="1"/>
        <v>21125636.239999998</v>
      </c>
    </row>
    <row r="119" spans="2:7" s="25" customFormat="1" ht="15.6" x14ac:dyDescent="0.3">
      <c r="B119" s="26">
        <v>46036</v>
      </c>
      <c r="C119" s="19">
        <v>280631</v>
      </c>
      <c r="D119" s="23" t="s">
        <v>115</v>
      </c>
      <c r="E119" s="20"/>
      <c r="F119" s="20">
        <v>34851.15</v>
      </c>
      <c r="G119" s="15">
        <f t="shared" si="1"/>
        <v>21160487.389999997</v>
      </c>
    </row>
    <row r="120" spans="2:7" s="25" customFormat="1" ht="15.6" x14ac:dyDescent="0.3">
      <c r="B120" s="26">
        <v>46036</v>
      </c>
      <c r="C120" s="19">
        <v>604195</v>
      </c>
      <c r="D120" s="23" t="s">
        <v>115</v>
      </c>
      <c r="E120" s="20"/>
      <c r="F120" s="20">
        <v>6755.56</v>
      </c>
      <c r="G120" s="15">
        <f t="shared" si="1"/>
        <v>21167242.949999996</v>
      </c>
    </row>
    <row r="121" spans="2:7" s="25" customFormat="1" ht="15.6" x14ac:dyDescent="0.3">
      <c r="B121" s="26">
        <v>46036</v>
      </c>
      <c r="C121" s="19" t="s">
        <v>117</v>
      </c>
      <c r="D121" s="23" t="s">
        <v>32</v>
      </c>
      <c r="E121" s="20"/>
      <c r="F121" s="20">
        <v>23000</v>
      </c>
      <c r="G121" s="15">
        <f t="shared" si="1"/>
        <v>21190242.949999996</v>
      </c>
    </row>
    <row r="122" spans="2:7" s="25" customFormat="1" ht="15.6" x14ac:dyDescent="0.3">
      <c r="B122" s="26">
        <v>46036</v>
      </c>
      <c r="C122" s="19" t="s">
        <v>24</v>
      </c>
      <c r="D122" s="1" t="s">
        <v>65</v>
      </c>
      <c r="E122" s="20">
        <v>775</v>
      </c>
      <c r="F122" s="20"/>
      <c r="G122" s="15">
        <f t="shared" si="1"/>
        <v>21189467.949999996</v>
      </c>
    </row>
    <row r="123" spans="2:7" s="25" customFormat="1" ht="15.6" x14ac:dyDescent="0.3">
      <c r="B123" s="26">
        <v>46036</v>
      </c>
      <c r="C123" s="19" t="s">
        <v>24</v>
      </c>
      <c r="D123" s="24" t="s">
        <v>110</v>
      </c>
      <c r="E123" s="20">
        <v>475</v>
      </c>
      <c r="F123" s="20"/>
      <c r="G123" s="15">
        <f t="shared" si="1"/>
        <v>21188992.949999996</v>
      </c>
    </row>
    <row r="124" spans="2:7" s="25" customFormat="1" ht="15.6" x14ac:dyDescent="0.3">
      <c r="B124" s="26">
        <v>46036</v>
      </c>
      <c r="C124" s="19" t="s">
        <v>24</v>
      </c>
      <c r="D124" s="24" t="s">
        <v>110</v>
      </c>
      <c r="E124" s="20">
        <v>101.97</v>
      </c>
      <c r="F124" s="20"/>
      <c r="G124" s="15">
        <f t="shared" si="1"/>
        <v>21188890.979999997</v>
      </c>
    </row>
    <row r="125" spans="2:7" s="25" customFormat="1" ht="15.6" x14ac:dyDescent="0.3">
      <c r="B125" s="26">
        <v>46037</v>
      </c>
      <c r="C125" s="19" t="s">
        <v>24</v>
      </c>
      <c r="D125" s="55" t="s">
        <v>23</v>
      </c>
      <c r="E125" s="20"/>
      <c r="F125" s="20">
        <v>223900</v>
      </c>
      <c r="G125" s="15">
        <f t="shared" si="1"/>
        <v>21412790.979999997</v>
      </c>
    </row>
    <row r="126" spans="2:7" s="25" customFormat="1" ht="15.6" x14ac:dyDescent="0.3">
      <c r="B126" s="26">
        <v>46037</v>
      </c>
      <c r="C126" s="19" t="s">
        <v>24</v>
      </c>
      <c r="D126" s="23" t="s">
        <v>30</v>
      </c>
      <c r="E126" s="20"/>
      <c r="F126" s="20">
        <v>32500</v>
      </c>
      <c r="G126" s="15">
        <f t="shared" si="1"/>
        <v>21445290.979999997</v>
      </c>
    </row>
    <row r="127" spans="2:7" s="25" customFormat="1" ht="15.6" x14ac:dyDescent="0.3">
      <c r="B127" s="26">
        <v>46037</v>
      </c>
      <c r="C127" s="19">
        <v>9520</v>
      </c>
      <c r="D127" s="23" t="s">
        <v>33</v>
      </c>
      <c r="E127" s="20"/>
      <c r="F127" s="20">
        <v>25000</v>
      </c>
      <c r="G127" s="15">
        <f t="shared" si="1"/>
        <v>21470290.979999997</v>
      </c>
    </row>
    <row r="128" spans="2:7" s="25" customFormat="1" ht="15.6" x14ac:dyDescent="0.3">
      <c r="B128" s="26">
        <v>46037</v>
      </c>
      <c r="C128" s="19" t="s">
        <v>130</v>
      </c>
      <c r="D128" s="23" t="s">
        <v>31</v>
      </c>
      <c r="E128" s="20"/>
      <c r="F128" s="20">
        <v>74000</v>
      </c>
      <c r="G128" s="15">
        <f t="shared" si="1"/>
        <v>21544290.979999997</v>
      </c>
    </row>
    <row r="129" spans="1:11" s="25" customFormat="1" ht="15.6" x14ac:dyDescent="0.3">
      <c r="B129" s="26">
        <v>46037</v>
      </c>
      <c r="C129" s="19" t="s">
        <v>112</v>
      </c>
      <c r="D129" s="23" t="s">
        <v>32</v>
      </c>
      <c r="E129" s="20"/>
      <c r="F129" s="20">
        <v>17000</v>
      </c>
      <c r="G129" s="15">
        <f t="shared" si="1"/>
        <v>21561290.979999997</v>
      </c>
    </row>
    <row r="130" spans="1:11" s="25" customFormat="1" ht="15.6" x14ac:dyDescent="0.3">
      <c r="B130" s="26">
        <v>46037</v>
      </c>
      <c r="C130" s="19" t="s">
        <v>24</v>
      </c>
      <c r="D130" s="56" t="s">
        <v>65</v>
      </c>
      <c r="E130" s="20">
        <v>575</v>
      </c>
      <c r="F130" s="20"/>
      <c r="G130" s="15">
        <f t="shared" si="1"/>
        <v>21560715.979999997</v>
      </c>
    </row>
    <row r="131" spans="1:11" s="25" customFormat="1" ht="15.6" x14ac:dyDescent="0.3">
      <c r="B131" s="26">
        <v>46037</v>
      </c>
      <c r="C131" s="19">
        <v>57953</v>
      </c>
      <c r="D131" s="24" t="s">
        <v>110</v>
      </c>
      <c r="E131" s="20">
        <v>200000</v>
      </c>
      <c r="F131" s="20"/>
      <c r="G131" s="15">
        <f t="shared" si="1"/>
        <v>21360715.979999997</v>
      </c>
    </row>
    <row r="132" spans="1:11" s="25" customFormat="1" ht="15.6" x14ac:dyDescent="0.3">
      <c r="B132" s="26">
        <v>46037</v>
      </c>
      <c r="C132" s="19">
        <v>57954</v>
      </c>
      <c r="D132" s="23" t="s">
        <v>131</v>
      </c>
      <c r="E132" s="20">
        <v>30000</v>
      </c>
      <c r="F132" s="20"/>
      <c r="G132" s="15">
        <f t="shared" si="1"/>
        <v>21330715.979999997</v>
      </c>
    </row>
    <row r="133" spans="1:11" s="25" customFormat="1" ht="15.6" x14ac:dyDescent="0.3">
      <c r="A133" s="26">
        <v>46038</v>
      </c>
      <c r="B133" s="26">
        <v>46038</v>
      </c>
      <c r="C133" s="19" t="s">
        <v>24</v>
      </c>
      <c r="D133" s="1" t="s">
        <v>23</v>
      </c>
      <c r="E133" s="20"/>
      <c r="F133" s="20">
        <v>1267500</v>
      </c>
      <c r="G133" s="15">
        <f t="shared" si="1"/>
        <v>22598215.979999997</v>
      </c>
    </row>
    <row r="134" spans="1:11" s="25" customFormat="1" ht="15.6" x14ac:dyDescent="0.3">
      <c r="A134" s="26">
        <v>46038</v>
      </c>
      <c r="B134" s="26">
        <v>46038</v>
      </c>
      <c r="C134" s="19" t="s">
        <v>24</v>
      </c>
      <c r="D134" s="23" t="s">
        <v>30</v>
      </c>
      <c r="E134" s="20"/>
      <c r="F134" s="20">
        <v>11500</v>
      </c>
      <c r="G134" s="15">
        <f t="shared" si="1"/>
        <v>22609715.979999997</v>
      </c>
    </row>
    <row r="135" spans="1:11" s="25" customFormat="1" ht="15.6" x14ac:dyDescent="0.3">
      <c r="A135" s="26">
        <v>46038</v>
      </c>
      <c r="B135" s="26">
        <v>46038</v>
      </c>
      <c r="C135" s="19">
        <v>325613</v>
      </c>
      <c r="D135" s="23" t="s">
        <v>135</v>
      </c>
      <c r="E135" s="20"/>
      <c r="F135" s="20">
        <v>46928.07</v>
      </c>
      <c r="G135" s="15">
        <f t="shared" si="1"/>
        <v>22656644.049999997</v>
      </c>
    </row>
    <row r="136" spans="1:11" s="25" customFormat="1" ht="15.6" x14ac:dyDescent="0.3">
      <c r="A136" s="26">
        <v>46038</v>
      </c>
      <c r="B136" s="26">
        <v>46038</v>
      </c>
      <c r="C136" s="19" t="s">
        <v>136</v>
      </c>
      <c r="D136" s="23" t="s">
        <v>31</v>
      </c>
      <c r="E136" s="20"/>
      <c r="F136" s="20">
        <v>112600</v>
      </c>
      <c r="G136" s="15">
        <f t="shared" si="1"/>
        <v>22769244.049999997</v>
      </c>
    </row>
    <row r="137" spans="1:11" s="25" customFormat="1" ht="15.6" x14ac:dyDescent="0.3">
      <c r="A137" s="26">
        <v>46038</v>
      </c>
      <c r="B137" s="26">
        <v>46038</v>
      </c>
      <c r="C137" s="19" t="s">
        <v>137</v>
      </c>
      <c r="D137" s="23" t="s">
        <v>32</v>
      </c>
      <c r="E137" s="20"/>
      <c r="F137" s="20">
        <v>27000</v>
      </c>
      <c r="G137" s="15">
        <f t="shared" si="1"/>
        <v>22796244.049999997</v>
      </c>
    </row>
    <row r="138" spans="1:11" s="25" customFormat="1" ht="15.6" x14ac:dyDescent="0.3">
      <c r="A138" s="26">
        <v>46038</v>
      </c>
      <c r="B138" s="26">
        <v>46038</v>
      </c>
      <c r="C138" s="19" t="s">
        <v>24</v>
      </c>
      <c r="D138" s="56" t="s">
        <v>65</v>
      </c>
      <c r="E138" s="20">
        <v>1850</v>
      </c>
      <c r="F138" s="20"/>
      <c r="G138" s="15">
        <f t="shared" si="1"/>
        <v>22794394.049999997</v>
      </c>
      <c r="K138" s="29"/>
    </row>
    <row r="139" spans="1:11" s="25" customFormat="1" ht="15.6" x14ac:dyDescent="0.3">
      <c r="A139" s="26"/>
      <c r="B139" s="26">
        <v>46042</v>
      </c>
      <c r="C139" s="19" t="s">
        <v>24</v>
      </c>
      <c r="D139" s="1" t="s">
        <v>66</v>
      </c>
      <c r="E139" s="20">
        <v>425</v>
      </c>
      <c r="F139" s="20"/>
      <c r="G139" s="15">
        <f t="shared" si="1"/>
        <v>22793969.049999997</v>
      </c>
      <c r="K139" s="29"/>
    </row>
    <row r="140" spans="1:11" s="25" customFormat="1" ht="15.6" x14ac:dyDescent="0.3">
      <c r="A140" s="26">
        <v>46038</v>
      </c>
      <c r="B140" s="26">
        <v>46038</v>
      </c>
      <c r="C140" s="19" t="s">
        <v>24</v>
      </c>
      <c r="D140" s="24" t="s">
        <v>110</v>
      </c>
      <c r="E140" s="20">
        <v>171.93</v>
      </c>
      <c r="F140" s="20"/>
      <c r="G140" s="15">
        <f t="shared" si="1"/>
        <v>22793797.119999997</v>
      </c>
    </row>
    <row r="141" spans="1:11" s="25" customFormat="1" ht="15.6" x14ac:dyDescent="0.3">
      <c r="A141" s="26">
        <v>46038</v>
      </c>
      <c r="B141" s="26">
        <v>46041</v>
      </c>
      <c r="C141" s="19" t="s">
        <v>24</v>
      </c>
      <c r="D141" s="1" t="s">
        <v>23</v>
      </c>
      <c r="E141" s="20"/>
      <c r="F141" s="20">
        <v>625500</v>
      </c>
      <c r="G141" s="15">
        <f t="shared" si="1"/>
        <v>23419297.119999997</v>
      </c>
    </row>
    <row r="142" spans="1:11" s="25" customFormat="1" ht="15.6" x14ac:dyDescent="0.3">
      <c r="B142" s="26">
        <v>46041</v>
      </c>
      <c r="C142" s="19" t="s">
        <v>24</v>
      </c>
      <c r="D142" s="23" t="s">
        <v>30</v>
      </c>
      <c r="E142" s="20"/>
      <c r="F142" s="20">
        <v>11000</v>
      </c>
      <c r="G142" s="15">
        <f t="shared" si="1"/>
        <v>23430297.119999997</v>
      </c>
    </row>
    <row r="143" spans="1:11" s="25" customFormat="1" ht="15.6" x14ac:dyDescent="0.3">
      <c r="B143" s="26">
        <v>46041</v>
      </c>
      <c r="C143" s="19" t="s">
        <v>138</v>
      </c>
      <c r="D143" s="23" t="s">
        <v>31</v>
      </c>
      <c r="E143" s="20"/>
      <c r="F143" s="20">
        <v>6000</v>
      </c>
      <c r="G143" s="15">
        <f t="shared" ref="G143:G206" si="2">G142+F143-E143</f>
        <v>23436297.119999997</v>
      </c>
    </row>
    <row r="144" spans="1:11" s="25" customFormat="1" ht="15.6" x14ac:dyDescent="0.3">
      <c r="B144" s="26">
        <v>46041</v>
      </c>
      <c r="C144" s="19" t="s">
        <v>139</v>
      </c>
      <c r="D144" s="23" t="s">
        <v>32</v>
      </c>
      <c r="E144" s="20"/>
      <c r="F144" s="20">
        <v>1000</v>
      </c>
      <c r="G144" s="15">
        <f t="shared" si="2"/>
        <v>23437297.119999997</v>
      </c>
    </row>
    <row r="145" spans="2:10" s="25" customFormat="1" ht="15.6" x14ac:dyDescent="0.3">
      <c r="B145" s="26">
        <v>46041</v>
      </c>
      <c r="C145" s="19" t="s">
        <v>24</v>
      </c>
      <c r="D145" s="56" t="s">
        <v>65</v>
      </c>
      <c r="E145" s="20">
        <v>2815</v>
      </c>
      <c r="F145" s="20"/>
      <c r="G145" s="15">
        <f t="shared" si="2"/>
        <v>23434482.119999997</v>
      </c>
    </row>
    <row r="146" spans="2:10" s="25" customFormat="1" ht="15.6" x14ac:dyDescent="0.3">
      <c r="B146" s="26">
        <v>46041</v>
      </c>
      <c r="C146" s="19" t="s">
        <v>24</v>
      </c>
      <c r="D146" s="1" t="s">
        <v>66</v>
      </c>
      <c r="E146" s="20">
        <v>675</v>
      </c>
      <c r="F146" s="20"/>
      <c r="G146" s="15">
        <f t="shared" si="2"/>
        <v>23433807.119999997</v>
      </c>
    </row>
    <row r="147" spans="2:10" s="25" customFormat="1" ht="15.6" x14ac:dyDescent="0.3">
      <c r="B147" s="26">
        <v>46041</v>
      </c>
      <c r="C147" s="19" t="s">
        <v>24</v>
      </c>
      <c r="D147" s="24" t="s">
        <v>110</v>
      </c>
      <c r="E147" s="20">
        <v>168.3</v>
      </c>
      <c r="F147" s="20"/>
      <c r="G147" s="15">
        <f t="shared" si="2"/>
        <v>23433638.819999997</v>
      </c>
    </row>
    <row r="148" spans="2:10" s="25" customFormat="1" ht="15.6" x14ac:dyDescent="0.3">
      <c r="B148" s="26">
        <v>46042</v>
      </c>
      <c r="C148" s="19" t="s">
        <v>24</v>
      </c>
      <c r="D148" s="1" t="s">
        <v>23</v>
      </c>
      <c r="E148" s="20"/>
      <c r="F148" s="20">
        <v>511000</v>
      </c>
      <c r="G148" s="15">
        <f t="shared" si="2"/>
        <v>23944638.819999997</v>
      </c>
    </row>
    <row r="149" spans="2:10" s="25" customFormat="1" ht="15.6" x14ac:dyDescent="0.3">
      <c r="B149" s="26">
        <v>46042</v>
      </c>
      <c r="C149" s="19" t="s">
        <v>24</v>
      </c>
      <c r="D149" s="23" t="s">
        <v>30</v>
      </c>
      <c r="E149" s="20"/>
      <c r="F149" s="20">
        <v>31500</v>
      </c>
      <c r="G149" s="15">
        <f t="shared" si="2"/>
        <v>23976138.819999997</v>
      </c>
    </row>
    <row r="150" spans="2:10" s="25" customFormat="1" ht="15.6" x14ac:dyDescent="0.3">
      <c r="B150" s="26">
        <v>46042</v>
      </c>
      <c r="C150" s="19" t="s">
        <v>36</v>
      </c>
      <c r="D150" s="23" t="s">
        <v>31</v>
      </c>
      <c r="E150" s="20"/>
      <c r="F150" s="20">
        <v>16000</v>
      </c>
      <c r="G150" s="15">
        <f t="shared" si="2"/>
        <v>23992138.819999997</v>
      </c>
    </row>
    <row r="151" spans="2:10" s="25" customFormat="1" ht="15.6" x14ac:dyDescent="0.3">
      <c r="B151" s="26">
        <v>46042</v>
      </c>
      <c r="C151" s="19" t="s">
        <v>140</v>
      </c>
      <c r="D151" s="23" t="s">
        <v>32</v>
      </c>
      <c r="E151" s="20"/>
      <c r="F151" s="20">
        <v>4000</v>
      </c>
      <c r="G151" s="15">
        <f t="shared" si="2"/>
        <v>23996138.819999997</v>
      </c>
    </row>
    <row r="152" spans="2:10" s="25" customFormat="1" ht="15.6" x14ac:dyDescent="0.3">
      <c r="B152" s="26">
        <v>46042</v>
      </c>
      <c r="C152" s="19" t="s">
        <v>24</v>
      </c>
      <c r="D152" s="56" t="s">
        <v>65</v>
      </c>
      <c r="E152" s="20">
        <v>150</v>
      </c>
      <c r="F152" s="20"/>
      <c r="G152" s="15">
        <f t="shared" si="2"/>
        <v>23995988.819999997</v>
      </c>
    </row>
    <row r="153" spans="2:10" s="25" customFormat="1" ht="15.6" x14ac:dyDescent="0.3">
      <c r="B153" s="26">
        <v>46042</v>
      </c>
      <c r="C153" s="19" t="s">
        <v>24</v>
      </c>
      <c r="D153" s="1" t="s">
        <v>66</v>
      </c>
      <c r="E153" s="20">
        <v>25</v>
      </c>
      <c r="F153" s="20"/>
      <c r="G153" s="15">
        <f t="shared" si="2"/>
        <v>23995963.819999997</v>
      </c>
    </row>
    <row r="154" spans="2:10" s="25" customFormat="1" ht="15.6" x14ac:dyDescent="0.3">
      <c r="B154" s="26">
        <v>46042</v>
      </c>
      <c r="C154" s="19" t="s">
        <v>24</v>
      </c>
      <c r="D154" s="24" t="s">
        <v>110</v>
      </c>
      <c r="E154" s="20">
        <v>248.79</v>
      </c>
      <c r="F154" s="20"/>
      <c r="G154" s="15">
        <f t="shared" si="2"/>
        <v>23995715.029999997</v>
      </c>
    </row>
    <row r="155" spans="2:10" s="25" customFormat="1" ht="15.6" x14ac:dyDescent="0.3">
      <c r="B155" s="26">
        <v>46044</v>
      </c>
      <c r="C155" s="19" t="s">
        <v>24</v>
      </c>
      <c r="D155" s="1" t="s">
        <v>23</v>
      </c>
      <c r="E155" s="20"/>
      <c r="F155" s="20">
        <v>775000</v>
      </c>
      <c r="G155" s="15">
        <f t="shared" si="2"/>
        <v>24770715.029999997</v>
      </c>
    </row>
    <row r="156" spans="2:10" s="25" customFormat="1" ht="15.6" x14ac:dyDescent="0.3">
      <c r="B156" s="26">
        <v>46044</v>
      </c>
      <c r="C156" s="19" t="s">
        <v>24</v>
      </c>
      <c r="D156" s="23" t="s">
        <v>30</v>
      </c>
      <c r="E156" s="20"/>
      <c r="F156" s="20">
        <v>28000</v>
      </c>
      <c r="G156" s="15">
        <f t="shared" si="2"/>
        <v>24798715.029999997</v>
      </c>
      <c r="J156" s="30"/>
    </row>
    <row r="157" spans="2:10" s="25" customFormat="1" ht="15.6" x14ac:dyDescent="0.3">
      <c r="B157" s="26">
        <v>46044</v>
      </c>
      <c r="C157" s="19" t="s">
        <v>38</v>
      </c>
      <c r="D157" s="23" t="s">
        <v>31</v>
      </c>
      <c r="E157" s="20"/>
      <c r="F157" s="20">
        <v>43500</v>
      </c>
      <c r="G157" s="15">
        <f t="shared" si="2"/>
        <v>24842215.029999997</v>
      </c>
    </row>
    <row r="158" spans="2:10" s="25" customFormat="1" ht="15.6" x14ac:dyDescent="0.3">
      <c r="B158" s="26">
        <v>46044</v>
      </c>
      <c r="C158" s="19" t="s">
        <v>141</v>
      </c>
      <c r="D158" s="23" t="s">
        <v>32</v>
      </c>
      <c r="E158" s="20"/>
      <c r="F158" s="20">
        <v>2000</v>
      </c>
      <c r="G158" s="15">
        <f t="shared" si="2"/>
        <v>24844215.029999997</v>
      </c>
    </row>
    <row r="159" spans="2:10" s="25" customFormat="1" ht="15.6" x14ac:dyDescent="0.3">
      <c r="B159" s="26">
        <v>46044</v>
      </c>
      <c r="C159" s="19" t="s">
        <v>24</v>
      </c>
      <c r="D159" s="56" t="s">
        <v>65</v>
      </c>
      <c r="E159" s="20">
        <v>400</v>
      </c>
      <c r="F159" s="20"/>
      <c r="G159" s="15">
        <f t="shared" si="2"/>
        <v>24843815.029999997</v>
      </c>
    </row>
    <row r="160" spans="2:10" s="25" customFormat="1" ht="15.6" x14ac:dyDescent="0.3">
      <c r="B160" s="26">
        <v>46044</v>
      </c>
      <c r="C160" s="19" t="s">
        <v>24</v>
      </c>
      <c r="D160" s="56" t="s">
        <v>65</v>
      </c>
      <c r="E160" s="20">
        <v>100</v>
      </c>
      <c r="F160" s="20"/>
      <c r="G160" s="15">
        <f t="shared" si="2"/>
        <v>24843715.029999997</v>
      </c>
    </row>
    <row r="161" spans="2:11" s="25" customFormat="1" ht="15.6" x14ac:dyDescent="0.3">
      <c r="B161" s="26">
        <v>46044</v>
      </c>
      <c r="C161" s="19" t="s">
        <v>24</v>
      </c>
      <c r="D161" s="24" t="s">
        <v>110</v>
      </c>
      <c r="E161" s="20">
        <v>307.23</v>
      </c>
      <c r="F161" s="20"/>
      <c r="G161" s="15">
        <f t="shared" si="2"/>
        <v>24843407.799999997</v>
      </c>
    </row>
    <row r="162" spans="2:11" s="25" customFormat="1" ht="15.6" x14ac:dyDescent="0.3">
      <c r="B162" s="26">
        <v>46044</v>
      </c>
      <c r="C162" s="19" t="s">
        <v>24</v>
      </c>
      <c r="D162" s="24" t="s">
        <v>110</v>
      </c>
      <c r="E162" s="20">
        <v>244305.97</v>
      </c>
      <c r="F162" s="20"/>
      <c r="G162" s="15">
        <f t="shared" si="2"/>
        <v>24599101.829999998</v>
      </c>
      <c r="I162" s="35"/>
      <c r="J162" s="30"/>
    </row>
    <row r="163" spans="2:11" s="25" customFormat="1" ht="15.6" x14ac:dyDescent="0.3">
      <c r="B163" s="26">
        <v>46045</v>
      </c>
      <c r="C163" s="19" t="s">
        <v>24</v>
      </c>
      <c r="D163" s="1" t="s">
        <v>23</v>
      </c>
      <c r="E163" s="20"/>
      <c r="F163" s="20">
        <v>549390.67000000004</v>
      </c>
      <c r="G163" s="15">
        <f t="shared" si="2"/>
        <v>25148492.5</v>
      </c>
      <c r="J163" s="30"/>
    </row>
    <row r="164" spans="2:11" s="25" customFormat="1" ht="15.6" x14ac:dyDescent="0.3">
      <c r="B164" s="26">
        <v>46045</v>
      </c>
      <c r="C164" s="19" t="s">
        <v>24</v>
      </c>
      <c r="D164" s="23" t="s">
        <v>30</v>
      </c>
      <c r="E164" s="20"/>
      <c r="F164" s="20">
        <v>9000</v>
      </c>
      <c r="G164" s="15">
        <f t="shared" si="2"/>
        <v>25157492.5</v>
      </c>
      <c r="J164" s="30"/>
    </row>
    <row r="165" spans="2:11" s="25" customFormat="1" ht="15.6" x14ac:dyDescent="0.3">
      <c r="B165" s="26">
        <v>46045</v>
      </c>
      <c r="C165" s="19">
        <v>526006</v>
      </c>
      <c r="D165" s="59" t="s">
        <v>150</v>
      </c>
      <c r="E165" s="20"/>
      <c r="F165" s="20">
        <v>18900</v>
      </c>
      <c r="G165" s="15">
        <f t="shared" si="2"/>
        <v>25176392.5</v>
      </c>
      <c r="J165" s="30"/>
    </row>
    <row r="166" spans="2:11" s="25" customFormat="1" ht="15.6" x14ac:dyDescent="0.3">
      <c r="B166" s="26">
        <v>46045</v>
      </c>
      <c r="C166" s="19" t="s">
        <v>67</v>
      </c>
      <c r="D166" s="23" t="s">
        <v>31</v>
      </c>
      <c r="E166" s="20"/>
      <c r="F166" s="20">
        <v>29500</v>
      </c>
      <c r="G166" s="15">
        <f t="shared" si="2"/>
        <v>25205892.5</v>
      </c>
      <c r="I166" s="49" t="s">
        <v>154</v>
      </c>
    </row>
    <row r="167" spans="2:11" s="25" customFormat="1" ht="15.6" x14ac:dyDescent="0.3">
      <c r="B167" s="26">
        <v>46045</v>
      </c>
      <c r="C167" s="19" t="s">
        <v>142</v>
      </c>
      <c r="D167" s="23" t="s">
        <v>32</v>
      </c>
      <c r="E167" s="20"/>
      <c r="F167" s="20">
        <v>3000</v>
      </c>
      <c r="G167" s="15">
        <f t="shared" si="2"/>
        <v>25208892.5</v>
      </c>
      <c r="I167" s="49" t="s">
        <v>155</v>
      </c>
    </row>
    <row r="168" spans="2:11" s="25" customFormat="1" ht="15.6" x14ac:dyDescent="0.3">
      <c r="B168" s="26">
        <v>46045</v>
      </c>
      <c r="C168" s="19" t="s">
        <v>24</v>
      </c>
      <c r="D168" s="56" t="s">
        <v>65</v>
      </c>
      <c r="E168" s="20">
        <v>1087.5</v>
      </c>
      <c r="F168" s="20"/>
      <c r="G168" s="15">
        <f t="shared" si="2"/>
        <v>25207805</v>
      </c>
      <c r="I168" s="49">
        <f>14299322.81-13283906.96</f>
        <v>1015415.8499999996</v>
      </c>
      <c r="J168" s="25" t="s">
        <v>156</v>
      </c>
    </row>
    <row r="169" spans="2:11" s="25" customFormat="1" ht="15.6" x14ac:dyDescent="0.3">
      <c r="B169" s="26">
        <v>46045</v>
      </c>
      <c r="C169" s="19" t="s">
        <v>24</v>
      </c>
      <c r="D169" s="1" t="s">
        <v>66</v>
      </c>
      <c r="E169" s="20">
        <v>50</v>
      </c>
      <c r="F169" s="20"/>
      <c r="G169" s="15">
        <f t="shared" si="2"/>
        <v>25207755</v>
      </c>
      <c r="I169" s="49" t="s">
        <v>157</v>
      </c>
      <c r="J169" s="33"/>
    </row>
    <row r="170" spans="2:11" s="25" customFormat="1" ht="15.6" x14ac:dyDescent="0.3">
      <c r="B170" s="26">
        <v>46045</v>
      </c>
      <c r="C170" s="19"/>
      <c r="D170" s="24" t="s">
        <v>110</v>
      </c>
      <c r="E170" s="20">
        <v>88.83</v>
      </c>
      <c r="F170" s="20"/>
      <c r="G170" s="15">
        <f t="shared" si="2"/>
        <v>25207666.170000002</v>
      </c>
      <c r="I170" s="49" t="s">
        <v>158</v>
      </c>
      <c r="K170" s="36"/>
    </row>
    <row r="171" spans="2:11" s="25" customFormat="1" ht="15.6" x14ac:dyDescent="0.3">
      <c r="B171" s="26">
        <v>46049</v>
      </c>
      <c r="C171" s="19" t="s">
        <v>24</v>
      </c>
      <c r="D171" s="1" t="s">
        <v>23</v>
      </c>
      <c r="E171" s="20"/>
      <c r="F171" s="20">
        <v>522000</v>
      </c>
      <c r="G171" s="15">
        <f t="shared" si="2"/>
        <v>25729666.170000002</v>
      </c>
      <c r="I171" s="49" t="s">
        <v>159</v>
      </c>
    </row>
    <row r="172" spans="2:11" s="25" customFormat="1" ht="15.6" x14ac:dyDescent="0.3">
      <c r="B172" s="26">
        <v>46049</v>
      </c>
      <c r="C172" s="19" t="s">
        <v>24</v>
      </c>
      <c r="D172" s="23" t="s">
        <v>30</v>
      </c>
      <c r="E172" s="20"/>
      <c r="F172" s="20">
        <v>5000</v>
      </c>
      <c r="G172" s="15">
        <f t="shared" si="2"/>
        <v>25734666.170000002</v>
      </c>
      <c r="I172" s="49" t="s">
        <v>160</v>
      </c>
    </row>
    <row r="173" spans="2:11" s="25" customFormat="1" ht="15.6" x14ac:dyDescent="0.3">
      <c r="B173" s="26">
        <v>46049</v>
      </c>
      <c r="C173" s="19">
        <v>526007</v>
      </c>
      <c r="D173" s="23" t="s">
        <v>164</v>
      </c>
      <c r="E173" s="20"/>
      <c r="F173" s="20">
        <v>40500</v>
      </c>
      <c r="G173" s="15">
        <f t="shared" si="2"/>
        <v>25775166.170000002</v>
      </c>
    </row>
    <row r="174" spans="2:11" s="25" customFormat="1" ht="15.6" x14ac:dyDescent="0.3">
      <c r="B174" s="26">
        <v>46049</v>
      </c>
      <c r="C174" s="19" t="s">
        <v>78</v>
      </c>
      <c r="D174" s="23" t="s">
        <v>31</v>
      </c>
      <c r="E174" s="20"/>
      <c r="F174" s="20">
        <v>87500</v>
      </c>
      <c r="G174" s="15">
        <f t="shared" si="2"/>
        <v>25862666.170000002</v>
      </c>
    </row>
    <row r="175" spans="2:11" s="25" customFormat="1" ht="15.6" x14ac:dyDescent="0.3">
      <c r="B175" s="26">
        <v>46049</v>
      </c>
      <c r="C175" s="19" t="s">
        <v>143</v>
      </c>
      <c r="D175" s="23" t="s">
        <v>32</v>
      </c>
      <c r="E175" s="20"/>
      <c r="F175" s="20">
        <v>18000</v>
      </c>
      <c r="G175" s="15">
        <f t="shared" si="2"/>
        <v>25880666.170000002</v>
      </c>
      <c r="I175" s="25" t="s">
        <v>161</v>
      </c>
    </row>
    <row r="176" spans="2:11" s="25" customFormat="1" ht="15.6" x14ac:dyDescent="0.3">
      <c r="B176" s="26">
        <v>46049</v>
      </c>
      <c r="C176" s="19" t="s">
        <v>24</v>
      </c>
      <c r="D176" s="56" t="s">
        <v>65</v>
      </c>
      <c r="E176" s="20">
        <v>737.5</v>
      </c>
      <c r="F176" s="20"/>
      <c r="G176" s="15">
        <f t="shared" si="2"/>
        <v>25879928.670000002</v>
      </c>
      <c r="I176" s="29">
        <f>26135959</f>
        <v>26135959</v>
      </c>
    </row>
    <row r="177" spans="2:10" s="25" customFormat="1" ht="15.6" x14ac:dyDescent="0.3">
      <c r="B177" s="26">
        <v>46049</v>
      </c>
      <c r="C177" s="19" t="s">
        <v>24</v>
      </c>
      <c r="D177" s="1" t="s">
        <v>66</v>
      </c>
      <c r="E177" s="20">
        <v>75</v>
      </c>
      <c r="F177" s="20"/>
      <c r="G177" s="15">
        <f t="shared" si="2"/>
        <v>25879853.670000002</v>
      </c>
      <c r="I177" s="29">
        <f>25879796.07</f>
        <v>25879796.07</v>
      </c>
    </row>
    <row r="178" spans="2:10" s="25" customFormat="1" ht="15.6" x14ac:dyDescent="0.3">
      <c r="B178" s="26">
        <v>46049</v>
      </c>
      <c r="C178" s="19" t="s">
        <v>24</v>
      </c>
      <c r="D178" s="24" t="s">
        <v>110</v>
      </c>
      <c r="E178" s="20">
        <v>57.6</v>
      </c>
      <c r="F178" s="20"/>
      <c r="G178" s="15">
        <f t="shared" si="2"/>
        <v>25879796.07</v>
      </c>
      <c r="I178" s="30">
        <f>I176-I177</f>
        <v>256162.9299999997</v>
      </c>
    </row>
    <row r="179" spans="2:10" s="25" customFormat="1" ht="15.6" x14ac:dyDescent="0.3">
      <c r="B179" s="26">
        <v>46050</v>
      </c>
      <c r="C179" s="19" t="s">
        <v>24</v>
      </c>
      <c r="D179" s="1" t="s">
        <v>23</v>
      </c>
      <c r="E179" s="20"/>
      <c r="F179" s="20">
        <v>431500</v>
      </c>
      <c r="G179" s="15">
        <f t="shared" si="2"/>
        <v>26311296.07</v>
      </c>
      <c r="I179" s="29">
        <v>402162.93</v>
      </c>
    </row>
    <row r="180" spans="2:10" s="25" customFormat="1" ht="15.6" x14ac:dyDescent="0.3">
      <c r="B180" s="26">
        <v>46050</v>
      </c>
      <c r="C180" s="19" t="s">
        <v>24</v>
      </c>
      <c r="D180" s="57" t="s">
        <v>30</v>
      </c>
      <c r="E180" s="20"/>
      <c r="F180" s="20">
        <v>31000</v>
      </c>
      <c r="G180" s="15">
        <f t="shared" si="2"/>
        <v>26342296.07</v>
      </c>
      <c r="I180" s="30">
        <f>I176-I179</f>
        <v>25733796.07</v>
      </c>
      <c r="J180" s="30"/>
    </row>
    <row r="181" spans="2:10" s="25" customFormat="1" ht="15.6" x14ac:dyDescent="0.3">
      <c r="B181" s="26">
        <v>46050</v>
      </c>
      <c r="C181" s="19" t="s">
        <v>144</v>
      </c>
      <c r="D181" s="23" t="s">
        <v>31</v>
      </c>
      <c r="E181" s="20"/>
      <c r="F181" s="20">
        <v>260500</v>
      </c>
      <c r="G181" s="15">
        <f t="shared" si="2"/>
        <v>26602796.07</v>
      </c>
      <c r="I181" s="30">
        <f>I177-I180</f>
        <v>146000</v>
      </c>
      <c r="J181" s="30"/>
    </row>
    <row r="182" spans="2:10" s="25" customFormat="1" ht="15.6" x14ac:dyDescent="0.3">
      <c r="B182" s="26">
        <v>46050</v>
      </c>
      <c r="C182" s="19" t="s">
        <v>145</v>
      </c>
      <c r="D182" s="23" t="s">
        <v>32</v>
      </c>
      <c r="E182" s="20"/>
      <c r="F182" s="20">
        <v>2500</v>
      </c>
      <c r="G182" s="15">
        <f t="shared" si="2"/>
        <v>26605296.07</v>
      </c>
    </row>
    <row r="183" spans="2:10" s="25" customFormat="1" ht="15.6" x14ac:dyDescent="0.3">
      <c r="B183" s="26">
        <v>46050</v>
      </c>
      <c r="C183" s="19" t="s">
        <v>24</v>
      </c>
      <c r="D183" s="56" t="s">
        <v>65</v>
      </c>
      <c r="E183" s="20">
        <v>2187.5</v>
      </c>
      <c r="F183" s="20"/>
      <c r="G183" s="15">
        <f t="shared" si="2"/>
        <v>26603108.57</v>
      </c>
    </row>
    <row r="184" spans="2:10" s="25" customFormat="1" ht="15.6" x14ac:dyDescent="0.3">
      <c r="B184" s="26">
        <v>46050</v>
      </c>
      <c r="C184" s="19" t="s">
        <v>24</v>
      </c>
      <c r="D184" s="1" t="s">
        <v>66</v>
      </c>
      <c r="E184" s="20">
        <v>450</v>
      </c>
      <c r="F184" s="20"/>
      <c r="G184" s="15">
        <f t="shared" si="2"/>
        <v>26602658.57</v>
      </c>
    </row>
    <row r="185" spans="2:10" s="25" customFormat="1" ht="15.6" x14ac:dyDescent="0.3">
      <c r="B185" s="26">
        <v>46050</v>
      </c>
      <c r="C185" s="19" t="s">
        <v>24</v>
      </c>
      <c r="D185" s="24" t="s">
        <v>110</v>
      </c>
      <c r="E185" s="20">
        <v>396.3</v>
      </c>
      <c r="F185" s="20"/>
      <c r="G185" s="15">
        <f t="shared" si="2"/>
        <v>26602262.27</v>
      </c>
    </row>
    <row r="186" spans="2:10" s="25" customFormat="1" ht="15.6" x14ac:dyDescent="0.3">
      <c r="B186" s="26">
        <v>46051</v>
      </c>
      <c r="C186" s="19" t="s">
        <v>24</v>
      </c>
      <c r="D186" s="1" t="s">
        <v>23</v>
      </c>
      <c r="E186" s="20"/>
      <c r="F186" s="20">
        <v>280000</v>
      </c>
      <c r="G186" s="15">
        <f t="shared" si="2"/>
        <v>26882262.27</v>
      </c>
    </row>
    <row r="187" spans="2:10" s="25" customFormat="1" ht="15.6" x14ac:dyDescent="0.3">
      <c r="B187" s="26">
        <v>46051</v>
      </c>
      <c r="C187" s="19" t="s">
        <v>24</v>
      </c>
      <c r="D187" s="57" t="s">
        <v>30</v>
      </c>
      <c r="E187" s="20"/>
      <c r="F187" s="20">
        <v>1000</v>
      </c>
      <c r="G187" s="15">
        <f t="shared" si="2"/>
        <v>26883262.27</v>
      </c>
    </row>
    <row r="188" spans="2:10" s="25" customFormat="1" ht="15.6" x14ac:dyDescent="0.3">
      <c r="B188" s="26">
        <v>46051</v>
      </c>
      <c r="C188" s="19" t="s">
        <v>111</v>
      </c>
      <c r="D188" s="23" t="s">
        <v>31</v>
      </c>
      <c r="E188" s="20"/>
      <c r="F188" s="20">
        <v>60000</v>
      </c>
      <c r="G188" s="15">
        <f t="shared" si="2"/>
        <v>26943262.27</v>
      </c>
    </row>
    <row r="189" spans="2:10" s="25" customFormat="1" ht="15.6" x14ac:dyDescent="0.3">
      <c r="B189" s="26">
        <v>46051</v>
      </c>
      <c r="C189" s="19" t="s">
        <v>146</v>
      </c>
      <c r="D189" s="23" t="s">
        <v>32</v>
      </c>
      <c r="E189" s="20"/>
      <c r="F189" s="20">
        <v>4000</v>
      </c>
      <c r="G189" s="15">
        <f t="shared" si="2"/>
        <v>26947262.27</v>
      </c>
    </row>
    <row r="190" spans="2:10" s="25" customFormat="1" ht="15.6" x14ac:dyDescent="0.3">
      <c r="B190" s="26">
        <v>46051</v>
      </c>
      <c r="C190" s="19" t="s">
        <v>24</v>
      </c>
      <c r="D190" s="56" t="s">
        <v>65</v>
      </c>
      <c r="E190" s="20">
        <v>6512.5</v>
      </c>
      <c r="F190" s="20"/>
      <c r="G190" s="15">
        <f t="shared" si="2"/>
        <v>26940749.77</v>
      </c>
    </row>
    <row r="191" spans="2:10" s="25" customFormat="1" ht="15.6" x14ac:dyDescent="0.3">
      <c r="B191" s="26">
        <v>46051</v>
      </c>
      <c r="C191" s="19" t="s">
        <v>24</v>
      </c>
      <c r="D191" s="1" t="s">
        <v>66</v>
      </c>
      <c r="E191" s="20">
        <v>62.5</v>
      </c>
      <c r="F191" s="20"/>
      <c r="G191" s="15">
        <f t="shared" si="2"/>
        <v>26940687.27</v>
      </c>
    </row>
    <row r="192" spans="2:10" s="25" customFormat="1" ht="15.6" x14ac:dyDescent="0.3">
      <c r="B192" s="26">
        <v>46051</v>
      </c>
      <c r="C192" s="19" t="s">
        <v>24</v>
      </c>
      <c r="D192" s="24" t="s">
        <v>110</v>
      </c>
      <c r="E192" s="20">
        <v>22.5</v>
      </c>
      <c r="F192" s="20"/>
      <c r="G192" s="15">
        <f t="shared" si="2"/>
        <v>26940664.77</v>
      </c>
    </row>
    <row r="193" spans="2:10" s="25" customFormat="1" ht="15.6" x14ac:dyDescent="0.3">
      <c r="B193" s="26">
        <v>46051</v>
      </c>
      <c r="C193" s="19">
        <v>57955</v>
      </c>
      <c r="D193" s="23" t="s">
        <v>147</v>
      </c>
      <c r="E193" s="20">
        <v>150000</v>
      </c>
      <c r="F193" s="20"/>
      <c r="G193" s="15">
        <f t="shared" si="2"/>
        <v>26790664.77</v>
      </c>
    </row>
    <row r="194" spans="2:10" s="25" customFormat="1" ht="15.6" x14ac:dyDescent="0.3">
      <c r="B194" s="26">
        <v>46051</v>
      </c>
      <c r="C194" s="19">
        <v>57956</v>
      </c>
      <c r="D194" s="23" t="s">
        <v>45</v>
      </c>
      <c r="E194" s="20">
        <v>80000</v>
      </c>
      <c r="F194" s="20"/>
      <c r="G194" s="15">
        <f t="shared" si="2"/>
        <v>26710664.77</v>
      </c>
    </row>
    <row r="195" spans="2:10" s="25" customFormat="1" ht="15.6" x14ac:dyDescent="0.3">
      <c r="B195" s="26">
        <v>46051</v>
      </c>
      <c r="C195" s="19">
        <v>57957</v>
      </c>
      <c r="D195" s="23" t="s">
        <v>47</v>
      </c>
      <c r="E195" s="20">
        <v>56100</v>
      </c>
      <c r="F195" s="20"/>
      <c r="G195" s="15">
        <f t="shared" si="2"/>
        <v>26654564.77</v>
      </c>
    </row>
    <row r="196" spans="2:10" s="25" customFormat="1" ht="15.6" x14ac:dyDescent="0.3">
      <c r="B196" s="26">
        <v>46051</v>
      </c>
      <c r="C196" s="19">
        <v>57958</v>
      </c>
      <c r="D196" s="23" t="s">
        <v>48</v>
      </c>
      <c r="E196" s="20">
        <v>56100</v>
      </c>
      <c r="F196" s="20"/>
      <c r="G196" s="15">
        <f t="shared" si="2"/>
        <v>26598464.77</v>
      </c>
    </row>
    <row r="197" spans="2:10" s="25" customFormat="1" ht="15.6" x14ac:dyDescent="0.3">
      <c r="B197" s="26">
        <v>46051</v>
      </c>
      <c r="C197" s="19">
        <v>57959</v>
      </c>
      <c r="D197" s="23" t="s">
        <v>49</v>
      </c>
      <c r="E197" s="20">
        <v>56100</v>
      </c>
      <c r="F197" s="20"/>
      <c r="G197" s="15">
        <f t="shared" si="2"/>
        <v>26542364.77</v>
      </c>
    </row>
    <row r="198" spans="2:10" s="25" customFormat="1" ht="15.6" x14ac:dyDescent="0.3">
      <c r="B198" s="26">
        <v>46051</v>
      </c>
      <c r="C198" s="19">
        <v>57960</v>
      </c>
      <c r="D198" s="23" t="s">
        <v>46</v>
      </c>
      <c r="E198" s="20">
        <v>56100</v>
      </c>
      <c r="F198" s="20"/>
      <c r="G198" s="15">
        <f t="shared" si="2"/>
        <v>26486264.77</v>
      </c>
    </row>
    <row r="199" spans="2:10" s="25" customFormat="1" ht="15.6" x14ac:dyDescent="0.3">
      <c r="B199" s="26">
        <v>46051</v>
      </c>
      <c r="C199" s="19">
        <v>57961</v>
      </c>
      <c r="D199" s="23" t="s">
        <v>50</v>
      </c>
      <c r="E199" s="20">
        <v>56100</v>
      </c>
      <c r="F199" s="20"/>
      <c r="G199" s="15">
        <f t="shared" si="2"/>
        <v>26430164.77</v>
      </c>
    </row>
    <row r="200" spans="2:10" s="25" customFormat="1" ht="15.6" x14ac:dyDescent="0.3">
      <c r="B200" s="26">
        <v>46051</v>
      </c>
      <c r="C200" s="19">
        <v>57962</v>
      </c>
      <c r="D200" s="23" t="s">
        <v>51</v>
      </c>
      <c r="E200" s="20">
        <v>56100</v>
      </c>
      <c r="F200" s="20"/>
      <c r="G200" s="15">
        <f t="shared" si="2"/>
        <v>26374064.77</v>
      </c>
    </row>
    <row r="201" spans="2:10" s="25" customFormat="1" ht="15.6" x14ac:dyDescent="0.3">
      <c r="B201" s="26">
        <v>46051</v>
      </c>
      <c r="C201" s="19">
        <v>57963</v>
      </c>
      <c r="D201" s="23" t="s">
        <v>52</v>
      </c>
      <c r="E201" s="20">
        <v>56100</v>
      </c>
      <c r="F201" s="20"/>
      <c r="G201" s="15">
        <f t="shared" si="2"/>
        <v>26317964.77</v>
      </c>
    </row>
    <row r="202" spans="2:10" s="25" customFormat="1" ht="15.6" x14ac:dyDescent="0.3">
      <c r="B202" s="26">
        <v>46051</v>
      </c>
      <c r="C202" s="19">
        <v>57964</v>
      </c>
      <c r="D202" s="23" t="s">
        <v>53</v>
      </c>
      <c r="E202" s="20">
        <v>56100</v>
      </c>
      <c r="F202" s="20"/>
      <c r="G202" s="15">
        <f t="shared" si="2"/>
        <v>26261864.77</v>
      </c>
    </row>
    <row r="203" spans="2:10" s="25" customFormat="1" ht="15.6" x14ac:dyDescent="0.3">
      <c r="B203" s="26">
        <v>46051</v>
      </c>
      <c r="C203" s="19">
        <v>57965</v>
      </c>
      <c r="D203" s="23" t="s">
        <v>54</v>
      </c>
      <c r="E203" s="20">
        <v>56100</v>
      </c>
      <c r="F203" s="20"/>
      <c r="G203" s="15">
        <f t="shared" si="2"/>
        <v>26205764.77</v>
      </c>
    </row>
    <row r="204" spans="2:10" s="25" customFormat="1" ht="15.6" x14ac:dyDescent="0.3">
      <c r="B204" s="26">
        <v>46051</v>
      </c>
      <c r="C204" s="19">
        <v>57966</v>
      </c>
      <c r="D204" s="23" t="s">
        <v>55</v>
      </c>
      <c r="E204" s="20">
        <v>56100</v>
      </c>
      <c r="F204" s="20"/>
      <c r="G204" s="15">
        <f t="shared" si="2"/>
        <v>26149664.77</v>
      </c>
    </row>
    <row r="205" spans="2:10" s="25" customFormat="1" ht="15.6" x14ac:dyDescent="0.3">
      <c r="B205" s="26">
        <v>46051</v>
      </c>
      <c r="C205" s="19">
        <v>57967</v>
      </c>
      <c r="D205" s="23" t="s">
        <v>56</v>
      </c>
      <c r="E205" s="20">
        <v>56100</v>
      </c>
      <c r="F205" s="20"/>
      <c r="G205" s="15">
        <f t="shared" si="2"/>
        <v>26093564.77</v>
      </c>
    </row>
    <row r="206" spans="2:10" s="25" customFormat="1" ht="15.6" x14ac:dyDescent="0.3">
      <c r="B206" s="26">
        <v>46051</v>
      </c>
      <c r="C206" s="19">
        <v>57968</v>
      </c>
      <c r="D206" s="23" t="s">
        <v>57</v>
      </c>
      <c r="E206" s="20">
        <v>56100</v>
      </c>
      <c r="F206" s="20"/>
      <c r="G206" s="15">
        <f t="shared" si="2"/>
        <v>26037464.77</v>
      </c>
    </row>
    <row r="207" spans="2:10" s="25" customFormat="1" ht="15.6" x14ac:dyDescent="0.3">
      <c r="B207" s="26">
        <v>46051</v>
      </c>
      <c r="C207" s="19">
        <v>57969</v>
      </c>
      <c r="D207" s="23" t="s">
        <v>58</v>
      </c>
      <c r="E207" s="20">
        <v>56100</v>
      </c>
      <c r="F207" s="20"/>
      <c r="G207" s="15">
        <f t="shared" ref="G207:G222" si="3">G206+F207-E207</f>
        <v>25981364.77</v>
      </c>
      <c r="J207" s="23"/>
    </row>
    <row r="208" spans="2:10" s="25" customFormat="1" ht="15.6" x14ac:dyDescent="0.3">
      <c r="B208" s="26">
        <v>46051</v>
      </c>
      <c r="C208" s="19">
        <v>57970</v>
      </c>
      <c r="D208" s="23" t="s">
        <v>59</v>
      </c>
      <c r="E208" s="20">
        <v>56100</v>
      </c>
      <c r="F208" s="20"/>
      <c r="G208" s="15">
        <f t="shared" si="3"/>
        <v>25925264.77</v>
      </c>
    </row>
    <row r="209" spans="1:11" s="25" customFormat="1" ht="15.6" x14ac:dyDescent="0.3">
      <c r="B209" s="26">
        <v>46051</v>
      </c>
      <c r="C209" s="19">
        <v>57971</v>
      </c>
      <c r="D209" s="23" t="s">
        <v>60</v>
      </c>
      <c r="E209" s="20">
        <v>48000</v>
      </c>
      <c r="F209" s="20"/>
      <c r="G209" s="15">
        <f t="shared" si="3"/>
        <v>25877264.77</v>
      </c>
    </row>
    <row r="210" spans="1:11" s="25" customFormat="1" ht="15.6" x14ac:dyDescent="0.3">
      <c r="B210" s="26">
        <v>46051</v>
      </c>
      <c r="C210" s="19">
        <v>57972</v>
      </c>
      <c r="D210" s="23" t="s">
        <v>61</v>
      </c>
      <c r="E210" s="20">
        <v>56100</v>
      </c>
      <c r="F210" s="20"/>
      <c r="G210" s="15">
        <f t="shared" si="3"/>
        <v>25821164.77</v>
      </c>
    </row>
    <row r="211" spans="1:11" s="25" customFormat="1" ht="15.6" x14ac:dyDescent="0.3">
      <c r="B211" s="26">
        <v>46051</v>
      </c>
      <c r="C211" s="19">
        <v>57973</v>
      </c>
      <c r="D211" s="23" t="s">
        <v>62</v>
      </c>
      <c r="E211" s="20">
        <v>45000</v>
      </c>
      <c r="F211" s="20"/>
      <c r="G211" s="15">
        <f t="shared" si="3"/>
        <v>25776164.77</v>
      </c>
    </row>
    <row r="212" spans="1:11" s="25" customFormat="1" ht="15.6" x14ac:dyDescent="0.3">
      <c r="B212" s="26">
        <v>46051</v>
      </c>
      <c r="C212" s="19">
        <v>57974</v>
      </c>
      <c r="D212" s="23" t="s">
        <v>63</v>
      </c>
      <c r="E212" s="20">
        <v>45000</v>
      </c>
      <c r="F212" s="20"/>
      <c r="G212" s="15">
        <f t="shared" si="3"/>
        <v>25731164.77</v>
      </c>
    </row>
    <row r="213" spans="1:11" s="25" customFormat="1" ht="15.6" x14ac:dyDescent="0.3">
      <c r="B213" s="26">
        <v>46051</v>
      </c>
      <c r="C213" s="19">
        <v>57975</v>
      </c>
      <c r="D213" s="23" t="s">
        <v>64</v>
      </c>
      <c r="E213" s="20">
        <v>45000</v>
      </c>
      <c r="F213" s="20"/>
      <c r="G213" s="15">
        <f t="shared" si="3"/>
        <v>25686164.77</v>
      </c>
    </row>
    <row r="214" spans="1:11" s="25" customFormat="1" ht="15.6" x14ac:dyDescent="0.3">
      <c r="B214" s="26">
        <v>46051</v>
      </c>
      <c r="C214" s="19">
        <v>57976</v>
      </c>
      <c r="D214" s="23" t="s">
        <v>148</v>
      </c>
      <c r="E214" s="20">
        <v>25000</v>
      </c>
      <c r="F214" s="20"/>
      <c r="G214" s="15">
        <f t="shared" si="3"/>
        <v>25661164.77</v>
      </c>
    </row>
    <row r="215" spans="1:11" s="25" customFormat="1" ht="15.6" x14ac:dyDescent="0.3">
      <c r="B215" s="26">
        <v>46052</v>
      </c>
      <c r="C215" s="19" t="s">
        <v>35</v>
      </c>
      <c r="D215" s="1" t="s">
        <v>23</v>
      </c>
      <c r="E215" s="20"/>
      <c r="F215" s="20">
        <v>817601.32</v>
      </c>
      <c r="G215" s="15">
        <f t="shared" si="3"/>
        <v>26478766.09</v>
      </c>
    </row>
    <row r="216" spans="1:11" s="25" customFormat="1" ht="15.6" x14ac:dyDescent="0.3">
      <c r="B216" s="26">
        <v>46052</v>
      </c>
      <c r="C216" s="19" t="s">
        <v>35</v>
      </c>
      <c r="D216" s="57" t="s">
        <v>30</v>
      </c>
      <c r="E216" s="20"/>
      <c r="F216" s="20">
        <v>1000</v>
      </c>
      <c r="G216" s="15">
        <f t="shared" si="3"/>
        <v>26479766.09</v>
      </c>
    </row>
    <row r="217" spans="1:11" s="25" customFormat="1" ht="15.6" x14ac:dyDescent="0.3">
      <c r="B217" s="26">
        <v>46052</v>
      </c>
      <c r="C217" s="19" t="s">
        <v>113</v>
      </c>
      <c r="D217" s="23" t="s">
        <v>31</v>
      </c>
      <c r="E217" s="20"/>
      <c r="F217" s="20">
        <v>102000</v>
      </c>
      <c r="G217" s="15">
        <f t="shared" si="3"/>
        <v>26581766.09</v>
      </c>
    </row>
    <row r="218" spans="1:11" s="25" customFormat="1" ht="15.6" x14ac:dyDescent="0.3">
      <c r="B218" s="26">
        <v>46052</v>
      </c>
      <c r="C218" s="19" t="s">
        <v>151</v>
      </c>
      <c r="D218" s="23" t="s">
        <v>32</v>
      </c>
      <c r="E218" s="20"/>
      <c r="F218" s="20">
        <v>16000</v>
      </c>
      <c r="G218" s="15">
        <f t="shared" si="3"/>
        <v>26597766.09</v>
      </c>
      <c r="K218" s="25">
        <f>8506174.55-8505674.55</f>
        <v>500</v>
      </c>
    </row>
    <row r="219" spans="1:11" s="25" customFormat="1" ht="15.6" x14ac:dyDescent="0.3">
      <c r="B219" s="26">
        <v>46052</v>
      </c>
      <c r="C219" s="19" t="s">
        <v>35</v>
      </c>
      <c r="D219" s="56" t="s">
        <v>65</v>
      </c>
      <c r="E219" s="20">
        <v>1500</v>
      </c>
      <c r="F219" s="20"/>
      <c r="G219" s="15">
        <f t="shared" si="3"/>
        <v>26596266.09</v>
      </c>
    </row>
    <row r="220" spans="1:11" s="25" customFormat="1" ht="15.6" x14ac:dyDescent="0.3">
      <c r="B220" s="26">
        <v>46052</v>
      </c>
      <c r="C220" s="19" t="s">
        <v>35</v>
      </c>
      <c r="D220" s="1" t="s">
        <v>66</v>
      </c>
      <c r="E220" s="20">
        <v>100</v>
      </c>
      <c r="F220" s="20"/>
      <c r="G220" s="15">
        <f t="shared" si="3"/>
        <v>26596166.09</v>
      </c>
    </row>
    <row r="221" spans="1:11" s="25" customFormat="1" ht="15.6" x14ac:dyDescent="0.3">
      <c r="B221" s="26">
        <v>46052</v>
      </c>
      <c r="C221" s="19" t="s">
        <v>35</v>
      </c>
      <c r="D221" s="60" t="s">
        <v>152</v>
      </c>
      <c r="E221" s="20">
        <v>434</v>
      </c>
      <c r="F221" s="20"/>
      <c r="G221" s="15">
        <f t="shared" si="3"/>
        <v>26595732.09</v>
      </c>
    </row>
    <row r="222" spans="1:11" s="25" customFormat="1" ht="15.6" x14ac:dyDescent="0.3">
      <c r="B222" s="26">
        <v>46052</v>
      </c>
      <c r="C222" s="19" t="s">
        <v>35</v>
      </c>
      <c r="D222" s="1" t="s">
        <v>153</v>
      </c>
      <c r="E222" s="20">
        <v>175</v>
      </c>
      <c r="F222" s="20"/>
      <c r="G222" s="15">
        <f t="shared" si="3"/>
        <v>26595557.09</v>
      </c>
    </row>
    <row r="223" spans="1:11" s="25" customFormat="1" ht="15.6" x14ac:dyDescent="0.3">
      <c r="B223" s="37" t="s">
        <v>18</v>
      </c>
      <c r="C223" s="38"/>
      <c r="D223" s="38"/>
      <c r="E223" s="39">
        <f>SUM(E19:E222)</f>
        <v>3759700.35</v>
      </c>
      <c r="F223" s="39">
        <f>SUM(F14:F222)</f>
        <v>8506174.5500000007</v>
      </c>
      <c r="G223" s="15"/>
    </row>
    <row r="224" spans="1:11" s="3" customFormat="1" x14ac:dyDescent="0.3">
      <c r="A224" s="21"/>
      <c r="B224" s="69" t="s">
        <v>27</v>
      </c>
      <c r="C224" s="69"/>
      <c r="D224" s="69"/>
      <c r="E224" s="69"/>
      <c r="F224" s="69"/>
      <c r="G224" s="54">
        <f>G222</f>
        <v>26595557.09</v>
      </c>
    </row>
    <row r="225" spans="1:7" x14ac:dyDescent="0.3">
      <c r="A225" s="3"/>
      <c r="B225" s="17"/>
      <c r="C225" s="17"/>
      <c r="D225" s="17"/>
      <c r="E225" s="17"/>
      <c r="F225" s="17"/>
      <c r="G225" s="18"/>
    </row>
    <row r="226" spans="1:7" x14ac:dyDescent="0.3">
      <c r="A226" s="3"/>
      <c r="B226" s="17"/>
      <c r="C226" s="17"/>
      <c r="D226" s="17"/>
      <c r="E226" s="17"/>
      <c r="F226" s="17"/>
      <c r="G226" s="18"/>
    </row>
    <row r="227" spans="1:7" ht="15" thickBot="1" x14ac:dyDescent="0.35">
      <c r="B227" s="70"/>
      <c r="C227" s="70"/>
      <c r="D227" t="s">
        <v>16</v>
      </c>
      <c r="F227" s="70"/>
      <c r="G227" s="70"/>
    </row>
    <row r="228" spans="1:7" x14ac:dyDescent="0.3">
      <c r="B228" s="67" t="s">
        <v>22</v>
      </c>
      <c r="C228" s="67"/>
      <c r="F228" s="67" t="s">
        <v>15</v>
      </c>
      <c r="G228" s="67"/>
    </row>
    <row r="229" spans="1:7" x14ac:dyDescent="0.3">
      <c r="B229" s="66" t="s">
        <v>17</v>
      </c>
      <c r="C229" s="66"/>
      <c r="F229" s="66" t="s">
        <v>6</v>
      </c>
      <c r="G229" s="66"/>
    </row>
    <row r="232" spans="1:7" x14ac:dyDescent="0.3">
      <c r="D232" t="s">
        <v>8</v>
      </c>
    </row>
    <row r="233" spans="1:7" x14ac:dyDescent="0.3">
      <c r="D233" s="67" t="s">
        <v>21</v>
      </c>
      <c r="E233" s="67"/>
    </row>
    <row r="234" spans="1:7" x14ac:dyDescent="0.3">
      <c r="D234" s="66" t="s">
        <v>7</v>
      </c>
      <c r="E234" s="66"/>
    </row>
  </sheetData>
  <sortState ref="B10:G18">
    <sortCondition ref="C16:C18"/>
  </sortState>
  <mergeCells count="11">
    <mergeCell ref="A9:G9"/>
    <mergeCell ref="A10:G10"/>
    <mergeCell ref="B224:F224"/>
    <mergeCell ref="B227:C227"/>
    <mergeCell ref="F227:G227"/>
    <mergeCell ref="D234:E234"/>
    <mergeCell ref="B228:C228"/>
    <mergeCell ref="F228:G228"/>
    <mergeCell ref="B229:C229"/>
    <mergeCell ref="F229:G229"/>
    <mergeCell ref="D233:E233"/>
  </mergeCells>
  <pageMargins left="0.25" right="0.25" top="0.75" bottom="0.75" header="0.3" footer="0.3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6F846-CF0B-412D-8E8B-DF48375E3DBE}">
  <dimension ref="A6:K25"/>
  <sheetViews>
    <sheetView topLeftCell="B7" zoomScaleNormal="100" workbookViewId="0">
      <selection activeCell="B14" sqref="B14:F14"/>
    </sheetView>
  </sheetViews>
  <sheetFormatPr baseColWidth="10" defaultRowHeight="14.4" x14ac:dyDescent="0.3"/>
  <cols>
    <col min="1" max="1" width="11.44140625" hidden="1" customWidth="1"/>
    <col min="2" max="2" width="14" customWidth="1"/>
    <col min="4" max="4" width="40" customWidth="1"/>
    <col min="5" max="5" width="13.109375" customWidth="1"/>
    <col min="6" max="6" width="17" customWidth="1"/>
    <col min="7" max="7" width="17.33203125" customWidth="1"/>
  </cols>
  <sheetData>
    <row r="6" spans="1:11" ht="18" x14ac:dyDescent="0.35">
      <c r="A6" s="68" t="s">
        <v>11</v>
      </c>
      <c r="B6" s="68"/>
      <c r="C6" s="68"/>
      <c r="D6" s="68"/>
      <c r="E6" s="68"/>
      <c r="F6" s="68"/>
      <c r="G6" s="68"/>
    </row>
    <row r="7" spans="1:11" ht="18" x14ac:dyDescent="0.35">
      <c r="A7" s="68" t="s">
        <v>29</v>
      </c>
      <c r="B7" s="68"/>
      <c r="C7" s="68"/>
      <c r="D7" s="68"/>
      <c r="E7" s="68"/>
      <c r="F7" s="68"/>
      <c r="G7" s="68"/>
    </row>
    <row r="8" spans="1:11" ht="15" thickBot="1" x14ac:dyDescent="0.35">
      <c r="G8" s="14" t="s">
        <v>9</v>
      </c>
    </row>
    <row r="9" spans="1:11" ht="15.6" x14ac:dyDescent="0.3">
      <c r="B9" s="4" t="s">
        <v>1</v>
      </c>
      <c r="C9" s="5" t="s">
        <v>2</v>
      </c>
      <c r="D9" s="5" t="s">
        <v>12</v>
      </c>
      <c r="E9" s="5" t="s">
        <v>13</v>
      </c>
      <c r="F9" s="5" t="s">
        <v>14</v>
      </c>
      <c r="G9" s="6" t="s">
        <v>4</v>
      </c>
    </row>
    <row r="10" spans="1:11" ht="15.6" x14ac:dyDescent="0.3">
      <c r="A10" s="3"/>
      <c r="B10" s="27"/>
      <c r="C10" s="8"/>
      <c r="D10" s="8" t="s">
        <v>26</v>
      </c>
      <c r="E10" s="8"/>
      <c r="F10" s="8"/>
      <c r="G10" s="15">
        <v>7057704.1500000004</v>
      </c>
    </row>
    <row r="11" spans="1:11" ht="15.6" x14ac:dyDescent="0.3">
      <c r="A11" s="3"/>
      <c r="B11" s="32">
        <v>46042</v>
      </c>
      <c r="C11" s="28" t="s">
        <v>24</v>
      </c>
      <c r="D11" s="1" t="s">
        <v>23</v>
      </c>
      <c r="E11" s="8"/>
      <c r="F11" s="47">
        <v>196269.56</v>
      </c>
      <c r="G11" s="15">
        <f>G10-E11+F11</f>
        <v>7253973.71</v>
      </c>
    </row>
    <row r="12" spans="1:11" ht="15.6" x14ac:dyDescent="0.3">
      <c r="A12" s="3"/>
      <c r="B12" s="51">
        <v>46051</v>
      </c>
      <c r="C12" s="52" t="s">
        <v>24</v>
      </c>
      <c r="D12" s="1" t="s">
        <v>149</v>
      </c>
      <c r="E12" s="62">
        <v>15154.3</v>
      </c>
      <c r="F12" s="53"/>
      <c r="G12" s="15">
        <f t="shared" ref="G12" si="0">G11-E12+F12</f>
        <v>7238819.4100000001</v>
      </c>
      <c r="K12" s="58"/>
    </row>
    <row r="13" spans="1:11" ht="15.6" x14ac:dyDescent="0.3">
      <c r="A13" s="3"/>
      <c r="B13" s="43" t="s">
        <v>19</v>
      </c>
      <c r="C13" s="44"/>
      <c r="D13" s="45"/>
      <c r="E13" s="63">
        <f>SUM(E12)</f>
        <v>15154.3</v>
      </c>
      <c r="F13" s="46">
        <f>SUM(F11:F12)</f>
        <v>196269.56</v>
      </c>
      <c r="G13" s="15"/>
    </row>
    <row r="14" spans="1:11" x14ac:dyDescent="0.3">
      <c r="A14" s="21"/>
      <c r="B14" s="71" t="s">
        <v>163</v>
      </c>
      <c r="C14" s="72"/>
      <c r="D14" s="72"/>
      <c r="E14" s="72"/>
      <c r="F14" s="73"/>
      <c r="G14" s="54">
        <f>G12</f>
        <v>7238819.4100000001</v>
      </c>
    </row>
    <row r="15" spans="1:11" x14ac:dyDescent="0.3">
      <c r="A15" s="3"/>
      <c r="B15" s="17"/>
      <c r="C15" s="17"/>
      <c r="D15" s="17"/>
      <c r="E15" s="17"/>
      <c r="F15" s="17"/>
      <c r="G15" s="18"/>
    </row>
    <row r="16" spans="1:11" x14ac:dyDescent="0.3">
      <c r="A16" s="3"/>
      <c r="B16" s="17"/>
      <c r="C16" s="17"/>
      <c r="D16" s="17"/>
      <c r="E16" s="17"/>
      <c r="F16" s="17"/>
      <c r="G16" s="18"/>
    </row>
    <row r="17" spans="1:11" x14ac:dyDescent="0.3">
      <c r="A17" s="3"/>
      <c r="B17" s="17"/>
      <c r="C17" s="17"/>
      <c r="D17" s="17"/>
      <c r="E17" s="17"/>
      <c r="F17" s="17"/>
      <c r="G17" s="18"/>
    </row>
    <row r="18" spans="1:11" ht="15" thickBot="1" x14ac:dyDescent="0.35">
      <c r="B18" s="70"/>
      <c r="C18" s="70"/>
      <c r="F18" s="70"/>
      <c r="G18" s="70"/>
    </row>
    <row r="19" spans="1:11" x14ac:dyDescent="0.3">
      <c r="B19" s="67" t="s">
        <v>22</v>
      </c>
      <c r="C19" s="67"/>
      <c r="F19" s="67" t="s">
        <v>15</v>
      </c>
      <c r="G19" s="67"/>
    </row>
    <row r="20" spans="1:11" x14ac:dyDescent="0.3">
      <c r="B20" s="66" t="s">
        <v>17</v>
      </c>
      <c r="C20" s="66"/>
      <c r="F20" s="66" t="s">
        <v>6</v>
      </c>
      <c r="G20" s="66"/>
    </row>
    <row r="22" spans="1:11" x14ac:dyDescent="0.3">
      <c r="K22" s="31"/>
    </row>
    <row r="23" spans="1:11" x14ac:dyDescent="0.3">
      <c r="D23" t="s">
        <v>8</v>
      </c>
    </row>
    <row r="24" spans="1:11" x14ac:dyDescent="0.3">
      <c r="D24" s="67" t="s">
        <v>21</v>
      </c>
      <c r="E24" s="67"/>
    </row>
    <row r="25" spans="1:11" x14ac:dyDescent="0.3">
      <c r="D25" s="66" t="s">
        <v>7</v>
      </c>
      <c r="E25" s="66"/>
    </row>
  </sheetData>
  <mergeCells count="11">
    <mergeCell ref="F20:G20"/>
    <mergeCell ref="D24:E24"/>
    <mergeCell ref="D25:E25"/>
    <mergeCell ref="B20:C20"/>
    <mergeCell ref="B14:F14"/>
    <mergeCell ref="A6:G6"/>
    <mergeCell ref="A7:G7"/>
    <mergeCell ref="B18:C18"/>
    <mergeCell ref="F18:G18"/>
    <mergeCell ref="B19:C19"/>
    <mergeCell ref="F19:G19"/>
  </mergeCells>
  <pageMargins left="0.7" right="0.7" top="0.75" bottom="0.75" header="0.3" footer="0.3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0324-E40A-41FA-8782-9BDAEEFBCF66}">
  <dimension ref="A1:M33"/>
  <sheetViews>
    <sheetView tabSelected="1" zoomScaleNormal="100" workbookViewId="0">
      <selection activeCell="B26" sqref="B26"/>
    </sheetView>
  </sheetViews>
  <sheetFormatPr baseColWidth="10" defaultRowHeight="14.4" x14ac:dyDescent="0.3"/>
  <cols>
    <col min="1" max="1" width="0.6640625" customWidth="1"/>
    <col min="2" max="2" width="10.5546875" customWidth="1"/>
    <col min="3" max="3" width="13.88671875" customWidth="1"/>
    <col min="4" max="4" width="51.88671875" customWidth="1"/>
    <col min="5" max="5" width="13.44140625" customWidth="1"/>
    <col min="6" max="6" width="15" customWidth="1"/>
    <col min="7" max="7" width="20.109375" customWidth="1"/>
  </cols>
  <sheetData>
    <row r="1" spans="1:13" x14ac:dyDescent="0.3">
      <c r="B1" t="s">
        <v>10</v>
      </c>
    </row>
    <row r="6" spans="1:13" ht="18" x14ac:dyDescent="0.35">
      <c r="A6" s="68" t="s">
        <v>0</v>
      </c>
      <c r="B6" s="68"/>
      <c r="C6" s="68"/>
      <c r="D6" s="68"/>
      <c r="E6" s="68"/>
      <c r="F6" s="68"/>
      <c r="G6" s="68"/>
    </row>
    <row r="7" spans="1:13" ht="18" x14ac:dyDescent="0.35">
      <c r="A7" s="68" t="s">
        <v>29</v>
      </c>
      <c r="B7" s="68"/>
      <c r="C7" s="68"/>
      <c r="D7" s="68"/>
      <c r="E7" s="68"/>
      <c r="F7" s="68"/>
      <c r="G7" s="68"/>
    </row>
    <row r="8" spans="1:13" ht="15" thickBot="1" x14ac:dyDescent="0.35">
      <c r="G8" s="14" t="s">
        <v>5</v>
      </c>
    </row>
    <row r="9" spans="1:13" ht="15.6" x14ac:dyDescent="0.3">
      <c r="B9" s="4" t="s">
        <v>1</v>
      </c>
      <c r="C9" s="5" t="s">
        <v>2</v>
      </c>
      <c r="D9" s="5" t="s">
        <v>12</v>
      </c>
      <c r="E9" s="5" t="s">
        <v>13</v>
      </c>
      <c r="F9" s="6" t="s">
        <v>14</v>
      </c>
      <c r="G9" s="6" t="s">
        <v>4</v>
      </c>
    </row>
    <row r="10" spans="1:13" ht="15.6" x14ac:dyDescent="0.3">
      <c r="B10" s="11"/>
      <c r="C10" s="1"/>
      <c r="D10" s="8" t="s">
        <v>25</v>
      </c>
      <c r="E10" s="1"/>
      <c r="F10" s="12"/>
      <c r="G10" s="13">
        <v>18838510.149999999</v>
      </c>
      <c r="K10" s="1"/>
    </row>
    <row r="11" spans="1:13" x14ac:dyDescent="0.3">
      <c r="B11" s="22">
        <v>46029</v>
      </c>
      <c r="C11" s="19" t="s">
        <v>69</v>
      </c>
      <c r="D11" s="23" t="s">
        <v>70</v>
      </c>
      <c r="E11" s="20">
        <v>268450</v>
      </c>
      <c r="F11" s="20"/>
      <c r="G11" s="9">
        <f>G10+F11-E11</f>
        <v>18570060.149999999</v>
      </c>
      <c r="M11" s="9">
        <f>M10+L11-K11</f>
        <v>0</v>
      </c>
    </row>
    <row r="12" spans="1:13" x14ac:dyDescent="0.3">
      <c r="B12" s="22">
        <v>46029</v>
      </c>
      <c r="C12" s="19" t="s">
        <v>71</v>
      </c>
      <c r="D12" s="23" t="s">
        <v>72</v>
      </c>
      <c r="E12" s="20">
        <v>138400.01</v>
      </c>
      <c r="F12" s="20"/>
      <c r="G12" s="9">
        <f t="shared" ref="G12:G23" si="0">G11+F12-E12</f>
        <v>18431660.139999997</v>
      </c>
    </row>
    <row r="13" spans="1:13" x14ac:dyDescent="0.3">
      <c r="B13" s="22">
        <v>46029</v>
      </c>
      <c r="C13" s="19" t="s">
        <v>73</v>
      </c>
      <c r="D13" s="23" t="s">
        <v>74</v>
      </c>
      <c r="E13" s="20">
        <v>260000</v>
      </c>
      <c r="F13" s="20"/>
      <c r="G13" s="9">
        <f t="shared" si="0"/>
        <v>18171660.139999997</v>
      </c>
    </row>
    <row r="14" spans="1:13" x14ac:dyDescent="0.3">
      <c r="A14" s="25"/>
      <c r="B14" s="22">
        <v>46029</v>
      </c>
      <c r="C14" s="19" t="s">
        <v>75</v>
      </c>
      <c r="D14" s="23" t="s">
        <v>76</v>
      </c>
      <c r="E14" s="20">
        <v>245900</v>
      </c>
      <c r="F14" s="20"/>
      <c r="G14" s="9">
        <f t="shared" si="0"/>
        <v>17925760.139999997</v>
      </c>
    </row>
    <row r="15" spans="1:13" ht="14.25" customHeight="1" x14ac:dyDescent="0.3">
      <c r="A15" s="25"/>
      <c r="B15" s="22">
        <v>46036</v>
      </c>
      <c r="C15" s="19" t="s">
        <v>118</v>
      </c>
      <c r="D15" s="23" t="s">
        <v>77</v>
      </c>
      <c r="E15" s="20">
        <v>66560.800000000003</v>
      </c>
      <c r="F15" s="20"/>
      <c r="G15" s="9">
        <f t="shared" si="0"/>
        <v>17859199.339999996</v>
      </c>
    </row>
    <row r="16" spans="1:13" x14ac:dyDescent="0.3">
      <c r="A16" s="25"/>
      <c r="B16" s="22">
        <v>46036</v>
      </c>
      <c r="C16" s="19" t="s">
        <v>120</v>
      </c>
      <c r="D16" s="1" t="s">
        <v>119</v>
      </c>
      <c r="E16" s="20">
        <v>19140</v>
      </c>
      <c r="F16" s="2"/>
      <c r="G16" s="9">
        <f t="shared" si="0"/>
        <v>17840059.339999996</v>
      </c>
    </row>
    <row r="17" spans="2:7" x14ac:dyDescent="0.3">
      <c r="B17" s="22">
        <v>46036</v>
      </c>
      <c r="C17" s="19" t="s">
        <v>121</v>
      </c>
      <c r="D17" s="1" t="s">
        <v>122</v>
      </c>
      <c r="E17" s="20">
        <v>928398.75</v>
      </c>
      <c r="F17" s="2"/>
      <c r="G17" s="9">
        <f t="shared" si="0"/>
        <v>16911660.589999996</v>
      </c>
    </row>
    <row r="18" spans="2:7" x14ac:dyDescent="0.3">
      <c r="B18" s="22">
        <v>46036</v>
      </c>
      <c r="C18" s="19" t="s">
        <v>123</v>
      </c>
      <c r="D18" s="1" t="s">
        <v>119</v>
      </c>
      <c r="E18" s="20">
        <v>25620</v>
      </c>
      <c r="F18" s="2"/>
      <c r="G18" s="9">
        <f t="shared" si="0"/>
        <v>16886040.589999996</v>
      </c>
    </row>
    <row r="19" spans="2:7" x14ac:dyDescent="0.3">
      <c r="B19" s="22">
        <v>46036</v>
      </c>
      <c r="C19" s="19" t="s">
        <v>124</v>
      </c>
      <c r="D19" s="1" t="s">
        <v>125</v>
      </c>
      <c r="E19" s="20">
        <v>248000</v>
      </c>
      <c r="F19" s="2"/>
      <c r="G19" s="9">
        <f t="shared" si="0"/>
        <v>16638040.589999996</v>
      </c>
    </row>
    <row r="20" spans="2:7" x14ac:dyDescent="0.3">
      <c r="B20" s="22">
        <v>46036</v>
      </c>
      <c r="C20" s="19" t="s">
        <v>126</v>
      </c>
      <c r="D20" s="23" t="s">
        <v>127</v>
      </c>
      <c r="E20" s="20">
        <v>659329.19999999995</v>
      </c>
      <c r="F20" s="2"/>
      <c r="G20" s="9">
        <f t="shared" si="0"/>
        <v>15978711.389999997</v>
      </c>
    </row>
    <row r="21" spans="2:7" x14ac:dyDescent="0.3">
      <c r="B21" s="22">
        <v>46036</v>
      </c>
      <c r="C21" s="19" t="s">
        <v>128</v>
      </c>
      <c r="D21" s="1" t="s">
        <v>129</v>
      </c>
      <c r="E21" s="20">
        <v>199990</v>
      </c>
      <c r="F21" s="2"/>
      <c r="G21" s="9">
        <f t="shared" si="0"/>
        <v>15778721.389999997</v>
      </c>
    </row>
    <row r="22" spans="2:7" x14ac:dyDescent="0.3">
      <c r="B22" s="22">
        <v>46037</v>
      </c>
      <c r="C22" s="19" t="s">
        <v>132</v>
      </c>
      <c r="D22" s="1" t="s">
        <v>133</v>
      </c>
      <c r="E22" s="20">
        <v>420000</v>
      </c>
      <c r="F22" s="2"/>
      <c r="G22" s="9">
        <f t="shared" si="0"/>
        <v>15358721.389999997</v>
      </c>
    </row>
    <row r="23" spans="2:7" ht="15.6" x14ac:dyDescent="0.3">
      <c r="B23" s="22">
        <v>46049</v>
      </c>
      <c r="C23" s="19" t="s">
        <v>24</v>
      </c>
      <c r="D23" s="55" t="s">
        <v>23</v>
      </c>
      <c r="E23" s="20"/>
      <c r="F23" s="2">
        <v>100000</v>
      </c>
      <c r="G23" s="9">
        <f t="shared" si="0"/>
        <v>15458721.389999997</v>
      </c>
    </row>
    <row r="24" spans="2:7" s="25" customFormat="1" x14ac:dyDescent="0.3">
      <c r="B24" s="40" t="s">
        <v>19</v>
      </c>
      <c r="C24" s="38"/>
      <c r="D24" s="41"/>
      <c r="E24" s="42">
        <f>SUM(E11:E22)</f>
        <v>3479788.76</v>
      </c>
      <c r="F24" s="39">
        <f>SUM(F11:F23)</f>
        <v>100000</v>
      </c>
      <c r="G24" s="9"/>
    </row>
    <row r="25" spans="2:7" ht="15" customHeight="1" thickBot="1" x14ac:dyDescent="0.35">
      <c r="B25" s="75" t="s">
        <v>162</v>
      </c>
      <c r="C25" s="76"/>
      <c r="D25" s="76"/>
      <c r="E25" s="76"/>
      <c r="F25" s="77"/>
      <c r="G25" s="61">
        <f>G23</f>
        <v>15458721.389999997</v>
      </c>
    </row>
    <row r="28" spans="2:7" ht="15" thickBot="1" x14ac:dyDescent="0.35">
      <c r="B28" s="70"/>
      <c r="C28" s="70"/>
      <c r="F28" s="70"/>
      <c r="G28" s="70"/>
    </row>
    <row r="29" spans="2:7" x14ac:dyDescent="0.3">
      <c r="B29" s="67" t="s">
        <v>22</v>
      </c>
      <c r="C29" s="67"/>
      <c r="F29" s="67" t="s">
        <v>15</v>
      </c>
      <c r="G29" s="67"/>
    </row>
    <row r="30" spans="2:7" x14ac:dyDescent="0.3">
      <c r="B30" s="74">
        <v>46045</v>
      </c>
      <c r="C30" s="66"/>
      <c r="F30" s="66" t="s">
        <v>6</v>
      </c>
      <c r="G30" s="66"/>
    </row>
    <row r="31" spans="2:7" x14ac:dyDescent="0.3">
      <c r="D31" t="s">
        <v>8</v>
      </c>
    </row>
    <row r="32" spans="2:7" x14ac:dyDescent="0.3">
      <c r="D32" s="67" t="s">
        <v>20</v>
      </c>
      <c r="E32" s="67"/>
    </row>
    <row r="33" spans="4:5" x14ac:dyDescent="0.3">
      <c r="D33" s="66" t="s">
        <v>7</v>
      </c>
      <c r="E33" s="66"/>
    </row>
  </sheetData>
  <mergeCells count="11">
    <mergeCell ref="A6:G6"/>
    <mergeCell ref="A7:G7"/>
    <mergeCell ref="B25:F25"/>
    <mergeCell ref="B28:C28"/>
    <mergeCell ref="F28:G28"/>
    <mergeCell ref="D33:E33"/>
    <mergeCell ref="B29:C29"/>
    <mergeCell ref="F29:G29"/>
    <mergeCell ref="B30:C30"/>
    <mergeCell ref="F30:G30"/>
    <mergeCell ref="D32:E32"/>
  </mergeCells>
  <pageMargins left="0.7" right="0.7" top="0.75" bottom="0.75" header="0.3" footer="0.3"/>
  <pageSetup scale="70" orientation="portrait" r:id="rId1"/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ESPECIAL</vt:lpstr>
      <vt:lpstr>COLECTORA (USD)</vt:lpstr>
      <vt:lpstr>colectora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Guenen</dc:creator>
  <cp:lastModifiedBy>Alba Peralta</cp:lastModifiedBy>
  <cp:lastPrinted>2026-02-11T15:01:56Z</cp:lastPrinted>
  <dcterms:created xsi:type="dcterms:W3CDTF">2023-03-31T14:42:22Z</dcterms:created>
  <dcterms:modified xsi:type="dcterms:W3CDTF">2026-02-19T16:59:54Z</dcterms:modified>
</cp:coreProperties>
</file>