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EEFF Y SUS NOTAS AL 31 DICIEMBRE 2025 Y 2024 CEPARADOS\"/>
    </mc:Choice>
  </mc:AlternateContent>
  <xr:revisionPtr revIDLastSave="0" documentId="13_ncr:1_{E66A4599-EA57-44D3-9E58-D05972694DCB}" xr6:coauthVersionLast="36" xr6:coauthVersionMax="36" xr10:uidLastSave="{00000000-0000-0000-0000-000000000000}"/>
  <bookViews>
    <workbookView xWindow="0" yWindow="0" windowWidth="28800" windowHeight="12105" xr2:uid="{E150E638-4095-4DBD-93B2-0DFD588245F9}"/>
  </bookViews>
  <sheets>
    <sheet name="Estado Comparativ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G28" i="1"/>
  <c r="G27" i="1"/>
  <c r="F27" i="1"/>
  <c r="E27" i="1"/>
  <c r="E20" i="1" s="1"/>
  <c r="D27" i="1"/>
  <c r="G26" i="1"/>
  <c r="G25" i="1"/>
  <c r="F25" i="1"/>
  <c r="G24" i="1"/>
  <c r="F24" i="1"/>
  <c r="G23" i="1"/>
  <c r="F23" i="1"/>
  <c r="G22" i="1"/>
  <c r="F22" i="1"/>
  <c r="G21" i="1"/>
  <c r="F21" i="1"/>
  <c r="D20" i="1"/>
  <c r="D30" i="1" s="1"/>
  <c r="G19" i="1"/>
  <c r="F19" i="1"/>
  <c r="G18" i="1"/>
  <c r="F18" i="1"/>
  <c r="G17" i="1"/>
  <c r="F17" i="1"/>
  <c r="G16" i="1"/>
  <c r="F16" i="1"/>
  <c r="G15" i="1"/>
  <c r="G10" i="1" s="1"/>
  <c r="F15" i="1"/>
  <c r="G14" i="1"/>
  <c r="F14" i="1"/>
  <c r="G13" i="1"/>
  <c r="F13" i="1"/>
  <c r="G12" i="1"/>
  <c r="F12" i="1"/>
  <c r="G11" i="1"/>
  <c r="F11" i="1"/>
  <c r="E10" i="1"/>
  <c r="E30" i="1" s="1"/>
  <c r="F20" i="1" l="1"/>
  <c r="G20" i="1"/>
  <c r="G30" i="1" s="1"/>
  <c r="G29" i="1"/>
  <c r="E29" i="1"/>
  <c r="F10" i="1"/>
  <c r="F29" i="1" l="1"/>
</calcChain>
</file>

<file path=xl/sharedStrings.xml><?xml version="1.0" encoding="utf-8"?>
<sst xmlns="http://schemas.openxmlformats.org/spreadsheetml/2006/main" count="39" uniqueCount="36">
  <si>
    <t xml:space="preserve">Superintendencia de Seguros </t>
  </si>
  <si>
    <t xml:space="preserve">Estado de Comparación de los Importes Presupuestados y Realizados </t>
  </si>
  <si>
    <t>Durante el Año Terminado el 31 de Diciembre de 2025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</si>
  <si>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</si>
  <si>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</si>
  <si>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</si>
  <si>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</si>
  <si>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</si>
  <si>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</si>
  <si>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</si>
  <si>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</si>
  <si>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</si>
  <si>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</si>
  <si>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</si>
  <si>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</si>
  <si>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</si>
  <si>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</si>
  <si>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</si>
  <si>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</si>
  <si>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</si>
  <si>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</si>
  <si>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</si>
  <si>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</si>
  <si>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</si>
  <si>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</si>
  <si>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</si>
  <si>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</si>
  <si>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r>
      <rPr>
        <b/>
        <sz val="12"/>
        <color rgb="FF231F20"/>
        <rFont val="Times New Roman"/>
        <family val="1"/>
      </rPr>
      <t>Resultado financiero (1-2)</t>
    </r>
  </si>
  <si>
    <t>El monto ejecutado en el SIGEF, al momento del devengado corresponde a RD$687,454,947.11, para verificación revisar el reporte de gastos en el casoba en el sistema.</t>
  </si>
  <si>
    <t xml:space="preserve">            Firma del Superintendente.</t>
  </si>
  <si>
    <t xml:space="preserve">                                           Firma del Director Financiero.</t>
  </si>
  <si>
    <t>Firma del Contador.</t>
  </si>
  <si>
    <t>_________________________________</t>
  </si>
  <si>
    <t>_____________________________</t>
  </si>
  <si>
    <t>________________________________</t>
  </si>
  <si>
    <t>Firma del Director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</si>
</sst>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##0;###0"/>
    <numFmt numFmtId="166" formatCode="###0.0;#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164" fontId="5" fillId="0" borderId="3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43" fontId="5" fillId="0" borderId="6" xfId="3" applyFont="1" applyFill="1" applyBorder="1" applyAlignment="1">
      <alignment horizontal="center" vertical="top" wrapText="1"/>
    </xf>
    <xf numFmtId="9" fontId="5" fillId="0" borderId="6" xfId="2" applyFont="1" applyFill="1" applyBorder="1" applyAlignment="1">
      <alignment horizontal="center" vertical="top" wrapText="1"/>
    </xf>
    <xf numFmtId="43" fontId="5" fillId="0" borderId="7" xfId="3" applyFont="1" applyFill="1" applyBorder="1" applyAlignment="1">
      <alignment horizontal="center" vertical="top" wrapText="1"/>
    </xf>
    <xf numFmtId="166" fontId="7" fillId="0" borderId="5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9" fontId="8" fillId="0" borderId="6" xfId="2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43" fontId="8" fillId="0" borderId="6" xfId="3" applyFont="1" applyFill="1" applyBorder="1" applyAlignment="1">
      <alignment horizontal="center" vertical="top" wrapText="1"/>
    </xf>
    <xf numFmtId="43" fontId="8" fillId="0" borderId="7" xfId="3" applyFont="1" applyFill="1" applyBorder="1" applyAlignment="1">
      <alignment horizontal="center" vertical="top" wrapText="1"/>
    </xf>
    <xf numFmtId="43" fontId="3" fillId="0" borderId="0" xfId="0" applyNumberFormat="1" applyFont="1"/>
    <xf numFmtId="0" fontId="9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center" wrapText="1"/>
    </xf>
    <xf numFmtId="43" fontId="5" fillId="0" borderId="9" xfId="3" applyFont="1" applyFill="1" applyBorder="1" applyAlignment="1">
      <alignment horizontal="center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43" fontId="5" fillId="0" borderId="10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164" fontId="5" fillId="0" borderId="9" xfId="1" applyFont="1" applyFill="1" applyBorder="1" applyAlignment="1">
      <alignment horizontal="center" vertical="center" wrapText="1"/>
    </xf>
    <xf numFmtId="43" fontId="5" fillId="0" borderId="10" xfId="1" applyNumberFormat="1" applyFont="1" applyFill="1" applyBorder="1" applyAlignment="1">
      <alignment horizontal="center" vertical="center" wrapText="1"/>
    </xf>
    <xf numFmtId="9" fontId="5" fillId="0" borderId="9" xfId="1" applyNumberFormat="1" applyFont="1" applyFill="1" applyBorder="1" applyAlignment="1">
      <alignment horizontal="center" vertical="top" wrapText="1"/>
    </xf>
    <xf numFmtId="164" fontId="5" fillId="0" borderId="1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/>
    <xf numFmtId="0" fontId="9" fillId="0" borderId="0" xfId="0" applyFont="1" applyBorder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</cellXfs>
  <cellStyles count="4">
    <cellStyle name="Millares" xfId="1" builtinId="3"/>
    <cellStyle name="Millares 2" xfId="3" xr:uid="{9B4FE542-628F-49C4-88BB-E72842203381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88E-D0D7-4F1E-B5EA-BF7657AD6F71}">
  <dimension ref="B2:I45"/>
  <sheetViews>
    <sheetView tabSelected="1" topLeftCell="A3" zoomScale="120" zoomScaleNormal="120" workbookViewId="0">
      <selection activeCell="E36" sqref="E36"/>
    </sheetView>
  </sheetViews>
  <sheetFormatPr baseColWidth="10" defaultColWidth="11.42578125" defaultRowHeight="18.75" x14ac:dyDescent="0.3"/>
  <cols>
    <col min="1" max="1" width="11.42578125" style="2"/>
    <col min="2" max="2" width="4.5703125" style="2" bestFit="1" customWidth="1"/>
    <col min="3" max="3" width="48.140625" style="2" customWidth="1"/>
    <col min="4" max="4" width="23.7109375" style="2" customWidth="1"/>
    <col min="5" max="5" width="23" style="2" customWidth="1"/>
    <col min="6" max="6" width="19.5703125" style="2" bestFit="1" customWidth="1"/>
    <col min="7" max="7" width="21.28515625" style="2" customWidth="1"/>
    <col min="8" max="8" width="17.5703125" style="2" bestFit="1" customWidth="1"/>
    <col min="9" max="16384" width="11.42578125" style="2"/>
  </cols>
  <sheetData>
    <row r="2" spans="2:9" x14ac:dyDescent="0.3">
      <c r="B2" s="46" t="s">
        <v>0</v>
      </c>
      <c r="C2" s="46"/>
      <c r="D2" s="46"/>
      <c r="E2" s="46"/>
      <c r="F2" s="46"/>
      <c r="G2" s="46"/>
      <c r="H2" s="1"/>
      <c r="I2" s="1"/>
    </row>
    <row r="3" spans="2:9" x14ac:dyDescent="0.3">
      <c r="B3" s="46" t="s">
        <v>1</v>
      </c>
      <c r="C3" s="46"/>
      <c r="D3" s="46"/>
      <c r="E3" s="46"/>
      <c r="F3" s="46"/>
      <c r="G3" s="46"/>
      <c r="H3" s="3"/>
      <c r="I3" s="3"/>
    </row>
    <row r="4" spans="2:9" x14ac:dyDescent="0.3">
      <c r="B4" s="47" t="s">
        <v>2</v>
      </c>
      <c r="C4" s="47"/>
      <c r="D4" s="47"/>
      <c r="E4" s="47"/>
      <c r="F4" s="47"/>
      <c r="G4" s="47"/>
      <c r="H4" s="3"/>
      <c r="I4" s="3"/>
    </row>
    <row r="5" spans="2:9" x14ac:dyDescent="0.3">
      <c r="B5" s="46" t="s">
        <v>3</v>
      </c>
      <c r="C5" s="46"/>
      <c r="D5" s="46"/>
      <c r="E5" s="46"/>
      <c r="F5" s="46"/>
      <c r="G5" s="46"/>
      <c r="H5" s="3"/>
      <c r="I5" s="3"/>
    </row>
    <row r="6" spans="2:9" x14ac:dyDescent="0.3">
      <c r="B6" s="48" t="s">
        <v>4</v>
      </c>
      <c r="C6" s="48"/>
      <c r="D6" s="48"/>
      <c r="E6" s="48"/>
      <c r="F6" s="48"/>
      <c r="G6" s="48"/>
      <c r="H6" s="4"/>
      <c r="I6" s="4"/>
    </row>
    <row r="7" spans="2:9" x14ac:dyDescent="0.3">
      <c r="B7" s="5"/>
      <c r="C7" s="5"/>
      <c r="D7" s="5"/>
      <c r="E7" s="5"/>
      <c r="F7" s="5"/>
      <c r="G7" s="5"/>
      <c r="H7" s="4"/>
      <c r="I7" s="4"/>
    </row>
    <row r="8" spans="2:9" ht="19.5" thickBot="1" x14ac:dyDescent="0.35">
      <c r="B8" s="49"/>
      <c r="C8" s="49"/>
      <c r="D8" s="49"/>
      <c r="E8" s="49"/>
      <c r="F8" s="49"/>
      <c r="G8" s="49"/>
      <c r="H8" s="49"/>
      <c r="I8" s="49"/>
    </row>
    <row r="9" spans="2:9" ht="31.5" customHeight="1" x14ac:dyDescent="0.3">
      <c r="B9" s="41" t="s">
        <v>5</v>
      </c>
      <c r="C9" s="42"/>
      <c r="D9" s="6" t="s">
        <v>6</v>
      </c>
      <c r="E9" s="7" t="s">
        <v>7</v>
      </c>
      <c r="F9" s="6" t="s">
        <v>8</v>
      </c>
      <c r="G9" s="8" t="s">
        <v>9</v>
      </c>
      <c r="H9" s="1"/>
      <c r="I9" s="1"/>
    </row>
    <row r="10" spans="2:9" x14ac:dyDescent="0.3">
      <c r="B10" s="9">
        <v>1</v>
      </c>
      <c r="C10" s="10" t="s">
        <v>10</v>
      </c>
      <c r="D10" s="11">
        <v>790110913.54999995</v>
      </c>
      <c r="E10" s="11">
        <f>+E14+E16</f>
        <v>728140840.96000004</v>
      </c>
      <c r="F10" s="12">
        <f>+E10/D10</f>
        <v>0.92156788176540194</v>
      </c>
      <c r="G10" s="13">
        <f>SUM(G11:G19)</f>
        <v>61970072.589999914</v>
      </c>
      <c r="H10" s="1"/>
      <c r="I10" s="1"/>
    </row>
    <row r="11" spans="2:9" ht="0.75" customHeight="1" x14ac:dyDescent="0.3">
      <c r="B11" s="14">
        <v>1.1000000000000001</v>
      </c>
      <c r="C11" s="15" t="s">
        <v>11</v>
      </c>
      <c r="D11" s="16">
        <v>0</v>
      </c>
      <c r="E11" s="16">
        <v>0</v>
      </c>
      <c r="F11" s="17" t="e">
        <f t="shared" ref="F11:F24" si="0">+E11/D11</f>
        <v>#DIV/0!</v>
      </c>
      <c r="G11" s="18">
        <f t="shared" ref="G11:G19" si="1">+D11-E11</f>
        <v>0</v>
      </c>
      <c r="H11" s="1"/>
      <c r="I11" s="1"/>
    </row>
    <row r="12" spans="2:9" ht="18.75" hidden="1" customHeight="1" x14ac:dyDescent="0.3">
      <c r="B12" s="14">
        <v>1.2</v>
      </c>
      <c r="C12" s="15" t="s">
        <v>12</v>
      </c>
      <c r="D12" s="16">
        <v>0</v>
      </c>
      <c r="E12" s="16">
        <v>0</v>
      </c>
      <c r="F12" s="17" t="e">
        <f t="shared" si="0"/>
        <v>#DIV/0!</v>
      </c>
      <c r="G12" s="18">
        <f t="shared" si="1"/>
        <v>0</v>
      </c>
      <c r="H12" s="1"/>
      <c r="I12" s="1"/>
    </row>
    <row r="13" spans="2:9" ht="18.75" hidden="1" customHeight="1" x14ac:dyDescent="0.3">
      <c r="B13" s="14">
        <v>1.3</v>
      </c>
      <c r="C13" s="15" t="s">
        <v>13</v>
      </c>
      <c r="D13" s="16">
        <v>0</v>
      </c>
      <c r="E13" s="16">
        <v>0</v>
      </c>
      <c r="F13" s="17" t="e">
        <f t="shared" si="0"/>
        <v>#DIV/0!</v>
      </c>
      <c r="G13" s="18">
        <f t="shared" si="1"/>
        <v>0</v>
      </c>
      <c r="H13" s="1"/>
      <c r="I13" s="1"/>
    </row>
    <row r="14" spans="2:9" x14ac:dyDescent="0.3">
      <c r="B14" s="14">
        <v>1.4</v>
      </c>
      <c r="C14" s="15" t="s">
        <v>14</v>
      </c>
      <c r="D14" s="19">
        <v>760110913.54999995</v>
      </c>
      <c r="E14" s="19">
        <v>662073783.96000004</v>
      </c>
      <c r="F14" s="17">
        <f t="shared" si="0"/>
        <v>0.87102259967281592</v>
      </c>
      <c r="G14" s="20">
        <f t="shared" si="1"/>
        <v>98037129.589999914</v>
      </c>
      <c r="H14" s="1"/>
      <c r="I14" s="1"/>
    </row>
    <row r="15" spans="2:9" ht="18.75" hidden="1" customHeight="1" x14ac:dyDescent="0.3">
      <c r="B15" s="14">
        <v>1.5</v>
      </c>
      <c r="C15" s="15" t="s">
        <v>15</v>
      </c>
      <c r="D15" s="19"/>
      <c r="E15" s="19"/>
      <c r="F15" s="17" t="e">
        <f t="shared" si="0"/>
        <v>#DIV/0!</v>
      </c>
      <c r="G15" s="18">
        <f t="shared" si="1"/>
        <v>0</v>
      </c>
      <c r="H15" s="1"/>
      <c r="I15" s="1"/>
    </row>
    <row r="16" spans="2:9" x14ac:dyDescent="0.3">
      <c r="B16" s="14">
        <v>1.6</v>
      </c>
      <c r="C16" s="15" t="s">
        <v>16</v>
      </c>
      <c r="D16" s="19">
        <v>30000000</v>
      </c>
      <c r="E16" s="19">
        <v>66067057</v>
      </c>
      <c r="F16" s="17">
        <f t="shared" si="0"/>
        <v>2.2022352333333335</v>
      </c>
      <c r="G16" s="20">
        <f t="shared" si="1"/>
        <v>-36067057</v>
      </c>
      <c r="H16" s="1"/>
      <c r="I16" s="1"/>
    </row>
    <row r="17" spans="2:9" ht="0.75" customHeight="1" x14ac:dyDescent="0.3">
      <c r="B17" s="14">
        <v>1.7</v>
      </c>
      <c r="C17" s="15" t="s">
        <v>17</v>
      </c>
      <c r="D17" s="16">
        <v>0</v>
      </c>
      <c r="E17" s="16">
        <v>0</v>
      </c>
      <c r="F17" s="17" t="e">
        <f t="shared" si="0"/>
        <v>#DIV/0!</v>
      </c>
      <c r="G17" s="18">
        <f t="shared" si="1"/>
        <v>0</v>
      </c>
      <c r="H17" s="1"/>
      <c r="I17" s="1"/>
    </row>
    <row r="18" spans="2:9" ht="18.75" hidden="1" customHeight="1" x14ac:dyDescent="0.3">
      <c r="B18" s="14">
        <v>1.8</v>
      </c>
      <c r="C18" s="15" t="s">
        <v>18</v>
      </c>
      <c r="D18" s="16">
        <v>0</v>
      </c>
      <c r="E18" s="16">
        <v>0</v>
      </c>
      <c r="F18" s="17" t="e">
        <f t="shared" si="0"/>
        <v>#DIV/0!</v>
      </c>
      <c r="G18" s="18">
        <f t="shared" si="1"/>
        <v>0</v>
      </c>
      <c r="H18" s="1"/>
      <c r="I18" s="1"/>
    </row>
    <row r="19" spans="2:9" ht="18.75" hidden="1" customHeight="1" x14ac:dyDescent="0.3">
      <c r="B19" s="14">
        <v>1.9</v>
      </c>
      <c r="C19" s="15" t="s">
        <v>19</v>
      </c>
      <c r="D19" s="16">
        <v>0</v>
      </c>
      <c r="E19" s="16">
        <v>0</v>
      </c>
      <c r="F19" s="17" t="e">
        <f t="shared" si="0"/>
        <v>#DIV/0!</v>
      </c>
      <c r="G19" s="18">
        <f t="shared" si="1"/>
        <v>0</v>
      </c>
      <c r="H19" s="1"/>
      <c r="I19" s="1"/>
    </row>
    <row r="20" spans="2:9" x14ac:dyDescent="0.3">
      <c r="B20" s="9">
        <v>2</v>
      </c>
      <c r="C20" s="10" t="s">
        <v>20</v>
      </c>
      <c r="D20" s="11">
        <f>+D21+D22+D23+D24+D25+D28</f>
        <v>790110913.54999995</v>
      </c>
      <c r="E20" s="11">
        <f>SUM(E21:E27)</f>
        <v>687454947.11000001</v>
      </c>
      <c r="F20" s="12">
        <f>+E20/D20</f>
        <v>0.87007397989383217</v>
      </c>
      <c r="G20" s="13">
        <f>+D20-E20</f>
        <v>102655966.43999994</v>
      </c>
      <c r="H20" s="21"/>
      <c r="I20" s="1"/>
    </row>
    <row r="21" spans="2:9" x14ac:dyDescent="0.3">
      <c r="B21" s="14">
        <v>2.1</v>
      </c>
      <c r="C21" s="15" t="s">
        <v>21</v>
      </c>
      <c r="D21" s="19">
        <v>532181141.89999998</v>
      </c>
      <c r="E21" s="19">
        <v>527075505.27999997</v>
      </c>
      <c r="F21" s="17">
        <f>+E21/D21</f>
        <v>0.99040620529736967</v>
      </c>
      <c r="G21" s="20">
        <f>F30+D21-E21</f>
        <v>5105636.6700000167</v>
      </c>
      <c r="H21" s="1"/>
      <c r="I21" s="1"/>
    </row>
    <row r="22" spans="2:9" x14ac:dyDescent="0.3">
      <c r="B22" s="14">
        <v>2.2000000000000002</v>
      </c>
      <c r="C22" s="15" t="s">
        <v>22</v>
      </c>
      <c r="D22" s="19">
        <v>160278838.03999999</v>
      </c>
      <c r="E22" s="19">
        <v>123784559.63</v>
      </c>
      <c r="F22" s="17">
        <f t="shared" si="0"/>
        <v>0.77230756813390233</v>
      </c>
      <c r="G22" s="20">
        <f t="shared" ref="G22:G24" si="2">+D22-E22</f>
        <v>36494278.409999996</v>
      </c>
      <c r="H22" s="1"/>
      <c r="I22" s="1"/>
    </row>
    <row r="23" spans="2:9" x14ac:dyDescent="0.3">
      <c r="B23" s="14">
        <v>2.2999999999999998</v>
      </c>
      <c r="C23" s="15" t="s">
        <v>23</v>
      </c>
      <c r="D23" s="19">
        <v>49898283.609999999</v>
      </c>
      <c r="E23" s="19">
        <v>22108508.82</v>
      </c>
      <c r="F23" s="17">
        <f t="shared" si="0"/>
        <v>0.44307152912909586</v>
      </c>
      <c r="G23" s="20">
        <f>+D23-E23</f>
        <v>27789774.789999999</v>
      </c>
      <c r="H23" s="1"/>
      <c r="I23" s="1"/>
    </row>
    <row r="24" spans="2:9" x14ac:dyDescent="0.3">
      <c r="B24" s="14">
        <v>2.4</v>
      </c>
      <c r="C24" s="15" t="s">
        <v>24</v>
      </c>
      <c r="D24" s="19">
        <v>5782500</v>
      </c>
      <c r="E24" s="19">
        <v>4484500</v>
      </c>
      <c r="F24" s="17">
        <f t="shared" si="0"/>
        <v>0.77552961521833119</v>
      </c>
      <c r="G24" s="20">
        <f t="shared" si="2"/>
        <v>1298000</v>
      </c>
      <c r="H24" s="1"/>
      <c r="I24" s="1"/>
    </row>
    <row r="25" spans="2:9" x14ac:dyDescent="0.3">
      <c r="B25" s="14">
        <v>2.6</v>
      </c>
      <c r="C25" s="15" t="s">
        <v>25</v>
      </c>
      <c r="D25" s="19">
        <v>20970150</v>
      </c>
      <c r="E25" s="19">
        <v>10001873.380000001</v>
      </c>
      <c r="F25" s="17">
        <f>+E25/D25</f>
        <v>0.47695764598727242</v>
      </c>
      <c r="G25" s="20">
        <f>+D25-E25</f>
        <v>10968276.619999999</v>
      </c>
      <c r="H25" s="1"/>
      <c r="I25" s="1"/>
    </row>
    <row r="26" spans="2:9" x14ac:dyDescent="0.3">
      <c r="B26" s="14">
        <v>2.7</v>
      </c>
      <c r="C26" s="15" t="s">
        <v>26</v>
      </c>
      <c r="D26" s="19">
        <v>21000000</v>
      </c>
      <c r="E26" s="19">
        <v>0</v>
      </c>
      <c r="F26" s="17">
        <v>0</v>
      </c>
      <c r="G26" s="20">
        <f>+D26-E26</f>
        <v>21000000</v>
      </c>
      <c r="H26" s="1"/>
      <c r="I26" s="1"/>
    </row>
    <row r="27" spans="2:9" ht="0.75" customHeight="1" thickBot="1" x14ac:dyDescent="0.35">
      <c r="B27" s="22"/>
      <c r="C27" s="23" t="s">
        <v>27</v>
      </c>
      <c r="D27" s="24">
        <f>+D8-D18</f>
        <v>0</v>
      </c>
      <c r="E27" s="24">
        <f>+E8-E18</f>
        <v>0</v>
      </c>
      <c r="F27" s="25" t="e">
        <f>+F8-F18</f>
        <v>#DIV/0!</v>
      </c>
      <c r="G27" s="26">
        <f>+G8-G18</f>
        <v>0</v>
      </c>
      <c r="H27" s="1"/>
      <c r="I27" s="1"/>
    </row>
    <row r="28" spans="2:9" ht="18.75" hidden="1" customHeight="1" x14ac:dyDescent="0.3">
      <c r="B28" s="14">
        <v>2.7</v>
      </c>
      <c r="C28" s="15" t="s">
        <v>26</v>
      </c>
      <c r="D28" s="19">
        <v>21000000</v>
      </c>
      <c r="E28" s="19"/>
      <c r="F28" s="17"/>
      <c r="G28" s="20">
        <f t="shared" ref="G28" si="3">+D28-E28</f>
        <v>21000000</v>
      </c>
      <c r="H28" s="1"/>
      <c r="I28" s="1"/>
    </row>
    <row r="29" spans="2:9" ht="18.75" hidden="1" customHeight="1" x14ac:dyDescent="0.3">
      <c r="B29" s="22"/>
      <c r="C29" s="23" t="s">
        <v>27</v>
      </c>
      <c r="D29" s="24">
        <f>+D10-D20</f>
        <v>0</v>
      </c>
      <c r="E29" s="24">
        <f>+E10-E20</f>
        <v>40685893.850000024</v>
      </c>
      <c r="F29" s="25">
        <f>+F10-F20</f>
        <v>5.1493901871569769E-2</v>
      </c>
      <c r="G29" s="26">
        <f>+G10-G20</f>
        <v>-40685893.850000024</v>
      </c>
      <c r="H29" s="1"/>
      <c r="I29" s="1"/>
    </row>
    <row r="30" spans="2:9" ht="19.5" thickBot="1" x14ac:dyDescent="0.35">
      <c r="B30" s="27"/>
      <c r="C30" s="23" t="s">
        <v>27</v>
      </c>
      <c r="D30" s="28">
        <f>SUM(D10-D20)</f>
        <v>0</v>
      </c>
      <c r="E30" s="29">
        <f>+E10-E20</f>
        <v>40685893.850000024</v>
      </c>
      <c r="F30" s="30">
        <v>0.05</v>
      </c>
      <c r="G30" s="31">
        <f>+G20-G10</f>
        <v>40685893.850000024</v>
      </c>
      <c r="H30" s="1"/>
      <c r="I30" s="1"/>
    </row>
    <row r="31" spans="2:9" x14ac:dyDescent="0.3">
      <c r="B31" s="32"/>
      <c r="C31" s="43" t="s">
        <v>28</v>
      </c>
      <c r="D31" s="43"/>
      <c r="E31" s="43"/>
      <c r="F31" s="43"/>
      <c r="G31" s="43"/>
      <c r="H31" s="1"/>
      <c r="I31" s="1"/>
    </row>
    <row r="32" spans="2:9" x14ac:dyDescent="0.3">
      <c r="B32" s="32"/>
      <c r="C32" s="43"/>
      <c r="D32" s="43"/>
      <c r="E32" s="43"/>
      <c r="F32" s="43"/>
      <c r="G32" s="43"/>
      <c r="H32" s="1"/>
      <c r="I32" s="1"/>
    </row>
    <row r="33" spans="2:9" x14ac:dyDescent="0.3">
      <c r="B33" s="32"/>
      <c r="C33" s="33"/>
      <c r="D33" s="33"/>
      <c r="E33" s="33"/>
      <c r="F33" s="33"/>
      <c r="G33" s="33"/>
      <c r="H33" s="1"/>
      <c r="I33" s="1"/>
    </row>
    <row r="34" spans="2:9" x14ac:dyDescent="0.3">
      <c r="B34" s="32"/>
      <c r="C34" s="34"/>
      <c r="D34" s="34"/>
      <c r="E34" s="34"/>
      <c r="F34" s="34"/>
      <c r="G34" s="34"/>
      <c r="H34" s="1"/>
      <c r="I34" s="1"/>
    </row>
    <row r="35" spans="2:9" x14ac:dyDescent="0.3">
      <c r="B35" s="1"/>
      <c r="C35" s="35"/>
      <c r="D35" s="34"/>
      <c r="E35" s="34"/>
      <c r="F35" s="36"/>
      <c r="G35" s="36"/>
      <c r="H35" s="1"/>
      <c r="I35" s="1"/>
    </row>
    <row r="36" spans="2:9" x14ac:dyDescent="0.3">
      <c r="B36" s="1"/>
      <c r="C36" s="52" t="s">
        <v>34</v>
      </c>
      <c r="D36" s="34"/>
      <c r="E36" s="34"/>
      <c r="F36" s="45" t="s">
        <v>33</v>
      </c>
      <c r="G36" s="45"/>
      <c r="H36" s="1"/>
      <c r="I36" s="1"/>
    </row>
    <row r="37" spans="2:9" x14ac:dyDescent="0.3">
      <c r="B37" s="1"/>
      <c r="C37" s="51" t="s">
        <v>35</v>
      </c>
      <c r="D37" s="34"/>
      <c r="E37" s="34" t="s">
        <v>30</v>
      </c>
      <c r="F37" s="50" t="s">
        <v>31</v>
      </c>
      <c r="G37" s="50"/>
      <c r="H37" s="1"/>
      <c r="I37" s="1"/>
    </row>
    <row r="38" spans="2:9" x14ac:dyDescent="0.3">
      <c r="B38" s="1"/>
      <c r="C38" s="34"/>
      <c r="D38" s="34"/>
      <c r="E38" s="34"/>
      <c r="F38" s="34"/>
      <c r="G38" s="34"/>
      <c r="H38" s="1"/>
      <c r="I38" s="1"/>
    </row>
    <row r="39" spans="2:9" x14ac:dyDescent="0.3">
      <c r="B39" s="1"/>
      <c r="C39" s="44"/>
      <c r="D39" s="44"/>
      <c r="E39" s="34"/>
      <c r="F39" s="34"/>
      <c r="G39" s="34"/>
      <c r="H39" s="1"/>
      <c r="I39" s="1"/>
    </row>
    <row r="40" spans="2:9" x14ac:dyDescent="0.3">
      <c r="B40" s="1"/>
      <c r="C40" s="34"/>
      <c r="D40" s="45" t="s">
        <v>32</v>
      </c>
      <c r="E40" s="45"/>
      <c r="F40" s="37"/>
      <c r="G40" s="37"/>
      <c r="H40" s="1"/>
      <c r="I40" s="1"/>
    </row>
    <row r="41" spans="2:9" x14ac:dyDescent="0.3">
      <c r="B41" s="1"/>
      <c r="C41" s="34"/>
      <c r="D41" s="44" t="s">
        <v>29</v>
      </c>
      <c r="E41" s="44"/>
      <c r="F41"/>
      <c r="G41"/>
      <c r="H41" s="1"/>
      <c r="I41" s="1"/>
    </row>
    <row r="42" spans="2:9" x14ac:dyDescent="0.3">
      <c r="B42" s="1"/>
      <c r="C42" s="34"/>
      <c r="D42" s="34"/>
      <c r="E42" s="36"/>
      <c r="F42" s="36"/>
      <c r="G42" s="36"/>
      <c r="H42" s="1"/>
      <c r="I42" s="1"/>
    </row>
    <row r="43" spans="2:9" x14ac:dyDescent="0.3">
      <c r="B43" s="1"/>
      <c r="C43" s="38"/>
      <c r="D43" s="34"/>
      <c r="E43" s="36"/>
      <c r="F43" s="36"/>
      <c r="G43" s="36"/>
      <c r="H43" s="1"/>
      <c r="I43" s="1"/>
    </row>
    <row r="44" spans="2:9" x14ac:dyDescent="0.3">
      <c r="B44" s="1"/>
      <c r="C44" s="39"/>
      <c r="D44" s="34"/>
      <c r="E44" s="45"/>
      <c r="F44" s="45"/>
      <c r="G44" s="45"/>
      <c r="H44" s="1"/>
      <c r="I44" s="1"/>
    </row>
    <row r="45" spans="2:9" x14ac:dyDescent="0.3">
      <c r="E45" s="40"/>
      <c r="F45" s="40"/>
      <c r="G45" s="40"/>
    </row>
  </sheetData>
  <mergeCells count="14">
    <mergeCell ref="B9:C9"/>
    <mergeCell ref="C31:G32"/>
    <mergeCell ref="D41:E41"/>
    <mergeCell ref="E44:G44"/>
    <mergeCell ref="B2:G2"/>
    <mergeCell ref="B3:G3"/>
    <mergeCell ref="B4:G4"/>
    <mergeCell ref="B5:G5"/>
    <mergeCell ref="B6:G6"/>
    <mergeCell ref="B8:I8"/>
    <mergeCell ref="C39:D39"/>
    <mergeCell ref="D40:E40"/>
    <mergeCell ref="F37:G37"/>
    <mergeCell ref="F36:G36"/>
  </mergeCells>
  <pageMargins left="0.25" right="0.25" top="0.75" bottom="0.75" header="0.3" footer="0.3"/>
  <pageSetup scale="72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cp:lastPrinted>2026-01-27T14:40:45Z</cp:lastPrinted>
  <dcterms:created xsi:type="dcterms:W3CDTF">2026-01-27T13:19:18Z</dcterms:created>
  <dcterms:modified xsi:type="dcterms:W3CDTF">2026-01-27T14:40:46Z</dcterms:modified>
</cp:coreProperties>
</file>