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PRESUPUESTO\"/>
    </mc:Choice>
  </mc:AlternateContent>
  <xr:revisionPtr revIDLastSave="0" documentId="13_ncr:1_{2B4244EA-8F4F-4AFD-8CB5-F2FF4B5EE721}" xr6:coauthVersionLast="36" xr6:coauthVersionMax="36" xr10:uidLastSave="{00000000-0000-0000-0000-000000000000}"/>
  <bookViews>
    <workbookView xWindow="0" yWindow="0" windowWidth="23040" windowHeight="8940" xr2:uid="{129648EA-3029-45BF-B8AC-82E3D72ABB71}"/>
  </bookViews>
  <sheets>
    <sheet name="EJECUCION PRESUPUESTARIA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4" i="1"/>
  <c r="C35" i="1"/>
  <c r="C25" i="1"/>
  <c r="C15" i="1"/>
  <c r="C9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25" i="1"/>
  <c r="N15" i="1"/>
  <c r="N34" i="1"/>
  <c r="N33" i="1"/>
  <c r="N32" i="1"/>
  <c r="N31" i="1"/>
  <c r="N30" i="1"/>
  <c r="N29" i="1"/>
  <c r="N28" i="1"/>
  <c r="N27" i="1"/>
  <c r="N26" i="1"/>
  <c r="N24" i="1"/>
  <c r="N23" i="1"/>
  <c r="N22" i="1"/>
  <c r="N21" i="1"/>
  <c r="N20" i="1"/>
  <c r="N19" i="1"/>
  <c r="N18" i="1"/>
  <c r="N17" i="1"/>
  <c r="N16" i="1"/>
  <c r="N14" i="1"/>
  <c r="N13" i="1"/>
  <c r="N12" i="1"/>
  <c r="N11" i="1"/>
  <c r="N10" i="1"/>
  <c r="N9" i="1"/>
  <c r="M9" i="1"/>
  <c r="M51" i="1"/>
  <c r="M35" i="1"/>
  <c r="M25" i="1"/>
  <c r="M15" i="1"/>
  <c r="M70" i="1" l="1"/>
  <c r="K51" i="1"/>
  <c r="K35" i="1"/>
  <c r="K25" i="1"/>
  <c r="K15" i="1"/>
  <c r="K9" i="1"/>
  <c r="L9" i="1"/>
  <c r="L15" i="1"/>
  <c r="L25" i="1"/>
  <c r="L35" i="1"/>
  <c r="L51" i="1"/>
  <c r="L70" i="1" l="1"/>
  <c r="K70" i="1"/>
  <c r="J51" i="1" l="1"/>
  <c r="J35" i="1"/>
  <c r="J25" i="1"/>
  <c r="J15" i="1"/>
  <c r="J9" i="1"/>
  <c r="J70" i="1" l="1"/>
  <c r="I51" i="1" l="1"/>
  <c r="I35" i="1"/>
  <c r="I25" i="1"/>
  <c r="I15" i="1"/>
  <c r="I9" i="1"/>
  <c r="I70" i="1" l="1"/>
  <c r="H15" i="1"/>
  <c r="G15" i="1"/>
  <c r="F15" i="1"/>
  <c r="G35" i="1"/>
  <c r="H51" i="1"/>
  <c r="H35" i="1"/>
  <c r="H25" i="1"/>
  <c r="H9" i="1"/>
  <c r="G9" i="1"/>
  <c r="H70" i="1" l="1"/>
  <c r="G25" i="1" l="1"/>
  <c r="G70" i="1" s="1"/>
  <c r="D51" i="1" l="1"/>
  <c r="D67" i="1"/>
  <c r="E25" i="1"/>
  <c r="F25" i="1"/>
  <c r="D25" i="1"/>
  <c r="F51" i="1"/>
  <c r="F35" i="1"/>
  <c r="F67" i="1"/>
  <c r="F66" i="1" s="1"/>
  <c r="E67" i="1"/>
  <c r="E66" i="1" s="1"/>
  <c r="C67" i="1"/>
  <c r="C66" i="1" s="1"/>
  <c r="F61" i="1"/>
  <c r="E61" i="1"/>
  <c r="D61" i="1"/>
  <c r="C61" i="1"/>
  <c r="C70" i="1" s="1"/>
  <c r="F44" i="1"/>
  <c r="E44" i="1"/>
  <c r="D44" i="1"/>
  <c r="E35" i="1"/>
  <c r="D35" i="1"/>
  <c r="E51" i="1"/>
  <c r="D9" i="1"/>
  <c r="E9" i="1"/>
  <c r="F9" i="1"/>
  <c r="B67" i="1"/>
  <c r="B66" i="1" s="1"/>
  <c r="B61" i="1"/>
  <c r="B51" i="1"/>
  <c r="B44" i="1"/>
  <c r="B35" i="1"/>
  <c r="B25" i="1"/>
  <c r="B15" i="1"/>
  <c r="B9" i="1"/>
  <c r="D66" i="1" l="1"/>
  <c r="B70" i="1"/>
  <c r="F70" i="1"/>
  <c r="E15" i="1" l="1"/>
  <c r="E70" i="1" s="1"/>
  <c r="D15" i="1" l="1"/>
  <c r="D70" i="1" l="1"/>
</calcChain>
</file>

<file path=xl/sharedStrings.xml><?xml version="1.0" encoding="utf-8"?>
<sst xmlns="http://schemas.openxmlformats.org/spreadsheetml/2006/main" count="93" uniqueCount="93">
  <si>
    <t xml:space="preserve">Superintendencia de Seguros </t>
  </si>
  <si>
    <t>Año 2025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</si>
  <si>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</si>
  <si>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</si>
  <si>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</si>
  <si>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</si>
  <si>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</si>
  <si>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</si>
  <si>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</si>
  <si>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</si>
  <si>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</si>
  <si>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</si>
  <si>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</si>
  <si>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</si>
  <si>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</si>
  <si>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</si>
  <si>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</si>
  <si>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</si>
  <si>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</si>
  <si>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</si>
  <si>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</si>
  <si>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</si>
  <si>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</si>
  <si>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</si>
  <si>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</si>
  <si>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</si>
  <si>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</si>
  <si>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</si>
  <si>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</si>
  <si>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</si>
  <si>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</si>
  <si>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</si>
  <si>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</si>
  <si>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</si>
  <si>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</si>
  <si>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</si>
  <si>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</si>
  <si>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</si>
  <si>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</si>
  <si>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</si>
  <si>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</si>
  <si>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</si>
  <si>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</si>
  <si>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</si>
  <si>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</si>
  <si>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</si>
  <si>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</si>
  <si>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</si>
  <si>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</si>
  <si>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</si>
  <si>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</si>
  <si>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</si>
  <si>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</si>
  <si>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</si>
  <si>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</si>
  <si>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</si>
  <si>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</si>
  <si>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</si>
  <si>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</si>
  <si>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</si>
  <si>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</si>
  <si>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</si>
  <si>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</si>
  <si>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</si>
  <si>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</si>
  <si>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</si>
  <si>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</si>
  <si>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</si>
  <si>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</si>
  <si>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</si>
  <si>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</si>
  <si>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</si>
  <si>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</si>
  <si>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</si>
  <si>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</si>
  <si>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</si>
  <si>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</si>
  <si>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Febrero</t>
  </si>
  <si>
    <t>Marzo</t>
  </si>
  <si>
    <t>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</si>
  <si>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 xml:space="preserve">Abril </t>
  </si>
  <si>
    <t>Mayo</t>
  </si>
  <si>
    <t xml:space="preserve">                                                                                                                                    </t>
  </si>
  <si>
    <t>Junio</t>
  </si>
  <si>
    <t>Julio</t>
  </si>
  <si>
    <t>Agosto</t>
  </si>
  <si>
    <t xml:space="preserve">                                                                                              </t>
  </si>
  <si>
    <t xml:space="preserve">                                                                                   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</si>
  <si>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>Septiembre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</si>
  <si>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 FINANCIERO</t>
  </si>
  <si>
    <t>Correspondiente al mes de Octubre</t>
  </si>
  <si>
    <t>Octubre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</si>
  <si>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JORGE MORONTA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</si>
</sst>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5" fontId="6" fillId="0" borderId="3" xfId="0" applyNumberFormat="1" applyFont="1" applyBorder="1"/>
    <xf numFmtId="164" fontId="4" fillId="0" borderId="0" xfId="1" applyFont="1"/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165" fontId="6" fillId="0" borderId="0" xfId="0" applyNumberFormat="1" applyFont="1"/>
    <xf numFmtId="0" fontId="4" fillId="0" borderId="0" xfId="0" applyFont="1" applyAlignment="1">
      <alignment horizontal="left" indent="2"/>
    </xf>
    <xf numFmtId="4" fontId="4" fillId="0" borderId="0" xfId="0" applyNumberFormat="1" applyFont="1"/>
    <xf numFmtId="164" fontId="6" fillId="0" borderId="0" xfId="1" applyFont="1"/>
    <xf numFmtId="0" fontId="6" fillId="0" borderId="0" xfId="0" applyFont="1" applyAlignment="1">
      <alignment horizontal="left" vertical="center" indent="1"/>
    </xf>
    <xf numFmtId="164" fontId="6" fillId="0" borderId="3" xfId="1" applyFont="1" applyBorder="1"/>
    <xf numFmtId="166" fontId="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4" fillId="0" borderId="0" xfId="1" applyFont="1" applyFill="1"/>
    <xf numFmtId="164" fontId="6" fillId="0" borderId="0" xfId="1" applyFont="1" applyFill="1"/>
    <xf numFmtId="0" fontId="4" fillId="0" borderId="0" xfId="0" applyFont="1" applyFill="1"/>
    <xf numFmtId="0" fontId="0" fillId="0" borderId="0" xfId="0" applyFill="1"/>
    <xf numFmtId="4" fontId="0" fillId="0" borderId="0" xfId="0" applyNumberFormat="1"/>
    <xf numFmtId="164" fontId="5" fillId="2" borderId="4" xfId="1" applyFont="1" applyFill="1" applyBorder="1"/>
    <xf numFmtId="0" fontId="11" fillId="0" borderId="0" xfId="0" applyFont="1" applyBorder="1" applyAlignment="1">
      <alignment horizontal="left" vertical="center" indent="30"/>
    </xf>
    <xf numFmtId="0" fontId="12" fillId="0" borderId="0" xfId="0" applyFont="1" applyBorder="1" applyAlignment="1">
      <alignment horizontal="left" vertical="top" wrapText="1" indent="26" readingOrder="1"/>
    </xf>
    <xf numFmtId="0" fontId="12" fillId="0" borderId="0" xfId="0" applyFont="1" applyBorder="1" applyAlignment="1">
      <alignment horizontal="left" vertical="top" wrapText="1" indent="41" readingOrder="1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indent="2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Alignment="1">
      <alignment horizontal="left" wrapText="1" indent="2"/>
    </xf>
    <xf numFmtId="0" fontId="5" fillId="2" borderId="4" xfId="0" applyFont="1" applyFill="1" applyBorder="1" applyAlignment="1">
      <alignment vertical="center"/>
    </xf>
    <xf numFmtId="164" fontId="0" fillId="0" borderId="0" xfId="1" applyFont="1" applyFill="1"/>
    <xf numFmtId="164" fontId="0" fillId="0" borderId="0" xfId="1" applyFont="1"/>
    <xf numFmtId="164" fontId="10" fillId="0" borderId="0" xfId="1" applyFont="1" applyFill="1"/>
    <xf numFmtId="164" fontId="10" fillId="0" borderId="0" xfId="1" applyFont="1"/>
    <xf numFmtId="164" fontId="0" fillId="0" borderId="0" xfId="0" applyNumberFormat="1"/>
    <xf numFmtId="43" fontId="8" fillId="0" borderId="0" xfId="0" applyNumberFormat="1" applyFont="1" applyFill="1" applyBorder="1" applyAlignment="1"/>
    <xf numFmtId="4" fontId="10" fillId="0" borderId="0" xfId="0" applyNumberFormat="1" applyFont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6" fillId="0" borderId="0" xfId="0" applyFont="1" applyAlignment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4" fontId="4" fillId="0" borderId="0" xfId="1" applyFont="1" applyAlignment="1">
      <alignment horizontal="right"/>
    </xf>
    <xf numFmtId="0" fontId="14" fillId="3" borderId="0" xfId="0" applyFont="1" applyFill="1" applyAlignment="1">
      <alignment horizontal="center"/>
    </xf>
    <xf numFmtId="164" fontId="4" fillId="0" borderId="0" xfId="0" applyNumberFormat="1" applyFont="1"/>
    <xf numFmtId="0" fontId="0" fillId="0" borderId="0" xfId="0" applyBorder="1"/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readingOrder="1"/>
    </xf>
    <xf numFmtId="0" fontId="12" fillId="0" borderId="0" xfId="0" applyFont="1" applyBorder="1" applyAlignment="1">
      <alignment horizontal="center" vertical="top" readingOrder="1"/>
    </xf>
    <xf numFmtId="0" fontId="6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164" fontId="5" fillId="2" borderId="5" xfId="1" applyFont="1" applyFill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0</xdr:row>
      <xdr:rowOff>47625</xdr:rowOff>
    </xdr:from>
    <xdr:to>
      <xdr:col>0</xdr:col>
      <xdr:colOff>3695699</xdr:colOff>
      <xdr:row>3</xdr:row>
      <xdr:rowOff>114300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47625"/>
          <a:ext cx="31337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Y201"/>
  <sheetViews>
    <sheetView tabSelected="1" topLeftCell="B61" workbookViewId="0">
      <selection activeCell="A83" sqref="A83:N83"/>
    </sheetView>
  </sheetViews>
  <sheetFormatPr baseColWidth="10" defaultRowHeight="14.4" x14ac:dyDescent="0.3"/>
  <cols>
    <col min="1" max="1" width="72.33203125" style="1" customWidth="1"/>
    <col min="2" max="2" width="18.6640625" style="1" customWidth="1"/>
    <col min="3" max="3" width="16.109375" style="1" customWidth="1"/>
    <col min="4" max="4" width="14.88671875" customWidth="1"/>
    <col min="5" max="5" width="16.88671875" customWidth="1"/>
    <col min="6" max="6" width="16.44140625" customWidth="1"/>
    <col min="7" max="7" width="15.5546875" customWidth="1"/>
    <col min="8" max="13" width="15.33203125" customWidth="1"/>
    <col min="14" max="14" width="17.44140625" customWidth="1"/>
    <col min="15" max="15" width="20" customWidth="1"/>
    <col min="16" max="16" width="17" customWidth="1"/>
    <col min="17" max="17" width="15.109375" bestFit="1" customWidth="1"/>
  </cols>
  <sheetData>
    <row r="1" spans="1:17" ht="28.8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7" ht="15.6" x14ac:dyDescent="0.3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7" ht="15.6" x14ac:dyDescent="0.3">
      <c r="A3" s="55" t="s">
        <v>90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25"/>
      <c r="Q3" s="25"/>
    </row>
    <row r="4" spans="1:17" ht="15.6" x14ac:dyDescent="0.3">
      <c r="A4" s="57" t="s">
        <v>76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26"/>
      <c r="P4" s="26"/>
      <c r="Q4" s="26"/>
    </row>
    <row r="5" spans="1:17" ht="15.6" x14ac:dyDescent="0.3">
      <c r="A5" s="57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27"/>
      <c r="P5" s="27"/>
      <c r="Q5" s="27"/>
    </row>
    <row r="6" spans="1:17" ht="15" customHeight="1" x14ac:dyDescent="0.3">
      <c r="A6" s="63" t="s">
        <v>3</v>
      </c>
      <c r="B6" s="64" t="s">
        <v>4</v>
      </c>
      <c r="C6" s="66" t="s">
        <v>75</v>
      </c>
      <c r="D6" s="60" t="s">
        <v>72</v>
      </c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7" ht="20.25" customHeight="1" x14ac:dyDescent="0.3">
      <c r="A7" s="63"/>
      <c r="B7" s="65"/>
      <c r="C7" s="67"/>
      <c r="D7" s="28" t="s">
        <v>73</v>
      </c>
      <c r="E7" s="28" t="s">
        <v>77</v>
      </c>
      <c r="F7" s="28" t="s">
        <v>78</v>
      </c>
      <c r="G7" s="30" t="s">
        <v>80</v>
      </c>
      <c r="H7" s="41" t="s">
        <v>81</v>
      </c>
      <c r="I7" s="42" t="s">
        <v>83</v>
      </c>
      <c r="J7" s="44" t="s">
        <v>84</v>
      </c>
      <c r="K7" s="46" t="s">
        <v>85</v>
      </c>
      <c r="L7" s="45" t="s">
        <v>88</v>
      </c>
      <c r="M7" s="48" t="s">
        <v>91</v>
      </c>
      <c r="N7" s="28" t="s">
        <v>74</v>
      </c>
    </row>
    <row r="8" spans="1:17" x14ac:dyDescent="0.3">
      <c r="A8" s="4" t="s">
        <v>5</v>
      </c>
      <c r="B8" s="2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7" x14ac:dyDescent="0.3">
      <c r="A9" s="5" t="s">
        <v>6</v>
      </c>
      <c r="B9" s="6">
        <f t="shared" ref="B9:I9" si="0">+B10+B11+B12+B13+B14</f>
        <v>484765018</v>
      </c>
      <c r="C9" s="9">
        <f>+C10+C11+C12+C13+C14</f>
        <v>500979808.81999999</v>
      </c>
      <c r="D9" s="36">
        <f t="shared" si="0"/>
        <v>34140239.789999999</v>
      </c>
      <c r="E9" s="36">
        <f t="shared" si="0"/>
        <v>36768305.480000004</v>
      </c>
      <c r="F9" s="36">
        <f t="shared" si="0"/>
        <v>35696519.589999996</v>
      </c>
      <c r="G9" s="36">
        <f t="shared" si="0"/>
        <v>31850789.500000004</v>
      </c>
      <c r="H9" s="36">
        <f t="shared" si="0"/>
        <v>58290776.489999995</v>
      </c>
      <c r="I9" s="36">
        <f t="shared" si="0"/>
        <v>34160142.859999999</v>
      </c>
      <c r="J9" s="36">
        <f t="shared" ref="J9:L9" si="1">+J10+J11+J12+J13+J14</f>
        <v>35082172.520000003</v>
      </c>
      <c r="K9" s="36">
        <f t="shared" ref="K9" si="2">+K10+K11+K12+K13+K14</f>
        <v>44229797.839999996</v>
      </c>
      <c r="L9" s="36">
        <f t="shared" si="1"/>
        <v>32262353.41</v>
      </c>
      <c r="M9" s="36">
        <f>+M10+M11+M12+M13+M14</f>
        <v>59243283.260000005</v>
      </c>
      <c r="N9" s="37">
        <f>+D9+E9+F9+G9+H9+I9+J9+K9+L9+M9</f>
        <v>401724380.74000007</v>
      </c>
      <c r="O9" s="40"/>
    </row>
    <row r="10" spans="1:17" x14ac:dyDescent="0.3">
      <c r="A10" s="7" t="s">
        <v>7</v>
      </c>
      <c r="B10" s="8">
        <v>348813706</v>
      </c>
      <c r="C10" s="47">
        <v>371535891</v>
      </c>
      <c r="D10" s="34">
        <v>28785091.129999999</v>
      </c>
      <c r="E10" s="34">
        <v>31438416.940000001</v>
      </c>
      <c r="F10" s="34">
        <v>30440211.780000001</v>
      </c>
      <c r="G10" s="39">
        <v>26649903.670000002</v>
      </c>
      <c r="H10" s="39">
        <v>30971893.25</v>
      </c>
      <c r="I10" s="39">
        <v>26959200.719999999</v>
      </c>
      <c r="J10" s="39">
        <v>29856316.190000001</v>
      </c>
      <c r="K10" s="23">
        <v>27052468.079999998</v>
      </c>
      <c r="L10" s="23">
        <v>27086000.82</v>
      </c>
      <c r="M10" s="23">
        <v>28899539.149999999</v>
      </c>
      <c r="N10" s="35">
        <f>+D10+E10+F10+G10+H10+I10+J10+K10+L10+M10</f>
        <v>288139041.72999996</v>
      </c>
      <c r="O10" s="23"/>
      <c r="P10" s="23"/>
    </row>
    <row r="11" spans="1:17" x14ac:dyDescent="0.3">
      <c r="A11" s="7" t="s">
        <v>8</v>
      </c>
      <c r="B11" s="8">
        <v>73211312</v>
      </c>
      <c r="C11" s="8">
        <v>66231589.82</v>
      </c>
      <c r="D11" s="34">
        <v>1232000</v>
      </c>
      <c r="E11" s="34">
        <v>1228972.77</v>
      </c>
      <c r="F11" s="34">
        <v>1161926.49</v>
      </c>
      <c r="G11" s="34">
        <v>1155000</v>
      </c>
      <c r="H11" s="34">
        <v>23235430.77</v>
      </c>
      <c r="I11" s="34">
        <v>3096968.95</v>
      </c>
      <c r="J11" s="34">
        <v>1170693.3600000001</v>
      </c>
      <c r="K11" s="23">
        <v>1159558.25</v>
      </c>
      <c r="L11" s="23">
        <v>1155000</v>
      </c>
      <c r="M11" s="23">
        <v>26150243.41</v>
      </c>
      <c r="N11" s="35">
        <f t="shared" ref="N11:N14" si="3">+D11+E11+F11+G11+H11+I11+J11+K11+L11+M11</f>
        <v>60745794</v>
      </c>
      <c r="O11" s="23"/>
    </row>
    <row r="12" spans="1:17" x14ac:dyDescent="0.3">
      <c r="A12" s="7" t="s">
        <v>9</v>
      </c>
      <c r="B12" s="8">
        <v>2160000</v>
      </c>
      <c r="C12" s="8">
        <v>2160000</v>
      </c>
      <c r="D12" s="34">
        <v>0</v>
      </c>
      <c r="E12" s="34">
        <v>23538.44</v>
      </c>
      <c r="F12" s="34">
        <v>36833.199999999997</v>
      </c>
      <c r="G12" s="34">
        <v>16896.8</v>
      </c>
      <c r="H12" s="34">
        <v>43440.36</v>
      </c>
      <c r="I12" s="34">
        <v>69571.490000000005</v>
      </c>
      <c r="J12" s="34">
        <v>0</v>
      </c>
      <c r="K12" s="34">
        <v>0</v>
      </c>
      <c r="L12" s="34">
        <v>0</v>
      </c>
      <c r="M12" s="34">
        <v>128144.24</v>
      </c>
      <c r="N12" s="35">
        <f t="shared" si="3"/>
        <v>318424.53000000003</v>
      </c>
      <c r="O12" s="23"/>
    </row>
    <row r="13" spans="1:17" x14ac:dyDescent="0.3">
      <c r="A13" s="7" t="s">
        <v>10</v>
      </c>
      <c r="B13" s="8">
        <v>11500000</v>
      </c>
      <c r="C13" s="8">
        <v>11972328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23">
        <v>11972328</v>
      </c>
      <c r="L13" s="35">
        <v>0</v>
      </c>
      <c r="M13" s="35">
        <v>0</v>
      </c>
      <c r="N13" s="35">
        <f t="shared" si="3"/>
        <v>11972328</v>
      </c>
      <c r="O13" s="23"/>
    </row>
    <row r="14" spans="1:17" x14ac:dyDescent="0.3">
      <c r="A14" s="7" t="s">
        <v>11</v>
      </c>
      <c r="B14" s="8">
        <v>49080000</v>
      </c>
      <c r="C14" s="8">
        <v>49080000</v>
      </c>
      <c r="D14" s="34">
        <v>4123148.66</v>
      </c>
      <c r="E14" s="34">
        <v>4077377.33</v>
      </c>
      <c r="F14" s="34">
        <v>4057548.12</v>
      </c>
      <c r="G14" s="34">
        <v>4028989.03</v>
      </c>
      <c r="H14" s="34">
        <v>4040012.11</v>
      </c>
      <c r="I14" s="34">
        <v>4034401.7</v>
      </c>
      <c r="J14" s="34">
        <v>4055162.97</v>
      </c>
      <c r="K14" s="23">
        <v>4045443.51</v>
      </c>
      <c r="L14" s="23">
        <v>4021352.59</v>
      </c>
      <c r="M14" s="35">
        <v>4065356.46</v>
      </c>
      <c r="N14" s="35">
        <f t="shared" si="3"/>
        <v>40548792.479999997</v>
      </c>
      <c r="O14" s="23"/>
    </row>
    <row r="15" spans="1:17" x14ac:dyDescent="0.3">
      <c r="A15" s="5" t="s">
        <v>12</v>
      </c>
      <c r="B15" s="9">
        <f>+B16+B17+B18+B19+B20+B21+B22+B23+B24</f>
        <v>131013272</v>
      </c>
      <c r="C15" s="9">
        <f>+C16+C17+C18+C19+C20+C21+C22+C23+C24</f>
        <v>186641276.12</v>
      </c>
      <c r="D15" s="36">
        <f>+D16+D20+D21+D23</f>
        <v>5821411.1600000001</v>
      </c>
      <c r="E15" s="36">
        <f>+E16+E17+E18+E20+E21+E22+E23</f>
        <v>7739153.6999999993</v>
      </c>
      <c r="F15" s="36">
        <f>+F16+F17+F18+F19+F20+F21+F22+F23+F24</f>
        <v>15231313.239999998</v>
      </c>
      <c r="G15" s="36">
        <f t="shared" ref="G15:H15" si="4">+G16+G17+G18+G19+G20+G21+G22+G23+G24</f>
        <v>5135092.0199999996</v>
      </c>
      <c r="H15" s="36">
        <f t="shared" si="4"/>
        <v>8225267.5699999984</v>
      </c>
      <c r="I15" s="36">
        <f t="shared" ref="I15:J15" si="5">+I16+I17+I18+I19+I20+I21+I22+I23+I24</f>
        <v>8758912.6899999995</v>
      </c>
      <c r="J15" s="36">
        <f t="shared" si="5"/>
        <v>11279642.93</v>
      </c>
      <c r="K15" s="36">
        <f t="shared" ref="K15:L15" si="6">+K16+K17+K18+K19+K20+K21+K22+K23+K24</f>
        <v>9920129.7799999993</v>
      </c>
      <c r="L15" s="36">
        <f t="shared" si="6"/>
        <v>5354702.07</v>
      </c>
      <c r="M15" s="36">
        <f t="shared" ref="M15" si="7">+M16+M17+M18+M19+M20+M21+M22+M23+M24</f>
        <v>13083660.129999999</v>
      </c>
      <c r="N15" s="37">
        <f>+D15+E15+F15+G15+H15+I15+J15++K15+L15+M15</f>
        <v>90549285.289999992</v>
      </c>
      <c r="O15" s="23"/>
    </row>
    <row r="16" spans="1:17" x14ac:dyDescent="0.3">
      <c r="A16" s="29" t="s">
        <v>13</v>
      </c>
      <c r="B16" s="19">
        <v>19207872</v>
      </c>
      <c r="C16" s="19">
        <v>19207872</v>
      </c>
      <c r="D16" s="34">
        <v>658516.80000000005</v>
      </c>
      <c r="E16" s="34">
        <v>978799.63</v>
      </c>
      <c r="F16" s="34">
        <v>2123972.54</v>
      </c>
      <c r="G16" s="34">
        <v>814922.14</v>
      </c>
      <c r="H16" s="34">
        <v>1417644.06</v>
      </c>
      <c r="I16" s="34">
        <v>1408078.72</v>
      </c>
      <c r="J16" s="34">
        <v>2412058.9300000002</v>
      </c>
      <c r="K16" s="23">
        <v>1495912.61</v>
      </c>
      <c r="L16" s="23">
        <v>862230.96</v>
      </c>
      <c r="M16" s="23">
        <v>1446966.07</v>
      </c>
      <c r="N16" s="35">
        <f>+D16+E16+F16+G16+H16+I16+J16+K16+L16+M16</f>
        <v>13619102.460000001</v>
      </c>
      <c r="O16" s="23"/>
      <c r="Q16" s="38"/>
    </row>
    <row r="17" spans="1:17" x14ac:dyDescent="0.3">
      <c r="A17" s="7" t="s">
        <v>14</v>
      </c>
      <c r="B17" s="3">
        <v>8845000</v>
      </c>
      <c r="C17" s="3">
        <v>7945000</v>
      </c>
      <c r="D17" s="34">
        <v>0</v>
      </c>
      <c r="E17" s="34">
        <v>244260</v>
      </c>
      <c r="F17" s="34">
        <v>0</v>
      </c>
      <c r="G17" s="34">
        <v>0</v>
      </c>
      <c r="H17" s="34">
        <v>149639.99</v>
      </c>
      <c r="I17" s="34">
        <v>48950.06</v>
      </c>
      <c r="J17" s="34">
        <v>489961.96</v>
      </c>
      <c r="K17" s="34">
        <v>0</v>
      </c>
      <c r="L17" s="34">
        <v>0</v>
      </c>
      <c r="M17" s="34">
        <v>0</v>
      </c>
      <c r="N17" s="35">
        <f t="shared" ref="N17:N24" si="8">+D17+E17+F17+G17+H17+I17+J17+K17+L17+M17</f>
        <v>932812.01</v>
      </c>
      <c r="O17" s="23"/>
    </row>
    <row r="18" spans="1:17" x14ac:dyDescent="0.3">
      <c r="A18" s="7" t="s">
        <v>15</v>
      </c>
      <c r="B18" s="3">
        <v>2357000</v>
      </c>
      <c r="C18" s="3">
        <v>2050000</v>
      </c>
      <c r="D18" s="34">
        <v>0</v>
      </c>
      <c r="E18" s="34">
        <v>3550</v>
      </c>
      <c r="F18" s="34">
        <v>145551.92000000001</v>
      </c>
      <c r="G18" s="34">
        <v>308852.84000000003</v>
      </c>
      <c r="H18" s="34">
        <v>4750</v>
      </c>
      <c r="I18" s="34">
        <v>63556.53</v>
      </c>
      <c r="J18" s="34">
        <v>4200</v>
      </c>
      <c r="K18" s="23">
        <v>65177.77</v>
      </c>
      <c r="L18" s="23">
        <v>12500</v>
      </c>
      <c r="M18" s="23">
        <v>161609.5</v>
      </c>
      <c r="N18" s="35">
        <f t="shared" si="8"/>
        <v>769748.56</v>
      </c>
    </row>
    <row r="19" spans="1:17" x14ac:dyDescent="0.3">
      <c r="A19" s="7" t="s">
        <v>16</v>
      </c>
      <c r="B19" s="3">
        <v>2310000</v>
      </c>
      <c r="C19" s="3">
        <v>2258000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5">
        <f t="shared" si="8"/>
        <v>0</v>
      </c>
      <c r="O19" s="23"/>
    </row>
    <row r="20" spans="1:17" x14ac:dyDescent="0.3">
      <c r="A20" s="7" t="s">
        <v>17</v>
      </c>
      <c r="B20" s="3">
        <v>1600000</v>
      </c>
      <c r="C20" s="3">
        <v>11002768</v>
      </c>
      <c r="D20" s="34">
        <v>92925</v>
      </c>
      <c r="E20" s="34">
        <v>92925</v>
      </c>
      <c r="F20" s="34">
        <v>30826.959999999999</v>
      </c>
      <c r="G20" s="34">
        <v>480686.77</v>
      </c>
      <c r="H20" s="34">
        <v>864114</v>
      </c>
      <c r="I20" s="34">
        <v>0</v>
      </c>
      <c r="J20" s="34">
        <v>0</v>
      </c>
      <c r="K20" s="34">
        <v>0</v>
      </c>
      <c r="L20" s="34">
        <v>160568.79</v>
      </c>
      <c r="M20" s="34">
        <v>3489431.21</v>
      </c>
      <c r="N20" s="35">
        <f t="shared" si="8"/>
        <v>5211477.7300000004</v>
      </c>
      <c r="O20" s="23"/>
    </row>
    <row r="21" spans="1:17" x14ac:dyDescent="0.3">
      <c r="A21" s="7" t="s">
        <v>18</v>
      </c>
      <c r="B21" s="3">
        <v>67957000</v>
      </c>
      <c r="C21" s="3">
        <v>67257000</v>
      </c>
      <c r="D21" s="34">
        <v>4707189.3600000003</v>
      </c>
      <c r="E21" s="34">
        <v>4660757.12</v>
      </c>
      <c r="F21" s="34">
        <v>12052544.279999999</v>
      </c>
      <c r="G21" s="34">
        <v>3017301.93</v>
      </c>
      <c r="H21" s="34">
        <v>1032274.36</v>
      </c>
      <c r="I21" s="34">
        <v>5981923.5</v>
      </c>
      <c r="J21" s="34">
        <v>4744735.9400000004</v>
      </c>
      <c r="K21" s="23">
        <v>7124684.8399999999</v>
      </c>
      <c r="L21" s="23">
        <v>3499221.74</v>
      </c>
      <c r="M21" s="23">
        <v>4796076.3499999996</v>
      </c>
      <c r="N21" s="35">
        <f t="shared" si="8"/>
        <v>51616709.420000002</v>
      </c>
      <c r="O21" s="23"/>
      <c r="Q21" s="38"/>
    </row>
    <row r="22" spans="1:17" ht="28.8" x14ac:dyDescent="0.3">
      <c r="A22" s="31" t="s">
        <v>19</v>
      </c>
      <c r="B22" s="19">
        <v>12869000</v>
      </c>
      <c r="C22" s="3">
        <v>58313656.119999997</v>
      </c>
      <c r="D22" s="34">
        <v>0</v>
      </c>
      <c r="E22" s="34">
        <v>1659195.27</v>
      </c>
      <c r="F22" s="34">
        <v>0</v>
      </c>
      <c r="G22" s="34">
        <v>463495</v>
      </c>
      <c r="H22" s="34">
        <v>5073563.1399999997</v>
      </c>
      <c r="I22" s="34">
        <v>5900</v>
      </c>
      <c r="J22" s="34">
        <v>2334045.2200000002</v>
      </c>
      <c r="K22" s="23">
        <v>324409.95</v>
      </c>
      <c r="L22" s="23"/>
      <c r="M22" s="23">
        <v>1601383.99</v>
      </c>
      <c r="N22" s="35">
        <f t="shared" si="8"/>
        <v>11461992.57</v>
      </c>
      <c r="O22" s="23"/>
      <c r="Q22" s="38"/>
    </row>
    <row r="23" spans="1:17" x14ac:dyDescent="0.3">
      <c r="A23" s="7" t="s">
        <v>20</v>
      </c>
      <c r="B23" s="3">
        <v>10167400</v>
      </c>
      <c r="C23" s="3">
        <v>8756000</v>
      </c>
      <c r="D23" s="34">
        <v>362780</v>
      </c>
      <c r="E23" s="34">
        <v>99666.68</v>
      </c>
      <c r="F23" s="34">
        <v>553575.34</v>
      </c>
      <c r="G23" s="34">
        <v>49833.34</v>
      </c>
      <c r="H23" s="34">
        <v>-316717.98</v>
      </c>
      <c r="I23" s="34">
        <v>497826.68</v>
      </c>
      <c r="J23" s="34">
        <v>1294640.8799999999</v>
      </c>
      <c r="K23" s="23">
        <v>150450.01</v>
      </c>
      <c r="L23" s="23">
        <v>99666.68</v>
      </c>
      <c r="M23" s="23">
        <v>1588193.01</v>
      </c>
      <c r="N23" s="35">
        <f t="shared" si="8"/>
        <v>4379914.6400000006</v>
      </c>
      <c r="O23" s="23"/>
    </row>
    <row r="24" spans="1:17" x14ac:dyDescent="0.3">
      <c r="A24" s="7" t="s">
        <v>21</v>
      </c>
      <c r="B24" s="3">
        <v>5700000</v>
      </c>
      <c r="C24" s="3">
        <v>9850980</v>
      </c>
      <c r="D24" s="34">
        <v>0</v>
      </c>
      <c r="E24" s="34">
        <v>0</v>
      </c>
      <c r="F24" s="34">
        <v>324842.2</v>
      </c>
      <c r="G24" s="34">
        <v>0</v>
      </c>
      <c r="H24" s="34">
        <v>0</v>
      </c>
      <c r="I24" s="34">
        <v>752677.2</v>
      </c>
      <c r="J24" s="34">
        <v>0</v>
      </c>
      <c r="K24" s="23">
        <v>759494.6</v>
      </c>
      <c r="L24" s="23">
        <v>720513.9</v>
      </c>
      <c r="M24" s="23">
        <v>0</v>
      </c>
      <c r="N24" s="35">
        <f t="shared" si="8"/>
        <v>2557527.9</v>
      </c>
      <c r="O24" s="23"/>
    </row>
    <row r="25" spans="1:17" x14ac:dyDescent="0.3">
      <c r="A25" s="5" t="s">
        <v>22</v>
      </c>
      <c r="B25" s="9">
        <f>+B26+B27+B28+B29+B30+B31+B32+B33+B34</f>
        <v>61144444</v>
      </c>
      <c r="C25" s="9">
        <f>+C26+C27+C28+C29+C30+C31+C32+C33+C34</f>
        <v>54737178.609999999</v>
      </c>
      <c r="D25" s="9">
        <f>+D26+D27+D28+D29+D30+D31+D32+D33+D34</f>
        <v>0</v>
      </c>
      <c r="E25" s="36">
        <f>+E26+E27+E28+E29+E30+E31+E32+E33+E34</f>
        <v>518012.60000000003</v>
      </c>
      <c r="F25" s="36">
        <f>+F26+F27+F28+F29+F30+F31+F32+F33+F34</f>
        <v>549213.89</v>
      </c>
      <c r="G25" s="36">
        <f>+G26+G28</f>
        <v>284516.5</v>
      </c>
      <c r="H25" s="36">
        <f t="shared" ref="H25:M25" si="9">+H26+H27+H28+H29+H30+H31+H32+H33+H34</f>
        <v>2829931.8500000006</v>
      </c>
      <c r="I25" s="36">
        <f t="shared" si="9"/>
        <v>2040033.28</v>
      </c>
      <c r="J25" s="36">
        <f t="shared" si="9"/>
        <v>3533232.95</v>
      </c>
      <c r="K25" s="36">
        <f t="shared" si="9"/>
        <v>1251177.53</v>
      </c>
      <c r="L25" s="36">
        <f t="shared" si="9"/>
        <v>877700</v>
      </c>
      <c r="M25" s="36">
        <f t="shared" si="9"/>
        <v>1878062.17</v>
      </c>
      <c r="N25" s="37">
        <f>+D25+E25+F25+G25+H25+I25+J25+K25+L25+M25</f>
        <v>13761880.77</v>
      </c>
      <c r="O25" s="23"/>
    </row>
    <row r="26" spans="1:17" x14ac:dyDescent="0.3">
      <c r="A26" s="7" t="s">
        <v>23</v>
      </c>
      <c r="B26" s="3">
        <v>2125000</v>
      </c>
      <c r="C26" s="3">
        <v>3218800</v>
      </c>
      <c r="D26" s="34">
        <v>0</v>
      </c>
      <c r="E26" s="34">
        <v>67138.2</v>
      </c>
      <c r="F26" s="34">
        <v>40210</v>
      </c>
      <c r="G26" s="34">
        <v>159407.5</v>
      </c>
      <c r="H26" s="34">
        <v>183355</v>
      </c>
      <c r="I26" s="34">
        <v>78240</v>
      </c>
      <c r="J26" s="34">
        <v>178907.5</v>
      </c>
      <c r="K26" s="23">
        <v>99940</v>
      </c>
      <c r="L26" s="35">
        <v>0</v>
      </c>
      <c r="M26" s="35">
        <v>222243.8</v>
      </c>
      <c r="N26" s="35">
        <f>+D26+E26+F26+G26+H26+I26+J26+K26+L26+M26</f>
        <v>1029442</v>
      </c>
      <c r="O26" s="23"/>
    </row>
    <row r="27" spans="1:17" x14ac:dyDescent="0.3">
      <c r="A27" s="7" t="s">
        <v>24</v>
      </c>
      <c r="B27" s="3">
        <v>4220000</v>
      </c>
      <c r="C27" s="3">
        <v>3451407.44</v>
      </c>
      <c r="D27" s="35">
        <v>0</v>
      </c>
      <c r="E27" s="35">
        <v>0</v>
      </c>
      <c r="F27" s="35">
        <v>84960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f t="shared" ref="N27:N34" si="10">+D27+E27+F27+G27+H27+I27+J27+K27+L27+M27</f>
        <v>84960</v>
      </c>
      <c r="O27" s="23"/>
    </row>
    <row r="28" spans="1:17" x14ac:dyDescent="0.3">
      <c r="A28" s="7" t="s">
        <v>25</v>
      </c>
      <c r="B28" s="3">
        <v>2260000</v>
      </c>
      <c r="C28" s="3">
        <v>4391540.37</v>
      </c>
      <c r="D28" s="35">
        <v>0</v>
      </c>
      <c r="E28" s="35">
        <v>324842.2</v>
      </c>
      <c r="F28" s="35">
        <v>96925.49</v>
      </c>
      <c r="G28" s="35">
        <v>125109</v>
      </c>
      <c r="H28" s="35">
        <v>290277</v>
      </c>
      <c r="I28" s="35">
        <v>0</v>
      </c>
      <c r="J28" s="35">
        <v>231756.6</v>
      </c>
      <c r="K28" s="23">
        <v>15876.9</v>
      </c>
      <c r="L28" s="35">
        <v>0</v>
      </c>
      <c r="M28" s="35">
        <v>131289.75</v>
      </c>
      <c r="N28" s="35">
        <f t="shared" si="10"/>
        <v>1216076.94</v>
      </c>
      <c r="O28" s="23"/>
    </row>
    <row r="29" spans="1:17" x14ac:dyDescent="0.3">
      <c r="A29" s="7" t="s">
        <v>26</v>
      </c>
      <c r="B29" s="3">
        <v>550000</v>
      </c>
      <c r="C29" s="3">
        <v>550000</v>
      </c>
      <c r="D29" s="35">
        <v>0</v>
      </c>
      <c r="E29" s="35">
        <v>0</v>
      </c>
      <c r="F29" s="35">
        <v>0</v>
      </c>
      <c r="G29" s="35">
        <v>0</v>
      </c>
      <c r="H29" s="35">
        <v>237782.3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f t="shared" si="10"/>
        <v>237782.3</v>
      </c>
    </row>
    <row r="30" spans="1:17" x14ac:dyDescent="0.3">
      <c r="A30" s="7" t="s">
        <v>27</v>
      </c>
      <c r="B30" s="3">
        <v>2684700</v>
      </c>
      <c r="C30" s="3">
        <v>1842700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401142.2</v>
      </c>
      <c r="J30" s="35">
        <v>0</v>
      </c>
      <c r="K30" s="35">
        <v>0</v>
      </c>
      <c r="L30" s="35">
        <v>0</v>
      </c>
      <c r="M30" s="35">
        <v>71640.160000000003</v>
      </c>
      <c r="N30" s="35">
        <f t="shared" si="10"/>
        <v>472782.36</v>
      </c>
      <c r="O30" s="23"/>
    </row>
    <row r="31" spans="1:17" x14ac:dyDescent="0.3">
      <c r="A31" s="7" t="s">
        <v>28</v>
      </c>
      <c r="B31" s="3">
        <v>2219350</v>
      </c>
      <c r="C31" s="3">
        <v>1617267.5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52635.38</v>
      </c>
      <c r="J31" s="35">
        <v>0</v>
      </c>
      <c r="K31" s="35">
        <v>0</v>
      </c>
      <c r="L31" s="35">
        <v>0</v>
      </c>
      <c r="M31" s="35">
        <v>0</v>
      </c>
      <c r="N31" s="35">
        <f t="shared" si="10"/>
        <v>52635.38</v>
      </c>
      <c r="O31" s="23"/>
    </row>
    <row r="32" spans="1:17" x14ac:dyDescent="0.3">
      <c r="A32" s="7" t="s">
        <v>29</v>
      </c>
      <c r="B32" s="3">
        <v>24294000</v>
      </c>
      <c r="C32" s="3">
        <v>20786499.23</v>
      </c>
      <c r="D32" s="35">
        <v>0</v>
      </c>
      <c r="E32" s="35">
        <v>68212.2</v>
      </c>
      <c r="F32" s="35">
        <v>66480</v>
      </c>
      <c r="G32" s="35">
        <v>0</v>
      </c>
      <c r="H32" s="35">
        <v>1756515.1</v>
      </c>
      <c r="I32" s="35">
        <v>1038932</v>
      </c>
      <c r="J32" s="35">
        <v>2725932.5</v>
      </c>
      <c r="K32" s="23">
        <v>956541.07</v>
      </c>
      <c r="L32" s="23">
        <v>877700</v>
      </c>
      <c r="M32" s="23">
        <v>877700</v>
      </c>
      <c r="N32" s="35">
        <f t="shared" si="10"/>
        <v>8368012.8700000001</v>
      </c>
      <c r="O32" s="23"/>
    </row>
    <row r="33" spans="1:15" ht="28.8" x14ac:dyDescent="0.3">
      <c r="A33" s="32" t="s">
        <v>30</v>
      </c>
      <c r="B33" s="3">
        <v>0</v>
      </c>
      <c r="C33" s="3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f t="shared" si="10"/>
        <v>0</v>
      </c>
      <c r="O33" s="23"/>
    </row>
    <row r="34" spans="1:15" x14ac:dyDescent="0.3">
      <c r="A34" s="29" t="s">
        <v>31</v>
      </c>
      <c r="B34" s="3">
        <v>22791394</v>
      </c>
      <c r="C34" s="3">
        <v>18878964.07</v>
      </c>
      <c r="D34" s="35">
        <v>0</v>
      </c>
      <c r="E34" s="35">
        <v>57820</v>
      </c>
      <c r="F34" s="35">
        <v>260638.4</v>
      </c>
      <c r="G34" s="35">
        <v>0</v>
      </c>
      <c r="H34" s="35">
        <v>362002.45</v>
      </c>
      <c r="I34" s="35">
        <v>469083.7</v>
      </c>
      <c r="J34" s="35">
        <v>396636.35</v>
      </c>
      <c r="K34" s="23">
        <v>178819.56</v>
      </c>
      <c r="L34" s="35">
        <v>0</v>
      </c>
      <c r="M34" s="35">
        <v>575188.46</v>
      </c>
      <c r="N34" s="35">
        <f t="shared" si="10"/>
        <v>2300188.92</v>
      </c>
      <c r="O34" s="23"/>
    </row>
    <row r="35" spans="1:15" x14ac:dyDescent="0.3">
      <c r="A35" s="5" t="s">
        <v>32</v>
      </c>
      <c r="B35" s="9">
        <f>+B36+B37+B38+B39+B40+B41+B42+B43</f>
        <v>3498000</v>
      </c>
      <c r="C35" s="9">
        <f>+C36+C37+C38+C39+C40+C41+C42+C43</f>
        <v>5782500</v>
      </c>
      <c r="D35" s="9">
        <f t="shared" ref="D35:E35" si="11">+D36+D37+D38+D39+D40+D41+D42+D43</f>
        <v>0</v>
      </c>
      <c r="E35" s="9">
        <f t="shared" si="11"/>
        <v>62426</v>
      </c>
      <c r="F35" s="9">
        <f t="shared" ref="F35:L35" si="12">+F36+F37+F38+F39+F40+F41+F42+F43</f>
        <v>850561.05</v>
      </c>
      <c r="G35" s="9">
        <f t="shared" si="12"/>
        <v>88205.759999999995</v>
      </c>
      <c r="H35" s="9">
        <f t="shared" si="12"/>
        <v>123027.2</v>
      </c>
      <c r="I35" s="9">
        <f t="shared" si="12"/>
        <v>0</v>
      </c>
      <c r="J35" s="9">
        <f t="shared" si="12"/>
        <v>0</v>
      </c>
      <c r="K35" s="9">
        <f t="shared" si="12"/>
        <v>0</v>
      </c>
      <c r="L35" s="9">
        <f t="shared" si="12"/>
        <v>57181.5</v>
      </c>
      <c r="M35" s="9">
        <f t="shared" ref="M35" si="13">+M36+M37+M38+M39+M40+M41+M42+M43</f>
        <v>0</v>
      </c>
      <c r="N35" s="37">
        <f>+D35+E35+F35+G35+H35+I35+J35+K35+L35+M35</f>
        <v>1181401.51</v>
      </c>
      <c r="O35" s="23"/>
    </row>
    <row r="36" spans="1:15" x14ac:dyDescent="0.3">
      <c r="A36" s="7" t="s">
        <v>33</v>
      </c>
      <c r="B36" s="3">
        <v>1050000</v>
      </c>
      <c r="C36" s="3">
        <v>2050400</v>
      </c>
      <c r="D36" s="35">
        <v>0</v>
      </c>
      <c r="E36" s="35">
        <v>0</v>
      </c>
      <c r="F36" s="35">
        <v>644400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f>+D36+E36+F36+G36+H36+I36+J36+K36+L36+M36</f>
        <v>644400</v>
      </c>
      <c r="O36" s="23"/>
    </row>
    <row r="37" spans="1:15" x14ac:dyDescent="0.3">
      <c r="A37" s="7" t="s">
        <v>34</v>
      </c>
      <c r="B37" s="3">
        <v>148000</v>
      </c>
      <c r="C37" s="3">
        <v>148000</v>
      </c>
      <c r="D37" s="35">
        <v>0</v>
      </c>
      <c r="E37" s="35">
        <v>62426</v>
      </c>
      <c r="F37" s="35">
        <v>206161.05</v>
      </c>
      <c r="G37" s="35">
        <v>88205.759999999995</v>
      </c>
      <c r="H37" s="35">
        <v>123027.2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f t="shared" ref="N37:N50" si="14">+D37+E37+F37+G37+H37+I37+J37+K37+L37+M37</f>
        <v>479820.01</v>
      </c>
      <c r="O37" s="23"/>
    </row>
    <row r="38" spans="1:15" x14ac:dyDescent="0.3">
      <c r="A38" s="7" t="s">
        <v>35</v>
      </c>
      <c r="B38" s="3">
        <v>0</v>
      </c>
      <c r="C38" s="3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f t="shared" si="14"/>
        <v>0</v>
      </c>
      <c r="O38" s="23"/>
    </row>
    <row r="39" spans="1:15" x14ac:dyDescent="0.3">
      <c r="A39" s="7" t="s">
        <v>36</v>
      </c>
      <c r="B39" s="3">
        <v>0</v>
      </c>
      <c r="C39" s="3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f t="shared" si="14"/>
        <v>0</v>
      </c>
      <c r="O39" s="23"/>
    </row>
    <row r="40" spans="1:15" x14ac:dyDescent="0.3">
      <c r="A40" s="7" t="s">
        <v>37</v>
      </c>
      <c r="B40" s="3">
        <v>0</v>
      </c>
      <c r="C40" s="3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f t="shared" si="14"/>
        <v>0</v>
      </c>
      <c r="O40" s="23"/>
    </row>
    <row r="41" spans="1:15" x14ac:dyDescent="0.3">
      <c r="A41" s="7" t="s">
        <v>38</v>
      </c>
      <c r="B41" s="3">
        <v>0</v>
      </c>
      <c r="C41" s="3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f t="shared" si="14"/>
        <v>0</v>
      </c>
      <c r="O41" s="23"/>
    </row>
    <row r="42" spans="1:15" x14ac:dyDescent="0.3">
      <c r="A42" s="7" t="s">
        <v>39</v>
      </c>
      <c r="B42" s="3">
        <v>2300000</v>
      </c>
      <c r="C42" s="3">
        <v>3584100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57181.5</v>
      </c>
      <c r="M42" s="35">
        <v>0</v>
      </c>
      <c r="N42" s="35">
        <f t="shared" si="14"/>
        <v>57181.5</v>
      </c>
      <c r="O42" s="23"/>
    </row>
    <row r="43" spans="1:15" x14ac:dyDescent="0.3">
      <c r="A43" s="7" t="s">
        <v>40</v>
      </c>
      <c r="B43" s="3">
        <v>0</v>
      </c>
      <c r="C43" s="3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f t="shared" si="14"/>
        <v>0</v>
      </c>
      <c r="O43" s="23"/>
    </row>
    <row r="44" spans="1:15" x14ac:dyDescent="0.3">
      <c r="A44" s="5" t="s">
        <v>41</v>
      </c>
      <c r="B44" s="3">
        <f>+B45+B46+B47+B48+B49+B50</f>
        <v>0</v>
      </c>
      <c r="C44" s="3">
        <f>+C45+C46+C47+C48+C49+C50</f>
        <v>0</v>
      </c>
      <c r="D44" s="3">
        <f t="shared" ref="D44:F44" si="15">+D45+D46+D47+D48+D49+D50</f>
        <v>0</v>
      </c>
      <c r="E44" s="3">
        <f t="shared" si="15"/>
        <v>0</v>
      </c>
      <c r="F44" s="3">
        <f t="shared" si="15"/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5">
        <f t="shared" si="14"/>
        <v>0</v>
      </c>
      <c r="O44" s="23"/>
    </row>
    <row r="45" spans="1:15" x14ac:dyDescent="0.3">
      <c r="A45" s="7" t="s">
        <v>42</v>
      </c>
      <c r="B45" s="3">
        <v>0</v>
      </c>
      <c r="C45" s="3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f t="shared" si="14"/>
        <v>0</v>
      </c>
      <c r="O45" s="23"/>
    </row>
    <row r="46" spans="1:15" x14ac:dyDescent="0.3">
      <c r="A46" s="7" t="s">
        <v>43</v>
      </c>
      <c r="B46" s="3">
        <v>0</v>
      </c>
      <c r="C46" s="3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f t="shared" si="14"/>
        <v>0</v>
      </c>
      <c r="O46" s="23"/>
    </row>
    <row r="47" spans="1:15" x14ac:dyDescent="0.3">
      <c r="A47" s="7" t="s">
        <v>44</v>
      </c>
      <c r="B47" s="3">
        <v>0</v>
      </c>
      <c r="C47" s="3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f t="shared" si="14"/>
        <v>0</v>
      </c>
      <c r="O47" s="23"/>
    </row>
    <row r="48" spans="1:15" x14ac:dyDescent="0.3">
      <c r="A48" s="7" t="s">
        <v>45</v>
      </c>
      <c r="B48" s="3">
        <v>0</v>
      </c>
      <c r="C48" s="3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f t="shared" si="14"/>
        <v>0</v>
      </c>
      <c r="O48" s="23"/>
    </row>
    <row r="49" spans="1:17" x14ac:dyDescent="0.3">
      <c r="A49" s="7" t="s">
        <v>46</v>
      </c>
      <c r="B49" s="3">
        <v>0</v>
      </c>
      <c r="C49" s="3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f t="shared" si="14"/>
        <v>0</v>
      </c>
      <c r="O49" s="23"/>
    </row>
    <row r="50" spans="1:17" x14ac:dyDescent="0.3">
      <c r="A50" s="7" t="s">
        <v>47</v>
      </c>
      <c r="B50" s="3">
        <v>0</v>
      </c>
      <c r="C50" s="3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f t="shared" si="14"/>
        <v>0</v>
      </c>
      <c r="O50" s="23"/>
    </row>
    <row r="51" spans="1:17" x14ac:dyDescent="0.3">
      <c r="A51" s="5" t="s">
        <v>48</v>
      </c>
      <c r="B51" s="9">
        <f>+B52+B53+B54+B55+B56+B57+B58+B59+B60</f>
        <v>11653050</v>
      </c>
      <c r="C51" s="9">
        <f>+C52+C53+C54+C55+C56+C57+C58+C59+C60</f>
        <v>20970150</v>
      </c>
      <c r="D51" s="9">
        <f t="shared" ref="D51:E51" si="16">+D52+D53+D54+D55+D56+D57+D58+D59+D60</f>
        <v>0</v>
      </c>
      <c r="E51" s="9">
        <f t="shared" si="16"/>
        <v>0</v>
      </c>
      <c r="F51" s="9">
        <f>+F52+F53+F54+F55+F56+F57+F58+F59+F60</f>
        <v>855653.53</v>
      </c>
      <c r="G51" s="9">
        <v>0</v>
      </c>
      <c r="H51" s="9">
        <f t="shared" ref="H51:M51" si="17">+H52+H53+H54+H55+H56+H57+H58+H59+H60</f>
        <v>1821038.6199999999</v>
      </c>
      <c r="I51" s="9">
        <f t="shared" si="17"/>
        <v>592306.09</v>
      </c>
      <c r="J51" s="9">
        <f t="shared" si="17"/>
        <v>994907.7</v>
      </c>
      <c r="K51" s="9">
        <f t="shared" si="17"/>
        <v>47790</v>
      </c>
      <c r="L51" s="9">
        <f t="shared" si="17"/>
        <v>0</v>
      </c>
      <c r="M51" s="9">
        <f t="shared" si="17"/>
        <v>2438558.63</v>
      </c>
      <c r="N51" s="37">
        <f>+D51+E51+F51+G51+H51+I51+J51+K51+L51+M51</f>
        <v>6750254.5699999994</v>
      </c>
      <c r="O51" s="23"/>
    </row>
    <row r="52" spans="1:17" x14ac:dyDescent="0.3">
      <c r="A52" s="7" t="s">
        <v>49</v>
      </c>
      <c r="B52" s="3">
        <v>6500000</v>
      </c>
      <c r="C52" s="3">
        <v>13412050</v>
      </c>
      <c r="D52" s="35">
        <v>0</v>
      </c>
      <c r="E52" s="35">
        <v>0</v>
      </c>
      <c r="F52" s="35">
        <v>0</v>
      </c>
      <c r="G52" s="35">
        <v>0</v>
      </c>
      <c r="H52" s="35">
        <v>1639441.89</v>
      </c>
      <c r="I52" s="35">
        <v>262854.44</v>
      </c>
      <c r="J52" s="35">
        <v>994907.7</v>
      </c>
      <c r="K52" s="23">
        <v>47790</v>
      </c>
      <c r="L52" s="35">
        <v>0</v>
      </c>
      <c r="M52" s="35">
        <v>419010.57</v>
      </c>
      <c r="N52" s="35">
        <f>+D52+E52+F52+G52+H52+I52+J52+K52+L52+M52</f>
        <v>3364004.5999999996</v>
      </c>
      <c r="O52" s="23"/>
    </row>
    <row r="53" spans="1:17" x14ac:dyDescent="0.3">
      <c r="A53" s="7" t="s">
        <v>50</v>
      </c>
      <c r="B53" s="3">
        <v>670000</v>
      </c>
      <c r="C53" s="3">
        <v>670000</v>
      </c>
      <c r="D53" s="35">
        <v>0</v>
      </c>
      <c r="E53" s="35">
        <v>0</v>
      </c>
      <c r="F53" s="35">
        <v>0</v>
      </c>
      <c r="G53" s="35">
        <v>0</v>
      </c>
      <c r="H53" s="35">
        <v>137490.73000000001</v>
      </c>
      <c r="I53" s="35">
        <v>0</v>
      </c>
      <c r="J53" s="35">
        <v>0</v>
      </c>
      <c r="K53" s="35">
        <v>0</v>
      </c>
      <c r="L53" s="35">
        <v>0</v>
      </c>
      <c r="M53" s="35">
        <v>125044.6</v>
      </c>
      <c r="N53" s="35">
        <f t="shared" ref="N53:N69" si="18">+D53+E53+F53+G53+H53+I53+J53+K53+L53+M53</f>
        <v>262535.33</v>
      </c>
      <c r="O53" s="23"/>
    </row>
    <row r="54" spans="1:17" x14ac:dyDescent="0.3">
      <c r="A54" s="7" t="s">
        <v>51</v>
      </c>
      <c r="B54" s="3">
        <v>310000</v>
      </c>
      <c r="C54" s="3">
        <v>210000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f t="shared" si="18"/>
        <v>0</v>
      </c>
      <c r="O54" s="23"/>
      <c r="Q54" s="38"/>
    </row>
    <row r="55" spans="1:17" x14ac:dyDescent="0.3">
      <c r="A55" s="7" t="s">
        <v>52</v>
      </c>
      <c r="B55" s="3">
        <v>1900000</v>
      </c>
      <c r="C55" s="3">
        <v>1044346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f t="shared" si="18"/>
        <v>0</v>
      </c>
      <c r="O55" s="23"/>
    </row>
    <row r="56" spans="1:17" x14ac:dyDescent="0.3">
      <c r="A56" s="7" t="s">
        <v>53</v>
      </c>
      <c r="B56" s="3">
        <v>1516050</v>
      </c>
      <c r="C56" s="3">
        <v>2579254</v>
      </c>
      <c r="D56" s="35">
        <v>0</v>
      </c>
      <c r="E56" s="35">
        <v>0</v>
      </c>
      <c r="F56" s="35">
        <v>855653.53</v>
      </c>
      <c r="G56" s="35">
        <v>0</v>
      </c>
      <c r="H56" s="35">
        <v>44106</v>
      </c>
      <c r="I56" s="35">
        <v>77451.649999999994</v>
      </c>
      <c r="J56" s="35">
        <v>0</v>
      </c>
      <c r="K56" s="35">
        <v>0</v>
      </c>
      <c r="L56" s="35">
        <v>0</v>
      </c>
      <c r="M56" s="35">
        <v>621417.98</v>
      </c>
      <c r="N56" s="35">
        <f t="shared" si="18"/>
        <v>1598629.1600000001</v>
      </c>
      <c r="O56" s="23"/>
    </row>
    <row r="57" spans="1:17" x14ac:dyDescent="0.3">
      <c r="A57" s="7" t="s">
        <v>54</v>
      </c>
      <c r="B57" s="3">
        <v>300000</v>
      </c>
      <c r="C57" s="3">
        <v>1800000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1273085.48</v>
      </c>
      <c r="N57" s="35">
        <f t="shared" si="18"/>
        <v>1273085.48</v>
      </c>
      <c r="O57" s="23"/>
    </row>
    <row r="58" spans="1:17" x14ac:dyDescent="0.3">
      <c r="A58" s="7" t="s">
        <v>55</v>
      </c>
      <c r="B58" s="3">
        <v>0</v>
      </c>
      <c r="C58" s="3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f t="shared" si="18"/>
        <v>0</v>
      </c>
      <c r="O58" s="23"/>
    </row>
    <row r="59" spans="1:17" x14ac:dyDescent="0.3">
      <c r="A59" s="7" t="s">
        <v>56</v>
      </c>
      <c r="B59" s="3">
        <v>157000</v>
      </c>
      <c r="C59" s="3">
        <v>354500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252000</v>
      </c>
      <c r="J59" s="35">
        <v>0</v>
      </c>
      <c r="K59" s="35">
        <v>0</v>
      </c>
      <c r="L59" s="35">
        <v>0</v>
      </c>
      <c r="M59" s="35">
        <v>0</v>
      </c>
      <c r="N59" s="35">
        <f t="shared" si="18"/>
        <v>252000</v>
      </c>
      <c r="O59" s="23"/>
    </row>
    <row r="60" spans="1:17" x14ac:dyDescent="0.3">
      <c r="A60" s="7" t="s">
        <v>57</v>
      </c>
      <c r="B60" s="3">
        <v>300000</v>
      </c>
      <c r="C60" s="3">
        <v>900000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f t="shared" si="18"/>
        <v>0</v>
      </c>
      <c r="O60" s="23"/>
    </row>
    <row r="61" spans="1:17" x14ac:dyDescent="0.3">
      <c r="A61" s="10" t="s">
        <v>58</v>
      </c>
      <c r="B61" s="9">
        <f>+B62+B63+B64+B65</f>
        <v>0</v>
      </c>
      <c r="C61" s="9">
        <f t="shared" ref="C61:F61" si="19">+C62+C63+C64+C65</f>
        <v>21000000</v>
      </c>
      <c r="D61" s="9">
        <f t="shared" si="19"/>
        <v>0</v>
      </c>
      <c r="E61" s="9">
        <f t="shared" si="19"/>
        <v>0</v>
      </c>
      <c r="F61" s="9">
        <f t="shared" si="19"/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35">
        <f t="shared" si="18"/>
        <v>0</v>
      </c>
      <c r="O61" s="23"/>
    </row>
    <row r="62" spans="1:17" x14ac:dyDescent="0.3">
      <c r="A62" s="7" t="s">
        <v>59</v>
      </c>
      <c r="B62" s="3">
        <v>0</v>
      </c>
      <c r="C62" s="3">
        <v>21000000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f t="shared" si="18"/>
        <v>0</v>
      </c>
      <c r="O62" s="23"/>
    </row>
    <row r="63" spans="1:17" x14ac:dyDescent="0.3">
      <c r="A63" s="7" t="s">
        <v>60</v>
      </c>
      <c r="B63" s="3">
        <v>0</v>
      </c>
      <c r="C63" s="3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f t="shared" si="18"/>
        <v>0</v>
      </c>
      <c r="O63" s="23"/>
    </row>
    <row r="64" spans="1:17" x14ac:dyDescent="0.3">
      <c r="A64" s="7" t="s">
        <v>61</v>
      </c>
      <c r="B64" s="3">
        <v>0</v>
      </c>
      <c r="C64" s="3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f t="shared" si="18"/>
        <v>0</v>
      </c>
      <c r="O64" s="23"/>
    </row>
    <row r="65" spans="1:25" x14ac:dyDescent="0.3">
      <c r="A65" s="7" t="s">
        <v>62</v>
      </c>
      <c r="B65" s="3">
        <v>0</v>
      </c>
      <c r="C65" s="3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f t="shared" si="18"/>
        <v>0</v>
      </c>
      <c r="O65" s="23"/>
    </row>
    <row r="66" spans="1:25" x14ac:dyDescent="0.3">
      <c r="A66" s="4" t="s">
        <v>63</v>
      </c>
      <c r="B66" s="11">
        <f>+B67</f>
        <v>0</v>
      </c>
      <c r="C66" s="11">
        <f t="shared" ref="C66:F66" si="20">+C67</f>
        <v>0</v>
      </c>
      <c r="D66" s="11">
        <f t="shared" si="20"/>
        <v>0</v>
      </c>
      <c r="E66" s="11">
        <f t="shared" si="20"/>
        <v>0</v>
      </c>
      <c r="F66" s="11">
        <f t="shared" si="20"/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35">
        <f t="shared" si="18"/>
        <v>0</v>
      </c>
      <c r="O66" s="23"/>
    </row>
    <row r="67" spans="1:25" x14ac:dyDescent="0.3">
      <c r="A67" s="5" t="s">
        <v>64</v>
      </c>
      <c r="B67" s="20">
        <f>+B68+B69</f>
        <v>0</v>
      </c>
      <c r="C67" s="20">
        <f t="shared" ref="C67:F67" si="21">+C68+C69</f>
        <v>0</v>
      </c>
      <c r="D67" s="20">
        <f t="shared" si="21"/>
        <v>0</v>
      </c>
      <c r="E67" s="20">
        <f t="shared" si="21"/>
        <v>0</v>
      </c>
      <c r="F67" s="20">
        <f t="shared" si="21"/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35">
        <f t="shared" si="18"/>
        <v>0</v>
      </c>
      <c r="O67" s="23"/>
    </row>
    <row r="68" spans="1:25" x14ac:dyDescent="0.3">
      <c r="A68" s="7" t="s">
        <v>65</v>
      </c>
      <c r="B68" s="19">
        <v>0</v>
      </c>
      <c r="C68" s="19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f t="shared" si="18"/>
        <v>0</v>
      </c>
      <c r="O68" s="23"/>
    </row>
    <row r="69" spans="1:25" x14ac:dyDescent="0.3">
      <c r="A69" s="7" t="s">
        <v>66</v>
      </c>
      <c r="B69" s="3">
        <v>0</v>
      </c>
      <c r="C69" s="3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f t="shared" si="18"/>
        <v>0</v>
      </c>
      <c r="O69" s="23"/>
    </row>
    <row r="70" spans="1:25" x14ac:dyDescent="0.3">
      <c r="A70" s="33" t="s">
        <v>67</v>
      </c>
      <c r="B70" s="24">
        <f>+B9+B15+B25+B35+B44+B51+B61+B67</f>
        <v>692073784</v>
      </c>
      <c r="C70" s="24">
        <f>+C9+C15+C25+C35+C44+C51+C61+C67</f>
        <v>790110913.55000007</v>
      </c>
      <c r="D70" s="24">
        <f t="shared" ref="D70:G70" si="22">+D9+D15+D25+D35+D44+D51+D61+D67</f>
        <v>39961650.950000003</v>
      </c>
      <c r="E70" s="24">
        <f t="shared" si="22"/>
        <v>45087897.780000009</v>
      </c>
      <c r="F70" s="24">
        <f t="shared" si="22"/>
        <v>53183261.299999997</v>
      </c>
      <c r="G70" s="24">
        <f t="shared" si="22"/>
        <v>37358603.780000001</v>
      </c>
      <c r="H70" s="24">
        <f t="shared" ref="H70:I70" si="23">+H9+H15+H25+H35+H44+H51+H61+H67</f>
        <v>71290041.730000004</v>
      </c>
      <c r="I70" s="24">
        <f t="shared" si="23"/>
        <v>45551394.920000002</v>
      </c>
      <c r="J70" s="24">
        <f t="shared" ref="J70:L70" si="24">+J9+J15+J25+J35+J44+J51+J61+J67</f>
        <v>50889956.100000009</v>
      </c>
      <c r="K70" s="24">
        <f t="shared" ref="K70" si="25">+K9+K15+K25+K35+K44+K51+K61+K67</f>
        <v>55448895.149999999</v>
      </c>
      <c r="L70" s="24">
        <f t="shared" si="24"/>
        <v>38551936.980000004</v>
      </c>
      <c r="M70" s="24">
        <f t="shared" ref="M70" si="26">+M9+M15+M25+M35+M44+M51+M61+M67</f>
        <v>76643564.189999998</v>
      </c>
      <c r="N70" s="24">
        <f>+N9+N15+N25+N35+N44+N51+N61+N67</f>
        <v>513967202.88000005</v>
      </c>
      <c r="O70" s="23"/>
      <c r="P70" s="23"/>
      <c r="Q70" s="23"/>
    </row>
    <row r="71" spans="1:25" x14ac:dyDescent="0.3">
      <c r="A71" s="1" t="s">
        <v>68</v>
      </c>
      <c r="B71" s="12"/>
      <c r="D71" s="23"/>
      <c r="E71" s="23"/>
      <c r="F71" s="23"/>
      <c r="G71" s="23"/>
      <c r="H71" s="23"/>
      <c r="I71" s="23"/>
      <c r="J71" s="23"/>
      <c r="K71" s="23"/>
      <c r="L71" s="23"/>
      <c r="M71" s="23"/>
      <c r="O71" s="23"/>
    </row>
    <row r="72" spans="1:25" x14ac:dyDescent="0.3">
      <c r="B72" s="12"/>
      <c r="C72" s="3"/>
      <c r="D72" s="23"/>
      <c r="E72" s="23"/>
      <c r="F72" s="23"/>
      <c r="G72" s="23"/>
      <c r="H72" s="23"/>
      <c r="I72" s="23"/>
      <c r="J72" s="23"/>
      <c r="K72" s="23"/>
      <c r="L72" s="23"/>
      <c r="M72" s="23"/>
      <c r="O72" s="23"/>
    </row>
    <row r="73" spans="1:25" x14ac:dyDescent="0.3">
      <c r="B73" s="12"/>
      <c r="C73" s="8"/>
      <c r="D73" s="23"/>
      <c r="E73" s="23"/>
      <c r="F73" s="23"/>
      <c r="G73" s="23"/>
      <c r="H73" s="23"/>
      <c r="I73" s="23"/>
      <c r="J73" s="23"/>
      <c r="K73" s="23"/>
      <c r="L73" s="23"/>
      <c r="M73" s="23"/>
      <c r="O73" s="23"/>
    </row>
    <row r="74" spans="1:25" x14ac:dyDescent="0.3">
      <c r="B74" s="12"/>
      <c r="D74" s="23"/>
      <c r="E74" s="23"/>
      <c r="F74" s="23"/>
      <c r="G74" s="23"/>
      <c r="H74" s="23"/>
      <c r="I74" s="23"/>
      <c r="J74" s="23"/>
      <c r="K74" s="23"/>
      <c r="L74" s="23"/>
      <c r="M74" s="23"/>
      <c r="O74" s="23"/>
    </row>
    <row r="75" spans="1:25" x14ac:dyDescent="0.3">
      <c r="B75" s="12"/>
      <c r="D75" s="23"/>
      <c r="E75" s="23"/>
      <c r="F75" s="23"/>
      <c r="G75" s="23"/>
      <c r="H75" s="23"/>
      <c r="I75" s="23"/>
      <c r="J75" s="23"/>
      <c r="K75" s="23"/>
      <c r="L75" s="23"/>
      <c r="M75" s="23"/>
      <c r="O75" s="23"/>
    </row>
    <row r="76" spans="1:25" x14ac:dyDescent="0.3">
      <c r="A76" s="13"/>
      <c r="B76" s="12"/>
      <c r="C76" s="49"/>
      <c r="D76" s="23"/>
      <c r="E76" s="23"/>
      <c r="F76" s="23"/>
      <c r="G76" s="23"/>
      <c r="H76" s="23"/>
      <c r="I76" s="23"/>
      <c r="J76" s="23"/>
      <c r="K76" s="23"/>
      <c r="L76" s="23"/>
      <c r="M76" s="23"/>
      <c r="O76" s="23"/>
    </row>
    <row r="77" spans="1:25" x14ac:dyDescent="0.3">
      <c r="A77" s="14" t="s">
        <v>79</v>
      </c>
      <c r="B77" s="14"/>
      <c r="C77" s="14"/>
      <c r="D77" s="14" t="s">
        <v>82</v>
      </c>
      <c r="E77" s="14"/>
      <c r="F77" s="14" t="s">
        <v>86</v>
      </c>
      <c r="G77" s="14" t="s">
        <v>87</v>
      </c>
      <c r="H77" s="14"/>
      <c r="I77" s="14"/>
      <c r="J77" s="14"/>
      <c r="K77" s="14"/>
      <c r="L77" s="14"/>
      <c r="M77" s="14"/>
      <c r="N77" s="1"/>
      <c r="O77" s="23"/>
      <c r="P77" s="14"/>
      <c r="Q77" s="50"/>
      <c r="R77" s="50"/>
      <c r="S77" s="50"/>
      <c r="T77" s="50"/>
      <c r="U77" s="50"/>
    </row>
    <row r="78" spans="1:25" x14ac:dyDescent="0.3">
      <c r="A78" s="15" t="s">
        <v>92</v>
      </c>
      <c r="B78" s="15"/>
      <c r="C78" s="15"/>
      <c r="D78" s="15"/>
      <c r="E78" s="15"/>
      <c r="F78" s="43"/>
      <c r="G78" s="43"/>
      <c r="H78" s="43"/>
      <c r="I78" s="43"/>
      <c r="J78" s="43"/>
      <c r="K78" s="43"/>
      <c r="L78" s="43"/>
      <c r="M78" s="43"/>
      <c r="N78" s="43"/>
      <c r="O78" s="1"/>
      <c r="P78" s="23"/>
      <c r="Q78" s="15"/>
      <c r="S78" s="50"/>
      <c r="T78" s="50"/>
      <c r="U78" s="50"/>
      <c r="V78" s="50"/>
      <c r="W78" s="50"/>
      <c r="X78" s="50"/>
      <c r="Y78" s="50"/>
    </row>
    <row r="79" spans="1:25" x14ac:dyDescent="0.3">
      <c r="A79" s="15" t="s">
        <v>89</v>
      </c>
      <c r="B79" s="15"/>
      <c r="C79" s="15"/>
      <c r="D79" s="15"/>
      <c r="E79" s="15"/>
      <c r="F79" s="43"/>
      <c r="G79" s="43"/>
      <c r="H79" s="43"/>
      <c r="I79" s="43"/>
      <c r="J79" s="43"/>
      <c r="K79" s="43"/>
      <c r="L79" s="43"/>
      <c r="M79" s="43"/>
      <c r="N79" s="43"/>
      <c r="O79" s="15"/>
      <c r="P79" s="23"/>
      <c r="Q79" s="15"/>
    </row>
    <row r="80" spans="1:25" x14ac:dyDescent="0.3">
      <c r="B80" s="12"/>
      <c r="D80" s="23"/>
      <c r="E80" s="23"/>
      <c r="F80" s="15"/>
      <c r="G80" s="15"/>
      <c r="H80" s="15"/>
      <c r="I80" s="15"/>
      <c r="J80" s="15"/>
      <c r="K80" s="15"/>
      <c r="L80" s="15"/>
      <c r="M80" s="15"/>
      <c r="N80" s="15"/>
      <c r="O80" s="23"/>
    </row>
    <row r="81" spans="1:15" x14ac:dyDescent="0.3">
      <c r="B81" s="12"/>
      <c r="D81" s="23"/>
      <c r="E81" s="23"/>
      <c r="F81" s="23"/>
      <c r="G81" s="23"/>
      <c r="H81" s="23"/>
      <c r="I81" s="23"/>
      <c r="J81" s="23"/>
      <c r="K81" s="23"/>
      <c r="L81" s="23"/>
      <c r="M81" s="23"/>
      <c r="O81" s="23"/>
    </row>
    <row r="82" spans="1:15" x14ac:dyDescent="0.3">
      <c r="A82" s="68" t="s">
        <v>69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23"/>
    </row>
    <row r="83" spans="1:15" x14ac:dyDescent="0.3">
      <c r="A83" s="59" t="s">
        <v>70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23"/>
    </row>
    <row r="84" spans="1:15" x14ac:dyDescent="0.3">
      <c r="A84" s="59" t="s">
        <v>71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23"/>
    </row>
    <row r="85" spans="1:15" x14ac:dyDescent="0.3">
      <c r="B85" s="12"/>
      <c r="D85" s="23"/>
      <c r="E85" s="23"/>
      <c r="F85" s="23"/>
      <c r="G85" s="23"/>
      <c r="H85" s="23"/>
      <c r="I85" s="23"/>
      <c r="J85" s="23"/>
      <c r="K85" s="23"/>
      <c r="L85" s="23"/>
      <c r="M85" s="23"/>
      <c r="O85" s="23"/>
    </row>
    <row r="86" spans="1:15" x14ac:dyDescent="0.3">
      <c r="B86" s="12"/>
      <c r="D86" s="23"/>
      <c r="E86" s="23"/>
      <c r="F86" s="23"/>
      <c r="G86" s="23"/>
      <c r="H86" s="23"/>
      <c r="I86" s="23"/>
      <c r="J86" s="23"/>
      <c r="K86" s="23"/>
      <c r="L86" s="23"/>
      <c r="M86" s="23"/>
      <c r="O86" s="23"/>
    </row>
    <row r="87" spans="1:15" x14ac:dyDescent="0.3">
      <c r="B87" s="12"/>
      <c r="D87" s="23"/>
      <c r="E87" s="23"/>
      <c r="F87" s="23"/>
      <c r="G87" s="23"/>
      <c r="H87" s="23"/>
      <c r="I87" s="23"/>
      <c r="J87" s="23"/>
      <c r="K87" s="23"/>
      <c r="L87" s="23"/>
      <c r="M87" s="23"/>
      <c r="O87" s="23"/>
    </row>
    <row r="88" spans="1:15" x14ac:dyDescent="0.3">
      <c r="B88" s="12"/>
      <c r="D88" s="23"/>
      <c r="E88" s="23"/>
      <c r="F88" s="23"/>
      <c r="G88" s="23"/>
      <c r="H88" s="23"/>
      <c r="I88" s="23"/>
      <c r="J88" s="23"/>
      <c r="K88" s="23"/>
      <c r="L88" s="23"/>
      <c r="M88" s="23"/>
      <c r="O88" s="23"/>
    </row>
    <row r="89" spans="1:15" x14ac:dyDescent="0.3">
      <c r="B89" s="12"/>
      <c r="D89" s="23"/>
      <c r="E89" s="23"/>
      <c r="F89" s="23"/>
      <c r="G89" s="23"/>
      <c r="H89" s="23"/>
      <c r="I89" s="23"/>
      <c r="J89" s="23"/>
      <c r="K89" s="23"/>
      <c r="L89" s="23"/>
      <c r="M89" s="23"/>
      <c r="O89" s="23"/>
    </row>
    <row r="90" spans="1:15" x14ac:dyDescent="0.3">
      <c r="B90" s="12"/>
      <c r="D90" s="23"/>
      <c r="E90" s="23"/>
      <c r="F90" s="23"/>
      <c r="G90" s="23"/>
      <c r="H90" s="23"/>
      <c r="I90" s="23"/>
      <c r="J90" s="23"/>
      <c r="K90" s="23"/>
      <c r="L90" s="23"/>
      <c r="M90" s="23"/>
      <c r="O90" s="23"/>
    </row>
    <row r="91" spans="1:15" x14ac:dyDescent="0.3">
      <c r="A91" s="15"/>
      <c r="B91" s="16"/>
      <c r="D91" s="23"/>
      <c r="E91" s="23"/>
      <c r="F91" s="23"/>
      <c r="G91" s="23"/>
      <c r="H91" s="23"/>
      <c r="I91" s="23"/>
      <c r="J91" s="23"/>
      <c r="K91" s="23"/>
      <c r="L91" s="23"/>
      <c r="M91" s="23"/>
      <c r="O91" s="23"/>
    </row>
    <row r="92" spans="1:15" ht="15.6" x14ac:dyDescent="0.3">
      <c r="A92" s="17"/>
      <c r="B92" s="17"/>
      <c r="D92" s="23"/>
      <c r="E92" s="23"/>
      <c r="F92" s="23"/>
      <c r="G92" s="23"/>
      <c r="H92" s="23"/>
      <c r="I92" s="23"/>
      <c r="J92" s="23"/>
      <c r="K92" s="23"/>
      <c r="L92" s="23"/>
      <c r="M92" s="23"/>
      <c r="O92" s="23"/>
    </row>
    <row r="93" spans="1:15" x14ac:dyDescent="0.3"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spans="1:15" x14ac:dyDescent="0.3"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spans="1:15" x14ac:dyDescent="0.3">
      <c r="A95" s="12"/>
      <c r="B95" s="12"/>
      <c r="C95" s="14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spans="1:15" x14ac:dyDescent="0.3">
      <c r="A96" s="12"/>
      <c r="B96" s="12"/>
      <c r="C96" s="15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1:13" x14ac:dyDescent="0.3">
      <c r="C97" s="15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1:13" x14ac:dyDescent="0.3"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spans="1:13" x14ac:dyDescent="0.3"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spans="1:13" x14ac:dyDescent="0.3"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spans="1:13" x14ac:dyDescent="0.3">
      <c r="A101" s="12"/>
    </row>
    <row r="102" spans="1:13" x14ac:dyDescent="0.3">
      <c r="A102" s="12"/>
      <c r="C102" s="18"/>
    </row>
    <row r="103" spans="1:13" x14ac:dyDescent="0.3">
      <c r="C103" s="16"/>
    </row>
    <row r="104" spans="1:13" x14ac:dyDescent="0.3">
      <c r="C104" s="16"/>
    </row>
    <row r="110" spans="1:13" x14ac:dyDescent="0.3">
      <c r="C110" s="16"/>
    </row>
    <row r="114" spans="3:3" x14ac:dyDescent="0.3">
      <c r="C114" s="12"/>
    </row>
    <row r="115" spans="3:3" x14ac:dyDescent="0.3">
      <c r="C115" s="12"/>
    </row>
    <row r="171" spans="15:15" x14ac:dyDescent="0.3">
      <c r="O171">
        <v>88205.759999999995</v>
      </c>
    </row>
    <row r="176" spans="15:15" x14ac:dyDescent="0.3">
      <c r="O176">
        <v>88205.759999999995</v>
      </c>
    </row>
    <row r="201" spans="15:15" x14ac:dyDescent="0.3">
      <c r="O201">
        <v>37358603.780000001</v>
      </c>
    </row>
  </sheetData>
  <mergeCells count="12">
    <mergeCell ref="A84:N84"/>
    <mergeCell ref="D6:N6"/>
    <mergeCell ref="A6:A7"/>
    <mergeCell ref="B6:B7"/>
    <mergeCell ref="C6:C7"/>
    <mergeCell ref="A82:N82"/>
    <mergeCell ref="A83:N83"/>
    <mergeCell ref="A1:N1"/>
    <mergeCell ref="A2:N2"/>
    <mergeCell ref="A3:N3"/>
    <mergeCell ref="A4:N4"/>
    <mergeCell ref="A5:N5"/>
  </mergeCells>
  <pageMargins left="0.23622047244094491" right="0.23622047244094491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Carlos Ogando</cp:lastModifiedBy>
  <cp:lastPrinted>2025-06-03T15:13:09Z</cp:lastPrinted>
  <dcterms:created xsi:type="dcterms:W3CDTF">2025-01-08T18:18:37Z</dcterms:created>
  <dcterms:modified xsi:type="dcterms:W3CDTF">2025-11-05T17:03:32Z</dcterms:modified>
</cp:coreProperties>
</file>