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595" i="5" l="1"/>
  <c r="AG596" i="5"/>
  <c r="AG597" i="5"/>
  <c r="AG598" i="5"/>
  <c r="AG599" i="5"/>
  <c r="AG600" i="5"/>
  <c r="AG601" i="5"/>
  <c r="AG602" i="5"/>
  <c r="AG603" i="5"/>
  <c r="AG604" i="5"/>
  <c r="AG605" i="5"/>
  <c r="AG606" i="5"/>
  <c r="AG607" i="5"/>
  <c r="AG608" i="5"/>
  <c r="AG609" i="5"/>
  <c r="AG610" i="5"/>
  <c r="AG611" i="5"/>
  <c r="AG612" i="5"/>
  <c r="AG613" i="5"/>
  <c r="AG614" i="5"/>
  <c r="AG615" i="5"/>
  <c r="AG616" i="5"/>
  <c r="AG617" i="5"/>
  <c r="AG618" i="5"/>
  <c r="AG619" i="5"/>
  <c r="AG620" i="5"/>
  <c r="AG621" i="5"/>
  <c r="AG622" i="5"/>
  <c r="AG623" i="5"/>
  <c r="AG624" i="5"/>
  <c r="AG625" i="5"/>
  <c r="AG626" i="5"/>
  <c r="AG627" i="5"/>
  <c r="AG628" i="5"/>
  <c r="AG629" i="5"/>
  <c r="AG630" i="5"/>
  <c r="AG631" i="5"/>
  <c r="AG594" i="5"/>
  <c r="AD595" i="5"/>
  <c r="AD596" i="5"/>
  <c r="AD597" i="5"/>
  <c r="AD598" i="5"/>
  <c r="AD599" i="5"/>
  <c r="AD600" i="5"/>
  <c r="AD601" i="5"/>
  <c r="AD602" i="5"/>
  <c r="AD603" i="5"/>
  <c r="AD604" i="5"/>
  <c r="AD605" i="5"/>
  <c r="AD606" i="5"/>
  <c r="AD607" i="5"/>
  <c r="AD608" i="5"/>
  <c r="AD609" i="5"/>
  <c r="AD610" i="5"/>
  <c r="AD611" i="5"/>
  <c r="AD612" i="5"/>
  <c r="AD613" i="5"/>
  <c r="AD614" i="5"/>
  <c r="AD615" i="5"/>
  <c r="AD616" i="5"/>
  <c r="AD617" i="5"/>
  <c r="AD618" i="5"/>
  <c r="AD619" i="5"/>
  <c r="AD620" i="5"/>
  <c r="AD621" i="5"/>
  <c r="AD622" i="5"/>
  <c r="AD623" i="5"/>
  <c r="AD624" i="5"/>
  <c r="AD625" i="5"/>
  <c r="AD626" i="5"/>
  <c r="AD627" i="5"/>
  <c r="AD632" i="5"/>
  <c r="AD628" i="5"/>
  <c r="AD629" i="5"/>
  <c r="AD630" i="5"/>
  <c r="AD631" i="5"/>
  <c r="AD594" i="5"/>
  <c r="AA631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594" i="5"/>
  <c r="X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594" i="5"/>
  <c r="U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32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32" i="5"/>
  <c r="L628" i="5"/>
  <c r="L629" i="5"/>
  <c r="L630" i="5"/>
  <c r="L631" i="5"/>
  <c r="L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32" i="5"/>
  <c r="F628" i="5"/>
  <c r="F629" i="5"/>
  <c r="F630" i="5"/>
  <c r="F631" i="5"/>
  <c r="F594" i="5"/>
  <c r="AG536" i="5"/>
  <c r="AG537" i="5"/>
  <c r="AG538" i="5"/>
  <c r="AG539" i="5"/>
  <c r="M603" i="1"/>
  <c r="AG540" i="5"/>
  <c r="AG541" i="5"/>
  <c r="AG542" i="5"/>
  <c r="AG543" i="5"/>
  <c r="M607" i="1"/>
  <c r="AG544" i="5"/>
  <c r="AG545" i="5"/>
  <c r="M609" i="1"/>
  <c r="AG546" i="5"/>
  <c r="AG547" i="5"/>
  <c r="AG548" i="5"/>
  <c r="AG549" i="5"/>
  <c r="AG550" i="5"/>
  <c r="AG551" i="5"/>
  <c r="M615" i="1"/>
  <c r="AG552" i="5"/>
  <c r="AG553" i="5"/>
  <c r="AG554" i="5"/>
  <c r="AG555" i="5"/>
  <c r="M619" i="1"/>
  <c r="AG556" i="5"/>
  <c r="AG557" i="5"/>
  <c r="AG558" i="5"/>
  <c r="AG559" i="5"/>
  <c r="M623" i="1"/>
  <c r="AG560" i="5"/>
  <c r="AG561" i="5"/>
  <c r="AG562" i="5"/>
  <c r="AG563" i="5"/>
  <c r="M627" i="1"/>
  <c r="AG564" i="5"/>
  <c r="AG565" i="5"/>
  <c r="AG566" i="5"/>
  <c r="AG567" i="5"/>
  <c r="M631" i="1"/>
  <c r="AG568" i="5"/>
  <c r="AG569" i="5"/>
  <c r="AG570" i="5"/>
  <c r="AG571" i="5"/>
  <c r="AG572" i="5"/>
  <c r="AG535" i="5"/>
  <c r="AD536" i="5"/>
  <c r="L600" i="1"/>
  <c r="AD537" i="5"/>
  <c r="AD538" i="5"/>
  <c r="AD539" i="5"/>
  <c r="AD540" i="5"/>
  <c r="L604" i="1"/>
  <c r="AD541" i="5"/>
  <c r="AD542" i="5"/>
  <c r="AD543" i="5"/>
  <c r="AD544" i="5"/>
  <c r="L608" i="1"/>
  <c r="AD545" i="5"/>
  <c r="AD546" i="5"/>
  <c r="AD547" i="5"/>
  <c r="L611" i="1"/>
  <c r="AD548" i="5"/>
  <c r="AD549" i="5"/>
  <c r="AD550" i="5"/>
  <c r="AD551" i="5"/>
  <c r="L615" i="1"/>
  <c r="AD552" i="5"/>
  <c r="AD553" i="5"/>
  <c r="AD554" i="5"/>
  <c r="AD555" i="5"/>
  <c r="L619" i="1"/>
  <c r="AD556" i="5"/>
  <c r="AD557" i="5"/>
  <c r="AD558" i="5"/>
  <c r="AD559" i="5"/>
  <c r="AD560" i="5"/>
  <c r="L624" i="1"/>
  <c r="AD561" i="5"/>
  <c r="AD562" i="5"/>
  <c r="AD563" i="5"/>
  <c r="L627" i="1"/>
  <c r="AD564" i="5"/>
  <c r="AD565" i="5"/>
  <c r="AD566" i="5"/>
  <c r="AD567" i="5"/>
  <c r="L631" i="1"/>
  <c r="AD568" i="5"/>
  <c r="L632" i="1"/>
  <c r="AD569" i="5"/>
  <c r="AD570" i="5"/>
  <c r="AD571" i="5"/>
  <c r="L635" i="1"/>
  <c r="AD572" i="5"/>
  <c r="L636" i="1"/>
  <c r="AD535" i="5"/>
  <c r="AA536" i="5"/>
  <c r="K600" i="1"/>
  <c r="AA537" i="5"/>
  <c r="AA538" i="5"/>
  <c r="AA539" i="5"/>
  <c r="AA540" i="5"/>
  <c r="AA541" i="5"/>
  <c r="AA542" i="5"/>
  <c r="AA543" i="5"/>
  <c r="K607" i="1"/>
  <c r="AA544" i="5"/>
  <c r="AA545" i="5"/>
  <c r="AA546" i="5"/>
  <c r="AA547" i="5"/>
  <c r="K611" i="1"/>
  <c r="AA548" i="5"/>
  <c r="AA549" i="5"/>
  <c r="AA550" i="5"/>
  <c r="AA551" i="5"/>
  <c r="K615" i="1"/>
  <c r="AA552" i="5"/>
  <c r="AA553" i="5"/>
  <c r="AA554" i="5"/>
  <c r="AA555" i="5"/>
  <c r="K619" i="1"/>
  <c r="AA556" i="5"/>
  <c r="AA557" i="5"/>
  <c r="AA558" i="5"/>
  <c r="AA559" i="5"/>
  <c r="K623" i="1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K635" i="1"/>
  <c r="AA572" i="5"/>
  <c r="AA535" i="5"/>
  <c r="X536" i="5"/>
  <c r="X537" i="5"/>
  <c r="X538" i="5"/>
  <c r="X539" i="5"/>
  <c r="X540" i="5"/>
  <c r="X541" i="5"/>
  <c r="X542" i="5"/>
  <c r="X543" i="5"/>
  <c r="J607" i="1"/>
  <c r="X544" i="5"/>
  <c r="X545" i="5"/>
  <c r="X546" i="5"/>
  <c r="X547" i="5"/>
  <c r="J611" i="1"/>
  <c r="X548" i="5"/>
  <c r="X549" i="5"/>
  <c r="X550" i="5"/>
  <c r="X551" i="5"/>
  <c r="J615" i="1"/>
  <c r="X552" i="5"/>
  <c r="X553" i="5"/>
  <c r="X554" i="5"/>
  <c r="X555" i="5"/>
  <c r="J619" i="1"/>
  <c r="X556" i="5"/>
  <c r="X557" i="5"/>
  <c r="X558" i="5"/>
  <c r="X559" i="5"/>
  <c r="X560" i="5"/>
  <c r="X561" i="5"/>
  <c r="X562" i="5"/>
  <c r="X563" i="5"/>
  <c r="J627" i="1"/>
  <c r="X564" i="5"/>
  <c r="X565" i="5"/>
  <c r="X566" i="5"/>
  <c r="X567" i="5"/>
  <c r="J631" i="1"/>
  <c r="X568" i="5"/>
  <c r="X569" i="5"/>
  <c r="X570" i="5"/>
  <c r="X571" i="5"/>
  <c r="X572" i="5"/>
  <c r="X535" i="5"/>
  <c r="U536" i="5"/>
  <c r="U537" i="5"/>
  <c r="U538" i="5"/>
  <c r="U539" i="5"/>
  <c r="I603" i="1"/>
  <c r="U540" i="5"/>
  <c r="U541" i="5"/>
  <c r="U542" i="5"/>
  <c r="I606" i="1"/>
  <c r="U543" i="5"/>
  <c r="I607" i="1"/>
  <c r="U544" i="5"/>
  <c r="U545" i="5"/>
  <c r="U546" i="5"/>
  <c r="I610" i="1"/>
  <c r="U547" i="5"/>
  <c r="I611" i="1"/>
  <c r="U548" i="5"/>
  <c r="U549" i="5"/>
  <c r="U550" i="5"/>
  <c r="U551" i="5"/>
  <c r="I615" i="1"/>
  <c r="U552" i="5"/>
  <c r="U553" i="5"/>
  <c r="U554" i="5"/>
  <c r="U555" i="5"/>
  <c r="I619" i="1"/>
  <c r="U556" i="5"/>
  <c r="U557" i="5"/>
  <c r="U558" i="5"/>
  <c r="U559" i="5"/>
  <c r="I623" i="1"/>
  <c r="U560" i="5"/>
  <c r="U561" i="5"/>
  <c r="U562" i="5"/>
  <c r="U563" i="5"/>
  <c r="I627" i="1"/>
  <c r="U564" i="5"/>
  <c r="U565" i="5"/>
  <c r="U566" i="5"/>
  <c r="U567" i="5"/>
  <c r="U568" i="5"/>
  <c r="U569" i="5"/>
  <c r="U570" i="5"/>
  <c r="U571" i="5"/>
  <c r="U572" i="5"/>
  <c r="U535" i="5"/>
  <c r="R536" i="5"/>
  <c r="R537" i="5"/>
  <c r="R538" i="5"/>
  <c r="H602" i="1"/>
  <c r="R539" i="5"/>
  <c r="H603" i="1"/>
  <c r="R540" i="5"/>
  <c r="R541" i="5"/>
  <c r="R542" i="5"/>
  <c r="R543" i="5"/>
  <c r="R544" i="5"/>
  <c r="R545" i="5"/>
  <c r="R546" i="5"/>
  <c r="R547" i="5"/>
  <c r="H611" i="1"/>
  <c r="R548" i="5"/>
  <c r="R549" i="5"/>
  <c r="R550" i="5"/>
  <c r="R551" i="5"/>
  <c r="H615" i="1"/>
  <c r="R552" i="5"/>
  <c r="R553" i="5"/>
  <c r="R554" i="5"/>
  <c r="R555" i="5"/>
  <c r="R556" i="5"/>
  <c r="R557" i="5"/>
  <c r="R558" i="5"/>
  <c r="R559" i="5"/>
  <c r="H623" i="1"/>
  <c r="R560" i="5"/>
  <c r="R561" i="5"/>
  <c r="R562" i="5"/>
  <c r="R563" i="5"/>
  <c r="H627" i="1"/>
  <c r="R564" i="5"/>
  <c r="R565" i="5"/>
  <c r="R566" i="5"/>
  <c r="R567" i="5"/>
  <c r="H631" i="1"/>
  <c r="R568" i="5"/>
  <c r="H632" i="1"/>
  <c r="R569" i="5"/>
  <c r="R570" i="5"/>
  <c r="R571" i="5"/>
  <c r="H635" i="1"/>
  <c r="R572" i="5"/>
  <c r="R535" i="5"/>
  <c r="O536" i="5"/>
  <c r="O537" i="5"/>
  <c r="O538" i="5"/>
  <c r="O539" i="5"/>
  <c r="G603" i="1"/>
  <c r="O540" i="5"/>
  <c r="O541" i="5"/>
  <c r="O542" i="5"/>
  <c r="O543" i="5"/>
  <c r="G607" i="1"/>
  <c r="O544" i="5"/>
  <c r="O545" i="5"/>
  <c r="O546" i="5"/>
  <c r="O547" i="5"/>
  <c r="O548" i="5"/>
  <c r="G612" i="1"/>
  <c r="O549" i="5"/>
  <c r="O550" i="5"/>
  <c r="O551" i="5"/>
  <c r="G615" i="1"/>
  <c r="O552" i="5"/>
  <c r="O553" i="5"/>
  <c r="O554" i="5"/>
  <c r="O555" i="5"/>
  <c r="G619" i="1"/>
  <c r="O556" i="5"/>
  <c r="O557" i="5"/>
  <c r="O558" i="5"/>
  <c r="O559" i="5"/>
  <c r="G623" i="1"/>
  <c r="O560" i="5"/>
  <c r="O561" i="5"/>
  <c r="O562" i="5"/>
  <c r="O563" i="5"/>
  <c r="G627" i="1"/>
  <c r="O564" i="5"/>
  <c r="O565" i="5"/>
  <c r="O566" i="5"/>
  <c r="O567" i="5"/>
  <c r="O568" i="5"/>
  <c r="O569" i="5"/>
  <c r="O570" i="5"/>
  <c r="G634" i="1"/>
  <c r="O571" i="5"/>
  <c r="G635" i="1"/>
  <c r="O572" i="5"/>
  <c r="O535" i="5"/>
  <c r="L536" i="5"/>
  <c r="L537" i="5"/>
  <c r="L538" i="5"/>
  <c r="L539" i="5"/>
  <c r="F603" i="1"/>
  <c r="L540" i="5"/>
  <c r="L541" i="5"/>
  <c r="L542" i="5"/>
  <c r="L543" i="5"/>
  <c r="F607" i="1"/>
  <c r="L544" i="5"/>
  <c r="L545" i="5"/>
  <c r="L546" i="5"/>
  <c r="L547" i="5"/>
  <c r="F611" i="1"/>
  <c r="L548" i="5"/>
  <c r="L549" i="5"/>
  <c r="L550" i="5"/>
  <c r="L551" i="5"/>
  <c r="L552" i="5"/>
  <c r="L553" i="5"/>
  <c r="L554" i="5"/>
  <c r="L555" i="5"/>
  <c r="F619" i="1"/>
  <c r="L556" i="5"/>
  <c r="L557" i="5"/>
  <c r="L558" i="5"/>
  <c r="L559" i="5"/>
  <c r="F623" i="1"/>
  <c r="L560" i="5"/>
  <c r="L561" i="5"/>
  <c r="L562" i="5"/>
  <c r="L563" i="5"/>
  <c r="F627" i="1"/>
  <c r="L564" i="5"/>
  <c r="L565" i="5"/>
  <c r="L566" i="5"/>
  <c r="L567" i="5"/>
  <c r="F631" i="1"/>
  <c r="L568" i="5"/>
  <c r="L569" i="5"/>
  <c r="L570" i="5"/>
  <c r="L571" i="5"/>
  <c r="L572" i="5"/>
  <c r="L535" i="5"/>
  <c r="I536" i="5"/>
  <c r="I537" i="5"/>
  <c r="I538" i="5"/>
  <c r="I539" i="5"/>
  <c r="E603" i="1"/>
  <c r="I540" i="5"/>
  <c r="I541" i="5"/>
  <c r="I542" i="5"/>
  <c r="I543" i="5"/>
  <c r="E607" i="1"/>
  <c r="I544" i="5"/>
  <c r="I545" i="5"/>
  <c r="I546" i="5"/>
  <c r="I547" i="5"/>
  <c r="E611" i="1"/>
  <c r="I548" i="5"/>
  <c r="I549" i="5"/>
  <c r="I550" i="5"/>
  <c r="I551" i="5"/>
  <c r="E615" i="1"/>
  <c r="I552" i="5"/>
  <c r="I553" i="5"/>
  <c r="I554" i="5"/>
  <c r="E618" i="1"/>
  <c r="I555" i="5"/>
  <c r="I556" i="5"/>
  <c r="I557" i="5"/>
  <c r="I558" i="5"/>
  <c r="I559" i="5"/>
  <c r="E623" i="1"/>
  <c r="I560" i="5"/>
  <c r="I561" i="5"/>
  <c r="I562" i="5"/>
  <c r="E626" i="1"/>
  <c r="I563" i="5"/>
  <c r="E627" i="1"/>
  <c r="I564" i="5"/>
  <c r="I565" i="5"/>
  <c r="I566" i="5"/>
  <c r="I567" i="5"/>
  <c r="E631" i="1"/>
  <c r="I568" i="5"/>
  <c r="I569" i="5"/>
  <c r="I570" i="5"/>
  <c r="I571" i="5"/>
  <c r="E635" i="1"/>
  <c r="I572" i="5"/>
  <c r="I535" i="5"/>
  <c r="F536" i="5"/>
  <c r="F537" i="5"/>
  <c r="F538" i="5"/>
  <c r="F539" i="5"/>
  <c r="D603" i="1"/>
  <c r="F540" i="5"/>
  <c r="F541" i="5"/>
  <c r="F542" i="5"/>
  <c r="F543" i="5"/>
  <c r="D607" i="1"/>
  <c r="F544" i="5"/>
  <c r="F545" i="5"/>
  <c r="F546" i="5"/>
  <c r="F547" i="5"/>
  <c r="F548" i="5"/>
  <c r="D612" i="1"/>
  <c r="F549" i="5"/>
  <c r="F550" i="5"/>
  <c r="F551" i="5"/>
  <c r="D615" i="1"/>
  <c r="F552" i="5"/>
  <c r="F553" i="5"/>
  <c r="F554" i="5"/>
  <c r="F555" i="5"/>
  <c r="D619" i="1"/>
  <c r="F556" i="5"/>
  <c r="F557" i="5"/>
  <c r="F558" i="5"/>
  <c r="F559" i="5"/>
  <c r="D623" i="1"/>
  <c r="F560" i="5"/>
  <c r="F561" i="5"/>
  <c r="F562" i="5"/>
  <c r="F563" i="5"/>
  <c r="F564" i="5"/>
  <c r="F565" i="5"/>
  <c r="F566" i="5"/>
  <c r="F567" i="5"/>
  <c r="D631" i="1"/>
  <c r="F568" i="5"/>
  <c r="F569" i="5"/>
  <c r="F570" i="5"/>
  <c r="F571" i="5"/>
  <c r="D635" i="1"/>
  <c r="F572" i="5"/>
  <c r="F535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AD485" i="5"/>
  <c r="L541" i="1"/>
  <c r="AD486" i="5"/>
  <c r="AD487" i="5"/>
  <c r="AD488" i="5"/>
  <c r="AD489" i="5"/>
  <c r="L545" i="1"/>
  <c r="AD490" i="5"/>
  <c r="AD491" i="5"/>
  <c r="AD492" i="5"/>
  <c r="AD493" i="5"/>
  <c r="L549" i="1"/>
  <c r="AD494" i="5"/>
  <c r="AD495" i="5"/>
  <c r="AD496" i="5"/>
  <c r="AD497" i="5"/>
  <c r="L553" i="1"/>
  <c r="AD498" i="5"/>
  <c r="L554" i="1"/>
  <c r="AD499" i="5"/>
  <c r="AD500" i="5"/>
  <c r="AD501" i="5"/>
  <c r="L557" i="1"/>
  <c r="AD502" i="5"/>
  <c r="AD503" i="5"/>
  <c r="AD504" i="5"/>
  <c r="AD505" i="5"/>
  <c r="L561" i="1"/>
  <c r="AD506" i="5"/>
  <c r="AD507" i="5"/>
  <c r="AD508" i="5"/>
  <c r="AD509" i="5"/>
  <c r="L565" i="1"/>
  <c r="AD510" i="5"/>
  <c r="AD511" i="5"/>
  <c r="AD512" i="5"/>
  <c r="AD513" i="5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AA493" i="5"/>
  <c r="AA494" i="5"/>
  <c r="AA495" i="5"/>
  <c r="AA496" i="5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AA514" i="5"/>
  <c r="AA477" i="5"/>
  <c r="X478" i="5"/>
  <c r="X479" i="5"/>
  <c r="X480" i="5"/>
  <c r="X481" i="5"/>
  <c r="J537" i="1"/>
  <c r="X482" i="5"/>
  <c r="X483" i="5"/>
  <c r="X484" i="5"/>
  <c r="X485" i="5"/>
  <c r="X486" i="5"/>
  <c r="X487" i="5"/>
  <c r="X488" i="5"/>
  <c r="X489" i="5"/>
  <c r="X490" i="5"/>
  <c r="X491" i="5"/>
  <c r="X492" i="5"/>
  <c r="X493" i="5"/>
  <c r="J549" i="1"/>
  <c r="X494" i="5"/>
  <c r="X495" i="5"/>
  <c r="X496" i="5"/>
  <c r="X497" i="5"/>
  <c r="J553" i="1"/>
  <c r="X498" i="5"/>
  <c r="X499" i="5"/>
  <c r="X500" i="5"/>
  <c r="X501" i="5"/>
  <c r="J557" i="1"/>
  <c r="X502" i="5"/>
  <c r="X503" i="5"/>
  <c r="X504" i="5"/>
  <c r="X505" i="5"/>
  <c r="J561" i="1"/>
  <c r="X506" i="5"/>
  <c r="X507" i="5"/>
  <c r="X508" i="5"/>
  <c r="X509" i="5"/>
  <c r="X510" i="5"/>
  <c r="X511" i="5"/>
  <c r="X512" i="5"/>
  <c r="X513" i="5"/>
  <c r="J569" i="1"/>
  <c r="X514" i="5"/>
  <c r="X477" i="5"/>
  <c r="U478" i="5"/>
  <c r="U479" i="5"/>
  <c r="U480" i="5"/>
  <c r="I536" i="1"/>
  <c r="U481" i="5"/>
  <c r="U482" i="5"/>
  <c r="U483" i="5"/>
  <c r="U484" i="5"/>
  <c r="I540" i="1"/>
  <c r="U485" i="5"/>
  <c r="I541" i="1"/>
  <c r="U486" i="5"/>
  <c r="U487" i="5"/>
  <c r="U488" i="5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U501" i="5"/>
  <c r="U502" i="5"/>
  <c r="U503" i="5"/>
  <c r="U504" i="5"/>
  <c r="I560" i="1"/>
  <c r="U505" i="5"/>
  <c r="U506" i="5"/>
  <c r="U507" i="5"/>
  <c r="U508" i="5"/>
  <c r="I564" i="1"/>
  <c r="U509" i="5"/>
  <c r="I565" i="1"/>
  <c r="U510" i="5"/>
  <c r="U511" i="5"/>
  <c r="U512" i="5"/>
  <c r="U513" i="5"/>
  <c r="U514" i="5"/>
  <c r="U477" i="5"/>
  <c r="R478" i="5"/>
  <c r="R479" i="5"/>
  <c r="R480" i="5"/>
  <c r="R481" i="5"/>
  <c r="R482" i="5"/>
  <c r="R483" i="5"/>
  <c r="R484" i="5"/>
  <c r="R485" i="5"/>
  <c r="H541" i="1"/>
  <c r="R486" i="5"/>
  <c r="R487" i="5"/>
  <c r="R488" i="5"/>
  <c r="R489" i="5"/>
  <c r="H545" i="1"/>
  <c r="R490" i="5"/>
  <c r="R491" i="5"/>
  <c r="R492" i="5"/>
  <c r="R493" i="5"/>
  <c r="H549" i="1"/>
  <c r="R494" i="5"/>
  <c r="R495" i="5"/>
  <c r="R496" i="5"/>
  <c r="R497" i="5"/>
  <c r="H553" i="1"/>
  <c r="R498" i="5"/>
  <c r="R499" i="5"/>
  <c r="R500" i="5"/>
  <c r="R501" i="5"/>
  <c r="R502" i="5"/>
  <c r="R503" i="5"/>
  <c r="R504" i="5"/>
  <c r="R505" i="5"/>
  <c r="H561" i="1"/>
  <c r="R506" i="5"/>
  <c r="R507" i="5"/>
  <c r="R508" i="5"/>
  <c r="R509" i="5"/>
  <c r="H565" i="1"/>
  <c r="R510" i="5"/>
  <c r="R511" i="5"/>
  <c r="R512" i="5"/>
  <c r="R513" i="5"/>
  <c r="H569" i="1"/>
  <c r="R514" i="5"/>
  <c r="R477" i="5"/>
  <c r="O478" i="5"/>
  <c r="O479" i="5"/>
  <c r="O480" i="5"/>
  <c r="O481" i="5"/>
  <c r="O482" i="5"/>
  <c r="O483" i="5"/>
  <c r="O484" i="5"/>
  <c r="O485" i="5"/>
  <c r="G541" i="1"/>
  <c r="O486" i="5"/>
  <c r="O487" i="5"/>
  <c r="O488" i="5"/>
  <c r="O489" i="5"/>
  <c r="O490" i="5"/>
  <c r="O491" i="5"/>
  <c r="O492" i="5"/>
  <c r="O493" i="5"/>
  <c r="G549" i="1"/>
  <c r="O494" i="5"/>
  <c r="O495" i="5"/>
  <c r="O496" i="5"/>
  <c r="O497" i="5"/>
  <c r="G553" i="1"/>
  <c r="O498" i="5"/>
  <c r="O499" i="5"/>
  <c r="O500" i="5"/>
  <c r="O501" i="5"/>
  <c r="G557" i="1"/>
  <c r="O502" i="5"/>
  <c r="O503" i="5"/>
  <c r="O504" i="5"/>
  <c r="O505" i="5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L482" i="5"/>
  <c r="L483" i="5"/>
  <c r="L484" i="5"/>
  <c r="L485" i="5"/>
  <c r="F541" i="1"/>
  <c r="L486" i="5"/>
  <c r="L487" i="5"/>
  <c r="L488" i="5"/>
  <c r="L489" i="5"/>
  <c r="F545" i="1"/>
  <c r="L490" i="5"/>
  <c r="L491" i="5"/>
  <c r="L492" i="5"/>
  <c r="L493" i="5"/>
  <c r="F549" i="1"/>
  <c r="L494" i="5"/>
  <c r="L495" i="5"/>
  <c r="L496" i="5"/>
  <c r="L497" i="5"/>
  <c r="F553" i="1"/>
  <c r="L498" i="5"/>
  <c r="L499" i="5"/>
  <c r="L500" i="5"/>
  <c r="L501" i="5"/>
  <c r="L502" i="5"/>
  <c r="L503" i="5"/>
  <c r="L504" i="5"/>
  <c r="L505" i="5"/>
  <c r="F561" i="1"/>
  <c r="L506" i="5"/>
  <c r="L507" i="5"/>
  <c r="L508" i="5"/>
  <c r="L509" i="5"/>
  <c r="L510" i="5"/>
  <c r="L511" i="5"/>
  <c r="L512" i="5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I494" i="5"/>
  <c r="I495" i="5"/>
  <c r="I496" i="5"/>
  <c r="I497" i="5"/>
  <c r="E553" i="1"/>
  <c r="I498" i="5"/>
  <c r="I499" i="5"/>
  <c r="I500" i="5"/>
  <c r="I501" i="5"/>
  <c r="E557" i="1"/>
  <c r="I502" i="5"/>
  <c r="I503" i="5"/>
  <c r="I504" i="5"/>
  <c r="I505" i="5"/>
  <c r="E561" i="1"/>
  <c r="I506" i="5"/>
  <c r="I507" i="5"/>
  <c r="I508" i="5"/>
  <c r="I509" i="5"/>
  <c r="I510" i="5"/>
  <c r="I511" i="5"/>
  <c r="I512" i="5"/>
  <c r="I513" i="5"/>
  <c r="E569" i="1"/>
  <c r="I514" i="5"/>
  <c r="I477" i="5"/>
  <c r="F478" i="5"/>
  <c r="F479" i="5"/>
  <c r="F480" i="5"/>
  <c r="F481" i="5"/>
  <c r="D537" i="1"/>
  <c r="F482" i="5"/>
  <c r="F483" i="5"/>
  <c r="F484" i="5"/>
  <c r="F485" i="5"/>
  <c r="D541" i="1"/>
  <c r="F486" i="5"/>
  <c r="F487" i="5"/>
  <c r="F488" i="5"/>
  <c r="F489" i="5"/>
  <c r="D545" i="1"/>
  <c r="F490" i="5"/>
  <c r="F491" i="5"/>
  <c r="F492" i="5"/>
  <c r="F493" i="5"/>
  <c r="D549" i="1"/>
  <c r="F494" i="5"/>
  <c r="F495" i="5"/>
  <c r="F496" i="5"/>
  <c r="F497" i="5"/>
  <c r="D553" i="1"/>
  <c r="F498" i="5"/>
  <c r="F499" i="5"/>
  <c r="F500" i="5"/>
  <c r="F501" i="5"/>
  <c r="F502" i="5"/>
  <c r="F503" i="5"/>
  <c r="D559" i="1"/>
  <c r="F504" i="5"/>
  <c r="F505" i="5"/>
  <c r="D561" i="1"/>
  <c r="F506" i="5"/>
  <c r="F507" i="5"/>
  <c r="F508" i="5"/>
  <c r="F509" i="5"/>
  <c r="D565" i="1"/>
  <c r="F510" i="5"/>
  <c r="F511" i="5"/>
  <c r="F512" i="5"/>
  <c r="F513" i="5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AD424" i="5"/>
  <c r="AD425" i="5"/>
  <c r="AD426" i="5"/>
  <c r="AD427" i="5"/>
  <c r="L475" i="1"/>
  <c r="AD428" i="5"/>
  <c r="AD429" i="5"/>
  <c r="AD430" i="5"/>
  <c r="AD431" i="5"/>
  <c r="L479" i="1"/>
  <c r="AD432" i="5"/>
  <c r="L480" i="1"/>
  <c r="AD433" i="5"/>
  <c r="AD434" i="5"/>
  <c r="AD435" i="5"/>
  <c r="L483" i="1"/>
  <c r="AD436" i="5"/>
  <c r="AD437" i="5"/>
  <c r="AD438" i="5"/>
  <c r="AD439" i="5"/>
  <c r="L487" i="1"/>
  <c r="AD440" i="5"/>
  <c r="AD441" i="5"/>
  <c r="AD442" i="5"/>
  <c r="AD443" i="5"/>
  <c r="L491" i="1"/>
  <c r="AD444" i="5"/>
  <c r="AD445" i="5"/>
  <c r="AD446" i="5"/>
  <c r="L494" i="1"/>
  <c r="AD447" i="5"/>
  <c r="L495" i="1"/>
  <c r="AD448" i="5"/>
  <c r="AD449" i="5"/>
  <c r="AD450" i="5"/>
  <c r="AD451" i="5"/>
  <c r="AD452" i="5"/>
  <c r="AD453" i="5"/>
  <c r="AD454" i="5"/>
  <c r="L502" i="1"/>
  <c r="AD455" i="5"/>
  <c r="L503" i="1"/>
  <c r="AD456" i="5"/>
  <c r="AD419" i="5"/>
  <c r="AA456" i="5"/>
  <c r="AA420" i="5"/>
  <c r="AA421" i="5"/>
  <c r="AA422" i="5"/>
  <c r="AA423" i="5"/>
  <c r="K471" i="1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AA452" i="5"/>
  <c r="AA453" i="5"/>
  <c r="AA454" i="5"/>
  <c r="AA455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X432" i="5"/>
  <c r="X433" i="5"/>
  <c r="X434" i="5"/>
  <c r="X435" i="5"/>
  <c r="J483" i="1"/>
  <c r="X436" i="5"/>
  <c r="X437" i="5"/>
  <c r="X438" i="5"/>
  <c r="X439" i="5"/>
  <c r="J487" i="1"/>
  <c r="X440" i="5"/>
  <c r="X441" i="5"/>
  <c r="X442" i="5"/>
  <c r="X443" i="5"/>
  <c r="J491" i="1"/>
  <c r="X444" i="5"/>
  <c r="J492" i="1"/>
  <c r="X445" i="5"/>
  <c r="X446" i="5"/>
  <c r="X447" i="5"/>
  <c r="X448" i="5"/>
  <c r="J496" i="1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U432" i="5"/>
  <c r="U433" i="5"/>
  <c r="U434" i="5"/>
  <c r="U435" i="5"/>
  <c r="I483" i="1"/>
  <c r="U436" i="5"/>
  <c r="U437" i="5"/>
  <c r="U438" i="5"/>
  <c r="U439" i="5"/>
  <c r="I487" i="1"/>
  <c r="U440" i="5"/>
  <c r="U441" i="5"/>
  <c r="U442" i="5"/>
  <c r="U443" i="5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R448" i="5"/>
  <c r="R449" i="5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O424" i="5"/>
  <c r="O425" i="5"/>
  <c r="O426" i="5"/>
  <c r="O427" i="5"/>
  <c r="G475" i="1"/>
  <c r="O428" i="5"/>
  <c r="O429" i="5"/>
  <c r="O430" i="5"/>
  <c r="G478" i="1"/>
  <c r="O431" i="5"/>
  <c r="G479" i="1"/>
  <c r="O432" i="5"/>
  <c r="O433" i="5"/>
  <c r="O434" i="5"/>
  <c r="G482" i="1"/>
  <c r="O435" i="5"/>
  <c r="G483" i="1"/>
  <c r="O436" i="5"/>
  <c r="O437" i="5"/>
  <c r="O438" i="5"/>
  <c r="O439" i="5"/>
  <c r="O440" i="5"/>
  <c r="O441" i="5"/>
  <c r="O442" i="5"/>
  <c r="O443" i="5"/>
  <c r="G491" i="1"/>
  <c r="O444" i="5"/>
  <c r="O445" i="5"/>
  <c r="O446" i="5"/>
  <c r="O447" i="5"/>
  <c r="G495" i="1"/>
  <c r="O448" i="5"/>
  <c r="O449" i="5"/>
  <c r="O450" i="5"/>
  <c r="O451" i="5"/>
  <c r="G499" i="1"/>
  <c r="O452" i="5"/>
  <c r="O453" i="5"/>
  <c r="O454" i="5"/>
  <c r="G502" i="1"/>
  <c r="O455" i="5"/>
  <c r="G503" i="1"/>
  <c r="O456" i="5"/>
  <c r="O419" i="5"/>
  <c r="L420" i="5"/>
  <c r="L421" i="5"/>
  <c r="L422" i="5"/>
  <c r="L423" i="5"/>
  <c r="F471" i="1"/>
  <c r="L424" i="5"/>
  <c r="L425" i="5"/>
  <c r="L426" i="5"/>
  <c r="L427" i="5"/>
  <c r="F475" i="1"/>
  <c r="L428" i="5"/>
  <c r="L429" i="5"/>
  <c r="L430" i="5"/>
  <c r="F478" i="1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I440" i="5"/>
  <c r="I441" i="5"/>
  <c r="I442" i="5"/>
  <c r="I443" i="5"/>
  <c r="E491" i="1"/>
  <c r="I444" i="5"/>
  <c r="I445" i="5"/>
  <c r="I446" i="5"/>
  <c r="I447" i="5"/>
  <c r="E495" i="1"/>
  <c r="I448" i="5"/>
  <c r="E496" i="1"/>
  <c r="I449" i="5"/>
  <c r="I450" i="5"/>
  <c r="I451" i="5"/>
  <c r="E499" i="1"/>
  <c r="I452" i="5"/>
  <c r="I453" i="5"/>
  <c r="I454" i="5"/>
  <c r="I455" i="5"/>
  <c r="E503" i="1"/>
  <c r="I456" i="5"/>
  <c r="I419" i="5"/>
  <c r="F420" i="5"/>
  <c r="F421" i="5"/>
  <c r="F422" i="5"/>
  <c r="F423" i="5"/>
  <c r="F424" i="5"/>
  <c r="F425" i="5"/>
  <c r="F426" i="5"/>
  <c r="F427" i="5"/>
  <c r="D475" i="1"/>
  <c r="F428" i="5"/>
  <c r="F429" i="5"/>
  <c r="F430" i="5"/>
  <c r="F431" i="5"/>
  <c r="F432" i="5"/>
  <c r="F433" i="5"/>
  <c r="F434" i="5"/>
  <c r="F435" i="5"/>
  <c r="D483" i="1"/>
  <c r="F436" i="5"/>
  <c r="F437" i="5"/>
  <c r="F438" i="5"/>
  <c r="D486" i="1"/>
  <c r="F439" i="5"/>
  <c r="D487" i="1"/>
  <c r="F440" i="5"/>
  <c r="F441" i="5"/>
  <c r="F442" i="5"/>
  <c r="F443" i="5"/>
  <c r="D491" i="1"/>
  <c r="F444" i="5"/>
  <c r="F445" i="5"/>
  <c r="F446" i="5"/>
  <c r="F447" i="5"/>
  <c r="F448" i="5"/>
  <c r="F449" i="5"/>
  <c r="F450" i="5"/>
  <c r="F451" i="5"/>
  <c r="D499" i="1"/>
  <c r="F452" i="5"/>
  <c r="F453" i="5"/>
  <c r="F454" i="5"/>
  <c r="F455" i="5"/>
  <c r="F456" i="5"/>
  <c r="F419" i="5"/>
  <c r="AG363" i="5"/>
  <c r="AG364" i="5"/>
  <c r="AG365" i="5"/>
  <c r="AG366" i="5"/>
  <c r="M405" i="1"/>
  <c r="AG367" i="5"/>
  <c r="AG368" i="5"/>
  <c r="AG369" i="5"/>
  <c r="AG370" i="5"/>
  <c r="AG371" i="5"/>
  <c r="AG372" i="5"/>
  <c r="AG373" i="5"/>
  <c r="M412" i="1"/>
  <c r="AG374" i="5"/>
  <c r="M413" i="1"/>
  <c r="AG375" i="5"/>
  <c r="AG376" i="5"/>
  <c r="AG377" i="5"/>
  <c r="M416" i="1"/>
  <c r="AG378" i="5"/>
  <c r="AG379" i="5"/>
  <c r="AG380" i="5"/>
  <c r="AG381" i="5"/>
  <c r="AG382" i="5"/>
  <c r="M421" i="1"/>
  <c r="AG383" i="5"/>
  <c r="AG384" i="5"/>
  <c r="AG385" i="5"/>
  <c r="M424" i="1"/>
  <c r="AG386" i="5"/>
  <c r="AG387" i="5"/>
  <c r="AG388" i="5"/>
  <c r="AG389" i="5"/>
  <c r="AG390" i="5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L409" i="1"/>
  <c r="AD371" i="5"/>
  <c r="AD372" i="5"/>
  <c r="AD373" i="5"/>
  <c r="AD374" i="5"/>
  <c r="L413" i="1"/>
  <c r="AD375" i="5"/>
  <c r="AD376" i="5"/>
  <c r="AD377" i="5"/>
  <c r="AD378" i="5"/>
  <c r="L417" i="1"/>
  <c r="AD379" i="5"/>
  <c r="AD380" i="5"/>
  <c r="AD381" i="5"/>
  <c r="AD382" i="5"/>
  <c r="L421" i="1"/>
  <c r="AD383" i="5"/>
  <c r="AD384" i="5"/>
  <c r="AD385" i="5"/>
  <c r="AD386" i="5"/>
  <c r="AD387" i="5"/>
  <c r="AD388" i="5"/>
  <c r="AD389" i="5"/>
  <c r="AD390" i="5"/>
  <c r="L429" i="1"/>
  <c r="AD391" i="5"/>
  <c r="AD392" i="5"/>
  <c r="AD393" i="5"/>
  <c r="AD394" i="5"/>
  <c r="L433" i="1"/>
  <c r="AD395" i="5"/>
  <c r="AD396" i="5"/>
  <c r="AD397" i="5"/>
  <c r="AD398" i="5"/>
  <c r="AD399" i="5"/>
  <c r="AD362" i="5"/>
  <c r="AA363" i="5"/>
  <c r="K402" i="1"/>
  <c r="AA364" i="5"/>
  <c r="AA365" i="5"/>
  <c r="AA366" i="5"/>
  <c r="K405" i="1"/>
  <c r="AA367" i="5"/>
  <c r="AA368" i="5"/>
  <c r="AA369" i="5"/>
  <c r="K408" i="1"/>
  <c r="AA370" i="5"/>
  <c r="K409" i="1"/>
  <c r="AA371" i="5"/>
  <c r="AA372" i="5"/>
  <c r="AA373" i="5"/>
  <c r="K412" i="1"/>
  <c r="AA374" i="5"/>
  <c r="AA375" i="5"/>
  <c r="AA376" i="5"/>
  <c r="AA377" i="5"/>
  <c r="K416" i="1"/>
  <c r="AA378" i="5"/>
  <c r="K417" i="1"/>
  <c r="AA379" i="5"/>
  <c r="AA380" i="5"/>
  <c r="AA381" i="5"/>
  <c r="AA382" i="5"/>
  <c r="AA383" i="5"/>
  <c r="AA384" i="5"/>
  <c r="AA385" i="5"/>
  <c r="AA386" i="5"/>
  <c r="K425" i="1"/>
  <c r="AA387" i="5"/>
  <c r="AA388" i="5"/>
  <c r="AA389" i="5"/>
  <c r="AA390" i="5"/>
  <c r="AA391" i="5"/>
  <c r="AA392" i="5"/>
  <c r="AA393" i="5"/>
  <c r="AA394" i="5"/>
  <c r="K433" i="1"/>
  <c r="AA395" i="5"/>
  <c r="AA396" i="5"/>
  <c r="AA397" i="5"/>
  <c r="AA398" i="5"/>
  <c r="K437" i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X373" i="5"/>
  <c r="X374" i="5"/>
  <c r="X375" i="5"/>
  <c r="X376" i="5"/>
  <c r="X377" i="5"/>
  <c r="X378" i="5"/>
  <c r="J417" i="1"/>
  <c r="X379" i="5"/>
  <c r="X380" i="5"/>
  <c r="J419" i="1"/>
  <c r="X381" i="5"/>
  <c r="X382" i="5"/>
  <c r="J421" i="1"/>
  <c r="X383" i="5"/>
  <c r="J422" i="1"/>
  <c r="X384" i="5"/>
  <c r="X385" i="5"/>
  <c r="X386" i="5"/>
  <c r="J425" i="1"/>
  <c r="X387" i="5"/>
  <c r="X388" i="5"/>
  <c r="X389" i="5"/>
  <c r="X390" i="5"/>
  <c r="J429" i="1"/>
  <c r="X391" i="5"/>
  <c r="X392" i="5"/>
  <c r="X393" i="5"/>
  <c r="X394" i="5"/>
  <c r="X395" i="5"/>
  <c r="X396" i="5"/>
  <c r="X397" i="5"/>
  <c r="X398" i="5"/>
  <c r="J437" i="1"/>
  <c r="X399" i="5"/>
  <c r="X362" i="5"/>
  <c r="U363" i="5"/>
  <c r="U364" i="5"/>
  <c r="U365" i="5"/>
  <c r="U366" i="5"/>
  <c r="U367" i="5"/>
  <c r="U368" i="5"/>
  <c r="U369" i="5"/>
  <c r="U370" i="5"/>
  <c r="I409" i="1"/>
  <c r="U371" i="5"/>
  <c r="U372" i="5"/>
  <c r="U373" i="5"/>
  <c r="U374" i="5"/>
  <c r="I413" i="1"/>
  <c r="U375" i="5"/>
  <c r="I414" i="1"/>
  <c r="U376" i="5"/>
  <c r="U377" i="5"/>
  <c r="U378" i="5"/>
  <c r="I417" i="1"/>
  <c r="U379" i="5"/>
  <c r="U380" i="5"/>
  <c r="U381" i="5"/>
  <c r="U382" i="5"/>
  <c r="I421" i="1"/>
  <c r="U383" i="5"/>
  <c r="U384" i="5"/>
  <c r="U385" i="5"/>
  <c r="U386" i="5"/>
  <c r="U387" i="5"/>
  <c r="U388" i="5"/>
  <c r="U389" i="5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U400" i="5"/>
  <c r="R363" i="5"/>
  <c r="R364" i="5"/>
  <c r="R365" i="5"/>
  <c r="R366" i="5"/>
  <c r="H405" i="1"/>
  <c r="R367" i="5"/>
  <c r="R368" i="5"/>
  <c r="R369" i="5"/>
  <c r="R370" i="5"/>
  <c r="R371" i="5"/>
  <c r="R372" i="5"/>
  <c r="R373" i="5"/>
  <c r="R374" i="5"/>
  <c r="R375" i="5"/>
  <c r="R376" i="5"/>
  <c r="R377" i="5"/>
  <c r="R378" i="5"/>
  <c r="H417" i="1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H431" i="1"/>
  <c r="R393" i="5"/>
  <c r="R394" i="5"/>
  <c r="H433" i="1"/>
  <c r="R395" i="5"/>
  <c r="H434" i="1"/>
  <c r="R396" i="5"/>
  <c r="R397" i="5"/>
  <c r="R398" i="5"/>
  <c r="H437" i="1"/>
  <c r="R399" i="5"/>
  <c r="R362" i="5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F422" i="1"/>
  <c r="L384" i="5"/>
  <c r="L385" i="5"/>
  <c r="L386" i="5"/>
  <c r="F425" i="1"/>
  <c r="L387" i="5"/>
  <c r="L388" i="5"/>
  <c r="L389" i="5"/>
  <c r="L390" i="5"/>
  <c r="F429" i="1"/>
  <c r="L391" i="5"/>
  <c r="L392" i="5"/>
  <c r="L393" i="5"/>
  <c r="L394" i="5"/>
  <c r="F433" i="1"/>
  <c r="L395" i="5"/>
  <c r="L396" i="5"/>
  <c r="L397" i="5"/>
  <c r="F436" i="1"/>
  <c r="L398" i="5"/>
  <c r="F437" i="1"/>
  <c r="L399" i="5"/>
  <c r="L362" i="5"/>
  <c r="I363" i="5"/>
  <c r="I364" i="5"/>
  <c r="I365" i="5"/>
  <c r="I366" i="5"/>
  <c r="E405" i="1"/>
  <c r="I367" i="5"/>
  <c r="I368" i="5"/>
  <c r="I369" i="5"/>
  <c r="I370" i="5"/>
  <c r="I371" i="5"/>
  <c r="I372" i="5"/>
  <c r="I373" i="5"/>
  <c r="I374" i="5"/>
  <c r="E413" i="1"/>
  <c r="I375" i="5"/>
  <c r="I376" i="5"/>
  <c r="E415" i="1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40" i="5"/>
  <c r="AG305" i="5"/>
  <c r="AG306" i="5"/>
  <c r="AG307" i="5"/>
  <c r="M341" i="1"/>
  <c r="AG308" i="5"/>
  <c r="AG309" i="5"/>
  <c r="AG310" i="5"/>
  <c r="M344" i="1"/>
  <c r="AG311" i="5"/>
  <c r="AG312" i="5"/>
  <c r="AG313" i="5"/>
  <c r="AG314" i="5"/>
  <c r="M348" i="1"/>
  <c r="AG315" i="5"/>
  <c r="AG316" i="5"/>
  <c r="AG317" i="5"/>
  <c r="AG318" i="5"/>
  <c r="M352" i="1"/>
  <c r="AG319" i="5"/>
  <c r="M353" i="1"/>
  <c r="AG320" i="5"/>
  <c r="AG321" i="5"/>
  <c r="AG322" i="5"/>
  <c r="M356" i="1"/>
  <c r="AG323" i="5"/>
  <c r="M357" i="1"/>
  <c r="AG324" i="5"/>
  <c r="AG325" i="5"/>
  <c r="AG326" i="5"/>
  <c r="M360" i="1"/>
  <c r="AG327" i="5"/>
  <c r="AG328" i="5"/>
  <c r="AG329" i="5"/>
  <c r="AG330" i="5"/>
  <c r="M364" i="1"/>
  <c r="AG331" i="5"/>
  <c r="AG332" i="5"/>
  <c r="AG333" i="5"/>
  <c r="AG334" i="5"/>
  <c r="M368" i="1"/>
  <c r="AG335" i="5"/>
  <c r="AG336" i="5"/>
  <c r="AG337" i="5"/>
  <c r="AG338" i="5"/>
  <c r="AG339" i="5"/>
  <c r="M373" i="1"/>
  <c r="AG302" i="5"/>
  <c r="AD303" i="5"/>
  <c r="AD304" i="5"/>
  <c r="AD305" i="5"/>
  <c r="AD306" i="5"/>
  <c r="AD307" i="5"/>
  <c r="AD308" i="5"/>
  <c r="L342" i="1"/>
  <c r="AD309" i="5"/>
  <c r="AD310" i="5"/>
  <c r="L344" i="1"/>
  <c r="AD311" i="5"/>
  <c r="AD312" i="5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L358" i="1"/>
  <c r="AD325" i="5"/>
  <c r="L359" i="1"/>
  <c r="AD326" i="5"/>
  <c r="L360" i="1"/>
  <c r="AD327" i="5"/>
  <c r="AD328" i="5"/>
  <c r="AD329" i="5"/>
  <c r="AD330" i="5"/>
  <c r="L364" i="1"/>
  <c r="AD331" i="5"/>
  <c r="AD332" i="5"/>
  <c r="AD333" i="5"/>
  <c r="AD334" i="5"/>
  <c r="AD335" i="5"/>
  <c r="AD336" i="5"/>
  <c r="AD337" i="5"/>
  <c r="AD338" i="5"/>
  <c r="L372" i="1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AA318" i="5"/>
  <c r="K352" i="1"/>
  <c r="AA319" i="5"/>
  <c r="AA320" i="5"/>
  <c r="AA321" i="5"/>
  <c r="AA322" i="5"/>
  <c r="K356" i="1"/>
  <c r="AA323" i="5"/>
  <c r="AA324" i="5"/>
  <c r="AA325" i="5"/>
  <c r="AA326" i="5"/>
  <c r="K360" i="1"/>
  <c r="AA327" i="5"/>
  <c r="K361" i="1"/>
  <c r="AA328" i="5"/>
  <c r="AA329" i="5"/>
  <c r="AA330" i="5"/>
  <c r="K364" i="1"/>
  <c r="AA331" i="5"/>
  <c r="AA332" i="5"/>
  <c r="AA333" i="5"/>
  <c r="AA334" i="5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J349" i="1"/>
  <c r="X316" i="5"/>
  <c r="X317" i="5"/>
  <c r="X318" i="5"/>
  <c r="J352" i="1"/>
  <c r="X319" i="5"/>
  <c r="X320" i="5"/>
  <c r="X321" i="5"/>
  <c r="X322" i="5"/>
  <c r="J356" i="1"/>
  <c r="X323" i="5"/>
  <c r="X324" i="5"/>
  <c r="X325" i="5"/>
  <c r="X326" i="5"/>
  <c r="X327" i="5"/>
  <c r="X328" i="5"/>
  <c r="X329" i="5"/>
  <c r="J363" i="1"/>
  <c r="X330" i="5"/>
  <c r="J364" i="1"/>
  <c r="X331" i="5"/>
  <c r="X332" i="5"/>
  <c r="X333" i="5"/>
  <c r="X334" i="5"/>
  <c r="X335" i="5"/>
  <c r="X336" i="5"/>
  <c r="J370" i="1"/>
  <c r="X337" i="5"/>
  <c r="X338" i="5"/>
  <c r="J372" i="1"/>
  <c r="X339" i="5"/>
  <c r="X302" i="5"/>
  <c r="U303" i="5"/>
  <c r="U304" i="5"/>
  <c r="U305" i="5"/>
  <c r="U306" i="5"/>
  <c r="I340" i="1"/>
  <c r="U307" i="5"/>
  <c r="U308" i="5"/>
  <c r="U309" i="5"/>
  <c r="U310" i="5"/>
  <c r="U311" i="5"/>
  <c r="U312" i="5"/>
  <c r="U313" i="5"/>
  <c r="I347" i="1"/>
  <c r="U314" i="5"/>
  <c r="I348" i="1"/>
  <c r="U315" i="5"/>
  <c r="U316" i="5"/>
  <c r="I350" i="1"/>
  <c r="U317" i="5"/>
  <c r="U318" i="5"/>
  <c r="U319" i="5"/>
  <c r="U320" i="5"/>
  <c r="U321" i="5"/>
  <c r="U322" i="5"/>
  <c r="I356" i="1"/>
  <c r="U323" i="5"/>
  <c r="U324" i="5"/>
  <c r="U325" i="5"/>
  <c r="U326" i="5"/>
  <c r="U327" i="5"/>
  <c r="I361" i="1"/>
  <c r="U328" i="5"/>
  <c r="U329" i="5"/>
  <c r="U330" i="5"/>
  <c r="U331" i="5"/>
  <c r="U332" i="5"/>
  <c r="U333" i="5"/>
  <c r="U334" i="5"/>
  <c r="I368" i="1"/>
  <c r="U335" i="5"/>
  <c r="U336" i="5"/>
  <c r="U337" i="5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R327" i="5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/>
  <c r="R339" i="5"/>
  <c r="R302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/>
  <c r="O331" i="5"/>
  <c r="O332" i="5"/>
  <c r="O333" i="5"/>
  <c r="O334" i="5"/>
  <c r="G368" i="1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L312" i="5"/>
  <c r="L313" i="5"/>
  <c r="L314" i="5"/>
  <c r="F348" i="1"/>
  <c r="L315" i="5"/>
  <c r="L316" i="5"/>
  <c r="L317" i="5"/>
  <c r="L318" i="5"/>
  <c r="F352" i="1"/>
  <c r="L319" i="5"/>
  <c r="L320" i="5"/>
  <c r="L321" i="5"/>
  <c r="L322" i="5"/>
  <c r="F356" i="1"/>
  <c r="L323" i="5"/>
  <c r="L324" i="5"/>
  <c r="L325" i="5"/>
  <c r="L326" i="5"/>
  <c r="F360" i="1"/>
  <c r="L327" i="5"/>
  <c r="L328" i="5"/>
  <c r="L329" i="5"/>
  <c r="L330" i="5"/>
  <c r="F364" i="1"/>
  <c r="L331" i="5"/>
  <c r="L332" i="5"/>
  <c r="L333" i="5"/>
  <c r="F367" i="1"/>
  <c r="L334" i="5"/>
  <c r="F368" i="1"/>
  <c r="L335" i="5"/>
  <c r="L336" i="5"/>
  <c r="L337" i="5"/>
  <c r="L338" i="5"/>
  <c r="F372" i="1"/>
  <c r="L339" i="5"/>
  <c r="L302" i="5"/>
  <c r="I303" i="5"/>
  <c r="I304" i="5"/>
  <c r="I305" i="5"/>
  <c r="I306" i="5"/>
  <c r="E340" i="1"/>
  <c r="I307" i="5"/>
  <c r="E341" i="1"/>
  <c r="I308" i="5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E354" i="1"/>
  <c r="I321" i="5"/>
  <c r="E355" i="1"/>
  <c r="I322" i="5"/>
  <c r="E356" i="1"/>
  <c r="I323" i="5"/>
  <c r="E357" i="1"/>
  <c r="I324" i="5"/>
  <c r="I325" i="5"/>
  <c r="I326" i="5"/>
  <c r="E360" i="1"/>
  <c r="I327" i="5"/>
  <c r="E361" i="1"/>
  <c r="I328" i="5"/>
  <c r="I329" i="5"/>
  <c r="I330" i="5"/>
  <c r="E364" i="1"/>
  <c r="I331" i="5"/>
  <c r="I332" i="5"/>
  <c r="I333" i="5"/>
  <c r="E367" i="1"/>
  <c r="I334" i="5"/>
  <c r="E368" i="1"/>
  <c r="I335" i="5"/>
  <c r="I336" i="5"/>
  <c r="I337" i="5"/>
  <c r="I338" i="5"/>
  <c r="I339" i="5"/>
  <c r="I302" i="5"/>
  <c r="F303" i="5"/>
  <c r="F304" i="5"/>
  <c r="F305" i="5"/>
  <c r="F306" i="5"/>
  <c r="F307" i="5"/>
  <c r="F308" i="5"/>
  <c r="F309" i="5"/>
  <c r="F310" i="5"/>
  <c r="D344" i="1"/>
  <c r="F311" i="5"/>
  <c r="F312" i="5"/>
  <c r="F313" i="5"/>
  <c r="F314" i="5"/>
  <c r="D348" i="1"/>
  <c r="F315" i="5"/>
  <c r="F316" i="5"/>
  <c r="F317" i="5"/>
  <c r="F318" i="5"/>
  <c r="F319" i="5"/>
  <c r="F320" i="5"/>
  <c r="F321" i="5"/>
  <c r="F322" i="5"/>
  <c r="D356" i="1"/>
  <c r="F323" i="5"/>
  <c r="F324" i="5"/>
  <c r="F325" i="5"/>
  <c r="F326" i="5"/>
  <c r="F327" i="5"/>
  <c r="F328" i="5"/>
  <c r="F329" i="5"/>
  <c r="F330" i="5"/>
  <c r="F331" i="5"/>
  <c r="F332" i="5"/>
  <c r="F333" i="5"/>
  <c r="F334" i="5"/>
  <c r="D368" i="1"/>
  <c r="F335" i="5"/>
  <c r="F336" i="5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M281" i="1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/>
  <c r="AG274" i="5"/>
  <c r="AG275" i="5"/>
  <c r="AG276" i="5"/>
  <c r="AG277" i="5"/>
  <c r="AG278" i="5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K275" i="1"/>
  <c r="AA251" i="5"/>
  <c r="AA252" i="5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K288" i="1"/>
  <c r="AA264" i="5"/>
  <c r="AA265" i="5"/>
  <c r="K290" i="1"/>
  <c r="AA266" i="5"/>
  <c r="K291" i="1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K305" i="1"/>
  <c r="AA281" i="5"/>
  <c r="AA282" i="5"/>
  <c r="AA245" i="5"/>
  <c r="X246" i="5"/>
  <c r="J271" i="1"/>
  <c r="X247" i="5"/>
  <c r="X248" i="5"/>
  <c r="X249" i="5"/>
  <c r="J274" i="1"/>
  <c r="X250" i="5"/>
  <c r="X251" i="5"/>
  <c r="X252" i="5"/>
  <c r="X253" i="5"/>
  <c r="J278" i="1"/>
  <c r="X254" i="5"/>
  <c r="X255" i="5"/>
  <c r="X256" i="5"/>
  <c r="J281" i="1"/>
  <c r="X257" i="5"/>
  <c r="J282" i="1"/>
  <c r="X258" i="5"/>
  <c r="J283" i="1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J296" i="1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I299" i="1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R251" i="5"/>
  <c r="R252" i="5"/>
  <c r="H277" i="1"/>
  <c r="R253" i="5"/>
  <c r="H278" i="1"/>
  <c r="R254" i="5"/>
  <c r="R255" i="5"/>
  <c r="R256" i="5"/>
  <c r="R257" i="5"/>
  <c r="H282" i="1"/>
  <c r="R258" i="5"/>
  <c r="R259" i="5"/>
  <c r="R260" i="5"/>
  <c r="R261" i="5"/>
  <c r="H286" i="1"/>
  <c r="R262" i="5"/>
  <c r="R263" i="5"/>
  <c r="R264" i="5"/>
  <c r="H289" i="1"/>
  <c r="R265" i="5"/>
  <c r="H290" i="1"/>
  <c r="R266" i="5"/>
  <c r="R267" i="5"/>
  <c r="R268" i="5"/>
  <c r="R269" i="5"/>
  <c r="H294" i="1"/>
  <c r="R270" i="5"/>
  <c r="R271" i="5"/>
  <c r="H296" i="1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O246" i="5"/>
  <c r="O247" i="5"/>
  <c r="O248" i="5"/>
  <c r="O249" i="5"/>
  <c r="G274" i="1"/>
  <c r="O250" i="5"/>
  <c r="O251" i="5"/>
  <c r="G276" i="1"/>
  <c r="O252" i="5"/>
  <c r="O253" i="5"/>
  <c r="G278" i="1"/>
  <c r="O254" i="5"/>
  <c r="G279" i="1"/>
  <c r="O255" i="5"/>
  <c r="O256" i="5"/>
  <c r="O257" i="5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G297" i="1"/>
  <c r="O273" i="5"/>
  <c r="G298" i="1"/>
  <c r="O274" i="5"/>
  <c r="G299" i="1"/>
  <c r="O275" i="5"/>
  <c r="G300" i="1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F279" i="1"/>
  <c r="L255" i="5"/>
  <c r="L256" i="5"/>
  <c r="L257" i="5"/>
  <c r="F282" i="1"/>
  <c r="L258" i="5"/>
  <c r="L259" i="5"/>
  <c r="L260" i="5"/>
  <c r="F285" i="1"/>
  <c r="L261" i="5"/>
  <c r="F286" i="1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I257" i="5"/>
  <c r="I258" i="5"/>
  <c r="I259" i="5"/>
  <c r="E284" i="1"/>
  <c r="I260" i="5"/>
  <c r="E285" i="1"/>
  <c r="I261" i="5"/>
  <c r="E286" i="1"/>
  <c r="I262" i="5"/>
  <c r="I263" i="5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E300" i="1"/>
  <c r="I276" i="5"/>
  <c r="E301" i="1"/>
  <c r="I277" i="5"/>
  <c r="E302" i="1"/>
  <c r="I278" i="5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D283" i="1"/>
  <c r="F259" i="5"/>
  <c r="F260" i="5"/>
  <c r="F261" i="5"/>
  <c r="D286" i="1"/>
  <c r="F262" i="5"/>
  <c r="F263" i="5"/>
  <c r="F264" i="5"/>
  <c r="F265" i="5"/>
  <c r="D290" i="1"/>
  <c r="F266" i="5"/>
  <c r="F267" i="5"/>
  <c r="D292" i="1"/>
  <c r="F268" i="5"/>
  <c r="F269" i="5"/>
  <c r="F270" i="5"/>
  <c r="F271" i="5"/>
  <c r="F272" i="5"/>
  <c r="F273" i="5"/>
  <c r="D298" i="1"/>
  <c r="F274" i="5"/>
  <c r="F275" i="5"/>
  <c r="F276" i="5"/>
  <c r="F277" i="5"/>
  <c r="D302" i="1"/>
  <c r="F278" i="5"/>
  <c r="F279" i="5"/>
  <c r="F280" i="5"/>
  <c r="F281" i="5"/>
  <c r="D306" i="1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M219" i="1"/>
  <c r="AG202" i="5"/>
  <c r="M220" i="1"/>
  <c r="AG203" i="5"/>
  <c r="AG204" i="5"/>
  <c r="M222" i="1"/>
  <c r="AG205" i="5"/>
  <c r="AG206" i="5"/>
  <c r="AG207" i="5"/>
  <c r="AG208" i="5"/>
  <c r="M226" i="1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L211" i="1"/>
  <c r="AD194" i="5"/>
  <c r="L212" i="1"/>
  <c r="AD195" i="5"/>
  <c r="AD196" i="5"/>
  <c r="AD197" i="5"/>
  <c r="AD198" i="5"/>
  <c r="L216" i="1"/>
  <c r="AD199" i="5"/>
  <c r="L217" i="1"/>
  <c r="AD200" i="5"/>
  <c r="AD201" i="5"/>
  <c r="AD202" i="5"/>
  <c r="L220" i="1"/>
  <c r="AD203" i="5"/>
  <c r="AD204" i="5"/>
  <c r="AD205" i="5"/>
  <c r="AD206" i="5"/>
  <c r="AD207" i="5"/>
  <c r="AD208" i="5"/>
  <c r="AD209" i="5"/>
  <c r="AD210" i="5"/>
  <c r="L228" i="1"/>
  <c r="AD211" i="5"/>
  <c r="L229" i="1"/>
  <c r="AD212" i="5"/>
  <c r="AD213" i="5"/>
  <c r="L231" i="1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AA223" i="5"/>
  <c r="AA186" i="5"/>
  <c r="X187" i="5"/>
  <c r="J205" i="1"/>
  <c r="X188" i="5"/>
  <c r="X189" i="5"/>
  <c r="X190" i="5"/>
  <c r="J208" i="1"/>
  <c r="X191" i="5"/>
  <c r="X192" i="5"/>
  <c r="X193" i="5"/>
  <c r="X194" i="5"/>
  <c r="J212" i="1"/>
  <c r="X195" i="5"/>
  <c r="X196" i="5"/>
  <c r="X197" i="5"/>
  <c r="J215" i="1"/>
  <c r="X198" i="5"/>
  <c r="X199" i="5"/>
  <c r="X200" i="5"/>
  <c r="X201" i="5"/>
  <c r="X202" i="5"/>
  <c r="J220" i="1"/>
  <c r="X203" i="5"/>
  <c r="J221" i="1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J232" i="1"/>
  <c r="X215" i="5"/>
  <c r="X216" i="5"/>
  <c r="X217" i="5"/>
  <c r="X218" i="5"/>
  <c r="J236" i="1"/>
  <c r="X219" i="5"/>
  <c r="X220" i="5"/>
  <c r="X221" i="5"/>
  <c r="J239" i="1"/>
  <c r="X222" i="5"/>
  <c r="X223" i="5"/>
  <c r="J241" i="1"/>
  <c r="X186" i="5"/>
  <c r="U187" i="5"/>
  <c r="U188" i="5"/>
  <c r="U189" i="5"/>
  <c r="U190" i="5"/>
  <c r="I208" i="1"/>
  <c r="U191" i="5"/>
  <c r="U192" i="5"/>
  <c r="U193" i="5"/>
  <c r="U194" i="5"/>
  <c r="I212" i="1"/>
  <c r="U195" i="5"/>
  <c r="I213" i="1"/>
  <c r="U196" i="5"/>
  <c r="U197" i="5"/>
  <c r="U198" i="5"/>
  <c r="I216" i="1"/>
  <c r="U199" i="5"/>
  <c r="I217" i="1"/>
  <c r="U200" i="5"/>
  <c r="U201" i="5"/>
  <c r="U202" i="5"/>
  <c r="I220" i="1"/>
  <c r="U203" i="5"/>
  <c r="U204" i="5"/>
  <c r="U205" i="5"/>
  <c r="U206" i="5"/>
  <c r="I224" i="1"/>
  <c r="U207" i="5"/>
  <c r="U208" i="5"/>
  <c r="U209" i="5"/>
  <c r="U210" i="5"/>
  <c r="I228" i="1"/>
  <c r="U211" i="5"/>
  <c r="U212" i="5"/>
  <c r="U213" i="5"/>
  <c r="I231" i="1"/>
  <c r="U214" i="5"/>
  <c r="I232" i="1"/>
  <c r="U215" i="5"/>
  <c r="U216" i="5"/>
  <c r="U217" i="5"/>
  <c r="I235" i="1"/>
  <c r="U218" i="5"/>
  <c r="I236" i="1"/>
  <c r="U219" i="5"/>
  <c r="U220" i="5"/>
  <c r="U221" i="5"/>
  <c r="U222" i="5"/>
  <c r="I240" i="1"/>
  <c r="U223" i="5"/>
  <c r="I241" i="1"/>
  <c r="U186" i="5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G208" i="1"/>
  <c r="O191" i="5"/>
  <c r="O192" i="5"/>
  <c r="O193" i="5"/>
  <c r="G211" i="1"/>
  <c r="O194" i="5"/>
  <c r="G212" i="1"/>
  <c r="O195" i="5"/>
  <c r="G213" i="1"/>
  <c r="O196" i="5"/>
  <c r="O197" i="5"/>
  <c r="G215" i="1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G225" i="1"/>
  <c r="O208" i="5"/>
  <c r="O209" i="5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F219" i="1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E235" i="1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D229" i="1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M141" i="1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M156" i="1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M174" i="1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L147" i="1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K148" i="1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K159" i="1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J140" i="1"/>
  <c r="X129" i="5"/>
  <c r="X130" i="5"/>
  <c r="X131" i="5"/>
  <c r="J143" i="1"/>
  <c r="X132" i="5"/>
  <c r="X133" i="5"/>
  <c r="X134" i="5"/>
  <c r="X135" i="5"/>
  <c r="J147" i="1"/>
  <c r="X136" i="5"/>
  <c r="X137" i="5"/>
  <c r="X138" i="5"/>
  <c r="J150" i="1"/>
  <c r="X139" i="5"/>
  <c r="J151" i="1"/>
  <c r="X140" i="5"/>
  <c r="X141" i="5"/>
  <c r="X142" i="5"/>
  <c r="J154" i="1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J164" i="1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H149" i="1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H173" i="1"/>
  <c r="R162" i="5"/>
  <c r="R163" i="5"/>
  <c r="H175" i="1"/>
  <c r="R164" i="5"/>
  <c r="H176" i="1"/>
  <c r="R127" i="5"/>
  <c r="O128" i="5"/>
  <c r="O129" i="5"/>
  <c r="O130" i="5"/>
  <c r="O131" i="5"/>
  <c r="O132" i="5"/>
  <c r="O133" i="5"/>
  <c r="O134" i="5"/>
  <c r="G146" i="1"/>
  <c r="O135" i="5"/>
  <c r="G147" i="1"/>
  <c r="O136" i="5"/>
  <c r="G148" i="1"/>
  <c r="O137" i="5"/>
  <c r="O138" i="5"/>
  <c r="O139" i="5"/>
  <c r="G151" i="1"/>
  <c r="O140" i="5"/>
  <c r="G152" i="1"/>
  <c r="O141" i="5"/>
  <c r="O142" i="5"/>
  <c r="O143" i="5"/>
  <c r="O144" i="5"/>
  <c r="O145" i="5"/>
  <c r="O146" i="5"/>
  <c r="O147" i="5"/>
  <c r="G159" i="1"/>
  <c r="O148" i="5"/>
  <c r="O149" i="5"/>
  <c r="O150" i="5"/>
  <c r="O151" i="5"/>
  <c r="G163" i="1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F142" i="1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795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C804" i="1"/>
  <c r="C834" i="4"/>
  <c r="P834" i="4"/>
  <c r="J808" i="1"/>
  <c r="J810" i="1"/>
  <c r="J812" i="1"/>
  <c r="J814" i="1"/>
  <c r="J816" i="1"/>
  <c r="J817" i="1"/>
  <c r="J821" i="1"/>
  <c r="J825" i="1"/>
  <c r="J829" i="1"/>
  <c r="J833" i="1"/>
  <c r="I800" i="1"/>
  <c r="I803" i="1"/>
  <c r="I795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C816" i="1"/>
  <c r="C846" i="4"/>
  <c r="P846" i="4"/>
  <c r="H820" i="1"/>
  <c r="H824" i="1"/>
  <c r="H828" i="1"/>
  <c r="H832" i="1"/>
  <c r="G800" i="1"/>
  <c r="G795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795" i="1"/>
  <c r="F816" i="1"/>
  <c r="F819" i="1"/>
  <c r="F824" i="1"/>
  <c r="F827" i="1"/>
  <c r="F828" i="1"/>
  <c r="F832" i="1"/>
  <c r="E800" i="1"/>
  <c r="C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C759" i="1"/>
  <c r="J767" i="1"/>
  <c r="I735" i="1"/>
  <c r="I743" i="1"/>
  <c r="I747" i="1"/>
  <c r="C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11" i="1"/>
  <c r="M635" i="1"/>
  <c r="L623" i="1"/>
  <c r="K631" i="1"/>
  <c r="J603" i="1"/>
  <c r="J623" i="1"/>
  <c r="J636" i="1"/>
  <c r="I602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8" i="1"/>
  <c r="L569" i="1"/>
  <c r="K549" i="1"/>
  <c r="K569" i="1"/>
  <c r="J565" i="1"/>
  <c r="J566" i="1"/>
  <c r="J570" i="1"/>
  <c r="I543" i="1"/>
  <c r="I544" i="1"/>
  <c r="I556" i="1"/>
  <c r="I568" i="1"/>
  <c r="I569" i="1"/>
  <c r="H557" i="1"/>
  <c r="G546" i="1"/>
  <c r="G550" i="1"/>
  <c r="G561" i="1"/>
  <c r="F537" i="1"/>
  <c r="E549" i="1"/>
  <c r="E565" i="1"/>
  <c r="E566" i="1"/>
  <c r="E570" i="1"/>
  <c r="D536" i="1"/>
  <c r="D540" i="1"/>
  <c r="D543" i="1"/>
  <c r="D547" i="1"/>
  <c r="D551" i="1"/>
  <c r="D555" i="1"/>
  <c r="D557" i="1"/>
  <c r="D569" i="1"/>
  <c r="M483" i="1"/>
  <c r="L471" i="1"/>
  <c r="L490" i="1"/>
  <c r="L498" i="1"/>
  <c r="L499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500" i="1"/>
  <c r="E504" i="1"/>
  <c r="D474" i="1"/>
  <c r="D478" i="1"/>
  <c r="D479" i="1"/>
  <c r="D482" i="1"/>
  <c r="D489" i="1"/>
  <c r="D493" i="1"/>
  <c r="D495" i="1"/>
  <c r="D497" i="1"/>
  <c r="D501" i="1"/>
  <c r="D503" i="1"/>
  <c r="M402" i="1"/>
  <c r="M403" i="1"/>
  <c r="M407" i="1"/>
  <c r="M408" i="1"/>
  <c r="M420" i="1"/>
  <c r="M426" i="1"/>
  <c r="L411" i="1"/>
  <c r="L419" i="1"/>
  <c r="L422" i="1"/>
  <c r="L425" i="1"/>
  <c r="L427" i="1"/>
  <c r="L435" i="1"/>
  <c r="K406" i="1"/>
  <c r="K407" i="1"/>
  <c r="K410" i="1"/>
  <c r="K411" i="1"/>
  <c r="K414" i="1"/>
  <c r="K418" i="1"/>
  <c r="K422" i="1"/>
  <c r="K426" i="1"/>
  <c r="K429" i="1"/>
  <c r="K430" i="1"/>
  <c r="K434" i="1"/>
  <c r="K436" i="1"/>
  <c r="K438" i="1"/>
  <c r="K401" i="1"/>
  <c r="J403" i="1"/>
  <c r="J405" i="1"/>
  <c r="J407" i="1"/>
  <c r="J411" i="1"/>
  <c r="J413" i="1"/>
  <c r="J415" i="1"/>
  <c r="J420" i="1"/>
  <c r="J423" i="1"/>
  <c r="J427" i="1"/>
  <c r="J431" i="1"/>
  <c r="J432" i="1"/>
  <c r="J433" i="1"/>
  <c r="J435" i="1"/>
  <c r="J438" i="1"/>
  <c r="J401" i="1"/>
  <c r="I402" i="1"/>
  <c r="I410" i="1"/>
  <c r="I418" i="1"/>
  <c r="I422" i="1"/>
  <c r="I424" i="1"/>
  <c r="I426" i="1"/>
  <c r="I428" i="1"/>
  <c r="H402" i="1"/>
  <c r="H416" i="1"/>
  <c r="H422" i="1"/>
  <c r="H426" i="1"/>
  <c r="H401" i="1"/>
  <c r="G426" i="1"/>
  <c r="F427" i="1"/>
  <c r="E402" i="1"/>
  <c r="E403" i="1"/>
  <c r="E411" i="1"/>
  <c r="E438" i="1"/>
  <c r="M277" i="1"/>
  <c r="M283" i="1"/>
  <c r="M293" i="1"/>
  <c r="M295" i="1"/>
  <c r="M297" i="1"/>
  <c r="M299" i="1"/>
  <c r="M301" i="1"/>
  <c r="M303" i="1"/>
  <c r="C303" i="1"/>
  <c r="M307" i="1"/>
  <c r="K277" i="1"/>
  <c r="K279" i="1"/>
  <c r="K283" i="1"/>
  <c r="K303" i="1"/>
  <c r="K307" i="1"/>
  <c r="J273" i="1"/>
  <c r="J279" i="1"/>
  <c r="J289" i="1"/>
  <c r="J291" i="1"/>
  <c r="J301" i="1"/>
  <c r="I273" i="1"/>
  <c r="I277" i="1"/>
  <c r="I283" i="1"/>
  <c r="I287" i="1"/>
  <c r="I291" i="1"/>
  <c r="I301" i="1"/>
  <c r="H276" i="1"/>
  <c r="H280" i="1"/>
  <c r="H288" i="1"/>
  <c r="H300" i="1"/>
  <c r="H306" i="1"/>
  <c r="G282" i="1"/>
  <c r="G304" i="1"/>
  <c r="G270" i="1"/>
  <c r="E276" i="1"/>
  <c r="E280" i="1"/>
  <c r="E282" i="1"/>
  <c r="E288" i="1"/>
  <c r="E292" i="1"/>
  <c r="E304" i="1"/>
  <c r="D288" i="1"/>
  <c r="D294" i="1"/>
  <c r="D300" i="1"/>
  <c r="B309" i="5"/>
  <c r="M339" i="1"/>
  <c r="M340" i="1"/>
  <c r="M345" i="1"/>
  <c r="M347" i="1"/>
  <c r="M351" i="1"/>
  <c r="M355" i="1"/>
  <c r="M359" i="1"/>
  <c r="M361" i="1"/>
  <c r="M363" i="1"/>
  <c r="M366" i="1"/>
  <c r="M370" i="1"/>
  <c r="L338" i="1"/>
  <c r="L340" i="1"/>
  <c r="L346" i="1"/>
  <c r="L354" i="1"/>
  <c r="L362" i="1"/>
  <c r="L366" i="1"/>
  <c r="C366" i="1"/>
  <c r="L370" i="1"/>
  <c r="K351" i="1"/>
  <c r="K353" i="1"/>
  <c r="K355" i="1"/>
  <c r="K335" i="1"/>
  <c r="K357" i="1"/>
  <c r="K359" i="1"/>
  <c r="K363" i="1"/>
  <c r="J357" i="1"/>
  <c r="J359" i="1"/>
  <c r="J368" i="1"/>
  <c r="J373" i="1"/>
  <c r="I342" i="1"/>
  <c r="C342" i="1"/>
  <c r="I346" i="1"/>
  <c r="I349" i="1"/>
  <c r="I353" i="1"/>
  <c r="I355" i="1"/>
  <c r="C355" i="1"/>
  <c r="I359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71" i="1"/>
  <c r="F373" i="1"/>
  <c r="E342" i="1"/>
  <c r="E346" i="1"/>
  <c r="E350" i="1"/>
  <c r="E358" i="1"/>
  <c r="E366" i="1"/>
  <c r="E372" i="1"/>
  <c r="D342" i="1"/>
  <c r="D346" i="1"/>
  <c r="D350" i="1"/>
  <c r="D352" i="1"/>
  <c r="D358" i="1"/>
  <c r="D360" i="1"/>
  <c r="D361" i="1"/>
  <c r="D362" i="1"/>
  <c r="D364" i="1"/>
  <c r="D370" i="1"/>
  <c r="L205" i="1"/>
  <c r="L215" i="1"/>
  <c r="L219" i="1"/>
  <c r="L221" i="1"/>
  <c r="L203" i="1"/>
  <c r="L227" i="1"/>
  <c r="L235" i="1"/>
  <c r="L237" i="1"/>
  <c r="K240" i="1"/>
  <c r="J207" i="1"/>
  <c r="J213" i="1"/>
  <c r="J223" i="1"/>
  <c r="J225" i="1"/>
  <c r="J227" i="1"/>
  <c r="J233" i="1"/>
  <c r="J235" i="1"/>
  <c r="J237" i="1"/>
  <c r="I207" i="1"/>
  <c r="I211" i="1"/>
  <c r="I215" i="1"/>
  <c r="I219" i="1"/>
  <c r="I227" i="1"/>
  <c r="G205" i="1"/>
  <c r="G207" i="1"/>
  <c r="G209" i="1"/>
  <c r="G217" i="1"/>
  <c r="G227" i="1"/>
  <c r="G229" i="1"/>
  <c r="G241" i="1"/>
  <c r="D9" i="5"/>
  <c r="E9" i="5"/>
  <c r="F9" i="5"/>
  <c r="G9" i="5"/>
  <c r="I9" i="5"/>
  <c r="H9" i="5"/>
  <c r="J9" i="5"/>
  <c r="L9" i="5"/>
  <c r="K9" i="5"/>
  <c r="M9" i="5"/>
  <c r="N9" i="5"/>
  <c r="P9" i="5"/>
  <c r="Q9" i="5"/>
  <c r="S9" i="5"/>
  <c r="T9" i="5"/>
  <c r="V9" i="5"/>
  <c r="W9" i="5"/>
  <c r="Y9" i="5"/>
  <c r="Z9" i="5"/>
  <c r="AA9" i="5"/>
  <c r="AB9" i="5"/>
  <c r="AC9" i="5"/>
  <c r="AE9" i="5"/>
  <c r="AF9" i="5"/>
  <c r="AH9" i="5"/>
  <c r="AI9" i="5"/>
  <c r="D10" i="5"/>
  <c r="E10" i="5"/>
  <c r="F10" i="5"/>
  <c r="G10" i="5"/>
  <c r="H10" i="5"/>
  <c r="J10" i="5"/>
  <c r="K10" i="5"/>
  <c r="M10" i="5"/>
  <c r="N10" i="5"/>
  <c r="O10" i="5"/>
  <c r="P10" i="5"/>
  <c r="Q10" i="5"/>
  <c r="S10" i="5"/>
  <c r="T10" i="5"/>
  <c r="U10" i="5"/>
  <c r="V10" i="5"/>
  <c r="X10" i="5"/>
  <c r="W10" i="5"/>
  <c r="Y10" i="5"/>
  <c r="Z10" i="5"/>
  <c r="AB10" i="5"/>
  <c r="AC10" i="5"/>
  <c r="AD10" i="5"/>
  <c r="AE10" i="5"/>
  <c r="AF10" i="5"/>
  <c r="AG10" i="5"/>
  <c r="AH10" i="5"/>
  <c r="AJ10" i="5"/>
  <c r="AI10" i="5"/>
  <c r="D11" i="5"/>
  <c r="E11" i="5"/>
  <c r="G11" i="5"/>
  <c r="H11" i="5"/>
  <c r="I11" i="5"/>
  <c r="J11" i="5"/>
  <c r="L11" i="5"/>
  <c r="K11" i="5"/>
  <c r="M11" i="5"/>
  <c r="N11" i="5"/>
  <c r="P11" i="5"/>
  <c r="Q11" i="5"/>
  <c r="S11" i="5"/>
  <c r="T11" i="5"/>
  <c r="V11" i="5"/>
  <c r="X11" i="5"/>
  <c r="W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L12" i="5"/>
  <c r="K12" i="5"/>
  <c r="M12" i="5"/>
  <c r="N12" i="5"/>
  <c r="P12" i="5"/>
  <c r="Q12" i="5"/>
  <c r="R12" i="5"/>
  <c r="S12" i="5"/>
  <c r="U12" i="5"/>
  <c r="T12" i="5"/>
  <c r="V12" i="5"/>
  <c r="X12" i="5"/>
  <c r="W12" i="5"/>
  <c r="Y12" i="5"/>
  <c r="Z12" i="5"/>
  <c r="AB12" i="5"/>
  <c r="AD12" i="5"/>
  <c r="AC12" i="5"/>
  <c r="AE12" i="5"/>
  <c r="AF12" i="5"/>
  <c r="AH12" i="5"/>
  <c r="AI12" i="5"/>
  <c r="D13" i="5"/>
  <c r="F13" i="5"/>
  <c r="E13" i="5"/>
  <c r="G13" i="5"/>
  <c r="H13" i="5"/>
  <c r="J13" i="5"/>
  <c r="L13" i="5"/>
  <c r="K13" i="5"/>
  <c r="M13" i="5"/>
  <c r="N13" i="5"/>
  <c r="P13" i="5"/>
  <c r="Q13" i="5"/>
  <c r="S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C14" i="5"/>
  <c r="G14" i="5"/>
  <c r="I14" i="5"/>
  <c r="H14" i="5"/>
  <c r="J14" i="5"/>
  <c r="K14" i="5"/>
  <c r="M14" i="5"/>
  <c r="N14" i="5"/>
  <c r="P14" i="5"/>
  <c r="Q14" i="5"/>
  <c r="R14" i="5"/>
  <c r="S14" i="5"/>
  <c r="U14" i="5"/>
  <c r="T14" i="5"/>
  <c r="V14" i="5"/>
  <c r="W14" i="5"/>
  <c r="X14" i="5"/>
  <c r="Y14" i="5"/>
  <c r="Z14" i="5"/>
  <c r="AB14" i="5"/>
  <c r="AD14" i="5"/>
  <c r="AC14" i="5"/>
  <c r="AE14" i="5"/>
  <c r="AF14" i="5"/>
  <c r="AG14" i="5"/>
  <c r="AH14" i="5"/>
  <c r="AI14" i="5"/>
  <c r="AJ14" i="5"/>
  <c r="D15" i="5"/>
  <c r="E15" i="5"/>
  <c r="G15" i="5"/>
  <c r="I15" i="5"/>
  <c r="H15" i="5"/>
  <c r="J15" i="5"/>
  <c r="K15" i="5"/>
  <c r="M15" i="5"/>
  <c r="O15" i="5"/>
  <c r="N15" i="5"/>
  <c r="P15" i="5"/>
  <c r="Q15" i="5"/>
  <c r="S15" i="5"/>
  <c r="T15" i="5"/>
  <c r="V15" i="5"/>
  <c r="W15" i="5"/>
  <c r="Y15" i="5"/>
  <c r="Z15" i="5"/>
  <c r="AB15" i="5"/>
  <c r="AC15" i="5"/>
  <c r="AE15" i="5"/>
  <c r="AG15" i="5"/>
  <c r="AF15" i="5"/>
  <c r="AH15" i="5"/>
  <c r="AI15" i="5"/>
  <c r="D16" i="5"/>
  <c r="E16" i="5"/>
  <c r="G16" i="5"/>
  <c r="H16" i="5"/>
  <c r="J16" i="5"/>
  <c r="K16" i="5"/>
  <c r="M16" i="5"/>
  <c r="N16" i="5"/>
  <c r="P16" i="5"/>
  <c r="R16" i="5"/>
  <c r="Q16" i="5"/>
  <c r="S16" i="5"/>
  <c r="T16" i="5"/>
  <c r="V16" i="5"/>
  <c r="X16" i="5"/>
  <c r="W16" i="5"/>
  <c r="Y16" i="5"/>
  <c r="Z16" i="5"/>
  <c r="AB16" i="5"/>
  <c r="AC16" i="5"/>
  <c r="AE16" i="5"/>
  <c r="AF16" i="5"/>
  <c r="AH16" i="5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U17" i="5"/>
  <c r="V17" i="5"/>
  <c r="W17" i="5"/>
  <c r="Y17" i="5"/>
  <c r="Z17" i="5"/>
  <c r="AA17" i="5"/>
  <c r="AB17" i="5"/>
  <c r="AC17" i="5"/>
  <c r="AE17" i="5"/>
  <c r="AF17" i="5"/>
  <c r="AH17" i="5"/>
  <c r="AI17" i="5"/>
  <c r="D18" i="5"/>
  <c r="E18" i="5"/>
  <c r="F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O19" i="5"/>
  <c r="N19" i="5"/>
  <c r="P19" i="5"/>
  <c r="Q19" i="5"/>
  <c r="S19" i="5"/>
  <c r="T19" i="5"/>
  <c r="U19" i="5"/>
  <c r="V19" i="5"/>
  <c r="X19" i="5"/>
  <c r="W19" i="5"/>
  <c r="Y19" i="5"/>
  <c r="Z19" i="5"/>
  <c r="AB19" i="5"/>
  <c r="AC19" i="5"/>
  <c r="AE19" i="5"/>
  <c r="AF19" i="5"/>
  <c r="AH19" i="5"/>
  <c r="AJ19" i="5"/>
  <c r="AI19" i="5"/>
  <c r="D20" i="5"/>
  <c r="E20" i="5"/>
  <c r="F20" i="5"/>
  <c r="G20" i="5"/>
  <c r="H20" i="5"/>
  <c r="J20" i="5"/>
  <c r="K20" i="5"/>
  <c r="L20" i="5"/>
  <c r="M20" i="5"/>
  <c r="N20" i="5"/>
  <c r="P20" i="5"/>
  <c r="Q20" i="5"/>
  <c r="R20" i="5"/>
  <c r="S20" i="5"/>
  <c r="T20" i="5"/>
  <c r="V20" i="5"/>
  <c r="W20" i="5"/>
  <c r="C20" i="5"/>
  <c r="Y20" i="5"/>
  <c r="AA20" i="5"/>
  <c r="Z20" i="5"/>
  <c r="AB20" i="5"/>
  <c r="AC20" i="5"/>
  <c r="AE20" i="5"/>
  <c r="AF20" i="5"/>
  <c r="AH20" i="5"/>
  <c r="AJ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U21" i="5"/>
  <c r="V21" i="5"/>
  <c r="W21" i="5"/>
  <c r="Y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L22" i="5"/>
  <c r="K22" i="5"/>
  <c r="M22" i="5"/>
  <c r="N22" i="5"/>
  <c r="P22" i="5"/>
  <c r="Q22" i="5"/>
  <c r="S22" i="5"/>
  <c r="T22" i="5"/>
  <c r="V22" i="5"/>
  <c r="X22" i="5"/>
  <c r="W22" i="5"/>
  <c r="Y22" i="5"/>
  <c r="Z22" i="5"/>
  <c r="AB22" i="5"/>
  <c r="AD22" i="5"/>
  <c r="AC22" i="5"/>
  <c r="AE22" i="5"/>
  <c r="AG22" i="5"/>
  <c r="AF22" i="5"/>
  <c r="AH22" i="5"/>
  <c r="AI22" i="5"/>
  <c r="D23" i="5"/>
  <c r="F23" i="5"/>
  <c r="E23" i="5"/>
  <c r="G23" i="5"/>
  <c r="H23" i="5"/>
  <c r="J23" i="5"/>
  <c r="K23" i="5"/>
  <c r="M23" i="5"/>
  <c r="N23" i="5"/>
  <c r="P23" i="5"/>
  <c r="R23" i="5"/>
  <c r="Q23" i="5"/>
  <c r="S23" i="5"/>
  <c r="T23" i="5"/>
  <c r="U23" i="5"/>
  <c r="V23" i="5"/>
  <c r="W23" i="5"/>
  <c r="Y23" i="5"/>
  <c r="Z23" i="5"/>
  <c r="AB23" i="5"/>
  <c r="AC23" i="5"/>
  <c r="AE23" i="5"/>
  <c r="AF23" i="5"/>
  <c r="AH23" i="5"/>
  <c r="AJ23" i="5"/>
  <c r="AI23" i="5"/>
  <c r="D24" i="5"/>
  <c r="E24" i="5"/>
  <c r="G24" i="5"/>
  <c r="H24" i="5"/>
  <c r="J24" i="5"/>
  <c r="L24" i="5"/>
  <c r="K24" i="5"/>
  <c r="M24" i="5"/>
  <c r="N24" i="5"/>
  <c r="P24" i="5"/>
  <c r="Q24" i="5"/>
  <c r="C24" i="5"/>
  <c r="S24" i="5"/>
  <c r="T24" i="5"/>
  <c r="V24" i="5"/>
  <c r="W24" i="5"/>
  <c r="Y24" i="5"/>
  <c r="AA24" i="5"/>
  <c r="Z24" i="5"/>
  <c r="AB24" i="5"/>
  <c r="AC24" i="5"/>
  <c r="AE24" i="5"/>
  <c r="AF24" i="5"/>
  <c r="AG24" i="5"/>
  <c r="AH24" i="5"/>
  <c r="AI24" i="5"/>
  <c r="D25" i="5"/>
  <c r="E25" i="5"/>
  <c r="G25" i="5"/>
  <c r="H25" i="5"/>
  <c r="J25" i="5"/>
  <c r="L25" i="5"/>
  <c r="K25" i="5"/>
  <c r="M25" i="5"/>
  <c r="N25" i="5"/>
  <c r="P25" i="5"/>
  <c r="Q25" i="5"/>
  <c r="S25" i="5"/>
  <c r="T25" i="5"/>
  <c r="V25" i="5"/>
  <c r="W25" i="5"/>
  <c r="Y25" i="5"/>
  <c r="AA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X26" i="5"/>
  <c r="W26" i="5"/>
  <c r="Y26" i="5"/>
  <c r="Z26" i="5"/>
  <c r="AB26" i="5"/>
  <c r="AC26" i="5"/>
  <c r="AD26" i="5"/>
  <c r="AE26" i="5"/>
  <c r="AF26" i="5"/>
  <c r="AH26" i="5"/>
  <c r="AI26" i="5"/>
  <c r="AJ26" i="5"/>
  <c r="D27" i="5"/>
  <c r="E27" i="5"/>
  <c r="G27" i="5"/>
  <c r="H27" i="5"/>
  <c r="J27" i="5"/>
  <c r="K27" i="5"/>
  <c r="L27" i="5"/>
  <c r="M27" i="5"/>
  <c r="O27" i="5"/>
  <c r="N27" i="5"/>
  <c r="P27" i="5"/>
  <c r="B27" i="5"/>
  <c r="Q27" i="5"/>
  <c r="S27" i="5"/>
  <c r="T27" i="5"/>
  <c r="U27" i="5"/>
  <c r="V27" i="5"/>
  <c r="W27" i="5"/>
  <c r="Y27" i="5"/>
  <c r="Z27" i="5"/>
  <c r="AA27" i="5"/>
  <c r="AB27" i="5"/>
  <c r="AC27" i="5"/>
  <c r="AE27" i="5"/>
  <c r="AG27" i="5"/>
  <c r="AF27" i="5"/>
  <c r="AH27" i="5"/>
  <c r="AI27" i="5"/>
  <c r="D28" i="5"/>
  <c r="F28" i="5"/>
  <c r="E28" i="5"/>
  <c r="G28" i="5"/>
  <c r="H28" i="5"/>
  <c r="J28" i="5"/>
  <c r="L28" i="5"/>
  <c r="K28" i="5"/>
  <c r="M28" i="5"/>
  <c r="N28" i="5"/>
  <c r="P28" i="5"/>
  <c r="R28" i="5"/>
  <c r="Q28" i="5"/>
  <c r="S28" i="5"/>
  <c r="T28" i="5"/>
  <c r="V28" i="5"/>
  <c r="W28" i="5"/>
  <c r="Y28" i="5"/>
  <c r="Z28" i="5"/>
  <c r="AB28" i="5"/>
  <c r="AD28" i="5"/>
  <c r="AC28" i="5"/>
  <c r="AE28" i="5"/>
  <c r="AG28" i="5"/>
  <c r="AF28" i="5"/>
  <c r="AH28" i="5"/>
  <c r="AI28" i="5"/>
  <c r="AJ28" i="5"/>
  <c r="D29" i="5"/>
  <c r="F29" i="5"/>
  <c r="E29" i="5"/>
  <c r="G29" i="5"/>
  <c r="H29" i="5"/>
  <c r="J29" i="5"/>
  <c r="L29" i="5"/>
  <c r="K29" i="5"/>
  <c r="M29" i="5"/>
  <c r="N29" i="5"/>
  <c r="P29" i="5"/>
  <c r="Q29" i="5"/>
  <c r="S29" i="5"/>
  <c r="T29" i="5"/>
  <c r="V29" i="5"/>
  <c r="W29" i="5"/>
  <c r="Y29" i="5"/>
  <c r="Z29" i="5"/>
  <c r="AB29" i="5"/>
  <c r="AC29" i="5"/>
  <c r="AE29" i="5"/>
  <c r="AF29" i="5"/>
  <c r="AH29" i="5"/>
  <c r="AI29" i="5"/>
  <c r="D30" i="5"/>
  <c r="F30" i="5"/>
  <c r="E30" i="5"/>
  <c r="G30" i="5"/>
  <c r="H30" i="5"/>
  <c r="J30" i="5"/>
  <c r="L30" i="5"/>
  <c r="K30" i="5"/>
  <c r="M30" i="5"/>
  <c r="N30" i="5"/>
  <c r="P30" i="5"/>
  <c r="R30" i="5"/>
  <c r="Q30" i="5"/>
  <c r="S30" i="5"/>
  <c r="T30" i="5"/>
  <c r="V30" i="5"/>
  <c r="X30" i="5"/>
  <c r="W30" i="5"/>
  <c r="Y30" i="5"/>
  <c r="Z30" i="5"/>
  <c r="AA30" i="5"/>
  <c r="AB30" i="5"/>
  <c r="AC30" i="5"/>
  <c r="AD30" i="5"/>
  <c r="AE30" i="5"/>
  <c r="AG30" i="5"/>
  <c r="AF30" i="5"/>
  <c r="AH30" i="5"/>
  <c r="AI30" i="5"/>
  <c r="AJ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AA31" i="5"/>
  <c r="Z31" i="5"/>
  <c r="AB31" i="5"/>
  <c r="AD31" i="5"/>
  <c r="AC31" i="5"/>
  <c r="AE31" i="5"/>
  <c r="AF31" i="5"/>
  <c r="AH31" i="5"/>
  <c r="AI31" i="5"/>
  <c r="D32" i="5"/>
  <c r="E32" i="5"/>
  <c r="G32" i="5"/>
  <c r="H32" i="5"/>
  <c r="J32" i="5"/>
  <c r="K32" i="5"/>
  <c r="M32" i="5"/>
  <c r="O32" i="5"/>
  <c r="N32" i="5"/>
  <c r="P32" i="5"/>
  <c r="Q32" i="5"/>
  <c r="S32" i="5"/>
  <c r="T32" i="5"/>
  <c r="V32" i="5"/>
  <c r="W32" i="5"/>
  <c r="X32" i="5"/>
  <c r="Y32" i="5"/>
  <c r="AA32" i="5"/>
  <c r="Z32" i="5"/>
  <c r="AB32" i="5"/>
  <c r="AC32" i="5"/>
  <c r="AE32" i="5"/>
  <c r="AF32" i="5"/>
  <c r="AH32" i="5"/>
  <c r="AJ32" i="5"/>
  <c r="AI32" i="5"/>
  <c r="D33" i="5"/>
  <c r="B33" i="5"/>
  <c r="E33" i="5"/>
  <c r="G33" i="5"/>
  <c r="H33" i="5"/>
  <c r="J33" i="5"/>
  <c r="L33" i="5"/>
  <c r="K33" i="5"/>
  <c r="M33" i="5"/>
  <c r="N33" i="5"/>
  <c r="P33" i="5"/>
  <c r="Q33" i="5"/>
  <c r="R33" i="5"/>
  <c r="S33" i="5"/>
  <c r="U33" i="5"/>
  <c r="T33" i="5"/>
  <c r="V33" i="5"/>
  <c r="X33" i="5"/>
  <c r="W33" i="5"/>
  <c r="C33" i="5"/>
  <c r="Y33" i="5"/>
  <c r="Z33" i="5"/>
  <c r="AB33" i="5"/>
  <c r="AC33" i="5"/>
  <c r="AE33" i="5"/>
  <c r="AF33" i="5"/>
  <c r="AH33" i="5"/>
  <c r="AH47" i="5"/>
  <c r="AI33" i="5"/>
  <c r="AJ33" i="5"/>
  <c r="D34" i="5"/>
  <c r="E34" i="5"/>
  <c r="G34" i="5"/>
  <c r="H34" i="5"/>
  <c r="J34" i="5"/>
  <c r="K34" i="5"/>
  <c r="M34" i="5"/>
  <c r="N34" i="5"/>
  <c r="P34" i="5"/>
  <c r="Q34" i="5"/>
  <c r="S34" i="5"/>
  <c r="T34" i="5"/>
  <c r="U34" i="5"/>
  <c r="V34" i="5"/>
  <c r="X34" i="5"/>
  <c r="W34" i="5"/>
  <c r="Y34" i="5"/>
  <c r="Z34" i="5"/>
  <c r="AB34" i="5"/>
  <c r="AC34" i="5"/>
  <c r="AE34" i="5"/>
  <c r="AG34" i="5"/>
  <c r="AF34" i="5"/>
  <c r="AH34" i="5"/>
  <c r="AI34" i="5"/>
  <c r="D35" i="5"/>
  <c r="F35" i="5"/>
  <c r="E35" i="5"/>
  <c r="G35" i="5"/>
  <c r="H35" i="5"/>
  <c r="J35" i="5"/>
  <c r="L35" i="5"/>
  <c r="K35" i="5"/>
  <c r="M35" i="5"/>
  <c r="O35" i="5"/>
  <c r="N35" i="5"/>
  <c r="P35" i="5"/>
  <c r="Q35" i="5"/>
  <c r="S35" i="5"/>
  <c r="U35" i="5"/>
  <c r="T35" i="5"/>
  <c r="V35" i="5"/>
  <c r="W35" i="5"/>
  <c r="Y35" i="5"/>
  <c r="AA35" i="5"/>
  <c r="Z35" i="5"/>
  <c r="AB35" i="5"/>
  <c r="AC35" i="5"/>
  <c r="C35" i="5"/>
  <c r="AE35" i="5"/>
  <c r="AF35" i="5"/>
  <c r="AH35" i="5"/>
  <c r="AI35" i="5"/>
  <c r="D36" i="5"/>
  <c r="F36" i="5"/>
  <c r="E36" i="5"/>
  <c r="G36" i="5"/>
  <c r="H36" i="5"/>
  <c r="J36" i="5"/>
  <c r="L36" i="5"/>
  <c r="K36" i="5"/>
  <c r="M36" i="5"/>
  <c r="N36" i="5"/>
  <c r="P36" i="5"/>
  <c r="R36" i="5"/>
  <c r="Q36" i="5"/>
  <c r="S36" i="5"/>
  <c r="T36" i="5"/>
  <c r="U36" i="5"/>
  <c r="V36" i="5"/>
  <c r="X36" i="5"/>
  <c r="W36" i="5"/>
  <c r="Y36" i="5"/>
  <c r="Z36" i="5"/>
  <c r="AB36" i="5"/>
  <c r="AC36" i="5"/>
  <c r="AD36" i="5"/>
  <c r="AE36" i="5"/>
  <c r="AG36" i="5"/>
  <c r="AF36" i="5"/>
  <c r="AH36" i="5"/>
  <c r="AI36" i="5"/>
  <c r="D37" i="5"/>
  <c r="E37" i="5"/>
  <c r="G37" i="5"/>
  <c r="H37" i="5"/>
  <c r="J37" i="5"/>
  <c r="L37" i="5"/>
  <c r="K37" i="5"/>
  <c r="M37" i="5"/>
  <c r="N37" i="5"/>
  <c r="P37" i="5"/>
  <c r="Q37" i="5"/>
  <c r="S37" i="5"/>
  <c r="U37" i="5"/>
  <c r="T37" i="5"/>
  <c r="V37" i="5"/>
  <c r="W37" i="5"/>
  <c r="X37" i="5"/>
  <c r="Y37" i="5"/>
  <c r="AA37" i="5"/>
  <c r="Z37" i="5"/>
  <c r="AB37" i="5"/>
  <c r="B37" i="5"/>
  <c r="AC37" i="5"/>
  <c r="AD37" i="5"/>
  <c r="AE37" i="5"/>
  <c r="AF37" i="5"/>
  <c r="AH37" i="5"/>
  <c r="AI37" i="5"/>
  <c r="D38" i="5"/>
  <c r="E38" i="5"/>
  <c r="G38" i="5"/>
  <c r="B38" i="5"/>
  <c r="H38" i="5"/>
  <c r="J38" i="5"/>
  <c r="K38" i="5"/>
  <c r="C38" i="5"/>
  <c r="M38" i="5"/>
  <c r="O38" i="5"/>
  <c r="N38" i="5"/>
  <c r="P38" i="5"/>
  <c r="P47" i="5"/>
  <c r="Q38" i="5"/>
  <c r="S38" i="5"/>
  <c r="T38" i="5"/>
  <c r="V38" i="5"/>
  <c r="X38" i="5"/>
  <c r="W38" i="5"/>
  <c r="Y38" i="5"/>
  <c r="AA38" i="5"/>
  <c r="Z38" i="5"/>
  <c r="AB38" i="5"/>
  <c r="AC38" i="5"/>
  <c r="AD38" i="5"/>
  <c r="AE38" i="5"/>
  <c r="AE47" i="5"/>
  <c r="AF38" i="5"/>
  <c r="AH38" i="5"/>
  <c r="AI38" i="5"/>
  <c r="AJ38" i="5"/>
  <c r="D39" i="5"/>
  <c r="E39" i="5"/>
  <c r="G39" i="5"/>
  <c r="H39" i="5"/>
  <c r="C39" i="5"/>
  <c r="J39" i="5"/>
  <c r="L39" i="5"/>
  <c r="K39" i="5"/>
  <c r="M39" i="5"/>
  <c r="O39" i="5"/>
  <c r="N39" i="5"/>
  <c r="P39" i="5"/>
  <c r="Q39" i="5"/>
  <c r="S39" i="5"/>
  <c r="U39" i="5"/>
  <c r="T39" i="5"/>
  <c r="V39" i="5"/>
  <c r="W39" i="5"/>
  <c r="Y39" i="5"/>
  <c r="Z39" i="5"/>
  <c r="AB39" i="5"/>
  <c r="AC39" i="5"/>
  <c r="AE39" i="5"/>
  <c r="AF39" i="5"/>
  <c r="AH39" i="5"/>
  <c r="AI39" i="5"/>
  <c r="D40" i="5"/>
  <c r="B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Y40" i="5"/>
  <c r="Z40" i="5"/>
  <c r="AB40" i="5"/>
  <c r="AD40" i="5"/>
  <c r="AC40" i="5"/>
  <c r="AE40" i="5"/>
  <c r="AF40" i="5"/>
  <c r="AH40" i="5"/>
  <c r="AJ40" i="5"/>
  <c r="AI40" i="5"/>
  <c r="D41" i="5"/>
  <c r="E41" i="5"/>
  <c r="F41" i="5"/>
  <c r="G41" i="5"/>
  <c r="H41" i="5"/>
  <c r="J41" i="5"/>
  <c r="K41" i="5"/>
  <c r="M41" i="5"/>
  <c r="O41" i="5"/>
  <c r="N41" i="5"/>
  <c r="P41" i="5"/>
  <c r="Q41" i="5"/>
  <c r="S41" i="5"/>
  <c r="T41" i="5"/>
  <c r="U41" i="5"/>
  <c r="V41" i="5"/>
  <c r="X41" i="5"/>
  <c r="W41" i="5"/>
  <c r="Y41" i="5"/>
  <c r="Z41" i="5"/>
  <c r="AB41" i="5"/>
  <c r="AC41" i="5"/>
  <c r="AE41" i="5"/>
  <c r="AF41" i="5"/>
  <c r="AH41" i="5"/>
  <c r="AI41" i="5"/>
  <c r="D42" i="5"/>
  <c r="E42" i="5"/>
  <c r="G42" i="5"/>
  <c r="B42" i="5"/>
  <c r="H42" i="5"/>
  <c r="I42" i="5"/>
  <c r="J42" i="5"/>
  <c r="K42" i="5"/>
  <c r="L42" i="5"/>
  <c r="M42" i="5"/>
  <c r="O42" i="5"/>
  <c r="N42" i="5"/>
  <c r="P42" i="5"/>
  <c r="Q42" i="5"/>
  <c r="S42" i="5"/>
  <c r="U42" i="5"/>
  <c r="T42" i="5"/>
  <c r="T47" i="5"/>
  <c r="V42" i="5"/>
  <c r="W42" i="5"/>
  <c r="X42" i="5"/>
  <c r="Y42" i="5"/>
  <c r="Y47" i="5"/>
  <c r="Z42" i="5"/>
  <c r="AB42" i="5"/>
  <c r="AC42" i="5"/>
  <c r="AD42" i="5"/>
  <c r="AE42" i="5"/>
  <c r="AF42" i="5"/>
  <c r="AF47" i="5"/>
  <c r="AH42" i="5"/>
  <c r="AI42" i="5"/>
  <c r="D43" i="5"/>
  <c r="E43" i="5"/>
  <c r="G43" i="5"/>
  <c r="I43" i="5"/>
  <c r="H43" i="5"/>
  <c r="J43" i="5"/>
  <c r="K43" i="5"/>
  <c r="M43" i="5"/>
  <c r="N43" i="5"/>
  <c r="P43" i="5"/>
  <c r="Q43" i="5"/>
  <c r="S43" i="5"/>
  <c r="T43" i="5"/>
  <c r="V43" i="5"/>
  <c r="W43" i="5"/>
  <c r="Y43" i="5"/>
  <c r="Z43" i="5"/>
  <c r="AB43" i="5"/>
  <c r="AC43" i="5"/>
  <c r="AE43" i="5"/>
  <c r="AG43" i="5"/>
  <c r="AF43" i="5"/>
  <c r="AH43" i="5"/>
  <c r="AI43" i="5"/>
  <c r="D44" i="5"/>
  <c r="E44" i="5"/>
  <c r="G44" i="5"/>
  <c r="H44" i="5"/>
  <c r="J44" i="5"/>
  <c r="L44" i="5"/>
  <c r="K44" i="5"/>
  <c r="M44" i="5"/>
  <c r="N44" i="5"/>
  <c r="P44" i="5"/>
  <c r="Q44" i="5"/>
  <c r="S44" i="5"/>
  <c r="T44" i="5"/>
  <c r="V44" i="5"/>
  <c r="X44" i="5"/>
  <c r="W44" i="5"/>
  <c r="Y44" i="5"/>
  <c r="AA44" i="5"/>
  <c r="Z44" i="5"/>
  <c r="AB44" i="5"/>
  <c r="AD44" i="5"/>
  <c r="AC44" i="5"/>
  <c r="AE44" i="5"/>
  <c r="AF44" i="5"/>
  <c r="AH44" i="5"/>
  <c r="AJ44" i="5"/>
  <c r="AI44" i="5"/>
  <c r="D45" i="5"/>
  <c r="E45" i="5"/>
  <c r="G45" i="5"/>
  <c r="I45" i="5"/>
  <c r="H45" i="5"/>
  <c r="J45" i="5"/>
  <c r="K45" i="5"/>
  <c r="M45" i="5"/>
  <c r="N45" i="5"/>
  <c r="P45" i="5"/>
  <c r="Q45" i="5"/>
  <c r="S45" i="5"/>
  <c r="T45" i="5"/>
  <c r="U45" i="5"/>
  <c r="V45" i="5"/>
  <c r="W45" i="5"/>
  <c r="Y45" i="5"/>
  <c r="Z45" i="5"/>
  <c r="AB45" i="5"/>
  <c r="AC45" i="5"/>
  <c r="AE45" i="5"/>
  <c r="AF45" i="5"/>
  <c r="AH45" i="5"/>
  <c r="AJ45" i="5"/>
  <c r="AI45" i="5"/>
  <c r="D46" i="5"/>
  <c r="E46" i="5"/>
  <c r="G46" i="5"/>
  <c r="H46" i="5"/>
  <c r="J46" i="5"/>
  <c r="K46" i="5"/>
  <c r="M46" i="5"/>
  <c r="N46" i="5"/>
  <c r="P46" i="5"/>
  <c r="Q46" i="5"/>
  <c r="S46" i="5"/>
  <c r="T46" i="5"/>
  <c r="V46" i="5"/>
  <c r="W46" i="5"/>
  <c r="X46" i="5"/>
  <c r="Y46" i="5"/>
  <c r="Z46" i="5"/>
  <c r="AB46" i="5"/>
  <c r="AC46" i="5"/>
  <c r="AE46" i="5"/>
  <c r="AF46" i="5"/>
  <c r="AH46" i="5"/>
  <c r="AI46" i="5"/>
  <c r="B68" i="5"/>
  <c r="C68" i="5"/>
  <c r="H64" i="3"/>
  <c r="AJ68" i="5"/>
  <c r="B69" i="5"/>
  <c r="C69" i="5"/>
  <c r="H65" i="3"/>
  <c r="AJ69" i="5"/>
  <c r="N75" i="1"/>
  <c r="B70" i="5"/>
  <c r="G66" i="3"/>
  <c r="J66" i="3"/>
  <c r="K66" i="3"/>
  <c r="L66" i="3"/>
  <c r="C70" i="5"/>
  <c r="H66" i="3"/>
  <c r="AJ70" i="5"/>
  <c r="B71" i="5"/>
  <c r="G67" i="3"/>
  <c r="C71" i="5"/>
  <c r="H67" i="3"/>
  <c r="AJ71" i="5"/>
  <c r="B72" i="5"/>
  <c r="G68" i="3"/>
  <c r="C72" i="5"/>
  <c r="AJ72" i="5"/>
  <c r="N78" i="1"/>
  <c r="B73" i="5"/>
  <c r="C73" i="5"/>
  <c r="H69" i="3"/>
  <c r="AJ73" i="5"/>
  <c r="N79" i="1"/>
  <c r="B74" i="5"/>
  <c r="G70" i="3"/>
  <c r="J70" i="3"/>
  <c r="K70" i="3"/>
  <c r="L70" i="3"/>
  <c r="C74" i="5"/>
  <c r="AJ74" i="5"/>
  <c r="N80" i="1"/>
  <c r="B75" i="5"/>
  <c r="C75" i="5"/>
  <c r="H71" i="3"/>
  <c r="AJ75" i="5"/>
  <c r="N81" i="1"/>
  <c r="B76" i="5"/>
  <c r="G72" i="3"/>
  <c r="C76" i="5"/>
  <c r="H72" i="3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AJ83" i="5"/>
  <c r="B84" i="5"/>
  <c r="G80" i="3"/>
  <c r="C84" i="5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N99" i="1"/>
  <c r="B94" i="5"/>
  <c r="G90" i="3"/>
  <c r="C94" i="5"/>
  <c r="AJ94" i="5"/>
  <c r="N100" i="1"/>
  <c r="B95" i="5"/>
  <c r="G91" i="3"/>
  <c r="J91" i="3"/>
  <c r="K91" i="3"/>
  <c r="L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AJ98" i="5"/>
  <c r="B99" i="5"/>
  <c r="C99" i="5"/>
  <c r="H95" i="3"/>
  <c r="AJ99" i="5"/>
  <c r="N105" i="1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G99" i="3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D106" i="5"/>
  <c r="D109" i="5"/>
  <c r="D108" i="5"/>
  <c r="E106" i="5"/>
  <c r="G106" i="5"/>
  <c r="H106" i="5"/>
  <c r="J106" i="5"/>
  <c r="K106" i="5"/>
  <c r="M106" i="5"/>
  <c r="N106" i="5"/>
  <c r="P106" i="5"/>
  <c r="P109" i="5"/>
  <c r="P108" i="5"/>
  <c r="Q106" i="5"/>
  <c r="R106" i="5"/>
  <c r="S106" i="5"/>
  <c r="T106" i="5"/>
  <c r="U106" i="5"/>
  <c r="V106" i="5"/>
  <c r="V109" i="5"/>
  <c r="V108" i="5"/>
  <c r="W106" i="5"/>
  <c r="Y106" i="5"/>
  <c r="Z106" i="5"/>
  <c r="AB106" i="5"/>
  <c r="AB109" i="5"/>
  <c r="AC106" i="5"/>
  <c r="AE106" i="5"/>
  <c r="AF106" i="5"/>
  <c r="AH106" i="5"/>
  <c r="AH109" i="5"/>
  <c r="AH108" i="5"/>
  <c r="AI106" i="5"/>
  <c r="B127" i="5"/>
  <c r="G115" i="3"/>
  <c r="C127" i="5"/>
  <c r="H115" i="3"/>
  <c r="AJ127" i="5"/>
  <c r="N139" i="1"/>
  <c r="B128" i="5"/>
  <c r="AJ128" i="5"/>
  <c r="N140" i="1"/>
  <c r="B129" i="5"/>
  <c r="G117" i="3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H120" i="3"/>
  <c r="AJ132" i="5"/>
  <c r="N144" i="1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J124" i="3"/>
  <c r="K124" i="3"/>
  <c r="L124" i="3"/>
  <c r="C136" i="5"/>
  <c r="H124" i="3"/>
  <c r="AJ136" i="5"/>
  <c r="B137" i="5"/>
  <c r="G125" i="3"/>
  <c r="J125" i="3"/>
  <c r="K125" i="3"/>
  <c r="L125" i="3"/>
  <c r="C137" i="5"/>
  <c r="H125" i="3"/>
  <c r="AJ137" i="5"/>
  <c r="B138" i="5"/>
  <c r="G126" i="3"/>
  <c r="J126" i="3"/>
  <c r="K126" i="3"/>
  <c r="L126" i="3"/>
  <c r="C138" i="5"/>
  <c r="H126" i="3"/>
  <c r="AJ138" i="5"/>
  <c r="N150" i="1"/>
  <c r="B139" i="5"/>
  <c r="G127" i="3"/>
  <c r="J127" i="3"/>
  <c r="C139" i="5"/>
  <c r="AJ139" i="5"/>
  <c r="N151" i="1"/>
  <c r="B140" i="5"/>
  <c r="G128" i="3"/>
  <c r="C140" i="5"/>
  <c r="H128" i="3"/>
  <c r="AJ140" i="5"/>
  <c r="N152" i="1"/>
  <c r="B141" i="5"/>
  <c r="G129" i="3"/>
  <c r="J129" i="3"/>
  <c r="C141" i="5"/>
  <c r="AJ141" i="5"/>
  <c r="B142" i="5"/>
  <c r="G130" i="3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N157" i="1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N161" i="1"/>
  <c r="B150" i="5"/>
  <c r="G138" i="3"/>
  <c r="J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/>
  <c r="C158" i="5"/>
  <c r="H146" i="3"/>
  <c r="AJ158" i="5"/>
  <c r="B159" i="5"/>
  <c r="G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/>
  <c r="C186" i="5"/>
  <c r="H167" i="3"/>
  <c r="AJ186" i="5"/>
  <c r="N204" i="1"/>
  <c r="B187" i="5"/>
  <c r="G168" i="3"/>
  <c r="C187" i="5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B191" i="5"/>
  <c r="C191" i="5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G175" i="3"/>
  <c r="J175" i="3"/>
  <c r="C194" i="5"/>
  <c r="AJ194" i="5"/>
  <c r="B195" i="5"/>
  <c r="G176" i="3"/>
  <c r="J176" i="3"/>
  <c r="C195" i="5"/>
  <c r="H176" i="3"/>
  <c r="AJ195" i="5"/>
  <c r="N213" i="1"/>
  <c r="B196" i="5"/>
  <c r="G177" i="3"/>
  <c r="C196" i="5"/>
  <c r="H177" i="3"/>
  <c r="AJ196" i="5"/>
  <c r="N214" i="1"/>
  <c r="B197" i="5"/>
  <c r="G178" i="3"/>
  <c r="J178" i="3"/>
  <c r="C197" i="5"/>
  <c r="H178" i="3"/>
  <c r="AJ197" i="5"/>
  <c r="B198" i="5"/>
  <c r="C198" i="5"/>
  <c r="H179" i="3"/>
  <c r="AJ198" i="5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J187" i="3"/>
  <c r="C206" i="5"/>
  <c r="H187" i="3"/>
  <c r="AJ206" i="5"/>
  <c r="N224" i="1"/>
  <c r="B207" i="5"/>
  <c r="G188" i="3"/>
  <c r="J188" i="3"/>
  <c r="K188" i="3"/>
  <c r="L188" i="3"/>
  <c r="C207" i="5"/>
  <c r="AJ207" i="5"/>
  <c r="N225" i="1"/>
  <c r="B208" i="5"/>
  <c r="C208" i="5"/>
  <c r="AJ208" i="5"/>
  <c r="N226" i="1"/>
  <c r="B209" i="5"/>
  <c r="G190" i="3"/>
  <c r="C209" i="5"/>
  <c r="H190" i="3"/>
  <c r="AJ209" i="5"/>
  <c r="N227" i="1"/>
  <c r="B210" i="5"/>
  <c r="C210" i="5"/>
  <c r="H191" i="3"/>
  <c r="AJ210" i="5"/>
  <c r="B211" i="5"/>
  <c r="G192" i="3"/>
  <c r="C211" i="5"/>
  <c r="H192" i="3"/>
  <c r="AJ211" i="5"/>
  <c r="N229" i="1"/>
  <c r="B212" i="5"/>
  <c r="G193" i="3"/>
  <c r="C212" i="5"/>
  <c r="H193" i="3"/>
  <c r="AJ212" i="5"/>
  <c r="B213" i="5"/>
  <c r="G194" i="3"/>
  <c r="C213" i="5"/>
  <c r="H194" i="3"/>
  <c r="AJ213" i="5"/>
  <c r="N231" i="1"/>
  <c r="B214" i="5"/>
  <c r="G195" i="3"/>
  <c r="J195" i="3"/>
  <c r="K195" i="3"/>
  <c r="L195" i="3"/>
  <c r="C214" i="5"/>
  <c r="H195" i="3"/>
  <c r="AJ214" i="5"/>
  <c r="N232" i="1"/>
  <c r="B215" i="5"/>
  <c r="C215" i="5"/>
  <c r="H196" i="3"/>
  <c r="J196" i="3"/>
  <c r="AJ215" i="5"/>
  <c r="B216" i="5"/>
  <c r="C216" i="5"/>
  <c r="H197" i="3"/>
  <c r="AJ216" i="5"/>
  <c r="B217" i="5"/>
  <c r="G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G201" i="3"/>
  <c r="C220" i="5"/>
  <c r="AJ220" i="5"/>
  <c r="N238" i="1"/>
  <c r="B221" i="5"/>
  <c r="C221" i="5"/>
  <c r="H202" i="3"/>
  <c r="AJ221" i="5"/>
  <c r="N239" i="1"/>
  <c r="B222" i="5"/>
  <c r="G203" i="3"/>
  <c r="C222" i="5"/>
  <c r="H203" i="3"/>
  <c r="AJ222" i="5"/>
  <c r="N240" i="1"/>
  <c r="B223" i="5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J218" i="3"/>
  <c r="K218" i="3"/>
  <c r="L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B254" i="5"/>
  <c r="G227" i="3"/>
  <c r="C254" i="5"/>
  <c r="H227" i="3"/>
  <c r="AJ254" i="5"/>
  <c r="N279" i="1"/>
  <c r="B255" i="5"/>
  <c r="G228" i="3"/>
  <c r="C255" i="5"/>
  <c r="H228" i="3"/>
  <c r="AJ255" i="5"/>
  <c r="B256" i="5"/>
  <c r="C256" i="5"/>
  <c r="H229" i="3"/>
  <c r="AJ256" i="5"/>
  <c r="N281" i="1"/>
  <c r="B257" i="5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J233" i="3"/>
  <c r="K233" i="3"/>
  <c r="L233" i="3"/>
  <c r="C260" i="5"/>
  <c r="AJ260" i="5"/>
  <c r="B261" i="5"/>
  <c r="G234" i="3"/>
  <c r="J234" i="3"/>
  <c r="K234" i="3"/>
  <c r="L234" i="3"/>
  <c r="C261" i="5"/>
  <c r="H234" i="3"/>
  <c r="AJ261" i="5"/>
  <c r="N286" i="1"/>
  <c r="B262" i="5"/>
  <c r="G235" i="3"/>
  <c r="C262" i="5"/>
  <c r="H235" i="3"/>
  <c r="J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AJ266" i="5"/>
  <c r="N291" i="1"/>
  <c r="B267" i="5"/>
  <c r="G240" i="3"/>
  <c r="J240" i="3"/>
  <c r="K240" i="3"/>
  <c r="L240" i="3"/>
  <c r="C267" i="5"/>
  <c r="H240" i="3"/>
  <c r="AJ267" i="5"/>
  <c r="B268" i="5"/>
  <c r="G241" i="3"/>
  <c r="J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N296" i="1"/>
  <c r="B272" i="5"/>
  <c r="G245" i="3"/>
  <c r="C272" i="5"/>
  <c r="H245" i="3"/>
  <c r="J245" i="3"/>
  <c r="AJ272" i="5"/>
  <c r="N297" i="1"/>
  <c r="B273" i="5"/>
  <c r="C273" i="5"/>
  <c r="AJ273" i="5"/>
  <c r="N298" i="1"/>
  <c r="B274" i="5"/>
  <c r="G247" i="3"/>
  <c r="C274" i="5"/>
  <c r="AJ274" i="5"/>
  <c r="N299" i="1"/>
  <c r="B275" i="5"/>
  <c r="G248" i="3"/>
  <c r="C275" i="5"/>
  <c r="H248" i="3"/>
  <c r="AJ275" i="5"/>
  <c r="N300" i="1"/>
  <c r="B276" i="5"/>
  <c r="G249" i="3"/>
  <c r="J249" i="3"/>
  <c r="C276" i="5"/>
  <c r="AJ276" i="5"/>
  <c r="N301" i="1"/>
  <c r="B277" i="5"/>
  <c r="G250" i="3"/>
  <c r="C277" i="5"/>
  <c r="H250" i="3"/>
  <c r="AJ277" i="5"/>
  <c r="B278" i="5"/>
  <c r="C278" i="5"/>
  <c r="H251" i="3"/>
  <c r="J251" i="3"/>
  <c r="AJ278" i="5"/>
  <c r="B279" i="5"/>
  <c r="G252" i="3"/>
  <c r="C279" i="5"/>
  <c r="H252" i="3"/>
  <c r="AJ279" i="5"/>
  <c r="N304" i="1"/>
  <c r="B280" i="5"/>
  <c r="G253" i="3"/>
  <c r="C280" i="5"/>
  <c r="AJ280" i="5"/>
  <c r="N305" i="1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J286" i="5"/>
  <c r="M283" i="5"/>
  <c r="N283" i="5"/>
  <c r="P283" i="5"/>
  <c r="Q283" i="5"/>
  <c r="S283" i="5"/>
  <c r="T283" i="5"/>
  <c r="V283" i="5"/>
  <c r="W283" i="5"/>
  <c r="V286" i="5"/>
  <c r="Y283" i="5"/>
  <c r="Z283" i="5"/>
  <c r="AB283" i="5"/>
  <c r="AC283" i="5"/>
  <c r="AE283" i="5"/>
  <c r="AF283" i="5"/>
  <c r="AH283" i="5"/>
  <c r="AI283" i="5"/>
  <c r="B302" i="5"/>
  <c r="C302" i="5"/>
  <c r="AJ302" i="5"/>
  <c r="B303" i="5"/>
  <c r="G271" i="3"/>
  <c r="J271" i="3"/>
  <c r="C303" i="5"/>
  <c r="H271" i="3"/>
  <c r="AJ303" i="5"/>
  <c r="N337" i="1"/>
  <c r="B304" i="5"/>
  <c r="G272" i="3"/>
  <c r="C304" i="5"/>
  <c r="H272" i="3"/>
  <c r="J272" i="3"/>
  <c r="K272" i="3"/>
  <c r="L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J276" i="3"/>
  <c r="K276" i="3"/>
  <c r="L276" i="3"/>
  <c r="C308" i="5"/>
  <c r="H276" i="3"/>
  <c r="AJ308" i="5"/>
  <c r="N342" i="1"/>
  <c r="C309" i="5"/>
  <c r="H277" i="3"/>
  <c r="AJ309" i="5"/>
  <c r="B310" i="5"/>
  <c r="G278" i="3"/>
  <c r="J278" i="3"/>
  <c r="K278" i="3"/>
  <c r="L278" i="3"/>
  <c r="C310" i="5"/>
  <c r="H278" i="3"/>
  <c r="AJ310" i="5"/>
  <c r="N344" i="1"/>
  <c r="B311" i="5"/>
  <c r="C311" i="5"/>
  <c r="AJ311" i="5"/>
  <c r="B312" i="5"/>
  <c r="G280" i="3"/>
  <c r="J280" i="3"/>
  <c r="K280" i="3"/>
  <c r="L280" i="3"/>
  <c r="C312" i="5"/>
  <c r="H280" i="3"/>
  <c r="AJ312" i="5"/>
  <c r="B313" i="5"/>
  <c r="G281" i="3"/>
  <c r="C313" i="5"/>
  <c r="H281" i="3"/>
  <c r="AJ313" i="5"/>
  <c r="N347" i="1"/>
  <c r="B314" i="5"/>
  <c r="C314" i="5"/>
  <c r="H282" i="3"/>
  <c r="J282" i="3"/>
  <c r="AJ314" i="5"/>
  <c r="B315" i="5"/>
  <c r="C315" i="5"/>
  <c r="H283" i="3"/>
  <c r="AJ315" i="5"/>
  <c r="B316" i="5"/>
  <c r="C316" i="5"/>
  <c r="AJ316" i="5"/>
  <c r="N350" i="1"/>
  <c r="B317" i="5"/>
  <c r="C317" i="5"/>
  <c r="H285" i="3"/>
  <c r="AJ317" i="5"/>
  <c r="B318" i="5"/>
  <c r="G286" i="3"/>
  <c r="C318" i="5"/>
  <c r="H286" i="3"/>
  <c r="AJ318" i="5"/>
  <c r="B319" i="5"/>
  <c r="G287" i="3"/>
  <c r="C319" i="5"/>
  <c r="H287" i="3"/>
  <c r="AJ319" i="5"/>
  <c r="N353" i="1"/>
  <c r="B320" i="5"/>
  <c r="C320" i="5"/>
  <c r="H288" i="3"/>
  <c r="AJ320" i="5"/>
  <c r="N354" i="1"/>
  <c r="B321" i="5"/>
  <c r="G289" i="3"/>
  <c r="C321" i="5"/>
  <c r="H289" i="3"/>
  <c r="AJ321" i="5"/>
  <c r="B322" i="5"/>
  <c r="C322" i="5"/>
  <c r="AJ322" i="5"/>
  <c r="B323" i="5"/>
  <c r="G291" i="3"/>
  <c r="C323" i="5"/>
  <c r="H291" i="3"/>
  <c r="AJ323" i="5"/>
  <c r="B324" i="5"/>
  <c r="G292" i="3"/>
  <c r="J292" i="3"/>
  <c r="C324" i="5"/>
  <c r="H292" i="3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H296" i="3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C332" i="5"/>
  <c r="AJ332" i="5"/>
  <c r="N366" i="1"/>
  <c r="B333" i="5"/>
  <c r="G301" i="3"/>
  <c r="C333" i="5"/>
  <c r="AJ333" i="5"/>
  <c r="N367" i="1"/>
  <c r="B334" i="5"/>
  <c r="G302" i="3"/>
  <c r="C334" i="5"/>
  <c r="H302" i="3"/>
  <c r="AJ334" i="5"/>
  <c r="B335" i="5"/>
  <c r="G303" i="3"/>
  <c r="J303" i="3"/>
  <c r="K303" i="3"/>
  <c r="L303" i="3"/>
  <c r="C335" i="5"/>
  <c r="H303" i="3"/>
  <c r="AJ335" i="5"/>
  <c r="N369" i="1"/>
  <c r="B336" i="5"/>
  <c r="G304" i="3"/>
  <c r="J304" i="3"/>
  <c r="K304" i="3"/>
  <c r="L304" i="3"/>
  <c r="C336" i="5"/>
  <c r="H304" i="3"/>
  <c r="AJ336" i="5"/>
  <c r="N370" i="1"/>
  <c r="B337" i="5"/>
  <c r="C337" i="5"/>
  <c r="AJ337" i="5"/>
  <c r="N371" i="1"/>
  <c r="C371" i="1"/>
  <c r="B338" i="5"/>
  <c r="G306" i="3"/>
  <c r="C338" i="5"/>
  <c r="AJ338" i="5"/>
  <c r="N372" i="1"/>
  <c r="C372" i="1"/>
  <c r="B339" i="5"/>
  <c r="G307" i="3"/>
  <c r="C339" i="5"/>
  <c r="H307" i="3"/>
  <c r="AJ339" i="5"/>
  <c r="N373" i="1"/>
  <c r="D340" i="5"/>
  <c r="E340" i="5"/>
  <c r="G340" i="5"/>
  <c r="G343" i="5"/>
  <c r="H340" i="5"/>
  <c r="J340" i="5"/>
  <c r="K340" i="5"/>
  <c r="M340" i="5"/>
  <c r="N340" i="5"/>
  <c r="P340" i="5"/>
  <c r="Q340" i="5"/>
  <c r="S340" i="5"/>
  <c r="S343" i="5"/>
  <c r="T340" i="5"/>
  <c r="V340" i="5"/>
  <c r="W340" i="5"/>
  <c r="Y340" i="5"/>
  <c r="Y343" i="5"/>
  <c r="Z340" i="5"/>
  <c r="AB340" i="5"/>
  <c r="AC340" i="5"/>
  <c r="AE340" i="5"/>
  <c r="AE343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C404" i="1"/>
  <c r="B366" i="5"/>
  <c r="G326" i="3"/>
  <c r="C366" i="5"/>
  <c r="H326" i="3"/>
  <c r="AJ366" i="5"/>
  <c r="N405" i="1"/>
  <c r="B367" i="5"/>
  <c r="G327" i="3"/>
  <c r="C367" i="5"/>
  <c r="AJ367" i="5"/>
  <c r="N406" i="1"/>
  <c r="B368" i="5"/>
  <c r="G328" i="3"/>
  <c r="C368" i="5"/>
  <c r="H328" i="3"/>
  <c r="AJ368" i="5"/>
  <c r="B369" i="5"/>
  <c r="C369" i="5"/>
  <c r="H329" i="3"/>
  <c r="AJ369" i="5"/>
  <c r="B370" i="5"/>
  <c r="G330" i="3"/>
  <c r="J330" i="3"/>
  <c r="K330" i="3"/>
  <c r="L330" i="3"/>
  <c r="C370" i="5"/>
  <c r="H330" i="3"/>
  <c r="AJ370" i="5"/>
  <c r="N409" i="1"/>
  <c r="B371" i="5"/>
  <c r="G331" i="3"/>
  <c r="C371" i="5"/>
  <c r="AJ371" i="5"/>
  <c r="N410" i="1"/>
  <c r="B372" i="5"/>
  <c r="G332" i="3"/>
  <c r="C372" i="5"/>
  <c r="H332" i="3"/>
  <c r="J332" i="3"/>
  <c r="K332" i="3"/>
  <c r="L332" i="3"/>
  <c r="AJ372" i="5"/>
  <c r="B373" i="5"/>
  <c r="C373" i="5"/>
  <c r="H333" i="3"/>
  <c r="AJ373" i="5"/>
  <c r="N412" i="1"/>
  <c r="B374" i="5"/>
  <c r="G334" i="3"/>
  <c r="J334" i="3"/>
  <c r="K334" i="3"/>
  <c r="L334" i="3"/>
  <c r="C374" i="5"/>
  <c r="H334" i="3"/>
  <c r="AJ374" i="5"/>
  <c r="N413" i="1"/>
  <c r="B375" i="5"/>
  <c r="G335" i="3"/>
  <c r="C375" i="5"/>
  <c r="H335" i="3"/>
  <c r="H360" i="3"/>
  <c r="AJ375" i="5"/>
  <c r="N414" i="1"/>
  <c r="B376" i="5"/>
  <c r="G336" i="3"/>
  <c r="J336" i="3"/>
  <c r="K336" i="3"/>
  <c r="L336" i="3"/>
  <c r="C376" i="5"/>
  <c r="AJ376" i="5"/>
  <c r="N415" i="1"/>
  <c r="B377" i="5"/>
  <c r="G337" i="3"/>
  <c r="C377" i="5"/>
  <c r="H337" i="3"/>
  <c r="AJ377" i="5"/>
  <c r="B378" i="5"/>
  <c r="G338" i="3"/>
  <c r="C378" i="5"/>
  <c r="H338" i="3"/>
  <c r="AJ378" i="5"/>
  <c r="N417" i="1"/>
  <c r="B379" i="5"/>
  <c r="G339" i="3"/>
  <c r="C379" i="5"/>
  <c r="H339" i="3"/>
  <c r="AJ379" i="5"/>
  <c r="N418" i="1"/>
  <c r="B380" i="5"/>
  <c r="G340" i="3"/>
  <c r="J340" i="3"/>
  <c r="K340" i="3"/>
  <c r="L340" i="3"/>
  <c r="C380" i="5"/>
  <c r="AJ380" i="5"/>
  <c r="N419" i="1"/>
  <c r="B381" i="5"/>
  <c r="G341" i="3"/>
  <c r="C381" i="5"/>
  <c r="H341" i="3"/>
  <c r="AJ381" i="5"/>
  <c r="N420" i="1"/>
  <c r="B382" i="5"/>
  <c r="G342" i="3"/>
  <c r="C382" i="5"/>
  <c r="H342" i="3"/>
  <c r="AJ382" i="5"/>
  <c r="N421" i="1"/>
  <c r="C421" i="1"/>
  <c r="B383" i="5"/>
  <c r="G343" i="3"/>
  <c r="C383" i="5"/>
  <c r="H343" i="3"/>
  <c r="J343" i="3"/>
  <c r="K343" i="3"/>
  <c r="AJ383" i="5"/>
  <c r="B384" i="5"/>
  <c r="G344" i="3"/>
  <c r="J344" i="3"/>
  <c r="C384" i="5"/>
  <c r="H344" i="3"/>
  <c r="AJ384" i="5"/>
  <c r="N423" i="1"/>
  <c r="B385" i="5"/>
  <c r="G345" i="3"/>
  <c r="J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H348" i="3"/>
  <c r="J348" i="3"/>
  <c r="AJ388" i="5"/>
  <c r="B389" i="5"/>
  <c r="G349" i="3"/>
  <c r="C389" i="5"/>
  <c r="H349" i="3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G352" i="3"/>
  <c r="C392" i="5"/>
  <c r="AJ392" i="5"/>
  <c r="N431" i="1"/>
  <c r="B393" i="5"/>
  <c r="G353" i="3"/>
  <c r="J353" i="3"/>
  <c r="K353" i="3"/>
  <c r="L353" i="3"/>
  <c r="C393" i="5"/>
  <c r="AJ393" i="5"/>
  <c r="N432" i="1"/>
  <c r="B394" i="5"/>
  <c r="G354" i="3"/>
  <c r="C394" i="5"/>
  <c r="H354" i="3"/>
  <c r="AJ394" i="5"/>
  <c r="B395" i="5"/>
  <c r="C395" i="5"/>
  <c r="H355" i="3"/>
  <c r="J355" i="3"/>
  <c r="K355" i="3"/>
  <c r="L355" i="3"/>
  <c r="AJ395" i="5"/>
  <c r="N434" i="1"/>
  <c r="B396" i="5"/>
  <c r="G356" i="3"/>
  <c r="C396" i="5"/>
  <c r="AJ396" i="5"/>
  <c r="B397" i="5"/>
  <c r="G357" i="3"/>
  <c r="C397" i="5"/>
  <c r="AJ397" i="5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D403" i="5"/>
  <c r="D402" i="5"/>
  <c r="E400" i="5"/>
  <c r="G400" i="5"/>
  <c r="H400" i="5"/>
  <c r="J400" i="5"/>
  <c r="J403" i="5"/>
  <c r="J402" i="5"/>
  <c r="K400" i="5"/>
  <c r="M400" i="5"/>
  <c r="N400" i="5"/>
  <c r="P400" i="5"/>
  <c r="P403" i="5"/>
  <c r="P402" i="5"/>
  <c r="Q400" i="5"/>
  <c r="S400" i="5"/>
  <c r="T400" i="5"/>
  <c r="V400" i="5"/>
  <c r="V403" i="5"/>
  <c r="V402" i="5"/>
  <c r="W400" i="5"/>
  <c r="Y400" i="5"/>
  <c r="Z400" i="5"/>
  <c r="AB400" i="5"/>
  <c r="AB403" i="5"/>
  <c r="AB402" i="5"/>
  <c r="AC400" i="5"/>
  <c r="AE400" i="5"/>
  <c r="AF400" i="5"/>
  <c r="AH400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N472" i="1"/>
  <c r="B425" i="5"/>
  <c r="G380" i="3"/>
  <c r="C425" i="5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H384" i="3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G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AJ434" i="5"/>
  <c r="N482" i="1"/>
  <c r="B435" i="5"/>
  <c r="G390" i="3"/>
  <c r="C435" i="5"/>
  <c r="H390" i="3"/>
  <c r="AJ435" i="5"/>
  <c r="N483" i="1"/>
  <c r="B436" i="5"/>
  <c r="G391" i="3"/>
  <c r="J391" i="3"/>
  <c r="K391" i="3"/>
  <c r="L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H393" i="3"/>
  <c r="AJ438" i="5"/>
  <c r="N486" i="1"/>
  <c r="B439" i="5"/>
  <c r="G394" i="3"/>
  <c r="C439" i="5"/>
  <c r="AJ439" i="5"/>
  <c r="N487" i="1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J397" i="3"/>
  <c r="K397" i="3"/>
  <c r="L397" i="3"/>
  <c r="C442" i="5"/>
  <c r="H397" i="3"/>
  <c r="AJ442" i="5"/>
  <c r="B443" i="5"/>
  <c r="G398" i="3"/>
  <c r="J398" i="3"/>
  <c r="K398" i="3"/>
  <c r="L398" i="3"/>
  <c r="C443" i="5"/>
  <c r="H398" i="3"/>
  <c r="AJ443" i="5"/>
  <c r="N491" i="1"/>
  <c r="B444" i="5"/>
  <c r="G399" i="3"/>
  <c r="C444" i="5"/>
  <c r="H399" i="3"/>
  <c r="AJ444" i="5"/>
  <c r="N492" i="1"/>
  <c r="B445" i="5"/>
  <c r="G400" i="3"/>
  <c r="C445" i="5"/>
  <c r="H400" i="3"/>
  <c r="AJ445" i="5"/>
  <c r="N493" i="1"/>
  <c r="B446" i="5"/>
  <c r="G401" i="3"/>
  <c r="C446" i="5"/>
  <c r="AJ446" i="5"/>
  <c r="N494" i="1"/>
  <c r="B447" i="5"/>
  <c r="G402" i="3"/>
  <c r="C447" i="5"/>
  <c r="H402" i="3"/>
  <c r="AJ447" i="5"/>
  <c r="N495" i="1"/>
  <c r="B448" i="5"/>
  <c r="G403" i="3"/>
  <c r="C448" i="5"/>
  <c r="H403" i="3"/>
  <c r="AJ448" i="5"/>
  <c r="B449" i="5"/>
  <c r="G404" i="3"/>
  <c r="C449" i="5"/>
  <c r="H404" i="3"/>
  <c r="AJ449" i="5"/>
  <c r="B450" i="5"/>
  <c r="C450" i="5"/>
  <c r="H405" i="3"/>
  <c r="AJ450" i="5"/>
  <c r="N498" i="1"/>
  <c r="B451" i="5"/>
  <c r="G406" i="3"/>
  <c r="C451" i="5"/>
  <c r="H406" i="3"/>
  <c r="AJ451" i="5"/>
  <c r="N499" i="1"/>
  <c r="B452" i="5"/>
  <c r="G407" i="3"/>
  <c r="J407" i="3"/>
  <c r="C452" i="5"/>
  <c r="AJ452" i="5"/>
  <c r="N500" i="1"/>
  <c r="B453" i="5"/>
  <c r="G408" i="3"/>
  <c r="C453" i="5"/>
  <c r="H408" i="3"/>
  <c r="AJ453" i="5"/>
  <c r="N501" i="1"/>
  <c r="B454" i="5"/>
  <c r="C454" i="5"/>
  <c r="AJ454" i="5"/>
  <c r="N502" i="1"/>
  <c r="B455" i="5"/>
  <c r="G410" i="3"/>
  <c r="C455" i="5"/>
  <c r="H410" i="3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Q457" i="5"/>
  <c r="S457" i="5"/>
  <c r="S460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G427" i="3"/>
  <c r="C478" i="5"/>
  <c r="H427" i="3"/>
  <c r="AJ478" i="5"/>
  <c r="N534" i="1"/>
  <c r="B479" i="5"/>
  <c r="G428" i="3"/>
  <c r="C479" i="5"/>
  <c r="H428" i="3"/>
  <c r="AJ479" i="5"/>
  <c r="N535" i="1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B483" i="5"/>
  <c r="G432" i="3"/>
  <c r="C483" i="5"/>
  <c r="H432" i="3"/>
  <c r="AJ483" i="5"/>
  <c r="N539" i="1"/>
  <c r="B484" i="5"/>
  <c r="C484" i="5"/>
  <c r="AJ484" i="5"/>
  <c r="B485" i="5"/>
  <c r="G434" i="3"/>
  <c r="C485" i="5"/>
  <c r="H434" i="3"/>
  <c r="AJ485" i="5"/>
  <c r="N541" i="1"/>
  <c r="B486" i="5"/>
  <c r="G435" i="3"/>
  <c r="C486" i="5"/>
  <c r="H435" i="3"/>
  <c r="AJ486" i="5"/>
  <c r="N542" i="1"/>
  <c r="B487" i="5"/>
  <c r="G436" i="3"/>
  <c r="C487" i="5"/>
  <c r="H436" i="3"/>
  <c r="AJ487" i="5"/>
  <c r="B488" i="5"/>
  <c r="G437" i="3"/>
  <c r="C488" i="5"/>
  <c r="AJ488" i="5"/>
  <c r="B489" i="5"/>
  <c r="G438" i="3"/>
  <c r="J438" i="3"/>
  <c r="C489" i="5"/>
  <c r="H438" i="3"/>
  <c r="AJ489" i="5"/>
  <c r="N545" i="1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K441" i="3"/>
  <c r="L441" i="3"/>
  <c r="C492" i="5"/>
  <c r="H441" i="3"/>
  <c r="AJ492" i="5"/>
  <c r="N548" i="1"/>
  <c r="B493" i="5"/>
  <c r="G442" i="3"/>
  <c r="C493" i="5"/>
  <c r="H442" i="3"/>
  <c r="AJ493" i="5"/>
  <c r="N549" i="1"/>
  <c r="B494" i="5"/>
  <c r="C494" i="5"/>
  <c r="H443" i="3"/>
  <c r="AJ494" i="5"/>
  <c r="N550" i="1"/>
  <c r="B495" i="5"/>
  <c r="C495" i="5"/>
  <c r="H444" i="3"/>
  <c r="AJ495" i="5"/>
  <c r="N551" i="1"/>
  <c r="B496" i="5"/>
  <c r="G445" i="3"/>
  <c r="C496" i="5"/>
  <c r="AJ496" i="5"/>
  <c r="N552" i="1"/>
  <c r="B497" i="5"/>
  <c r="G446" i="3"/>
  <c r="C497" i="5"/>
  <c r="H446" i="3"/>
  <c r="AJ497" i="5"/>
  <c r="B498" i="5"/>
  <c r="G447" i="3"/>
  <c r="C498" i="5"/>
  <c r="H447" i="3"/>
  <c r="AJ498" i="5"/>
  <c r="N554" i="1"/>
  <c r="B499" i="5"/>
  <c r="C499" i="5"/>
  <c r="H448" i="3"/>
  <c r="AJ499" i="5"/>
  <c r="N555" i="1"/>
  <c r="B500" i="5"/>
  <c r="C500" i="5"/>
  <c r="AJ500" i="5"/>
  <c r="B501" i="5"/>
  <c r="G450" i="3"/>
  <c r="C501" i="5"/>
  <c r="H450" i="3"/>
  <c r="AJ501" i="5"/>
  <c r="N557" i="1"/>
  <c r="B502" i="5"/>
  <c r="G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C505" i="5"/>
  <c r="H454" i="3"/>
  <c r="AJ505" i="5"/>
  <c r="B506" i="5"/>
  <c r="G455" i="3"/>
  <c r="C506" i="5"/>
  <c r="H455" i="3"/>
  <c r="AJ506" i="5"/>
  <c r="B507" i="5"/>
  <c r="C507" i="5"/>
  <c r="H456" i="3"/>
  <c r="AJ507" i="5"/>
  <c r="N563" i="1"/>
  <c r="B508" i="5"/>
  <c r="C508" i="5"/>
  <c r="H457" i="3"/>
  <c r="AJ508" i="5"/>
  <c r="N564" i="1"/>
  <c r="C564" i="1"/>
  <c r="B509" i="5"/>
  <c r="G458" i="3"/>
  <c r="C509" i="5"/>
  <c r="H458" i="3"/>
  <c r="H464" i="3"/>
  <c r="AJ509" i="5"/>
  <c r="B510" i="5"/>
  <c r="G459" i="3"/>
  <c r="C510" i="5"/>
  <c r="H459" i="3"/>
  <c r="J459" i="3"/>
  <c r="AJ510" i="5"/>
  <c r="B511" i="5"/>
  <c r="G460" i="3"/>
  <c r="C511" i="5"/>
  <c r="H460" i="3"/>
  <c r="AJ511" i="5"/>
  <c r="N567" i="1"/>
  <c r="B512" i="5"/>
  <c r="C512" i="5"/>
  <c r="AJ512" i="5"/>
  <c r="N568" i="1"/>
  <c r="B513" i="5"/>
  <c r="C513" i="5"/>
  <c r="AJ513" i="5"/>
  <c r="B514" i="5"/>
  <c r="G463" i="3"/>
  <c r="C514" i="5"/>
  <c r="AJ514" i="5"/>
  <c r="D515" i="5"/>
  <c r="D518" i="5"/>
  <c r="E515" i="5"/>
  <c r="G515" i="5"/>
  <c r="H515" i="5"/>
  <c r="J515" i="5"/>
  <c r="K515" i="5"/>
  <c r="L515" i="5"/>
  <c r="M515" i="5"/>
  <c r="N515" i="5"/>
  <c r="M518" i="5"/>
  <c r="M519" i="5"/>
  <c r="P515" i="5"/>
  <c r="Q515" i="5"/>
  <c r="S515" i="5"/>
  <c r="S518" i="5"/>
  <c r="S517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C535" i="5"/>
  <c r="H478" i="3"/>
  <c r="AJ535" i="5"/>
  <c r="B536" i="5"/>
  <c r="G479" i="3"/>
  <c r="C536" i="5"/>
  <c r="AJ536" i="5"/>
  <c r="B537" i="5"/>
  <c r="G480" i="3"/>
  <c r="C537" i="5"/>
  <c r="H480" i="3"/>
  <c r="AJ537" i="5"/>
  <c r="N601" i="1"/>
  <c r="B538" i="5"/>
  <c r="G481" i="3"/>
  <c r="C538" i="5"/>
  <c r="H481" i="3"/>
  <c r="AJ538" i="5"/>
  <c r="N602" i="1"/>
  <c r="B539" i="5"/>
  <c r="G482" i="3"/>
  <c r="C539" i="5"/>
  <c r="H482" i="3"/>
  <c r="AJ539" i="5"/>
  <c r="N603" i="1"/>
  <c r="B540" i="5"/>
  <c r="G483" i="3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C544" i="5"/>
  <c r="H487" i="3"/>
  <c r="AJ544" i="5"/>
  <c r="N608" i="1"/>
  <c r="B545" i="5"/>
  <c r="G488" i="3"/>
  <c r="C545" i="5"/>
  <c r="AJ545" i="5"/>
  <c r="N609" i="1"/>
  <c r="C609" i="1"/>
  <c r="C631" i="4"/>
  <c r="B546" i="5"/>
  <c r="G489" i="3"/>
  <c r="C546" i="5"/>
  <c r="H489" i="3"/>
  <c r="AJ546" i="5"/>
  <c r="B547" i="5"/>
  <c r="C547" i="5"/>
  <c r="H490" i="3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C617" i="1"/>
  <c r="B554" i="5"/>
  <c r="G497" i="3"/>
  <c r="C554" i="5"/>
  <c r="H497" i="3"/>
  <c r="AJ554" i="5"/>
  <c r="B555" i="5"/>
  <c r="G498" i="3"/>
  <c r="J498" i="3"/>
  <c r="C555" i="5"/>
  <c r="H498" i="3"/>
  <c r="AJ555" i="5"/>
  <c r="N619" i="1"/>
  <c r="B556" i="5"/>
  <c r="G499" i="3"/>
  <c r="C556" i="5"/>
  <c r="H499" i="3"/>
  <c r="AJ556" i="5"/>
  <c r="B557" i="5"/>
  <c r="G500" i="3"/>
  <c r="C557" i="5"/>
  <c r="AJ557" i="5"/>
  <c r="N621" i="1"/>
  <c r="B558" i="5"/>
  <c r="G501" i="3"/>
  <c r="C558" i="5"/>
  <c r="H501" i="3"/>
  <c r="AJ558" i="5"/>
  <c r="B559" i="5"/>
  <c r="G502" i="3"/>
  <c r="C559" i="5"/>
  <c r="H502" i="3"/>
  <c r="AJ559" i="5"/>
  <c r="B560" i="5"/>
  <c r="G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/>
  <c r="C563" i="5"/>
  <c r="AJ563" i="5"/>
  <c r="B564" i="5"/>
  <c r="C564" i="5"/>
  <c r="AJ564" i="5"/>
  <c r="B565" i="5"/>
  <c r="G508" i="3"/>
  <c r="C565" i="5"/>
  <c r="H508" i="3"/>
  <c r="AJ565" i="5"/>
  <c r="N629" i="1"/>
  <c r="B566" i="5"/>
  <c r="C566" i="5"/>
  <c r="H509" i="3"/>
  <c r="J509" i="3"/>
  <c r="K509" i="3"/>
  <c r="L509" i="3"/>
  <c r="AJ566" i="5"/>
  <c r="N630" i="1"/>
  <c r="B567" i="5"/>
  <c r="G510" i="3"/>
  <c r="J510" i="3"/>
  <c r="C567" i="5"/>
  <c r="H510" i="3"/>
  <c r="AJ567" i="5"/>
  <c r="N631" i="1"/>
  <c r="B568" i="5"/>
  <c r="C568" i="5"/>
  <c r="H511" i="3"/>
  <c r="J511" i="3"/>
  <c r="K511" i="3"/>
  <c r="L511" i="3"/>
  <c r="AJ568" i="5"/>
  <c r="B569" i="5"/>
  <c r="G512" i="3"/>
  <c r="C569" i="5"/>
  <c r="H512" i="3"/>
  <c r="J512" i="3"/>
  <c r="K512" i="3"/>
  <c r="L512" i="3"/>
  <c r="AJ569" i="5"/>
  <c r="B570" i="5"/>
  <c r="C570" i="5"/>
  <c r="H513" i="3"/>
  <c r="AJ570" i="5"/>
  <c r="N634" i="1"/>
  <c r="B571" i="5"/>
  <c r="G514" i="3"/>
  <c r="C571" i="5"/>
  <c r="H514" i="3"/>
  <c r="AJ571" i="5"/>
  <c r="N635" i="1"/>
  <c r="B572" i="5"/>
  <c r="G515" i="3"/>
  <c r="C572" i="5"/>
  <c r="H515" i="3"/>
  <c r="J515" i="3"/>
  <c r="K515" i="3"/>
  <c r="L515" i="3"/>
  <c r="AJ572" i="5"/>
  <c r="D573" i="5"/>
  <c r="E573" i="5"/>
  <c r="G573" i="5"/>
  <c r="G576" i="5"/>
  <c r="H573" i="5"/>
  <c r="J573" i="5"/>
  <c r="K573" i="5"/>
  <c r="M573" i="5"/>
  <c r="M576" i="5"/>
  <c r="N573" i="5"/>
  <c r="P573" i="5"/>
  <c r="Q573" i="5"/>
  <c r="S573" i="5"/>
  <c r="S576" i="5"/>
  <c r="T573" i="5"/>
  <c r="V573" i="5"/>
  <c r="W573" i="5"/>
  <c r="Y573" i="5"/>
  <c r="Z573" i="5"/>
  <c r="AB573" i="5"/>
  <c r="AC573" i="5"/>
  <c r="AE573" i="5"/>
  <c r="AF573" i="5"/>
  <c r="AH573" i="5"/>
  <c r="AI573" i="5"/>
  <c r="B594" i="5"/>
  <c r="C594" i="5"/>
  <c r="AJ594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B632" i="5"/>
  <c r="C599" i="5"/>
  <c r="J561" i="3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J540" i="3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C632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J554" i="3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D632" i="5"/>
  <c r="E632" i="5"/>
  <c r="G632" i="5"/>
  <c r="H632" i="5"/>
  <c r="J632" i="5"/>
  <c r="K632" i="5"/>
  <c r="M632" i="5"/>
  <c r="N632" i="5"/>
  <c r="P632" i="5"/>
  <c r="Q632" i="5"/>
  <c r="S632" i="5"/>
  <c r="T632" i="5"/>
  <c r="V632" i="5"/>
  <c r="W632" i="5"/>
  <c r="Y632" i="5"/>
  <c r="Z632" i="5"/>
  <c r="AB632" i="5"/>
  <c r="AC632" i="5"/>
  <c r="AE632" i="5"/>
  <c r="AF632" i="5"/>
  <c r="AH632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C657" i="5"/>
  <c r="AJ657" i="5"/>
  <c r="B658" i="5"/>
  <c r="G585" i="3"/>
  <c r="J585" i="3"/>
  <c r="C658" i="5"/>
  <c r="AJ658" i="5"/>
  <c r="B659" i="5"/>
  <c r="G586" i="3"/>
  <c r="J586" i="3"/>
  <c r="K586" i="3"/>
  <c r="L586" i="3"/>
  <c r="C659" i="5"/>
  <c r="H586" i="3"/>
  <c r="AJ659" i="5"/>
  <c r="N737" i="1"/>
  <c r="B660" i="5"/>
  <c r="C660" i="5"/>
  <c r="AJ660" i="5"/>
  <c r="N738" i="1"/>
  <c r="B661" i="5"/>
  <c r="G588" i="3"/>
  <c r="J588" i="3"/>
  <c r="C661" i="5"/>
  <c r="H588" i="3"/>
  <c r="AJ661" i="5"/>
  <c r="N739" i="1"/>
  <c r="B662" i="5"/>
  <c r="G589" i="3"/>
  <c r="J589" i="3"/>
  <c r="K589" i="3"/>
  <c r="L589" i="3"/>
  <c r="C662" i="5"/>
  <c r="AJ662" i="5"/>
  <c r="N740" i="1"/>
  <c r="B663" i="5"/>
  <c r="G590" i="3"/>
  <c r="J590" i="3"/>
  <c r="K590" i="3"/>
  <c r="L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AJ666" i="5"/>
  <c r="N744" i="1"/>
  <c r="B667" i="5"/>
  <c r="G594" i="3"/>
  <c r="C667" i="5"/>
  <c r="AJ667" i="5"/>
  <c r="N745" i="1"/>
  <c r="B668" i="5"/>
  <c r="G595" i="3"/>
  <c r="C668" i="5"/>
  <c r="H595" i="3"/>
  <c r="AJ668" i="5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AJ671" i="5"/>
  <c r="B672" i="5"/>
  <c r="G599" i="3"/>
  <c r="J599" i="3"/>
  <c r="K599" i="3"/>
  <c r="L599" i="3"/>
  <c r="C672" i="5"/>
  <c r="H599" i="3"/>
  <c r="AJ672" i="5"/>
  <c r="B673" i="5"/>
  <c r="G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G603" i="3"/>
  <c r="C676" i="5"/>
  <c r="H603" i="3"/>
  <c r="AJ676" i="5"/>
  <c r="B677" i="5"/>
  <c r="C677" i="5"/>
  <c r="AJ677" i="5"/>
  <c r="B678" i="5"/>
  <c r="G605" i="3"/>
  <c r="C678" i="5"/>
  <c r="H605" i="3"/>
  <c r="AJ678" i="5"/>
  <c r="N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N762" i="1"/>
  <c r="B685" i="5"/>
  <c r="G612" i="3"/>
  <c r="C685" i="5"/>
  <c r="H612" i="3"/>
  <c r="AJ685" i="5"/>
  <c r="N763" i="1"/>
  <c r="B686" i="5"/>
  <c r="G613" i="3"/>
  <c r="C686" i="5"/>
  <c r="H613" i="3"/>
  <c r="AJ686" i="5"/>
  <c r="B687" i="5"/>
  <c r="G614" i="3"/>
  <c r="C687" i="5"/>
  <c r="H614" i="3"/>
  <c r="AJ687" i="5"/>
  <c r="B688" i="5"/>
  <c r="C688" i="5"/>
  <c r="AJ688" i="5"/>
  <c r="B689" i="5"/>
  <c r="G616" i="3"/>
  <c r="J616" i="3"/>
  <c r="C689" i="5"/>
  <c r="AJ689" i="5"/>
  <c r="B690" i="5"/>
  <c r="G617" i="3"/>
  <c r="C690" i="5"/>
  <c r="H617" i="3"/>
  <c r="AJ690" i="5"/>
  <c r="N768" i="1"/>
  <c r="D691" i="5"/>
  <c r="D694" i="5"/>
  <c r="E691" i="5"/>
  <c r="G691" i="5"/>
  <c r="H691" i="5"/>
  <c r="J691" i="5"/>
  <c r="K691" i="5"/>
  <c r="J694" i="5"/>
  <c r="M691" i="5"/>
  <c r="N691" i="5"/>
  <c r="P691" i="5"/>
  <c r="Q691" i="5"/>
  <c r="P694" i="5"/>
  <c r="S691" i="5"/>
  <c r="T691" i="5"/>
  <c r="S694" i="5"/>
  <c r="V691" i="5"/>
  <c r="W691" i="5"/>
  <c r="V694" i="5"/>
  <c r="V693" i="5"/>
  <c r="Y691" i="5"/>
  <c r="Z691" i="5"/>
  <c r="AB691" i="5"/>
  <c r="AC691" i="5"/>
  <c r="AB694" i="5"/>
  <c r="AE691" i="5"/>
  <c r="AF691" i="5"/>
  <c r="AG691" i="5"/>
  <c r="AH691" i="5"/>
  <c r="AH694" i="5"/>
  <c r="AI691" i="5"/>
  <c r="B712" i="5"/>
  <c r="G631" i="3"/>
  <c r="J631" i="3"/>
  <c r="K631" i="3"/>
  <c r="C712" i="5"/>
  <c r="AJ712" i="5"/>
  <c r="N796" i="1"/>
  <c r="B713" i="5"/>
  <c r="G632" i="3"/>
  <c r="C713" i="5"/>
  <c r="H632" i="3"/>
  <c r="AJ713" i="5"/>
  <c r="B714" i="5"/>
  <c r="G633" i="3"/>
  <c r="J633" i="3"/>
  <c r="K633" i="3"/>
  <c r="L633" i="3"/>
  <c r="C714" i="5"/>
  <c r="H633" i="3"/>
  <c r="AJ714" i="5"/>
  <c r="B715" i="5"/>
  <c r="G634" i="3"/>
  <c r="J634" i="3"/>
  <c r="K634" i="3"/>
  <c r="L634" i="3"/>
  <c r="C715" i="5"/>
  <c r="H634" i="3"/>
  <c r="AJ715" i="5"/>
  <c r="N799" i="1"/>
  <c r="B716" i="5"/>
  <c r="G635" i="3"/>
  <c r="C716" i="5"/>
  <c r="H635" i="3"/>
  <c r="AJ716" i="5"/>
  <c r="B717" i="5"/>
  <c r="C717" i="5"/>
  <c r="H636" i="3"/>
  <c r="AJ717" i="5"/>
  <c r="B718" i="5"/>
  <c r="G637" i="3"/>
  <c r="C718" i="5"/>
  <c r="AJ718" i="5"/>
  <c r="N802" i="1"/>
  <c r="B719" i="5"/>
  <c r="G638" i="3"/>
  <c r="C719" i="5"/>
  <c r="AJ719" i="5"/>
  <c r="N803" i="1"/>
  <c r="B720" i="5"/>
  <c r="C720" i="5"/>
  <c r="AJ720" i="5"/>
  <c r="N804" i="1"/>
  <c r="B721" i="5"/>
  <c r="G640" i="3"/>
  <c r="C721" i="5"/>
  <c r="H640" i="3"/>
  <c r="AJ721" i="5"/>
  <c r="N805" i="1"/>
  <c r="B722" i="5"/>
  <c r="G641" i="3"/>
  <c r="C722" i="5"/>
  <c r="H641" i="3"/>
  <c r="AJ722" i="5"/>
  <c r="B723" i="5"/>
  <c r="C723" i="5"/>
  <c r="H642" i="3"/>
  <c r="AJ723" i="5"/>
  <c r="B724" i="5"/>
  <c r="C724" i="5"/>
  <c r="AJ724" i="5"/>
  <c r="B725" i="5"/>
  <c r="G644" i="3"/>
  <c r="C725" i="5"/>
  <c r="H644" i="3"/>
  <c r="AJ725" i="5"/>
  <c r="N809" i="1"/>
  <c r="B726" i="5"/>
  <c r="G645" i="3"/>
  <c r="C726" i="5"/>
  <c r="H645" i="3"/>
  <c r="H669" i="3"/>
  <c r="AJ726" i="5"/>
  <c r="N810" i="1"/>
  <c r="B727" i="5"/>
  <c r="G646" i="3"/>
  <c r="J646" i="3"/>
  <c r="K646" i="3"/>
  <c r="L646" i="3"/>
  <c r="C727" i="5"/>
  <c r="H646" i="3"/>
  <c r="AJ727" i="5"/>
  <c r="B728" i="5"/>
  <c r="G647" i="3"/>
  <c r="J647" i="3"/>
  <c r="K647" i="3"/>
  <c r="L647" i="3"/>
  <c r="C728" i="5"/>
  <c r="H647" i="3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C731" i="5"/>
  <c r="H650" i="3"/>
  <c r="J650" i="3"/>
  <c r="AJ731" i="5"/>
  <c r="B732" i="5"/>
  <c r="G651" i="3"/>
  <c r="C732" i="5"/>
  <c r="AJ732" i="5"/>
  <c r="B733" i="5"/>
  <c r="G652" i="3"/>
  <c r="C733" i="5"/>
  <c r="AJ733" i="5"/>
  <c r="N817" i="1"/>
  <c r="B734" i="5"/>
  <c r="C734" i="5"/>
  <c r="AJ734" i="5"/>
  <c r="N818" i="1"/>
  <c r="B735" i="5"/>
  <c r="G654" i="3"/>
  <c r="C735" i="5"/>
  <c r="H654" i="3"/>
  <c r="AJ735" i="5"/>
  <c r="B736" i="5"/>
  <c r="G655" i="3"/>
  <c r="C736" i="5"/>
  <c r="H655" i="3"/>
  <c r="J655" i="3"/>
  <c r="AJ736" i="5"/>
  <c r="B737" i="5"/>
  <c r="G656" i="3"/>
  <c r="C737" i="5"/>
  <c r="H656" i="3"/>
  <c r="AJ737" i="5"/>
  <c r="N821" i="1"/>
  <c r="B738" i="5"/>
  <c r="G657" i="3"/>
  <c r="C738" i="5"/>
  <c r="H657" i="3"/>
  <c r="J657" i="3"/>
  <c r="AJ738" i="5"/>
  <c r="N822" i="1"/>
  <c r="B739" i="5"/>
  <c r="G658" i="3"/>
  <c r="C739" i="5"/>
  <c r="H658" i="3"/>
  <c r="AJ739" i="5"/>
  <c r="N823" i="1"/>
  <c r="B740" i="5"/>
  <c r="G659" i="3"/>
  <c r="C740" i="5"/>
  <c r="AJ740" i="5"/>
  <c r="N824" i="1"/>
  <c r="B741" i="5"/>
  <c r="G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B750" i="5"/>
  <c r="B753" i="5"/>
  <c r="G663" i="3"/>
  <c r="J663" i="3"/>
  <c r="C744" i="5"/>
  <c r="H663" i="3"/>
  <c r="AJ744" i="5"/>
  <c r="N828" i="1"/>
  <c r="B745" i="5"/>
  <c r="C745" i="5"/>
  <c r="AJ745" i="5"/>
  <c r="B746" i="5"/>
  <c r="G665" i="3"/>
  <c r="C746" i="5"/>
  <c r="AJ746" i="5"/>
  <c r="B747" i="5"/>
  <c r="G666" i="3"/>
  <c r="J666" i="3"/>
  <c r="K666" i="3"/>
  <c r="L666" i="3"/>
  <c r="C747" i="5"/>
  <c r="H666" i="3"/>
  <c r="AJ747" i="5"/>
  <c r="B748" i="5"/>
  <c r="C748" i="5"/>
  <c r="AJ748" i="5"/>
  <c r="N832" i="1"/>
  <c r="B749" i="5"/>
  <c r="C749" i="5"/>
  <c r="AJ749" i="5"/>
  <c r="N833" i="1"/>
  <c r="D750" i="5"/>
  <c r="E750" i="5"/>
  <c r="G750" i="5"/>
  <c r="H750" i="5"/>
  <c r="I750" i="5"/>
  <c r="J750" i="5"/>
  <c r="K750" i="5"/>
  <c r="J753" i="5"/>
  <c r="M750" i="5"/>
  <c r="N750" i="5"/>
  <c r="P750" i="5"/>
  <c r="Q750" i="5"/>
  <c r="S750" i="5"/>
  <c r="T750" i="5"/>
  <c r="V750" i="5"/>
  <c r="V753" i="5"/>
  <c r="V752" i="5"/>
  <c r="W750" i="5"/>
  <c r="Y750" i="5"/>
  <c r="Y753" i="5"/>
  <c r="Y754" i="5"/>
  <c r="Z750" i="5"/>
  <c r="AB750" i="5"/>
  <c r="AC750" i="5"/>
  <c r="AE750" i="5"/>
  <c r="AE753" i="5"/>
  <c r="AE752" i="5"/>
  <c r="AF750" i="5"/>
  <c r="AH750" i="5"/>
  <c r="AI750" i="5"/>
  <c r="D34" i="4"/>
  <c r="E34" i="4"/>
  <c r="E45" i="4"/>
  <c r="F34" i="4"/>
  <c r="F45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F65" i="3"/>
  <c r="K65" i="3"/>
  <c r="L65" i="3"/>
  <c r="G65" i="3"/>
  <c r="F66" i="3"/>
  <c r="F67" i="3"/>
  <c r="F68" i="3"/>
  <c r="H68" i="3"/>
  <c r="F69" i="3"/>
  <c r="G69" i="3"/>
  <c r="F70" i="3"/>
  <c r="H70" i="3"/>
  <c r="F71" i="3"/>
  <c r="G71" i="3"/>
  <c r="F72" i="3"/>
  <c r="F73" i="3"/>
  <c r="G73" i="3"/>
  <c r="F74" i="3"/>
  <c r="F75" i="3"/>
  <c r="G75" i="3"/>
  <c r="F76" i="3"/>
  <c r="H76" i="3"/>
  <c r="F77" i="3"/>
  <c r="G77" i="3"/>
  <c r="F78" i="3"/>
  <c r="F79" i="3"/>
  <c r="G79" i="3"/>
  <c r="F80" i="3"/>
  <c r="H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F90" i="3"/>
  <c r="H90" i="3"/>
  <c r="F91" i="3"/>
  <c r="F92" i="3"/>
  <c r="G92" i="3"/>
  <c r="H92" i="3"/>
  <c r="F93" i="3"/>
  <c r="F94" i="3"/>
  <c r="H94" i="3"/>
  <c r="F95" i="3"/>
  <c r="F96" i="3"/>
  <c r="H96" i="3"/>
  <c r="F97" i="3"/>
  <c r="G97" i="3"/>
  <c r="F98" i="3"/>
  <c r="H98" i="3"/>
  <c r="F99" i="3"/>
  <c r="F100" i="3"/>
  <c r="H100" i="3"/>
  <c r="F101" i="3"/>
  <c r="G101" i="3"/>
  <c r="C102" i="3"/>
  <c r="D102" i="3"/>
  <c r="F115" i="3"/>
  <c r="F116" i="3"/>
  <c r="G116" i="3"/>
  <c r="H116" i="3"/>
  <c r="F117" i="3"/>
  <c r="F118" i="3"/>
  <c r="F119" i="3"/>
  <c r="F120" i="3"/>
  <c r="F121" i="3"/>
  <c r="G121" i="3"/>
  <c r="F122" i="3"/>
  <c r="F123" i="3"/>
  <c r="F124" i="3"/>
  <c r="F125" i="3"/>
  <c r="F126" i="3"/>
  <c r="F127" i="3"/>
  <c r="H127" i="3"/>
  <c r="F128" i="3"/>
  <c r="F129" i="3"/>
  <c r="H129" i="3"/>
  <c r="F130" i="3"/>
  <c r="F131" i="3"/>
  <c r="H131" i="3"/>
  <c r="J131" i="3"/>
  <c r="F132" i="3"/>
  <c r="G132" i="3"/>
  <c r="H132" i="3"/>
  <c r="F133" i="3"/>
  <c r="F134" i="3"/>
  <c r="F135" i="3"/>
  <c r="F136" i="3"/>
  <c r="H136" i="3"/>
  <c r="F137" i="3"/>
  <c r="H137" i="3"/>
  <c r="F138" i="3"/>
  <c r="K138" i="3"/>
  <c r="L138" i="3"/>
  <c r="F139" i="3"/>
  <c r="G139" i="3"/>
  <c r="F140" i="3"/>
  <c r="F141" i="3"/>
  <c r="F142" i="3"/>
  <c r="F143" i="3"/>
  <c r="F144" i="3"/>
  <c r="G144" i="3"/>
  <c r="H144" i="3"/>
  <c r="F145" i="3"/>
  <c r="F146" i="3"/>
  <c r="F147" i="3"/>
  <c r="F148" i="3"/>
  <c r="G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F169" i="3"/>
  <c r="F170" i="3"/>
  <c r="H170" i="3"/>
  <c r="J170" i="3"/>
  <c r="K170" i="3"/>
  <c r="L170" i="3"/>
  <c r="F171" i="3"/>
  <c r="F172" i="3"/>
  <c r="G172" i="3"/>
  <c r="H172" i="3"/>
  <c r="J172" i="3"/>
  <c r="K172" i="3"/>
  <c r="L172" i="3"/>
  <c r="F173" i="3"/>
  <c r="H173" i="3"/>
  <c r="F174" i="3"/>
  <c r="F175" i="3"/>
  <c r="H175" i="3"/>
  <c r="F176" i="3"/>
  <c r="F177" i="3"/>
  <c r="F178" i="3"/>
  <c r="F179" i="3"/>
  <c r="G179" i="3"/>
  <c r="F180" i="3"/>
  <c r="H180" i="3"/>
  <c r="F181" i="3"/>
  <c r="F182" i="3"/>
  <c r="F183" i="3"/>
  <c r="G183" i="3"/>
  <c r="J183" i="3"/>
  <c r="K183" i="3"/>
  <c r="F184" i="3"/>
  <c r="G184" i="3"/>
  <c r="H184" i="3"/>
  <c r="F185" i="3"/>
  <c r="F186" i="3"/>
  <c r="F187" i="3"/>
  <c r="F188" i="3"/>
  <c r="H188" i="3"/>
  <c r="F189" i="3"/>
  <c r="G189" i="3"/>
  <c r="J189" i="3"/>
  <c r="K189" i="3"/>
  <c r="L189" i="3"/>
  <c r="H189" i="3"/>
  <c r="F190" i="3"/>
  <c r="F191" i="3"/>
  <c r="G191" i="3"/>
  <c r="F192" i="3"/>
  <c r="F193" i="3"/>
  <c r="F194" i="3"/>
  <c r="F195" i="3"/>
  <c r="F196" i="3"/>
  <c r="G196" i="3"/>
  <c r="F197" i="3"/>
  <c r="G197" i="3"/>
  <c r="F198" i="3"/>
  <c r="K198" i="3"/>
  <c r="L198" i="3"/>
  <c r="H198" i="3"/>
  <c r="J198" i="3"/>
  <c r="F199" i="3"/>
  <c r="F200" i="3"/>
  <c r="G200" i="3"/>
  <c r="F201" i="3"/>
  <c r="H201" i="3"/>
  <c r="J201" i="3"/>
  <c r="K201" i="3"/>
  <c r="L201" i="3"/>
  <c r="F202" i="3"/>
  <c r="G202" i="3"/>
  <c r="F203" i="3"/>
  <c r="F204" i="3"/>
  <c r="G204" i="3"/>
  <c r="J204" i="3"/>
  <c r="K204" i="3"/>
  <c r="L204" i="3"/>
  <c r="C205" i="3"/>
  <c r="D205" i="3"/>
  <c r="F218" i="3"/>
  <c r="F219" i="3"/>
  <c r="F220" i="3"/>
  <c r="F221" i="3"/>
  <c r="F222" i="3"/>
  <c r="F223" i="3"/>
  <c r="F224" i="3"/>
  <c r="F225" i="3"/>
  <c r="F226" i="3"/>
  <c r="H226" i="3"/>
  <c r="J226" i="3"/>
  <c r="F227" i="3"/>
  <c r="F228" i="3"/>
  <c r="F229" i="3"/>
  <c r="F230" i="3"/>
  <c r="G230" i="3"/>
  <c r="H230" i="3"/>
  <c r="F231" i="3"/>
  <c r="F232" i="3"/>
  <c r="F233" i="3"/>
  <c r="H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H247" i="3"/>
  <c r="F248" i="3"/>
  <c r="F249" i="3"/>
  <c r="H249" i="3"/>
  <c r="F250" i="3"/>
  <c r="F251" i="3"/>
  <c r="G251" i="3"/>
  <c r="F252" i="3"/>
  <c r="F253" i="3"/>
  <c r="H253" i="3"/>
  <c r="F254" i="3"/>
  <c r="F255" i="3"/>
  <c r="C256" i="3"/>
  <c r="D256" i="3"/>
  <c r="F270" i="3"/>
  <c r="G270" i="3"/>
  <c r="H270" i="3"/>
  <c r="J270" i="3"/>
  <c r="F271" i="3"/>
  <c r="F272" i="3"/>
  <c r="F273" i="3"/>
  <c r="G273" i="3"/>
  <c r="F274" i="3"/>
  <c r="F275" i="3"/>
  <c r="F276" i="3"/>
  <c r="F277" i="3"/>
  <c r="G277" i="3"/>
  <c r="J277" i="3"/>
  <c r="F278" i="3"/>
  <c r="F279" i="3"/>
  <c r="G279" i="3"/>
  <c r="H279" i="3"/>
  <c r="F280" i="3"/>
  <c r="F281" i="3"/>
  <c r="F282" i="3"/>
  <c r="G282" i="3"/>
  <c r="F283" i="3"/>
  <c r="G283" i="3"/>
  <c r="F284" i="3"/>
  <c r="G284" i="3"/>
  <c r="H284" i="3"/>
  <c r="J284" i="3"/>
  <c r="F285" i="3"/>
  <c r="G285" i="3"/>
  <c r="F286" i="3"/>
  <c r="F287" i="3"/>
  <c r="F288" i="3"/>
  <c r="G288" i="3"/>
  <c r="J288" i="3"/>
  <c r="F289" i="3"/>
  <c r="F290" i="3"/>
  <c r="F291" i="3"/>
  <c r="F292" i="3"/>
  <c r="K292" i="3"/>
  <c r="L292" i="3"/>
  <c r="F293" i="3"/>
  <c r="F294" i="3"/>
  <c r="F295" i="3"/>
  <c r="F296" i="3"/>
  <c r="F297" i="3"/>
  <c r="H297" i="3"/>
  <c r="J297" i="3"/>
  <c r="F298" i="3"/>
  <c r="F299" i="3"/>
  <c r="G299" i="3"/>
  <c r="H299" i="3"/>
  <c r="F300" i="3"/>
  <c r="G300" i="3"/>
  <c r="F301" i="3"/>
  <c r="H301" i="3"/>
  <c r="J301" i="3"/>
  <c r="F302" i="3"/>
  <c r="F303" i="3"/>
  <c r="F304" i="3"/>
  <c r="F305" i="3"/>
  <c r="G305" i="3"/>
  <c r="H305" i="3"/>
  <c r="F306" i="3"/>
  <c r="H306" i="3"/>
  <c r="F307" i="3"/>
  <c r="C308" i="3"/>
  <c r="D308" i="3"/>
  <c r="F322" i="3"/>
  <c r="F323" i="3"/>
  <c r="F324" i="3"/>
  <c r="F325" i="3"/>
  <c r="F326" i="3"/>
  <c r="F327" i="3"/>
  <c r="H327" i="3"/>
  <c r="J327" i="3"/>
  <c r="F328" i="3"/>
  <c r="F329" i="3"/>
  <c r="F330" i="3"/>
  <c r="F331" i="3"/>
  <c r="H331" i="3"/>
  <c r="F332" i="3"/>
  <c r="F333" i="3"/>
  <c r="G333" i="3"/>
  <c r="J333" i="3"/>
  <c r="F334" i="3"/>
  <c r="F335" i="3"/>
  <c r="F336" i="3"/>
  <c r="H336" i="3"/>
  <c r="F337" i="3"/>
  <c r="F338" i="3"/>
  <c r="F339" i="3"/>
  <c r="F340" i="3"/>
  <c r="H340" i="3"/>
  <c r="F341" i="3"/>
  <c r="F342" i="3"/>
  <c r="F343" i="3"/>
  <c r="F344" i="3"/>
  <c r="F345" i="3"/>
  <c r="F346" i="3"/>
  <c r="G346" i="3"/>
  <c r="J346" i="3"/>
  <c r="K346" i="3"/>
  <c r="L346" i="3"/>
  <c r="F347" i="3"/>
  <c r="F348" i="3"/>
  <c r="F349" i="3"/>
  <c r="F350" i="3"/>
  <c r="F351" i="3"/>
  <c r="F352" i="3"/>
  <c r="F353" i="3"/>
  <c r="H353" i="3"/>
  <c r="F354" i="3"/>
  <c r="F355" i="3"/>
  <c r="G355" i="3"/>
  <c r="F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K379" i="3"/>
  <c r="L379" i="3"/>
  <c r="F380" i="3"/>
  <c r="F381" i="3"/>
  <c r="F382" i="3"/>
  <c r="F383" i="3"/>
  <c r="F384" i="3"/>
  <c r="F385" i="3"/>
  <c r="F386" i="3"/>
  <c r="F387" i="3"/>
  <c r="F388" i="3"/>
  <c r="F389" i="3"/>
  <c r="H389" i="3"/>
  <c r="J389" i="3"/>
  <c r="F390" i="3"/>
  <c r="F391" i="3"/>
  <c r="F392" i="3"/>
  <c r="G392" i="3"/>
  <c r="F393" i="3"/>
  <c r="F394" i="3"/>
  <c r="H394" i="3"/>
  <c r="F395" i="3"/>
  <c r="F396" i="3"/>
  <c r="F397" i="3"/>
  <c r="F398" i="3"/>
  <c r="F399" i="3"/>
  <c r="F400" i="3"/>
  <c r="F401" i="3"/>
  <c r="H401" i="3"/>
  <c r="F402" i="3"/>
  <c r="F403" i="3"/>
  <c r="F404" i="3"/>
  <c r="F405" i="3"/>
  <c r="G405" i="3"/>
  <c r="J405" i="3"/>
  <c r="F406" i="3"/>
  <c r="F407" i="3"/>
  <c r="H407" i="3"/>
  <c r="F408" i="3"/>
  <c r="F409" i="3"/>
  <c r="G409" i="3"/>
  <c r="H409" i="3"/>
  <c r="F410" i="3"/>
  <c r="F411" i="3"/>
  <c r="H411" i="3"/>
  <c r="C412" i="3"/>
  <c r="D412" i="3"/>
  <c r="F426" i="3"/>
  <c r="F427" i="3"/>
  <c r="F428" i="3"/>
  <c r="F429" i="3"/>
  <c r="F430" i="3"/>
  <c r="F431" i="3"/>
  <c r="G431" i="3"/>
  <c r="J431" i="3"/>
  <c r="F432" i="3"/>
  <c r="F433" i="3"/>
  <c r="H433" i="3"/>
  <c r="F434" i="3"/>
  <c r="F435" i="3"/>
  <c r="F436" i="3"/>
  <c r="F437" i="3"/>
  <c r="H437" i="3"/>
  <c r="F438" i="3"/>
  <c r="F439" i="3"/>
  <c r="F440" i="3"/>
  <c r="F441" i="3"/>
  <c r="F442" i="3"/>
  <c r="F443" i="3"/>
  <c r="G443" i="3"/>
  <c r="J443" i="3"/>
  <c r="K443" i="3"/>
  <c r="L443" i="3"/>
  <c r="F444" i="3"/>
  <c r="G444" i="3"/>
  <c r="F445" i="3"/>
  <c r="H445" i="3"/>
  <c r="F446" i="3"/>
  <c r="F447" i="3"/>
  <c r="F448" i="3"/>
  <c r="G448" i="3"/>
  <c r="J448" i="3"/>
  <c r="K448" i="3"/>
  <c r="L448" i="3"/>
  <c r="F449" i="3"/>
  <c r="G449" i="3"/>
  <c r="H449" i="3"/>
  <c r="F450" i="3"/>
  <c r="F451" i="3"/>
  <c r="F452" i="3"/>
  <c r="F453" i="3"/>
  <c r="F454" i="3"/>
  <c r="F455" i="3"/>
  <c r="F456" i="3"/>
  <c r="G456" i="3"/>
  <c r="F457" i="3"/>
  <c r="G457" i="3"/>
  <c r="J457" i="3"/>
  <c r="K457" i="3"/>
  <c r="L457" i="3"/>
  <c r="F458" i="3"/>
  <c r="F459" i="3"/>
  <c r="F460" i="3"/>
  <c r="F461" i="3"/>
  <c r="G461" i="3"/>
  <c r="J461" i="3"/>
  <c r="K461" i="3"/>
  <c r="L461" i="3"/>
  <c r="H461" i="3"/>
  <c r="F462" i="3"/>
  <c r="G462" i="3"/>
  <c r="H462" i="3"/>
  <c r="F463" i="3"/>
  <c r="H463" i="3"/>
  <c r="C464" i="3"/>
  <c r="D464" i="3"/>
  <c r="F478" i="3"/>
  <c r="F479" i="3"/>
  <c r="H479" i="3"/>
  <c r="F480" i="3"/>
  <c r="F481" i="3"/>
  <c r="F482" i="3"/>
  <c r="F483" i="3"/>
  <c r="H483" i="3"/>
  <c r="F484" i="3"/>
  <c r="H484" i="3"/>
  <c r="F485" i="3"/>
  <c r="F486" i="3"/>
  <c r="F487" i="3"/>
  <c r="G487" i="3"/>
  <c r="J487" i="3"/>
  <c r="F488" i="3"/>
  <c r="H488" i="3"/>
  <c r="F489" i="3"/>
  <c r="F490" i="3"/>
  <c r="G490" i="3"/>
  <c r="F491" i="3"/>
  <c r="F492" i="3"/>
  <c r="F493" i="3"/>
  <c r="H493" i="3"/>
  <c r="F494" i="3"/>
  <c r="F495" i="3"/>
  <c r="G495" i="3"/>
  <c r="J495" i="3"/>
  <c r="F496" i="3"/>
  <c r="F497" i="3"/>
  <c r="F498" i="3"/>
  <c r="K498" i="3"/>
  <c r="L498" i="3"/>
  <c r="F499" i="3"/>
  <c r="F500" i="3"/>
  <c r="H500" i="3"/>
  <c r="F501" i="3"/>
  <c r="F502" i="3"/>
  <c r="F503" i="3"/>
  <c r="F504" i="3"/>
  <c r="F505" i="3"/>
  <c r="F506" i="3"/>
  <c r="H506" i="3"/>
  <c r="F507" i="3"/>
  <c r="G507" i="3"/>
  <c r="H507" i="3"/>
  <c r="J507" i="3"/>
  <c r="F508" i="3"/>
  <c r="F509" i="3"/>
  <c r="F510" i="3"/>
  <c r="F511" i="3"/>
  <c r="G511" i="3"/>
  <c r="F512" i="3"/>
  <c r="F513" i="3"/>
  <c r="F514" i="3"/>
  <c r="F515" i="3"/>
  <c r="C516" i="3"/>
  <c r="D516" i="3"/>
  <c r="F529" i="3"/>
  <c r="F531" i="3"/>
  <c r="F532" i="3"/>
  <c r="F534" i="3"/>
  <c r="F533" i="3"/>
  <c r="F561" i="3"/>
  <c r="F538" i="3"/>
  <c r="F537" i="3"/>
  <c r="F539" i="3"/>
  <c r="F535" i="3"/>
  <c r="F555" i="3"/>
  <c r="F549" i="3"/>
  <c r="F560" i="3"/>
  <c r="F546" i="3"/>
  <c r="F545" i="3"/>
  <c r="F541" i="3"/>
  <c r="F536" i="3"/>
  <c r="F562" i="3"/>
  <c r="K562" i="3"/>
  <c r="L562" i="3"/>
  <c r="F544" i="3"/>
  <c r="F556" i="3"/>
  <c r="F540" i="3"/>
  <c r="K540" i="3"/>
  <c r="L540" i="3"/>
  <c r="F543" i="3"/>
  <c r="F563" i="3"/>
  <c r="F557" i="3"/>
  <c r="J557" i="3"/>
  <c r="F564" i="3"/>
  <c r="M564" i="3"/>
  <c r="F542" i="3"/>
  <c r="F530" i="3"/>
  <c r="F551" i="3"/>
  <c r="F550" i="3"/>
  <c r="F565" i="3"/>
  <c r="J565" i="3"/>
  <c r="F548" i="3"/>
  <c r="F554" i="3"/>
  <c r="F552" i="3"/>
  <c r="F566" i="3"/>
  <c r="F558" i="3"/>
  <c r="K565" i="3"/>
  <c r="L565" i="3"/>
  <c r="F559" i="3"/>
  <c r="F553" i="3"/>
  <c r="F547" i="3"/>
  <c r="C567" i="3"/>
  <c r="D567" i="3"/>
  <c r="F580" i="3"/>
  <c r="M580" i="3"/>
  <c r="M618" i="3"/>
  <c r="F581" i="3"/>
  <c r="F582" i="3"/>
  <c r="M582" i="3"/>
  <c r="G582" i="3"/>
  <c r="F583" i="3"/>
  <c r="M583" i="3"/>
  <c r="F584" i="3"/>
  <c r="H584" i="3"/>
  <c r="F585" i="3"/>
  <c r="M585" i="3"/>
  <c r="H585" i="3"/>
  <c r="F586" i="3"/>
  <c r="M586" i="3"/>
  <c r="F587" i="3"/>
  <c r="H587" i="3"/>
  <c r="F588" i="3"/>
  <c r="F589" i="3"/>
  <c r="M589" i="3"/>
  <c r="H589" i="3"/>
  <c r="F590" i="3"/>
  <c r="F591" i="3"/>
  <c r="G591" i="3"/>
  <c r="F592" i="3"/>
  <c r="M592" i="3"/>
  <c r="G592" i="3"/>
  <c r="H592" i="3"/>
  <c r="F593" i="3"/>
  <c r="M593" i="3"/>
  <c r="H593" i="3"/>
  <c r="F594" i="3"/>
  <c r="M594" i="3"/>
  <c r="H594" i="3"/>
  <c r="F595" i="3"/>
  <c r="F596" i="3"/>
  <c r="M596" i="3"/>
  <c r="F597" i="3"/>
  <c r="G597" i="3"/>
  <c r="F598" i="3"/>
  <c r="M598" i="3"/>
  <c r="H598" i="3"/>
  <c r="F599" i="3"/>
  <c r="F600" i="3"/>
  <c r="H600" i="3"/>
  <c r="J600" i="3"/>
  <c r="K600" i="3"/>
  <c r="L600" i="3"/>
  <c r="F601" i="3"/>
  <c r="F602" i="3"/>
  <c r="H602" i="3"/>
  <c r="F603" i="3"/>
  <c r="M603" i="3"/>
  <c r="F604" i="3"/>
  <c r="M604" i="3"/>
  <c r="G604" i="3"/>
  <c r="H604" i="3"/>
  <c r="F605" i="3"/>
  <c r="M605" i="3"/>
  <c r="F606" i="3"/>
  <c r="G606" i="3"/>
  <c r="F607" i="3"/>
  <c r="F608" i="3"/>
  <c r="F609" i="3"/>
  <c r="G609" i="3"/>
  <c r="F610" i="3"/>
  <c r="M610" i="3"/>
  <c r="H610" i="3"/>
  <c r="F611" i="3"/>
  <c r="M611" i="3"/>
  <c r="H611" i="3"/>
  <c r="J611" i="3"/>
  <c r="F612" i="3"/>
  <c r="F613" i="3"/>
  <c r="F614" i="3"/>
  <c r="M614" i="3"/>
  <c r="F615" i="3"/>
  <c r="M615" i="3"/>
  <c r="G615" i="3"/>
  <c r="H615" i="3"/>
  <c r="F616" i="3"/>
  <c r="H616" i="3"/>
  <c r="F617" i="3"/>
  <c r="C618" i="3"/>
  <c r="D618" i="3"/>
  <c r="F618" i="3"/>
  <c r="M600" i="3"/>
  <c r="F631" i="3"/>
  <c r="H631" i="3"/>
  <c r="F632" i="3"/>
  <c r="F633" i="3"/>
  <c r="F634" i="3"/>
  <c r="F635" i="3"/>
  <c r="F636" i="3"/>
  <c r="G636" i="3"/>
  <c r="J636" i="3"/>
  <c r="F637" i="3"/>
  <c r="M637" i="3"/>
  <c r="H637" i="3"/>
  <c r="F638" i="3"/>
  <c r="M638" i="3"/>
  <c r="H638" i="3"/>
  <c r="F639" i="3"/>
  <c r="G639" i="3"/>
  <c r="H639" i="3"/>
  <c r="J639" i="3"/>
  <c r="K639" i="3"/>
  <c r="L639" i="3"/>
  <c r="F640" i="3"/>
  <c r="M640" i="3"/>
  <c r="F641" i="3"/>
  <c r="M641" i="3"/>
  <c r="F642" i="3"/>
  <c r="M642" i="3"/>
  <c r="G642" i="3"/>
  <c r="J642" i="3"/>
  <c r="K642" i="3"/>
  <c r="L642" i="3"/>
  <c r="F643" i="3"/>
  <c r="M643" i="3"/>
  <c r="G643" i="3"/>
  <c r="H643" i="3"/>
  <c r="F644" i="3"/>
  <c r="M644" i="3"/>
  <c r="F645" i="3"/>
  <c r="F646" i="3"/>
  <c r="F647" i="3"/>
  <c r="F648" i="3"/>
  <c r="M648" i="3"/>
  <c r="G648" i="3"/>
  <c r="F649" i="3"/>
  <c r="M649" i="3"/>
  <c r="F650" i="3"/>
  <c r="F651" i="3"/>
  <c r="M651" i="3"/>
  <c r="H651" i="3"/>
  <c r="J651" i="3"/>
  <c r="F652" i="3"/>
  <c r="H652" i="3"/>
  <c r="J652" i="3"/>
  <c r="K652" i="3"/>
  <c r="L652" i="3"/>
  <c r="F653" i="3"/>
  <c r="G653" i="3"/>
  <c r="H653" i="3"/>
  <c r="J653" i="3"/>
  <c r="K653" i="3"/>
  <c r="L653" i="3"/>
  <c r="F654" i="3"/>
  <c r="M654" i="3"/>
  <c r="F655" i="3"/>
  <c r="F656" i="3"/>
  <c r="F657" i="3"/>
  <c r="F658" i="3"/>
  <c r="F659" i="3"/>
  <c r="M659" i="3"/>
  <c r="H659" i="3"/>
  <c r="F660" i="3"/>
  <c r="M660" i="3"/>
  <c r="H660" i="3"/>
  <c r="F661" i="3"/>
  <c r="G661" i="3"/>
  <c r="J661" i="3"/>
  <c r="K661" i="3"/>
  <c r="L661" i="3"/>
  <c r="F662" i="3"/>
  <c r="F663" i="3"/>
  <c r="F664" i="3"/>
  <c r="G664" i="3"/>
  <c r="H664" i="3"/>
  <c r="F665" i="3"/>
  <c r="M665" i="3"/>
  <c r="H665" i="3"/>
  <c r="J665" i="3"/>
  <c r="K665" i="3"/>
  <c r="L665" i="3"/>
  <c r="F666" i="3"/>
  <c r="M666" i="3"/>
  <c r="F667" i="3"/>
  <c r="M667" i="3"/>
  <c r="G667" i="3"/>
  <c r="H667" i="3"/>
  <c r="F668" i="3"/>
  <c r="M668" i="3"/>
  <c r="G668" i="3"/>
  <c r="H668" i="3"/>
  <c r="J668" i="3"/>
  <c r="K668" i="3"/>
  <c r="L668" i="3"/>
  <c r="C669" i="3"/>
  <c r="D669" i="3"/>
  <c r="F669" i="3"/>
  <c r="M636" i="3"/>
  <c r="B8" i="2"/>
  <c r="B9" i="2"/>
  <c r="B11" i="2"/>
  <c r="B12" i="2"/>
  <c r="B13" i="2"/>
  <c r="B14" i="2"/>
  <c r="B15" i="2"/>
  <c r="B16" i="2"/>
  <c r="B17" i="2"/>
  <c r="B18" i="2"/>
  <c r="B19" i="2"/>
  <c r="F52" i="2"/>
  <c r="F57" i="2"/>
  <c r="B63" i="2"/>
  <c r="F50" i="2"/>
  <c r="B103" i="2"/>
  <c r="F90" i="2"/>
  <c r="B143" i="2"/>
  <c r="F135" i="2"/>
  <c r="B183" i="2"/>
  <c r="F175" i="2"/>
  <c r="F216" i="2"/>
  <c r="F220" i="2"/>
  <c r="B223" i="2"/>
  <c r="F209" i="2"/>
  <c r="B262" i="2"/>
  <c r="F254" i="2"/>
  <c r="B301" i="2"/>
  <c r="F287" i="2"/>
  <c r="B340" i="2"/>
  <c r="F329" i="2"/>
  <c r="F366" i="2"/>
  <c r="F368" i="2"/>
  <c r="B380" i="2"/>
  <c r="F367" i="2"/>
  <c r="F411" i="2"/>
  <c r="F415" i="2"/>
  <c r="B419" i="2"/>
  <c r="F408" i="2"/>
  <c r="B446" i="2"/>
  <c r="B456" i="2"/>
  <c r="B458" i="2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D142" i="1"/>
  <c r="E142" i="1"/>
  <c r="G142" i="1"/>
  <c r="H142" i="1"/>
  <c r="I142" i="1"/>
  <c r="J142" i="1"/>
  <c r="K142" i="1"/>
  <c r="L142" i="1"/>
  <c r="M142" i="1"/>
  <c r="E143" i="1"/>
  <c r="G143" i="1"/>
  <c r="I143" i="1"/>
  <c r="D144" i="1"/>
  <c r="E144" i="1"/>
  <c r="F144" i="1"/>
  <c r="G144" i="1"/>
  <c r="H144" i="1"/>
  <c r="I144" i="1"/>
  <c r="J144" i="1"/>
  <c r="K144" i="1"/>
  <c r="L144" i="1"/>
  <c r="M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H146" i="1"/>
  <c r="I146" i="1"/>
  <c r="J146" i="1"/>
  <c r="K146" i="1"/>
  <c r="L146" i="1"/>
  <c r="M146" i="1"/>
  <c r="E147" i="1"/>
  <c r="D148" i="1"/>
  <c r="E148" i="1"/>
  <c r="F148" i="1"/>
  <c r="H148" i="1"/>
  <c r="I148" i="1"/>
  <c r="J148" i="1"/>
  <c r="L148" i="1"/>
  <c r="M148" i="1"/>
  <c r="N148" i="1"/>
  <c r="D149" i="1"/>
  <c r="E149" i="1"/>
  <c r="F149" i="1"/>
  <c r="G149" i="1"/>
  <c r="I149" i="1"/>
  <c r="J149" i="1"/>
  <c r="K149" i="1"/>
  <c r="L149" i="1"/>
  <c r="M149" i="1"/>
  <c r="N149" i="1"/>
  <c r="N138" i="1"/>
  <c r="D150" i="1"/>
  <c r="E150" i="1"/>
  <c r="F150" i="1"/>
  <c r="G150" i="1"/>
  <c r="I150" i="1"/>
  <c r="K150" i="1"/>
  <c r="L150" i="1"/>
  <c r="M150" i="1"/>
  <c r="H151" i="1"/>
  <c r="D152" i="1"/>
  <c r="E152" i="1"/>
  <c r="F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K154" i="1"/>
  <c r="L154" i="1"/>
  <c r="M154" i="1"/>
  <c r="G155" i="1"/>
  <c r="K155" i="1"/>
  <c r="C155" i="1"/>
  <c r="M155" i="1"/>
  <c r="D156" i="1"/>
  <c r="E156" i="1"/>
  <c r="F156" i="1"/>
  <c r="G156" i="1"/>
  <c r="H156" i="1"/>
  <c r="I156" i="1"/>
  <c r="J156" i="1"/>
  <c r="K156" i="1"/>
  <c r="L156" i="1"/>
  <c r="N156" i="1"/>
  <c r="D157" i="1"/>
  <c r="E157" i="1"/>
  <c r="F157" i="1"/>
  <c r="G157" i="1"/>
  <c r="H157" i="1"/>
  <c r="I157" i="1"/>
  <c r="J157" i="1"/>
  <c r="K157" i="1"/>
  <c r="L157" i="1"/>
  <c r="M157" i="1"/>
  <c r="D158" i="1"/>
  <c r="E158" i="1"/>
  <c r="F158" i="1"/>
  <c r="G158" i="1"/>
  <c r="I158" i="1"/>
  <c r="J158" i="1"/>
  <c r="K158" i="1"/>
  <c r="L158" i="1"/>
  <c r="M158" i="1"/>
  <c r="N158" i="1"/>
  <c r="E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D162" i="1"/>
  <c r="E162" i="1"/>
  <c r="F162" i="1"/>
  <c r="G162" i="1"/>
  <c r="I162" i="1"/>
  <c r="J162" i="1"/>
  <c r="K162" i="1"/>
  <c r="L162" i="1"/>
  <c r="M162" i="1"/>
  <c r="N162" i="1"/>
  <c r="M163" i="1"/>
  <c r="D164" i="1"/>
  <c r="E164" i="1"/>
  <c r="F164" i="1"/>
  <c r="G164" i="1"/>
  <c r="H164" i="1"/>
  <c r="I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N174" i="1"/>
  <c r="E175" i="1"/>
  <c r="C175" i="1"/>
  <c r="F175" i="1"/>
  <c r="D176" i="1"/>
  <c r="E176" i="1"/>
  <c r="F176" i="1"/>
  <c r="G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F208" i="1"/>
  <c r="H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M211" i="1"/>
  <c r="N211" i="1"/>
  <c r="E212" i="1"/>
  <c r="D213" i="1"/>
  <c r="E213" i="1"/>
  <c r="F213" i="1"/>
  <c r="H213" i="1"/>
  <c r="K213" i="1"/>
  <c r="L213" i="1"/>
  <c r="M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H219" i="1"/>
  <c r="J219" i="1"/>
  <c r="K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N222" i="1"/>
  <c r="D223" i="1"/>
  <c r="E223" i="1"/>
  <c r="F223" i="1"/>
  <c r="H223" i="1"/>
  <c r="I223" i="1"/>
  <c r="K223" i="1"/>
  <c r="L223" i="1"/>
  <c r="M223" i="1"/>
  <c r="N223" i="1"/>
  <c r="G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D227" i="1"/>
  <c r="E227" i="1"/>
  <c r="F227" i="1"/>
  <c r="H227" i="1"/>
  <c r="K227" i="1"/>
  <c r="M227" i="1"/>
  <c r="F228" i="1"/>
  <c r="M228" i="1"/>
  <c r="N228" i="1"/>
  <c r="E229" i="1"/>
  <c r="F229" i="1"/>
  <c r="H229" i="1"/>
  <c r="I229" i="1"/>
  <c r="J229" i="1"/>
  <c r="K229" i="1"/>
  <c r="M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E232" i="1"/>
  <c r="M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F235" i="1"/>
  <c r="G235" i="1"/>
  <c r="H235" i="1"/>
  <c r="C235" i="1"/>
  <c r="K235" i="1"/>
  <c r="M235" i="1"/>
  <c r="G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E240" i="1"/>
  <c r="F240" i="1"/>
  <c r="J240" i="1"/>
  <c r="D241" i="1"/>
  <c r="E241" i="1"/>
  <c r="F241" i="1"/>
  <c r="H241" i="1"/>
  <c r="K241" i="1"/>
  <c r="L241" i="1"/>
  <c r="M241" i="1"/>
  <c r="N241" i="1"/>
  <c r="D270" i="1"/>
  <c r="E270" i="1"/>
  <c r="F270" i="1"/>
  <c r="H270" i="1"/>
  <c r="J270" i="1"/>
  <c r="K270" i="1"/>
  <c r="K269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C273" i="1"/>
  <c r="C283" i="4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C277" i="1"/>
  <c r="J277" i="1"/>
  <c r="L277" i="1"/>
  <c r="D279" i="1"/>
  <c r="E279" i="1"/>
  <c r="H279" i="1"/>
  <c r="I279" i="1"/>
  <c r="L279" i="1"/>
  <c r="M279" i="1"/>
  <c r="D280" i="1"/>
  <c r="F280" i="1"/>
  <c r="G280" i="1"/>
  <c r="C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I282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G285" i="1"/>
  <c r="H285" i="1"/>
  <c r="I285" i="1"/>
  <c r="J285" i="1"/>
  <c r="K285" i="1"/>
  <c r="L285" i="1"/>
  <c r="M285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L288" i="1"/>
  <c r="M288" i="1"/>
  <c r="D289" i="1"/>
  <c r="E289" i="1"/>
  <c r="F289" i="1"/>
  <c r="G289" i="1"/>
  <c r="I289" i="1"/>
  <c r="K289" i="1"/>
  <c r="L289" i="1"/>
  <c r="M289" i="1"/>
  <c r="I290" i="1"/>
  <c r="C290" i="1"/>
  <c r="C300" i="4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C296" i="1"/>
  <c r="K296" i="1"/>
  <c r="L296" i="1"/>
  <c r="M296" i="1"/>
  <c r="D297" i="1"/>
  <c r="E297" i="1"/>
  <c r="F297" i="1"/>
  <c r="I297" i="1"/>
  <c r="J297" i="1"/>
  <c r="K297" i="1"/>
  <c r="L297" i="1"/>
  <c r="D299" i="1"/>
  <c r="E299" i="1"/>
  <c r="F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K301" i="1"/>
  <c r="L301" i="1"/>
  <c r="I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D347" i="1"/>
  <c r="E347" i="1"/>
  <c r="F347" i="1"/>
  <c r="G347" i="1"/>
  <c r="H347" i="1"/>
  <c r="J347" i="1"/>
  <c r="K347" i="1"/>
  <c r="L347" i="1"/>
  <c r="N348" i="1"/>
  <c r="D349" i="1"/>
  <c r="E349" i="1"/>
  <c r="G349" i="1"/>
  <c r="H349" i="1"/>
  <c r="K349" i="1"/>
  <c r="L349" i="1"/>
  <c r="M349" i="1"/>
  <c r="N349" i="1"/>
  <c r="G350" i="1"/>
  <c r="J350" i="1"/>
  <c r="K350" i="1"/>
  <c r="C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H355" i="1"/>
  <c r="J355" i="1"/>
  <c r="L355" i="1"/>
  <c r="N355" i="1"/>
  <c r="G356" i="1"/>
  <c r="N356" i="1"/>
  <c r="D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C359" i="1"/>
  <c r="G360" i="1"/>
  <c r="I360" i="1"/>
  <c r="J360" i="1"/>
  <c r="G361" i="1"/>
  <c r="C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G367" i="1"/>
  <c r="H367" i="1"/>
  <c r="I367" i="1"/>
  <c r="J367" i="1"/>
  <c r="K367" i="1"/>
  <c r="L367" i="1"/>
  <c r="M367" i="1"/>
  <c r="K368" i="1"/>
  <c r="L368" i="1"/>
  <c r="C368" i="1"/>
  <c r="C380" i="4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K370" i="1"/>
  <c r="D371" i="1"/>
  <c r="E371" i="1"/>
  <c r="H371" i="1"/>
  <c r="J371" i="1"/>
  <c r="K371" i="1"/>
  <c r="L371" i="1"/>
  <c r="M371" i="1"/>
  <c r="M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C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L408" i="1"/>
  <c r="N408" i="1"/>
  <c r="E409" i="1"/>
  <c r="M409" i="1"/>
  <c r="D410" i="1"/>
  <c r="F410" i="1"/>
  <c r="G410" i="1"/>
  <c r="H410" i="1"/>
  <c r="J410" i="1"/>
  <c r="L410" i="1"/>
  <c r="M410" i="1"/>
  <c r="D411" i="1"/>
  <c r="F411" i="1"/>
  <c r="G411" i="1"/>
  <c r="C411" i="1"/>
  <c r="H411" i="1"/>
  <c r="I411" i="1"/>
  <c r="M411" i="1"/>
  <c r="N411" i="1"/>
  <c r="D412" i="1"/>
  <c r="E412" i="1"/>
  <c r="F412" i="1"/>
  <c r="G412" i="1"/>
  <c r="C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J400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D420" i="1"/>
  <c r="E420" i="1"/>
  <c r="F420" i="1"/>
  <c r="G420" i="1"/>
  <c r="H420" i="1"/>
  <c r="I420" i="1"/>
  <c r="K420" i="1"/>
  <c r="L420" i="1"/>
  <c r="D422" i="1"/>
  <c r="E422" i="1"/>
  <c r="G422" i="1"/>
  <c r="M422" i="1"/>
  <c r="N422" i="1"/>
  <c r="D423" i="1"/>
  <c r="E423" i="1"/>
  <c r="F423" i="1"/>
  <c r="G423" i="1"/>
  <c r="H423" i="1"/>
  <c r="I423" i="1"/>
  <c r="K423" i="1"/>
  <c r="L423" i="1"/>
  <c r="M423" i="1"/>
  <c r="D424" i="1"/>
  <c r="E424" i="1"/>
  <c r="F424" i="1"/>
  <c r="G424" i="1"/>
  <c r="H424" i="1"/>
  <c r="J424" i="1"/>
  <c r="K424" i="1"/>
  <c r="L424" i="1"/>
  <c r="N424" i="1"/>
  <c r="D425" i="1"/>
  <c r="H425" i="1"/>
  <c r="C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C428" i="1"/>
  <c r="E428" i="1"/>
  <c r="F428" i="1"/>
  <c r="G428" i="1"/>
  <c r="H428" i="1"/>
  <c r="J428" i="1"/>
  <c r="K428" i="1"/>
  <c r="L428" i="1"/>
  <c r="M428" i="1"/>
  <c r="M400" i="1"/>
  <c r="G429" i="1"/>
  <c r="M429" i="1"/>
  <c r="N429" i="1"/>
  <c r="D430" i="1"/>
  <c r="C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C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N433" i="1"/>
  <c r="D434" i="1"/>
  <c r="E434" i="1"/>
  <c r="F434" i="1"/>
  <c r="G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G436" i="1"/>
  <c r="H436" i="1"/>
  <c r="C436" i="1"/>
  <c r="I436" i="1"/>
  <c r="J436" i="1"/>
  <c r="L436" i="1"/>
  <c r="M436" i="1"/>
  <c r="N436" i="1"/>
  <c r="G437" i="1"/>
  <c r="L437" i="1"/>
  <c r="D438" i="1"/>
  <c r="F438" i="1"/>
  <c r="G438" i="1"/>
  <c r="H438" i="1"/>
  <c r="I438" i="1"/>
  <c r="L438" i="1"/>
  <c r="M438" i="1"/>
  <c r="D467" i="1"/>
  <c r="E467" i="1"/>
  <c r="C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H466" i="1"/>
  <c r="I468" i="1"/>
  <c r="J468" i="1"/>
  <c r="K468" i="1"/>
  <c r="L468" i="1"/>
  <c r="L466" i="1"/>
  <c r="M468" i="1"/>
  <c r="D469" i="1"/>
  <c r="E469" i="1"/>
  <c r="G469" i="1"/>
  <c r="C469" i="1"/>
  <c r="H469" i="1"/>
  <c r="I469" i="1"/>
  <c r="J469" i="1"/>
  <c r="K469" i="1"/>
  <c r="K466" i="1"/>
  <c r="J18" i="8"/>
  <c r="L469" i="1"/>
  <c r="M469" i="1"/>
  <c r="E470" i="1"/>
  <c r="F470" i="1"/>
  <c r="C470" i="1"/>
  <c r="H470" i="1"/>
  <c r="I470" i="1"/>
  <c r="J470" i="1"/>
  <c r="K470" i="1"/>
  <c r="L470" i="1"/>
  <c r="M470" i="1"/>
  <c r="D472" i="1"/>
  <c r="E472" i="1"/>
  <c r="C472" i="1"/>
  <c r="F472" i="1"/>
  <c r="G472" i="1"/>
  <c r="H472" i="1"/>
  <c r="I472" i="1"/>
  <c r="J472" i="1"/>
  <c r="K472" i="1"/>
  <c r="L472" i="1"/>
  <c r="M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H478" i="1"/>
  <c r="I478" i="1"/>
  <c r="J478" i="1"/>
  <c r="K478" i="1"/>
  <c r="L478" i="1"/>
  <c r="M478" i="1"/>
  <c r="N478" i="1"/>
  <c r="D480" i="1"/>
  <c r="E480" i="1"/>
  <c r="C480" i="1"/>
  <c r="F480" i="1"/>
  <c r="G480" i="1"/>
  <c r="H480" i="1"/>
  <c r="I480" i="1"/>
  <c r="J480" i="1"/>
  <c r="K480" i="1"/>
  <c r="M480" i="1"/>
  <c r="D481" i="1"/>
  <c r="C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C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D492" i="1"/>
  <c r="E492" i="1"/>
  <c r="F492" i="1"/>
  <c r="H492" i="1"/>
  <c r="I492" i="1"/>
  <c r="K492" i="1"/>
  <c r="L492" i="1"/>
  <c r="M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C533" i="1"/>
  <c r="E533" i="1"/>
  <c r="F533" i="1"/>
  <c r="G533" i="1"/>
  <c r="H533" i="1"/>
  <c r="I533" i="1"/>
  <c r="J533" i="1"/>
  <c r="K533" i="1"/>
  <c r="L533" i="1"/>
  <c r="L532" i="1"/>
  <c r="M533" i="1"/>
  <c r="N533" i="1"/>
  <c r="D534" i="1"/>
  <c r="E534" i="1"/>
  <c r="E532" i="1"/>
  <c r="C327" i="2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C536" i="1"/>
  <c r="G536" i="1"/>
  <c r="H536" i="1"/>
  <c r="J536" i="1"/>
  <c r="K536" i="1"/>
  <c r="K532" i="1"/>
  <c r="L536" i="1"/>
  <c r="M536" i="1"/>
  <c r="E537" i="1"/>
  <c r="G537" i="1"/>
  <c r="G532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M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K599" i="1"/>
  <c r="L599" i="1"/>
  <c r="M599" i="1"/>
  <c r="N599" i="1"/>
  <c r="E600" i="1"/>
  <c r="F600" i="1"/>
  <c r="G600" i="1"/>
  <c r="C600" i="1"/>
  <c r="H600" i="1"/>
  <c r="I600" i="1"/>
  <c r="J600" i="1"/>
  <c r="M600" i="1"/>
  <c r="N600" i="1"/>
  <c r="D601" i="1"/>
  <c r="E601" i="1"/>
  <c r="F601" i="1"/>
  <c r="G601" i="1"/>
  <c r="H601" i="1"/>
  <c r="I601" i="1"/>
  <c r="I598" i="1"/>
  <c r="J601" i="1"/>
  <c r="K601" i="1"/>
  <c r="L601" i="1"/>
  <c r="M601" i="1"/>
  <c r="D602" i="1"/>
  <c r="E602" i="1"/>
  <c r="F602" i="1"/>
  <c r="G602" i="1"/>
  <c r="J602" i="1"/>
  <c r="K602" i="1"/>
  <c r="L602" i="1"/>
  <c r="M602" i="1"/>
  <c r="C602" i="1"/>
  <c r="K603" i="1"/>
  <c r="E604" i="1"/>
  <c r="F604" i="1"/>
  <c r="G604" i="1"/>
  <c r="H604" i="1"/>
  <c r="I604" i="1"/>
  <c r="J604" i="1"/>
  <c r="K604" i="1"/>
  <c r="K598" i="1"/>
  <c r="M604" i="1"/>
  <c r="D605" i="1"/>
  <c r="E605" i="1"/>
  <c r="F605" i="1"/>
  <c r="C605" i="1"/>
  <c r="G605" i="1"/>
  <c r="H605" i="1"/>
  <c r="I605" i="1"/>
  <c r="J605" i="1"/>
  <c r="K605" i="1"/>
  <c r="L605" i="1"/>
  <c r="M605" i="1"/>
  <c r="D606" i="1"/>
  <c r="C606" i="1"/>
  <c r="E606" i="1"/>
  <c r="F606" i="1"/>
  <c r="G606" i="1"/>
  <c r="H606" i="1"/>
  <c r="H598" i="1"/>
  <c r="J606" i="1"/>
  <c r="K606" i="1"/>
  <c r="L606" i="1"/>
  <c r="M606" i="1"/>
  <c r="N606" i="1"/>
  <c r="H607" i="1"/>
  <c r="L607" i="1"/>
  <c r="N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D610" i="1"/>
  <c r="E610" i="1"/>
  <c r="F610" i="1"/>
  <c r="G610" i="1"/>
  <c r="H610" i="1"/>
  <c r="J610" i="1"/>
  <c r="K610" i="1"/>
  <c r="L610" i="1"/>
  <c r="M610" i="1"/>
  <c r="N610" i="1"/>
  <c r="N611" i="1"/>
  <c r="E612" i="1"/>
  <c r="F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C621" i="1"/>
  <c r="J621" i="1"/>
  <c r="K621" i="1"/>
  <c r="L621" i="1"/>
  <c r="M621" i="1"/>
  <c r="D622" i="1"/>
  <c r="E622" i="1"/>
  <c r="C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L598" i="1"/>
  <c r="M625" i="1"/>
  <c r="D626" i="1"/>
  <c r="F626" i="1"/>
  <c r="G626" i="1"/>
  <c r="C626" i="1"/>
  <c r="H626" i="1"/>
  <c r="I626" i="1"/>
  <c r="J626" i="1"/>
  <c r="K626" i="1"/>
  <c r="L626" i="1"/>
  <c r="M626" i="1"/>
  <c r="N626" i="1"/>
  <c r="K627" i="1"/>
  <c r="C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C629" i="1"/>
  <c r="G629" i="1"/>
  <c r="H629" i="1"/>
  <c r="I629" i="1"/>
  <c r="J629" i="1"/>
  <c r="K629" i="1"/>
  <c r="L629" i="1"/>
  <c r="M629" i="1"/>
  <c r="D630" i="1"/>
  <c r="C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I632" i="1"/>
  <c r="J632" i="1"/>
  <c r="K632" i="1"/>
  <c r="M632" i="1"/>
  <c r="N632" i="1"/>
  <c r="D633" i="1"/>
  <c r="E633" i="1"/>
  <c r="C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C634" i="1"/>
  <c r="H634" i="1"/>
  <c r="I634" i="1"/>
  <c r="J634" i="1"/>
  <c r="K634" i="1"/>
  <c r="L634" i="1"/>
  <c r="M634" i="1"/>
  <c r="I635" i="1"/>
  <c r="J635" i="1"/>
  <c r="C635" i="1"/>
  <c r="D636" i="1"/>
  <c r="E636" i="1"/>
  <c r="F636" i="1"/>
  <c r="G636" i="1"/>
  <c r="C636" i="1"/>
  <c r="H636" i="1"/>
  <c r="I636" i="1"/>
  <c r="K636" i="1"/>
  <c r="M636" i="1"/>
  <c r="N636" i="1"/>
  <c r="I664" i="1"/>
  <c r="C411" i="2"/>
  <c r="D411" i="2"/>
  <c r="E411" i="2"/>
  <c r="L664" i="1"/>
  <c r="D731" i="1"/>
  <c r="E731" i="1"/>
  <c r="C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C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C737" i="1"/>
  <c r="I737" i="1"/>
  <c r="K737" i="1"/>
  <c r="L737" i="1"/>
  <c r="M737" i="1"/>
  <c r="D738" i="1"/>
  <c r="E738" i="1"/>
  <c r="G738" i="1"/>
  <c r="I738" i="1"/>
  <c r="J738" i="1"/>
  <c r="K738" i="1"/>
  <c r="L738" i="1"/>
  <c r="M738" i="1"/>
  <c r="G739" i="1"/>
  <c r="I739" i="1"/>
  <c r="L739" i="1"/>
  <c r="D740" i="1"/>
  <c r="C740" i="1"/>
  <c r="E740" i="1"/>
  <c r="F740" i="1"/>
  <c r="G740" i="1"/>
  <c r="H740" i="1"/>
  <c r="I740" i="1"/>
  <c r="K740" i="1"/>
  <c r="L740" i="1"/>
  <c r="L730" i="1"/>
  <c r="M740" i="1"/>
  <c r="D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D743" i="1"/>
  <c r="C743" i="1"/>
  <c r="E743" i="1"/>
  <c r="H743" i="1"/>
  <c r="M743" i="1"/>
  <c r="M730" i="1"/>
  <c r="D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C745" i="1"/>
  <c r="J745" i="1"/>
  <c r="K745" i="1"/>
  <c r="L745" i="1"/>
  <c r="M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C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C762" i="1"/>
  <c r="J762" i="1"/>
  <c r="K762" i="1"/>
  <c r="L762" i="1"/>
  <c r="M762" i="1"/>
  <c r="J763" i="1"/>
  <c r="L763" i="1"/>
  <c r="D764" i="1"/>
  <c r="E764" i="1"/>
  <c r="F764" i="1"/>
  <c r="G764" i="1"/>
  <c r="H764" i="1"/>
  <c r="J764" i="1"/>
  <c r="K764" i="1"/>
  <c r="L764" i="1"/>
  <c r="M764" i="1"/>
  <c r="N764" i="1"/>
  <c r="D765" i="1"/>
  <c r="C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N767" i="1"/>
  <c r="D768" i="1"/>
  <c r="C768" i="1"/>
  <c r="C795" i="4"/>
  <c r="E768" i="1"/>
  <c r="F768" i="1"/>
  <c r="G768" i="1"/>
  <c r="H768" i="1"/>
  <c r="J768" i="1"/>
  <c r="K768" i="1"/>
  <c r="L768" i="1"/>
  <c r="M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D804" i="1"/>
  <c r="E804" i="1"/>
  <c r="K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N807" i="1"/>
  <c r="D808" i="1"/>
  <c r="E808" i="1"/>
  <c r="N808" i="1"/>
  <c r="D809" i="1"/>
  <c r="C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C810" i="1"/>
  <c r="M810" i="1"/>
  <c r="D811" i="1"/>
  <c r="E811" i="1"/>
  <c r="G811" i="1"/>
  <c r="H811" i="1"/>
  <c r="I811" i="1"/>
  <c r="J811" i="1"/>
  <c r="C811" i="1"/>
  <c r="C841" i="4"/>
  <c r="P841" i="4"/>
  <c r="K811" i="1"/>
  <c r="L811" i="1"/>
  <c r="N811" i="1"/>
  <c r="F812" i="1"/>
  <c r="I812" i="1"/>
  <c r="L812" i="1"/>
  <c r="N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C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D817" i="1"/>
  <c r="C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E819" i="1"/>
  <c r="G819" i="1"/>
  <c r="C819" i="1"/>
  <c r="H819" i="1"/>
  <c r="I819" i="1"/>
  <c r="J819" i="1"/>
  <c r="K819" i="1"/>
  <c r="L819" i="1"/>
  <c r="M819" i="1"/>
  <c r="N819" i="1"/>
  <c r="E820" i="1"/>
  <c r="F820" i="1"/>
  <c r="I820" i="1"/>
  <c r="J820" i="1"/>
  <c r="N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C822" i="1"/>
  <c r="L822" i="1"/>
  <c r="M822" i="1"/>
  <c r="D823" i="1"/>
  <c r="E823" i="1"/>
  <c r="F823" i="1"/>
  <c r="G823" i="1"/>
  <c r="H823" i="1"/>
  <c r="C823" i="1"/>
  <c r="I823" i="1"/>
  <c r="J823" i="1"/>
  <c r="K823" i="1"/>
  <c r="L823" i="1"/>
  <c r="D824" i="1"/>
  <c r="G824" i="1"/>
  <c r="I824" i="1"/>
  <c r="J824" i="1"/>
  <c r="C824" i="1"/>
  <c r="L824" i="1"/>
  <c r="D825" i="1"/>
  <c r="E825" i="1"/>
  <c r="F825" i="1"/>
  <c r="C825" i="1"/>
  <c r="C855" i="4"/>
  <c r="P855" i="4"/>
  <c r="G825" i="1"/>
  <c r="H825" i="1"/>
  <c r="I825" i="1"/>
  <c r="K825" i="1"/>
  <c r="L825" i="1"/>
  <c r="M825" i="1"/>
  <c r="N825" i="1"/>
  <c r="D826" i="1"/>
  <c r="C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C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J832" i="1"/>
  <c r="D833" i="1"/>
  <c r="E833" i="1"/>
  <c r="F833" i="1"/>
  <c r="C833" i="1"/>
  <c r="G833" i="1"/>
  <c r="H833" i="1"/>
  <c r="I833" i="1"/>
  <c r="K833" i="1"/>
  <c r="L833" i="1"/>
  <c r="M833" i="1"/>
  <c r="K204" i="1"/>
  <c r="K203" i="1"/>
  <c r="H231" i="3"/>
  <c r="G246" i="3"/>
  <c r="N364" i="1"/>
  <c r="J298" i="3"/>
  <c r="K298" i="3"/>
  <c r="L298" i="3"/>
  <c r="H300" i="3"/>
  <c r="J296" i="3"/>
  <c r="J343" i="5"/>
  <c r="J342" i="5"/>
  <c r="J295" i="3"/>
  <c r="J274" i="3"/>
  <c r="J273" i="3"/>
  <c r="K273" i="3"/>
  <c r="L273" i="3"/>
  <c r="I336" i="1"/>
  <c r="F337" i="1"/>
  <c r="C337" i="1"/>
  <c r="M271" i="1"/>
  <c r="K271" i="1"/>
  <c r="X283" i="5"/>
  <c r="I270" i="1"/>
  <c r="E272" i="1"/>
  <c r="F283" i="5"/>
  <c r="D272" i="1"/>
  <c r="G402" i="1"/>
  <c r="H409" i="1"/>
  <c r="E410" i="1"/>
  <c r="M401" i="1"/>
  <c r="L403" i="1"/>
  <c r="I401" i="1"/>
  <c r="AG400" i="5"/>
  <c r="H352" i="3"/>
  <c r="J352" i="3"/>
  <c r="K403" i="1"/>
  <c r="H380" i="3"/>
  <c r="H412" i="3"/>
  <c r="G471" i="1"/>
  <c r="AB460" i="5"/>
  <c r="AB459" i="5"/>
  <c r="J444" i="3"/>
  <c r="K444" i="3"/>
  <c r="L444" i="3"/>
  <c r="M537" i="1"/>
  <c r="I537" i="1"/>
  <c r="G509" i="3"/>
  <c r="L603" i="1"/>
  <c r="U691" i="5"/>
  <c r="H735" i="1"/>
  <c r="F734" i="1"/>
  <c r="E735" i="1"/>
  <c r="C774" i="4"/>
  <c r="D735" i="1"/>
  <c r="J593" i="3"/>
  <c r="J605" i="3"/>
  <c r="K605" i="3"/>
  <c r="L605" i="3"/>
  <c r="J601" i="3"/>
  <c r="C751" i="1"/>
  <c r="J583" i="3"/>
  <c r="K583" i="3"/>
  <c r="L583" i="3"/>
  <c r="AE694" i="5"/>
  <c r="AE693" i="5"/>
  <c r="M694" i="5"/>
  <c r="M693" i="5"/>
  <c r="Y694" i="5"/>
  <c r="Y693" i="5"/>
  <c r="J607" i="3"/>
  <c r="C763" i="1"/>
  <c r="J612" i="3"/>
  <c r="K612" i="3"/>
  <c r="L612" i="3"/>
  <c r="G587" i="3"/>
  <c r="J587" i="3"/>
  <c r="K587" i="3"/>
  <c r="L587" i="3"/>
  <c r="AG750" i="5"/>
  <c r="L800" i="1"/>
  <c r="K800" i="1"/>
  <c r="R750" i="5"/>
  <c r="O750" i="5"/>
  <c r="C820" i="1"/>
  <c r="D800" i="1"/>
  <c r="J637" i="3"/>
  <c r="J649" i="3"/>
  <c r="J640" i="3"/>
  <c r="K640" i="3"/>
  <c r="L640" i="3"/>
  <c r="D753" i="5"/>
  <c r="D752" i="5"/>
  <c r="K651" i="3"/>
  <c r="L651" i="3"/>
  <c r="P753" i="5"/>
  <c r="P752" i="5"/>
  <c r="J644" i="3"/>
  <c r="K644" i="3"/>
  <c r="L644" i="3"/>
  <c r="J658" i="3"/>
  <c r="K658" i="3"/>
  <c r="L658" i="3"/>
  <c r="G753" i="5"/>
  <c r="G752" i="5"/>
  <c r="J667" i="3"/>
  <c r="G662" i="3"/>
  <c r="J662" i="3"/>
  <c r="K662" i="3"/>
  <c r="L662" i="3"/>
  <c r="K655" i="3"/>
  <c r="L655" i="3"/>
  <c r="J635" i="3"/>
  <c r="K635" i="3"/>
  <c r="L635" i="3"/>
  <c r="C815" i="1"/>
  <c r="J660" i="3"/>
  <c r="K660" i="3"/>
  <c r="L660" i="3"/>
  <c r="J643" i="3"/>
  <c r="K643" i="3"/>
  <c r="L643" i="3"/>
  <c r="J752" i="5"/>
  <c r="J648" i="3"/>
  <c r="K648" i="3"/>
  <c r="L648" i="3"/>
  <c r="J654" i="3"/>
  <c r="K654" i="3"/>
  <c r="L654" i="3"/>
  <c r="S753" i="5"/>
  <c r="AH693" i="5"/>
  <c r="J582" i="3"/>
  <c r="K582" i="3"/>
  <c r="L582" i="3"/>
  <c r="J604" i="3"/>
  <c r="K604" i="3"/>
  <c r="L604" i="3"/>
  <c r="AB693" i="5"/>
  <c r="J617" i="3"/>
  <c r="K617" i="3"/>
  <c r="L617" i="3"/>
  <c r="J614" i="3"/>
  <c r="K614" i="3"/>
  <c r="L614" i="3"/>
  <c r="J613" i="3"/>
  <c r="J609" i="3"/>
  <c r="C767" i="1"/>
  <c r="C757" i="1"/>
  <c r="J730" i="1"/>
  <c r="J591" i="3"/>
  <c r="K591" i="3"/>
  <c r="L591" i="3"/>
  <c r="J603" i="3"/>
  <c r="K603" i="3"/>
  <c r="L603" i="3"/>
  <c r="J602" i="3"/>
  <c r="J594" i="3"/>
  <c r="K594" i="3"/>
  <c r="L594" i="3"/>
  <c r="J563" i="3"/>
  <c r="J567" i="3"/>
  <c r="J566" i="3"/>
  <c r="J564" i="3"/>
  <c r="C616" i="1"/>
  <c r="J500" i="3"/>
  <c r="J450" i="3"/>
  <c r="J396" i="3"/>
  <c r="K327" i="3"/>
  <c r="L327" i="3"/>
  <c r="L21" i="5"/>
  <c r="AG20" i="5"/>
  <c r="AD19" i="5"/>
  <c r="J302" i="3"/>
  <c r="K302" i="3"/>
  <c r="L302" i="3"/>
  <c r="J300" i="3"/>
  <c r="J307" i="3"/>
  <c r="K307" i="3"/>
  <c r="L307" i="3"/>
  <c r="P343" i="5"/>
  <c r="P342" i="5"/>
  <c r="D343" i="5"/>
  <c r="K607" i="3"/>
  <c r="L607" i="3"/>
  <c r="K593" i="3"/>
  <c r="L593" i="3"/>
  <c r="C767" i="4"/>
  <c r="D338" i="1"/>
  <c r="U340" i="5"/>
  <c r="I338" i="1"/>
  <c r="L336" i="1"/>
  <c r="M336" i="1"/>
  <c r="I406" i="1"/>
  <c r="J402" i="1"/>
  <c r="K421" i="1"/>
  <c r="L467" i="1"/>
  <c r="O515" i="5"/>
  <c r="AD515" i="5"/>
  <c r="L546" i="1"/>
  <c r="L573" i="5"/>
  <c r="O573" i="5"/>
  <c r="G599" i="1"/>
  <c r="K752" i="1"/>
  <c r="AA691" i="5"/>
  <c r="AD691" i="5"/>
  <c r="L750" i="1"/>
  <c r="U750" i="5"/>
  <c r="I799" i="1"/>
  <c r="C799" i="1"/>
  <c r="C829" i="4"/>
  <c r="P829" i="4"/>
  <c r="G730" i="1"/>
  <c r="H795" i="1"/>
  <c r="J795" i="1"/>
  <c r="I25" i="8"/>
  <c r="C750" i="5"/>
  <c r="C735" i="1"/>
  <c r="E730" i="1"/>
  <c r="D24" i="8"/>
  <c r="G542" i="1"/>
  <c r="D470" i="1"/>
  <c r="K795" i="1"/>
  <c r="C403" i="1"/>
  <c r="E338" i="1"/>
  <c r="C338" i="1"/>
  <c r="C350" i="4"/>
  <c r="AB518" i="5"/>
  <c r="AB517" i="5"/>
  <c r="J357" i="3"/>
  <c r="K357" i="3"/>
  <c r="L357" i="3"/>
  <c r="M795" i="1"/>
  <c r="J664" i="3"/>
  <c r="K664" i="3"/>
  <c r="L664" i="3"/>
  <c r="J615" i="3"/>
  <c r="K615" i="3"/>
  <c r="L615" i="3"/>
  <c r="J592" i="3"/>
  <c r="D693" i="5"/>
  <c r="C176" i="1"/>
  <c r="J610" i="3"/>
  <c r="J562" i="3"/>
  <c r="J490" i="3"/>
  <c r="J403" i="3"/>
  <c r="J351" i="3"/>
  <c r="J608" i="3"/>
  <c r="J456" i="3"/>
  <c r="K456" i="3"/>
  <c r="L456" i="3"/>
  <c r="J449" i="3"/>
  <c r="K449" i="3"/>
  <c r="L449" i="3"/>
  <c r="J386" i="3"/>
  <c r="K386" i="3"/>
  <c r="L386" i="3"/>
  <c r="J67" i="3"/>
  <c r="J242" i="3"/>
  <c r="J202" i="3"/>
  <c r="K202" i="3"/>
  <c r="L202" i="3"/>
  <c r="AB753" i="5"/>
  <c r="AB752" i="5"/>
  <c r="J508" i="3"/>
  <c r="J150" i="3"/>
  <c r="K150" i="3"/>
  <c r="L150" i="3"/>
  <c r="J68" i="3"/>
  <c r="AJ43" i="5"/>
  <c r="AB227" i="5"/>
  <c r="AE109" i="5"/>
  <c r="AE108" i="5"/>
  <c r="S109" i="5"/>
  <c r="S108" i="5"/>
  <c r="I44" i="5"/>
  <c r="AD750" i="5"/>
  <c r="F750" i="5"/>
  <c r="J137" i="3"/>
  <c r="K137" i="3"/>
  <c r="L137" i="3"/>
  <c r="Y109" i="5"/>
  <c r="M109" i="5"/>
  <c r="M108" i="5"/>
  <c r="AJ39" i="5"/>
  <c r="F37" i="5"/>
  <c r="O36" i="5"/>
  <c r="AD35" i="5"/>
  <c r="AA14" i="5"/>
  <c r="F691" i="5"/>
  <c r="G221" i="3"/>
  <c r="J247" i="3"/>
  <c r="U46" i="5"/>
  <c r="J223" i="3"/>
  <c r="K223" i="3"/>
  <c r="L223" i="3"/>
  <c r="J230" i="3"/>
  <c r="K230" i="3"/>
  <c r="L230" i="3"/>
  <c r="L41" i="5"/>
  <c r="C230" i="1"/>
  <c r="AD9" i="5"/>
  <c r="J197" i="3"/>
  <c r="K197" i="3"/>
  <c r="L197" i="3"/>
  <c r="L45" i="5"/>
  <c r="AD43" i="5"/>
  <c r="L43" i="5"/>
  <c r="AA42" i="5"/>
  <c r="AG32" i="5"/>
  <c r="U32" i="5"/>
  <c r="X31" i="5"/>
  <c r="O30" i="5"/>
  <c r="AD29" i="5"/>
  <c r="U28" i="5"/>
  <c r="O28" i="5"/>
  <c r="I28" i="5"/>
  <c r="AJ27" i="5"/>
  <c r="AD27" i="5"/>
  <c r="R27" i="5"/>
  <c r="AA26" i="5"/>
  <c r="U26" i="5"/>
  <c r="O24" i="5"/>
  <c r="I24" i="5"/>
  <c r="U22" i="5"/>
  <c r="AA18" i="5"/>
  <c r="U18" i="5"/>
  <c r="O18" i="5"/>
  <c r="AJ17" i="5"/>
  <c r="L17" i="5"/>
  <c r="AA16" i="5"/>
  <c r="J191" i="3"/>
  <c r="K191" i="3"/>
  <c r="L191" i="3"/>
  <c r="J179" i="3"/>
  <c r="AA40" i="5"/>
  <c r="X39" i="5"/>
  <c r="U38" i="5"/>
  <c r="O14" i="5"/>
  <c r="AJ46" i="5"/>
  <c r="AD15" i="5"/>
  <c r="L15" i="5"/>
  <c r="F15" i="5"/>
  <c r="O40" i="5"/>
  <c r="C172" i="1"/>
  <c r="C177" i="4"/>
  <c r="R45" i="5"/>
  <c r="AG44" i="5"/>
  <c r="L23" i="5"/>
  <c r="AA46" i="5"/>
  <c r="O44" i="5"/>
  <c r="X43" i="5"/>
  <c r="AG42" i="5"/>
  <c r="AD39" i="5"/>
  <c r="F39" i="5"/>
  <c r="AD33" i="5"/>
  <c r="R21" i="5"/>
  <c r="O20" i="5"/>
  <c r="J152" i="3"/>
  <c r="J144" i="3"/>
  <c r="K144" i="3"/>
  <c r="L144" i="3"/>
  <c r="J139" i="3"/>
  <c r="K139" i="3"/>
  <c r="L139" i="3"/>
  <c r="R31" i="5"/>
  <c r="F27" i="5"/>
  <c r="AD25" i="5"/>
  <c r="K271" i="3"/>
  <c r="L271" i="3"/>
  <c r="J299" i="3"/>
  <c r="J253" i="3"/>
  <c r="J77" i="3"/>
  <c r="J84" i="3"/>
  <c r="K84" i="3"/>
  <c r="L84" i="3"/>
  <c r="G64" i="3"/>
  <c r="J132" i="3"/>
  <c r="J130" i="3"/>
  <c r="J120" i="3"/>
  <c r="J73" i="3"/>
  <c r="K73" i="3"/>
  <c r="L73" i="3"/>
  <c r="J71" i="3"/>
  <c r="K71" i="3"/>
  <c r="L71" i="3"/>
  <c r="S752" i="5"/>
  <c r="J641" i="3"/>
  <c r="S693" i="5"/>
  <c r="J82" i="3"/>
  <c r="J69" i="3"/>
  <c r="K69" i="3"/>
  <c r="L69" i="3"/>
  <c r="AD165" i="5"/>
  <c r="O26" i="5"/>
  <c r="U457" i="5"/>
  <c r="O340" i="5"/>
  <c r="AB168" i="5"/>
  <c r="AB167" i="5"/>
  <c r="L165" i="5"/>
  <c r="O165" i="5"/>
  <c r="I12" i="5"/>
  <c r="F224" i="5"/>
  <c r="X45" i="5"/>
  <c r="AD41" i="5"/>
  <c r="I40" i="5"/>
  <c r="I38" i="5"/>
  <c r="AJ35" i="5"/>
  <c r="L31" i="5"/>
  <c r="F31" i="5"/>
  <c r="X29" i="5"/>
  <c r="X27" i="5"/>
  <c r="I26" i="5"/>
  <c r="U24" i="5"/>
  <c r="O22" i="5"/>
  <c r="U20" i="5"/>
  <c r="I20" i="5"/>
  <c r="R18" i="5"/>
  <c r="AD17" i="5"/>
  <c r="AG16" i="5"/>
  <c r="AD11" i="5"/>
  <c r="O283" i="5"/>
  <c r="AA224" i="5"/>
  <c r="L457" i="5"/>
  <c r="R691" i="5"/>
  <c r="O46" i="5"/>
  <c r="U44" i="5"/>
  <c r="R43" i="5"/>
  <c r="R39" i="5"/>
  <c r="AG38" i="5"/>
  <c r="AJ29" i="5"/>
  <c r="AG26" i="5"/>
  <c r="B26" i="5"/>
  <c r="AD23" i="5"/>
  <c r="AD21" i="5"/>
  <c r="X21" i="5"/>
  <c r="L19" i="5"/>
  <c r="AG18" i="5"/>
  <c r="U16" i="5"/>
  <c r="AD13" i="5"/>
  <c r="I283" i="5"/>
  <c r="AD400" i="5"/>
  <c r="X750" i="5"/>
  <c r="X457" i="5"/>
  <c r="AG515" i="5"/>
  <c r="R573" i="5"/>
  <c r="I691" i="5"/>
  <c r="O691" i="5"/>
  <c r="L750" i="5"/>
  <c r="U515" i="5"/>
  <c r="L691" i="5"/>
  <c r="U573" i="5"/>
  <c r="X691" i="5"/>
  <c r="AA750" i="5"/>
  <c r="J98" i="3"/>
  <c r="J97" i="3"/>
  <c r="J93" i="3"/>
  <c r="J89" i="3"/>
  <c r="J87" i="3"/>
  <c r="J83" i="3"/>
  <c r="K83" i="3"/>
  <c r="L83" i="3"/>
  <c r="J81" i="3"/>
  <c r="J79" i="3"/>
  <c r="J65" i="3"/>
  <c r="J94" i="3"/>
  <c r="J86" i="3"/>
  <c r="J76" i="3"/>
  <c r="F33" i="5"/>
  <c r="F43" i="5"/>
  <c r="C445" i="2"/>
  <c r="C752" i="1"/>
  <c r="C779" i="4"/>
  <c r="J64" i="3"/>
  <c r="K64" i="3"/>
  <c r="L64" i="3"/>
  <c r="K657" i="3"/>
  <c r="L657" i="3"/>
  <c r="K641" i="3"/>
  <c r="K76" i="3"/>
  <c r="L76" i="3"/>
  <c r="K81" i="3"/>
  <c r="L81" i="3"/>
  <c r="K94" i="3"/>
  <c r="L94" i="3"/>
  <c r="AE754" i="5"/>
  <c r="D754" i="5"/>
  <c r="B754" i="5"/>
  <c r="B752" i="5"/>
  <c r="S754" i="5"/>
  <c r="L641" i="3"/>
  <c r="I39" i="5"/>
  <c r="F38" i="5"/>
  <c r="F32" i="5"/>
  <c r="C32" i="5"/>
  <c r="C26" i="5"/>
  <c r="F26" i="5"/>
  <c r="F24" i="5"/>
  <c r="F22" i="5"/>
  <c r="J101" i="3"/>
  <c r="J99" i="3"/>
  <c r="J96" i="3"/>
  <c r="G95" i="3"/>
  <c r="J75" i="3"/>
  <c r="K75" i="3"/>
  <c r="L75" i="3"/>
  <c r="C43" i="5"/>
  <c r="F40" i="5"/>
  <c r="C40" i="5"/>
  <c r="C31" i="5"/>
  <c r="F16" i="5"/>
  <c r="C16" i="5"/>
  <c r="F14" i="5"/>
  <c r="C21" i="5"/>
  <c r="F46" i="5"/>
  <c r="H74" i="3"/>
  <c r="C106" i="5"/>
  <c r="C44" i="5"/>
  <c r="F44" i="5"/>
  <c r="I33" i="5"/>
  <c r="C30" i="5"/>
  <c r="I31" i="5"/>
  <c r="I29" i="5"/>
  <c r="C103" i="1"/>
  <c r="C104" i="4"/>
  <c r="C93" i="1"/>
  <c r="J100" i="3"/>
  <c r="K100" i="3"/>
  <c r="L100" i="3"/>
  <c r="J80" i="3"/>
  <c r="J72" i="3"/>
  <c r="K72" i="3"/>
  <c r="L72" i="3"/>
  <c r="J88" i="3"/>
  <c r="K88" i="3"/>
  <c r="L88" i="3"/>
  <c r="J78" i="3"/>
  <c r="J92" i="3"/>
  <c r="C96" i="1"/>
  <c r="C97" i="4"/>
  <c r="M78" i="1"/>
  <c r="M73" i="1"/>
  <c r="AD106" i="5"/>
  <c r="C97" i="1"/>
  <c r="C87" i="1"/>
  <c r="J78" i="1"/>
  <c r="C79" i="1"/>
  <c r="C105" i="1"/>
  <c r="C106" i="4"/>
  <c r="C91" i="1"/>
  <c r="O106" i="5"/>
  <c r="C77" i="1"/>
  <c r="C108" i="1"/>
  <c r="C92" i="1"/>
  <c r="C93" i="4"/>
  <c r="F73" i="1"/>
  <c r="C52" i="2"/>
  <c r="C100" i="1"/>
  <c r="C104" i="1"/>
  <c r="E78" i="1"/>
  <c r="C110" i="1"/>
  <c r="C102" i="1"/>
  <c r="C86" i="1"/>
  <c r="C87" i="4"/>
  <c r="C98" i="1"/>
  <c r="C99" i="4"/>
  <c r="C106" i="1"/>
  <c r="C107" i="4"/>
  <c r="C94" i="1"/>
  <c r="F106" i="5"/>
  <c r="D78" i="1"/>
  <c r="C101" i="1"/>
  <c r="C85" i="1"/>
  <c r="K80" i="3"/>
  <c r="L80" i="3"/>
  <c r="K99" i="3"/>
  <c r="L99" i="3"/>
  <c r="H102" i="3"/>
  <c r="J95" i="3"/>
  <c r="K101" i="3"/>
  <c r="L101" i="3"/>
  <c r="C88" i="4"/>
  <c r="C109" i="4"/>
  <c r="E8" i="8"/>
  <c r="C86" i="4"/>
  <c r="K95" i="3"/>
  <c r="L95" i="3"/>
  <c r="J145" i="3"/>
  <c r="J133" i="3"/>
  <c r="K133" i="3"/>
  <c r="L133" i="3"/>
  <c r="J141" i="3"/>
  <c r="K141" i="3"/>
  <c r="L141" i="3"/>
  <c r="J123" i="3"/>
  <c r="K123" i="3"/>
  <c r="L123" i="3"/>
  <c r="I34" i="5"/>
  <c r="J140" i="3"/>
  <c r="J119" i="3"/>
  <c r="K119" i="3"/>
  <c r="L119" i="3"/>
  <c r="M168" i="5"/>
  <c r="M167" i="5"/>
  <c r="J118" i="3"/>
  <c r="J143" i="3"/>
  <c r="K143" i="3"/>
  <c r="L143" i="3"/>
  <c r="J135" i="3"/>
  <c r="K135" i="3"/>
  <c r="L135" i="3"/>
  <c r="AH168" i="5"/>
  <c r="AH167" i="5"/>
  <c r="V168" i="5"/>
  <c r="V167" i="5"/>
  <c r="J115" i="3"/>
  <c r="D168" i="5"/>
  <c r="D167" i="5"/>
  <c r="J134" i="3"/>
  <c r="K134" i="3"/>
  <c r="L134" i="3"/>
  <c r="P168" i="5"/>
  <c r="P167" i="5"/>
  <c r="J117" i="3"/>
  <c r="K117" i="3"/>
  <c r="L117" i="3"/>
  <c r="J168" i="5"/>
  <c r="J167" i="5"/>
  <c r="G168" i="5"/>
  <c r="G167" i="5"/>
  <c r="C145" i="1"/>
  <c r="S168" i="5"/>
  <c r="S167" i="5"/>
  <c r="J121" i="3"/>
  <c r="J136" i="3"/>
  <c r="K136" i="3"/>
  <c r="L136" i="3"/>
  <c r="J151" i="3"/>
  <c r="K151" i="3"/>
  <c r="L151" i="3"/>
  <c r="J142" i="3"/>
  <c r="J122" i="3"/>
  <c r="AE168" i="5"/>
  <c r="AE167" i="5"/>
  <c r="C165" i="5"/>
  <c r="J147" i="3"/>
  <c r="K147" i="3"/>
  <c r="L147" i="3"/>
  <c r="AJ165" i="5"/>
  <c r="J146" i="3"/>
  <c r="Y168" i="5"/>
  <c r="Y167" i="5"/>
  <c r="B165" i="5"/>
  <c r="B168" i="5"/>
  <c r="M138" i="1"/>
  <c r="C160" i="1"/>
  <c r="C165" i="1"/>
  <c r="C170" i="4"/>
  <c r="K143" i="1"/>
  <c r="C153" i="1"/>
  <c r="X165" i="5"/>
  <c r="C140" i="1"/>
  <c r="C145" i="4"/>
  <c r="C166" i="1"/>
  <c r="C171" i="4"/>
  <c r="C154" i="1"/>
  <c r="C169" i="1"/>
  <c r="R165" i="5"/>
  <c r="C170" i="1"/>
  <c r="C148" i="1"/>
  <c r="C139" i="1"/>
  <c r="C161" i="1"/>
  <c r="C168" i="1"/>
  <c r="C152" i="1"/>
  <c r="C171" i="1"/>
  <c r="C163" i="1"/>
  <c r="C143" i="1"/>
  <c r="C151" i="1"/>
  <c r="C167" i="1"/>
  <c r="D147" i="1"/>
  <c r="F165" i="5"/>
  <c r="C150" i="4"/>
  <c r="C156" i="1"/>
  <c r="C161" i="4"/>
  <c r="C144" i="4"/>
  <c r="C166" i="4"/>
  <c r="C180" i="4"/>
  <c r="C176" i="4"/>
  <c r="C147" i="1"/>
  <c r="C172" i="4"/>
  <c r="J181" i="3"/>
  <c r="K181" i="3"/>
  <c r="L181" i="3"/>
  <c r="J192" i="3"/>
  <c r="K192" i="3"/>
  <c r="L192" i="3"/>
  <c r="J173" i="3"/>
  <c r="K173" i="3"/>
  <c r="L173" i="3"/>
  <c r="J182" i="3"/>
  <c r="K182" i="3"/>
  <c r="L182" i="3"/>
  <c r="AH227" i="5"/>
  <c r="AH226" i="5"/>
  <c r="J169" i="3"/>
  <c r="K176" i="3"/>
  <c r="L176" i="3"/>
  <c r="V227" i="5"/>
  <c r="V226" i="5"/>
  <c r="J171" i="3"/>
  <c r="K171" i="3"/>
  <c r="L171" i="3"/>
  <c r="M227" i="5"/>
  <c r="G227" i="5"/>
  <c r="G226" i="5"/>
  <c r="J167" i="3"/>
  <c r="D227" i="5"/>
  <c r="D226" i="5"/>
  <c r="J190" i="3"/>
  <c r="K190" i="3"/>
  <c r="L190" i="3"/>
  <c r="J186" i="3"/>
  <c r="K186" i="3"/>
  <c r="L186" i="3"/>
  <c r="J177" i="3"/>
  <c r="K177" i="3"/>
  <c r="L177" i="3"/>
  <c r="P227" i="5"/>
  <c r="P226" i="5"/>
  <c r="Y227" i="5"/>
  <c r="Y226" i="5"/>
  <c r="J193" i="3"/>
  <c r="K193" i="3"/>
  <c r="L193" i="3"/>
  <c r="AE227" i="5"/>
  <c r="AE226" i="5"/>
  <c r="J227" i="5"/>
  <c r="J226" i="5"/>
  <c r="J199" i="3"/>
  <c r="K199" i="3"/>
  <c r="L199" i="3"/>
  <c r="J174" i="3"/>
  <c r="J203" i="3"/>
  <c r="K203" i="3"/>
  <c r="L203" i="3"/>
  <c r="AJ36" i="5"/>
  <c r="J194" i="3"/>
  <c r="K194" i="3"/>
  <c r="L194" i="3"/>
  <c r="S227" i="5"/>
  <c r="S226" i="5"/>
  <c r="L183" i="3"/>
  <c r="F25" i="5"/>
  <c r="N235" i="1"/>
  <c r="J185" i="3"/>
  <c r="K185" i="3"/>
  <c r="L185" i="3"/>
  <c r="AJ224" i="5"/>
  <c r="N212" i="1"/>
  <c r="M203" i="1"/>
  <c r="L10" i="8"/>
  <c r="C207" i="1"/>
  <c r="C215" i="4"/>
  <c r="AD224" i="5"/>
  <c r="C215" i="1"/>
  <c r="C233" i="1"/>
  <c r="X224" i="5"/>
  <c r="C205" i="1"/>
  <c r="C213" i="4"/>
  <c r="U224" i="5"/>
  <c r="C213" i="1"/>
  <c r="C221" i="4"/>
  <c r="C218" i="1"/>
  <c r="C229" i="1"/>
  <c r="C227" i="1"/>
  <c r="C219" i="1"/>
  <c r="O224" i="5"/>
  <c r="C214" i="1"/>
  <c r="C210" i="1"/>
  <c r="C222" i="4"/>
  <c r="C238" i="1"/>
  <c r="C246" i="4"/>
  <c r="C223" i="1"/>
  <c r="C239" i="1"/>
  <c r="C240" i="1"/>
  <c r="C236" i="1"/>
  <c r="C232" i="1"/>
  <c r="C228" i="1"/>
  <c r="C224" i="1"/>
  <c r="C220" i="1"/>
  <c r="C216" i="1"/>
  <c r="C212" i="1"/>
  <c r="C208" i="1"/>
  <c r="C216" i="4"/>
  <c r="C223" i="4"/>
  <c r="C206" i="1"/>
  <c r="C226" i="1"/>
  <c r="C204" i="1"/>
  <c r="C212" i="4"/>
  <c r="C139" i="2"/>
  <c r="D139" i="2"/>
  <c r="E139" i="2"/>
  <c r="C228" i="4"/>
  <c r="C236" i="4"/>
  <c r="C244" i="4"/>
  <c r="C234" i="4"/>
  <c r="C224" i="4"/>
  <c r="C240" i="4"/>
  <c r="J254" i="3"/>
  <c r="K254" i="3"/>
  <c r="L254" i="3"/>
  <c r="J248" i="3"/>
  <c r="K248" i="3"/>
  <c r="L248" i="3"/>
  <c r="N278" i="1"/>
  <c r="C278" i="1"/>
  <c r="AG283" i="5"/>
  <c r="C177" i="2"/>
  <c r="J13" i="8"/>
  <c r="C304" i="1"/>
  <c r="C297" i="1"/>
  <c r="C300" i="1"/>
  <c r="H273" i="1"/>
  <c r="C287" i="1"/>
  <c r="L283" i="5"/>
  <c r="C292" i="1"/>
  <c r="C294" i="1"/>
  <c r="C305" i="1"/>
  <c r="C302" i="1"/>
  <c r="C286" i="1"/>
  <c r="C298" i="1"/>
  <c r="C307" i="1"/>
  <c r="J220" i="3"/>
  <c r="J252" i="3"/>
  <c r="K252" i="3"/>
  <c r="L252" i="3"/>
  <c r="J236" i="3"/>
  <c r="K236" i="3"/>
  <c r="L236" i="3"/>
  <c r="C283" i="1"/>
  <c r="J231" i="3"/>
  <c r="K231" i="3"/>
  <c r="L231" i="3"/>
  <c r="C271" i="1"/>
  <c r="J219" i="3"/>
  <c r="K219" i="3"/>
  <c r="L219" i="3"/>
  <c r="C284" i="1"/>
  <c r="J232" i="3"/>
  <c r="D286" i="5"/>
  <c r="D285" i="5"/>
  <c r="J239" i="3"/>
  <c r="K239" i="3"/>
  <c r="L239" i="3"/>
  <c r="J227" i="3"/>
  <c r="K227" i="3"/>
  <c r="L227" i="3"/>
  <c r="J243" i="3"/>
  <c r="J224" i="3"/>
  <c r="P286" i="5"/>
  <c r="P285" i="5"/>
  <c r="J228" i="3"/>
  <c r="J225" i="3"/>
  <c r="J244" i="3"/>
  <c r="J238" i="3"/>
  <c r="AJ283" i="5"/>
  <c r="G286" i="5"/>
  <c r="G285" i="5"/>
  <c r="C274" i="1"/>
  <c r="M286" i="5"/>
  <c r="J285" i="5"/>
  <c r="J222" i="3"/>
  <c r="K222" i="3"/>
  <c r="L222" i="3"/>
  <c r="N285" i="1"/>
  <c r="AH286" i="5"/>
  <c r="X25" i="5"/>
  <c r="AE286" i="5"/>
  <c r="Y286" i="5"/>
  <c r="Y285" i="5"/>
  <c r="O12" i="5"/>
  <c r="J221" i="3"/>
  <c r="H256" i="3"/>
  <c r="G237" i="3"/>
  <c r="J237" i="3"/>
  <c r="C314" i="4"/>
  <c r="C297" i="4"/>
  <c r="C308" i="4"/>
  <c r="C304" i="4"/>
  <c r="C281" i="4"/>
  <c r="C285" i="1"/>
  <c r="K296" i="3"/>
  <c r="L296" i="3"/>
  <c r="K295" i="3"/>
  <c r="L295" i="3"/>
  <c r="J305" i="3"/>
  <c r="K305" i="3"/>
  <c r="L305" i="3"/>
  <c r="J291" i="3"/>
  <c r="J289" i="3"/>
  <c r="J285" i="3"/>
  <c r="J279" i="3"/>
  <c r="K279" i="3"/>
  <c r="L279" i="3"/>
  <c r="D342" i="5"/>
  <c r="H290" i="3"/>
  <c r="J281" i="3"/>
  <c r="K300" i="3"/>
  <c r="L300" i="3"/>
  <c r="V342" i="5"/>
  <c r="V343" i="5"/>
  <c r="N351" i="1"/>
  <c r="C351" i="1"/>
  <c r="AH343" i="5"/>
  <c r="J287" i="3"/>
  <c r="J306" i="3"/>
  <c r="K306" i="3"/>
  <c r="L306" i="3"/>
  <c r="AG45" i="5"/>
  <c r="AD32" i="5"/>
  <c r="R22" i="5"/>
  <c r="U11" i="5"/>
  <c r="J275" i="3"/>
  <c r="R44" i="5"/>
  <c r="AG39" i="5"/>
  <c r="AD34" i="5"/>
  <c r="AA21" i="5"/>
  <c r="L16" i="5"/>
  <c r="U43" i="5"/>
  <c r="F42" i="5"/>
  <c r="R38" i="5"/>
  <c r="AA33" i="5"/>
  <c r="AG31" i="5"/>
  <c r="R26" i="5"/>
  <c r="AD18" i="5"/>
  <c r="K289" i="3"/>
  <c r="L289" i="3"/>
  <c r="K275" i="3"/>
  <c r="L275" i="3"/>
  <c r="K281" i="3"/>
  <c r="L281" i="3"/>
  <c r="J293" i="3"/>
  <c r="K293" i="3"/>
  <c r="L293" i="3"/>
  <c r="M335" i="1"/>
  <c r="C343" i="1"/>
  <c r="C355" i="4"/>
  <c r="AA340" i="5"/>
  <c r="J340" i="1"/>
  <c r="C345" i="1"/>
  <c r="H340" i="1"/>
  <c r="C363" i="4"/>
  <c r="C349" i="1"/>
  <c r="C361" i="4"/>
  <c r="C358" i="1"/>
  <c r="F340" i="1"/>
  <c r="C360" i="1"/>
  <c r="I340" i="5"/>
  <c r="C352" i="1"/>
  <c r="C364" i="4"/>
  <c r="C341" i="1"/>
  <c r="C356" i="1"/>
  <c r="C348" i="1"/>
  <c r="C360" i="4"/>
  <c r="C344" i="1"/>
  <c r="F340" i="5"/>
  <c r="D340" i="1"/>
  <c r="L14" i="8"/>
  <c r="C219" i="2"/>
  <c r="C373" i="4"/>
  <c r="C371" i="4"/>
  <c r="C353" i="4"/>
  <c r="C356" i="4"/>
  <c r="D335" i="1"/>
  <c r="J322" i="3"/>
  <c r="J341" i="3"/>
  <c r="K341" i="3"/>
  <c r="L341" i="3"/>
  <c r="J323" i="3"/>
  <c r="K323" i="3"/>
  <c r="L323" i="3"/>
  <c r="J342" i="3"/>
  <c r="X15" i="5"/>
  <c r="J328" i="3"/>
  <c r="K328" i="3"/>
  <c r="L328" i="3"/>
  <c r="L343" i="3"/>
  <c r="J331" i="3"/>
  <c r="S403" i="5"/>
  <c r="S402" i="5"/>
  <c r="M403" i="5"/>
  <c r="M402" i="5"/>
  <c r="J338" i="3"/>
  <c r="J337" i="3"/>
  <c r="K337" i="3"/>
  <c r="L337" i="3"/>
  <c r="I22" i="5"/>
  <c r="J325" i="3"/>
  <c r="K325" i="3"/>
  <c r="L325" i="3"/>
  <c r="J326" i="3"/>
  <c r="K326" i="3"/>
  <c r="L326" i="3"/>
  <c r="J354" i="3"/>
  <c r="AE403" i="5"/>
  <c r="Y403" i="5"/>
  <c r="Y402" i="5"/>
  <c r="J324" i="3"/>
  <c r="K324" i="3"/>
  <c r="L324" i="3"/>
  <c r="J349" i="3"/>
  <c r="J359" i="3"/>
  <c r="K359" i="3"/>
  <c r="L359" i="3"/>
  <c r="G403" i="5"/>
  <c r="G402" i="5"/>
  <c r="J350" i="3"/>
  <c r="K350" i="3"/>
  <c r="L350" i="3"/>
  <c r="G329" i="3"/>
  <c r="J329" i="3"/>
  <c r="K329" i="3"/>
  <c r="L329" i="3"/>
  <c r="C406" i="1"/>
  <c r="C422" i="4"/>
  <c r="C438" i="1"/>
  <c r="C454" i="4"/>
  <c r="C418" i="1"/>
  <c r="AA400" i="5"/>
  <c r="C432" i="1"/>
  <c r="I405" i="1"/>
  <c r="C405" i="1"/>
  <c r="C421" i="4"/>
  <c r="R400" i="5"/>
  <c r="O400" i="5"/>
  <c r="C410" i="1"/>
  <c r="L400" i="5"/>
  <c r="C419" i="1"/>
  <c r="C435" i="4"/>
  <c r="C408" i="1"/>
  <c r="C429" i="1"/>
  <c r="C417" i="1"/>
  <c r="C433" i="4"/>
  <c r="C433" i="1"/>
  <c r="C413" i="1"/>
  <c r="C409" i="1"/>
  <c r="C419" i="4"/>
  <c r="F400" i="5"/>
  <c r="C429" i="4"/>
  <c r="C425" i="4"/>
  <c r="J404" i="3"/>
  <c r="K404" i="3"/>
  <c r="L404" i="3"/>
  <c r="J383" i="3"/>
  <c r="K383" i="3"/>
  <c r="L383" i="3"/>
  <c r="J385" i="3"/>
  <c r="K385" i="3"/>
  <c r="L385" i="3"/>
  <c r="AA10" i="5"/>
  <c r="J375" i="3"/>
  <c r="K375" i="3"/>
  <c r="L375" i="3"/>
  <c r="J408" i="3"/>
  <c r="K408" i="3"/>
  <c r="L408" i="3"/>
  <c r="J392" i="3"/>
  <c r="K392" i="3"/>
  <c r="L392" i="3"/>
  <c r="I27" i="5"/>
  <c r="J382" i="3"/>
  <c r="K382" i="3"/>
  <c r="L382" i="3"/>
  <c r="J388" i="3"/>
  <c r="K389" i="3"/>
  <c r="L389" i="3"/>
  <c r="J380" i="3"/>
  <c r="K380" i="3"/>
  <c r="L380" i="3"/>
  <c r="R34" i="5"/>
  <c r="J399" i="3"/>
  <c r="K399" i="3"/>
  <c r="L399" i="3"/>
  <c r="AG25" i="5"/>
  <c r="J390" i="3"/>
  <c r="F12" i="5"/>
  <c r="J377" i="3"/>
  <c r="K377" i="3"/>
  <c r="L377" i="3"/>
  <c r="J378" i="3"/>
  <c r="K378" i="3"/>
  <c r="L378" i="3"/>
  <c r="J393" i="3"/>
  <c r="K393" i="3"/>
  <c r="L393" i="3"/>
  <c r="J460" i="5"/>
  <c r="J459" i="5"/>
  <c r="J395" i="3"/>
  <c r="K395" i="3"/>
  <c r="L395" i="3"/>
  <c r="J394" i="3"/>
  <c r="K394" i="3"/>
  <c r="L394" i="3"/>
  <c r="M460" i="5"/>
  <c r="M459" i="5"/>
  <c r="J374" i="3"/>
  <c r="K374" i="3"/>
  <c r="L374" i="3"/>
  <c r="J387" i="3"/>
  <c r="K387" i="3"/>
  <c r="L387" i="3"/>
  <c r="V460" i="5"/>
  <c r="V459" i="5"/>
  <c r="G460" i="5"/>
  <c r="G459" i="5"/>
  <c r="J376" i="3"/>
  <c r="K376" i="3"/>
  <c r="L376" i="3"/>
  <c r="J410" i="3"/>
  <c r="K410" i="3"/>
  <c r="L410" i="3"/>
  <c r="J384" i="3"/>
  <c r="J406" i="3"/>
  <c r="AH460" i="5"/>
  <c r="AH459" i="5"/>
  <c r="AE460" i="5"/>
  <c r="AE459" i="5"/>
  <c r="P460" i="5"/>
  <c r="P459" i="5"/>
  <c r="I35" i="5"/>
  <c r="J400" i="3"/>
  <c r="K400" i="3"/>
  <c r="L400" i="3"/>
  <c r="J401" i="3"/>
  <c r="K401" i="3"/>
  <c r="L401" i="3"/>
  <c r="Y460" i="5"/>
  <c r="Y459" i="5"/>
  <c r="J402" i="3"/>
  <c r="K402" i="3"/>
  <c r="L402" i="3"/>
  <c r="B457" i="5"/>
  <c r="AJ16" i="5"/>
  <c r="N466" i="1"/>
  <c r="G381" i="3"/>
  <c r="G412" i="3"/>
  <c r="C457" i="5"/>
  <c r="B460" i="5"/>
  <c r="J461" i="5"/>
  <c r="P461" i="5"/>
  <c r="AB461" i="5"/>
  <c r="M466" i="1"/>
  <c r="L18" i="8"/>
  <c r="AG457" i="5"/>
  <c r="C500" i="1"/>
  <c r="C486" i="1"/>
  <c r="C504" i="4"/>
  <c r="AA457" i="5"/>
  <c r="C501" i="1"/>
  <c r="J466" i="1"/>
  <c r="I18" i="8"/>
  <c r="C488" i="1"/>
  <c r="I466" i="1"/>
  <c r="H18" i="8"/>
  <c r="C497" i="1"/>
  <c r="C496" i="1"/>
  <c r="H471" i="1"/>
  <c r="C493" i="1"/>
  <c r="C511" i="4"/>
  <c r="C502" i="1"/>
  <c r="C506" i="4"/>
  <c r="C490" i="1"/>
  <c r="C508" i="4"/>
  <c r="C515" i="4"/>
  <c r="C474" i="1"/>
  <c r="C492" i="4"/>
  <c r="C492" i="1"/>
  <c r="C498" i="1"/>
  <c r="C516" i="4"/>
  <c r="C476" i="1"/>
  <c r="C494" i="4"/>
  <c r="F466" i="1"/>
  <c r="C290" i="2"/>
  <c r="C473" i="1"/>
  <c r="C468" i="1"/>
  <c r="C486" i="4"/>
  <c r="C503" i="1"/>
  <c r="C521" i="4"/>
  <c r="C499" i="1"/>
  <c r="C495" i="1"/>
  <c r="C491" i="1"/>
  <c r="C475" i="1"/>
  <c r="C518" i="4"/>
  <c r="C489" i="1"/>
  <c r="C494" i="1"/>
  <c r="C485" i="1"/>
  <c r="C503" i="4"/>
  <c r="C483" i="1"/>
  <c r="D471" i="1"/>
  <c r="F457" i="5"/>
  <c r="C477" i="1"/>
  <c r="C479" i="1"/>
  <c r="C497" i="4"/>
  <c r="C487" i="1"/>
  <c r="C505" i="4"/>
  <c r="C484" i="1"/>
  <c r="C504" i="1"/>
  <c r="C522" i="4"/>
  <c r="C510" i="4"/>
  <c r="C514" i="4"/>
  <c r="C520" i="4"/>
  <c r="C512" i="4"/>
  <c r="D466" i="1"/>
  <c r="C495" i="4"/>
  <c r="AJ400" i="5"/>
  <c r="E437" i="1"/>
  <c r="I400" i="5"/>
  <c r="J358" i="3"/>
  <c r="K358" i="3"/>
  <c r="L358" i="3"/>
  <c r="C437" i="1"/>
  <c r="C453" i="4"/>
  <c r="M532" i="1"/>
  <c r="AA515" i="5"/>
  <c r="C556" i="1"/>
  <c r="X515" i="5"/>
  <c r="I532" i="1"/>
  <c r="C332" i="2"/>
  <c r="C542" i="1"/>
  <c r="C551" i="1"/>
  <c r="H537" i="1"/>
  <c r="C567" i="1"/>
  <c r="C562" i="1"/>
  <c r="C582" i="4"/>
  <c r="C570" i="1"/>
  <c r="C555" i="1"/>
  <c r="C563" i="1"/>
  <c r="C583" i="4"/>
  <c r="C544" i="1"/>
  <c r="C568" i="1"/>
  <c r="F532" i="1"/>
  <c r="C329" i="2"/>
  <c r="D329" i="2"/>
  <c r="E329" i="2"/>
  <c r="D19" i="8"/>
  <c r="C540" i="1"/>
  <c r="C550" i="1"/>
  <c r="C570" i="4"/>
  <c r="C552" i="1"/>
  <c r="C538" i="1"/>
  <c r="C558" i="4"/>
  <c r="C565" i="1"/>
  <c r="C561" i="1"/>
  <c r="C553" i="1"/>
  <c r="C573" i="4"/>
  <c r="C549" i="1"/>
  <c r="C545" i="1"/>
  <c r="C588" i="4"/>
  <c r="C564" i="4"/>
  <c r="F515" i="5"/>
  <c r="C557" i="1"/>
  <c r="C577" i="4"/>
  <c r="C541" i="1"/>
  <c r="C535" i="1"/>
  <c r="J428" i="3"/>
  <c r="K428" i="3"/>
  <c r="L428" i="3"/>
  <c r="C548" i="1"/>
  <c r="J427" i="3"/>
  <c r="K427" i="3"/>
  <c r="L427" i="3"/>
  <c r="J426" i="3"/>
  <c r="K426" i="3"/>
  <c r="L426" i="3"/>
  <c r="C547" i="1"/>
  <c r="J440" i="3"/>
  <c r="K440" i="3"/>
  <c r="L440" i="3"/>
  <c r="C554" i="1"/>
  <c r="J447" i="3"/>
  <c r="J437" i="3"/>
  <c r="K437" i="3"/>
  <c r="L437" i="3"/>
  <c r="C546" i="1"/>
  <c r="C566" i="4"/>
  <c r="J439" i="3"/>
  <c r="C539" i="1"/>
  <c r="J432" i="3"/>
  <c r="Y518" i="5"/>
  <c r="Y517" i="5"/>
  <c r="V518" i="5"/>
  <c r="V517" i="5"/>
  <c r="J518" i="5"/>
  <c r="J517" i="5"/>
  <c r="J429" i="3"/>
  <c r="K429" i="3"/>
  <c r="L429" i="3"/>
  <c r="C587" i="4"/>
  <c r="J460" i="3"/>
  <c r="K460" i="3"/>
  <c r="L460" i="3"/>
  <c r="C558" i="1"/>
  <c r="J451" i="3"/>
  <c r="K451" i="3"/>
  <c r="L451" i="3"/>
  <c r="C561" i="4"/>
  <c r="J434" i="3"/>
  <c r="J445" i="3"/>
  <c r="K445" i="3"/>
  <c r="L445" i="3"/>
  <c r="C543" i="1"/>
  <c r="I19" i="5"/>
  <c r="J436" i="3"/>
  <c r="K436" i="3"/>
  <c r="L436" i="3"/>
  <c r="J430" i="3"/>
  <c r="K430" i="3"/>
  <c r="L430" i="3"/>
  <c r="J446" i="3"/>
  <c r="K446" i="3"/>
  <c r="L446" i="3"/>
  <c r="AJ25" i="5"/>
  <c r="G518" i="5"/>
  <c r="G517" i="5"/>
  <c r="B25" i="5"/>
  <c r="J442" i="3"/>
  <c r="K442" i="3"/>
  <c r="L442" i="3"/>
  <c r="J454" i="3"/>
  <c r="K454" i="3"/>
  <c r="L454" i="3"/>
  <c r="J435" i="3"/>
  <c r="K435" i="3"/>
  <c r="L435" i="3"/>
  <c r="C569" i="1"/>
  <c r="C589" i="4"/>
  <c r="J462" i="3"/>
  <c r="K462" i="3"/>
  <c r="L462" i="3"/>
  <c r="C560" i="1"/>
  <c r="J453" i="3"/>
  <c r="K453" i="3"/>
  <c r="L453" i="3"/>
  <c r="J463" i="3"/>
  <c r="K463" i="3"/>
  <c r="L463" i="3"/>
  <c r="C559" i="1"/>
  <c r="C579" i="4"/>
  <c r="AE518" i="5"/>
  <c r="AE517" i="5"/>
  <c r="J452" i="3"/>
  <c r="K452" i="3"/>
  <c r="L452" i="3"/>
  <c r="AH518" i="5"/>
  <c r="AH517" i="5"/>
  <c r="AJ41" i="5"/>
  <c r="AG41" i="5"/>
  <c r="C515" i="5"/>
  <c r="P518" i="5"/>
  <c r="P517" i="5"/>
  <c r="B515" i="5"/>
  <c r="I16" i="5"/>
  <c r="B16" i="5"/>
  <c r="G433" i="3"/>
  <c r="C575" i="4"/>
  <c r="C562" i="4"/>
  <c r="D332" i="2"/>
  <c r="E332" i="2"/>
  <c r="C560" i="4"/>
  <c r="C581" i="4"/>
  <c r="C565" i="4"/>
  <c r="C585" i="4"/>
  <c r="C555" i="4"/>
  <c r="C568" i="4"/>
  <c r="C567" i="4"/>
  <c r="C563" i="4"/>
  <c r="B518" i="5"/>
  <c r="AH519" i="5"/>
  <c r="J433" i="3"/>
  <c r="K433" i="3"/>
  <c r="L433" i="3"/>
  <c r="G464" i="3"/>
  <c r="P519" i="5"/>
  <c r="G519" i="5"/>
  <c r="V519" i="5"/>
  <c r="S519" i="5"/>
  <c r="B517" i="5"/>
  <c r="AB519" i="5"/>
  <c r="J532" i="1"/>
  <c r="C333" i="2"/>
  <c r="J496" i="3"/>
  <c r="K496" i="3"/>
  <c r="L496" i="3"/>
  <c r="C27" i="5"/>
  <c r="J486" i="3"/>
  <c r="K486" i="3"/>
  <c r="L486" i="3"/>
  <c r="J479" i="3"/>
  <c r="K479" i="3"/>
  <c r="L479" i="3"/>
  <c r="J497" i="3"/>
  <c r="K497" i="3"/>
  <c r="L497" i="3"/>
  <c r="J489" i="3"/>
  <c r="K489" i="3"/>
  <c r="L489" i="3"/>
  <c r="C34" i="5"/>
  <c r="B34" i="5"/>
  <c r="J503" i="3"/>
  <c r="K503" i="3"/>
  <c r="L503" i="3"/>
  <c r="J484" i="3"/>
  <c r="J499" i="3"/>
  <c r="K499" i="3"/>
  <c r="L499" i="3"/>
  <c r="J488" i="3"/>
  <c r="K488" i="3"/>
  <c r="L488" i="3"/>
  <c r="I23" i="5"/>
  <c r="J492" i="3"/>
  <c r="J494" i="3"/>
  <c r="K494" i="3"/>
  <c r="L494" i="3"/>
  <c r="J491" i="3"/>
  <c r="K491" i="3"/>
  <c r="L491" i="3"/>
  <c r="J493" i="3"/>
  <c r="J478" i="3"/>
  <c r="K478" i="3"/>
  <c r="L478" i="3"/>
  <c r="J485" i="3"/>
  <c r="AG13" i="5"/>
  <c r="AA13" i="5"/>
  <c r="J482" i="3"/>
  <c r="K482" i="3"/>
  <c r="L482" i="3"/>
  <c r="AE576" i="5"/>
  <c r="AE575" i="5"/>
  <c r="V576" i="5"/>
  <c r="V575" i="5"/>
  <c r="B11" i="5"/>
  <c r="J480" i="3"/>
  <c r="K480" i="3"/>
  <c r="L480" i="3"/>
  <c r="P576" i="5"/>
  <c r="P575" i="5"/>
  <c r="J576" i="5"/>
  <c r="J575" i="5"/>
  <c r="C45" i="5"/>
  <c r="B45" i="5"/>
  <c r="J514" i="3"/>
  <c r="D576" i="5"/>
  <c r="D575" i="5"/>
  <c r="F45" i="5"/>
  <c r="AH576" i="5"/>
  <c r="AH575" i="5"/>
  <c r="C36" i="5"/>
  <c r="J505" i="3"/>
  <c r="K505" i="3"/>
  <c r="L505" i="3"/>
  <c r="Y576" i="5"/>
  <c r="Y575" i="5"/>
  <c r="C573" i="5"/>
  <c r="J504" i="3"/>
  <c r="J506" i="3"/>
  <c r="K506" i="3"/>
  <c r="L506" i="3"/>
  <c r="G513" i="3"/>
  <c r="G516" i="3"/>
  <c r="J513" i="3"/>
  <c r="K513" i="3"/>
  <c r="L513" i="3"/>
  <c r="AG573" i="5"/>
  <c r="M598" i="1"/>
  <c r="C376" i="2"/>
  <c r="D376" i="2"/>
  <c r="E376" i="2"/>
  <c r="C612" i="1"/>
  <c r="C634" i="4"/>
  <c r="C632" i="1"/>
  <c r="C638" i="4"/>
  <c r="C604" i="1"/>
  <c r="C620" i="1"/>
  <c r="C642" i="4"/>
  <c r="C610" i="1"/>
  <c r="C632" i="4"/>
  <c r="C618" i="1"/>
  <c r="C625" i="1"/>
  <c r="C647" i="4"/>
  <c r="I573" i="5"/>
  <c r="C614" i="1"/>
  <c r="C611" i="1"/>
  <c r="C631" i="1"/>
  <c r="C623" i="1"/>
  <c r="C645" i="4"/>
  <c r="C619" i="1"/>
  <c r="C615" i="1"/>
  <c r="C603" i="1"/>
  <c r="F573" i="5"/>
  <c r="L20" i="8"/>
  <c r="C633" i="4"/>
  <c r="C636" i="4"/>
  <c r="C625" i="4"/>
  <c r="C653" i="4"/>
  <c r="J548" i="3"/>
  <c r="J544" i="3"/>
  <c r="B17" i="5"/>
  <c r="J539" i="3"/>
  <c r="B10" i="5"/>
  <c r="R10" i="5"/>
  <c r="I10" i="5"/>
  <c r="J531" i="3"/>
  <c r="J549" i="3"/>
  <c r="I18" i="5"/>
  <c r="J535" i="3"/>
  <c r="J545" i="3"/>
  <c r="AA34" i="5"/>
  <c r="J542" i="3"/>
  <c r="B19" i="5"/>
  <c r="J555" i="3"/>
  <c r="AJ22" i="5"/>
  <c r="B22" i="5"/>
  <c r="J546" i="3"/>
  <c r="J543" i="3"/>
  <c r="B29" i="5"/>
  <c r="J550" i="3"/>
  <c r="J21" i="3"/>
  <c r="J541" i="3"/>
  <c r="C15" i="5"/>
  <c r="AA15" i="5"/>
  <c r="R15" i="5"/>
  <c r="J538" i="3"/>
  <c r="K535" i="3"/>
  <c r="L535" i="3"/>
  <c r="AJ13" i="5"/>
  <c r="X13" i="5"/>
  <c r="R13" i="5"/>
  <c r="C13" i="5"/>
  <c r="B13" i="5"/>
  <c r="J533" i="3"/>
  <c r="K533" i="3"/>
  <c r="L533" i="3"/>
  <c r="J537" i="3"/>
  <c r="K537" i="3"/>
  <c r="L537" i="3"/>
  <c r="C670" i="1"/>
  <c r="AJ12" i="5"/>
  <c r="AG12" i="5"/>
  <c r="AA12" i="5"/>
  <c r="J534" i="3"/>
  <c r="C12" i="5"/>
  <c r="AJ11" i="5"/>
  <c r="AG11" i="5"/>
  <c r="AA11" i="5"/>
  <c r="R11" i="5"/>
  <c r="H47" i="5"/>
  <c r="C11" i="5"/>
  <c r="J532" i="3"/>
  <c r="J559" i="3"/>
  <c r="B44" i="5"/>
  <c r="B43" i="5"/>
  <c r="J558" i="3"/>
  <c r="O43" i="5"/>
  <c r="AD45" i="5"/>
  <c r="J553" i="3"/>
  <c r="C41" i="5"/>
  <c r="R41" i="5"/>
  <c r="J552" i="3"/>
  <c r="J556" i="3"/>
  <c r="B46" i="5"/>
  <c r="J547" i="3"/>
  <c r="K566" i="3"/>
  <c r="L566" i="3"/>
  <c r="AJ9" i="5"/>
  <c r="R9" i="5"/>
  <c r="J529" i="3"/>
  <c r="B21" i="5"/>
  <c r="J560" i="3"/>
  <c r="K541" i="3"/>
  <c r="L541" i="3"/>
  <c r="F21" i="5"/>
  <c r="C25" i="5"/>
  <c r="O25" i="5"/>
  <c r="J536" i="3"/>
  <c r="R35" i="5"/>
  <c r="J530" i="3"/>
  <c r="K530" i="3"/>
  <c r="L530" i="3"/>
  <c r="K555" i="3"/>
  <c r="L555" i="3"/>
  <c r="N664" i="1"/>
  <c r="H567" i="3"/>
  <c r="J551" i="3"/>
  <c r="K550" i="3"/>
  <c r="L550" i="3"/>
  <c r="G567" i="3"/>
  <c r="C673" i="1"/>
  <c r="C681" i="1"/>
  <c r="C682" i="1"/>
  <c r="C666" i="1"/>
  <c r="X632" i="5"/>
  <c r="C699" i="1"/>
  <c r="J664" i="1"/>
  <c r="C412" i="2"/>
  <c r="C692" i="1"/>
  <c r="C694" i="1"/>
  <c r="C674" i="1"/>
  <c r="C697" i="1"/>
  <c r="C664" i="1"/>
  <c r="C667" i="1"/>
  <c r="C695" i="1"/>
  <c r="C690" i="1"/>
  <c r="C701" i="1"/>
  <c r="C687" i="1"/>
  <c r="H664" i="1"/>
  <c r="G23" i="8"/>
  <c r="G26" i="8"/>
  <c r="G28" i="8"/>
  <c r="C702" i="1"/>
  <c r="O702" i="1"/>
  <c r="C678" i="1"/>
  <c r="C671" i="1"/>
  <c r="C698" i="1"/>
  <c r="G664" i="1"/>
  <c r="F23" i="8"/>
  <c r="F26" i="8"/>
  <c r="F28" i="8"/>
  <c r="C677" i="1"/>
  <c r="C684" i="1"/>
  <c r="C685" i="1"/>
  <c r="C679" i="1"/>
  <c r="C680" i="1"/>
  <c r="F664" i="1"/>
  <c r="C686" i="1"/>
  <c r="C668" i="1"/>
  <c r="E664" i="1"/>
  <c r="D23" i="8"/>
  <c r="D26" i="8"/>
  <c r="D28" i="8"/>
  <c r="C683" i="1"/>
  <c r="C693" i="1"/>
  <c r="C675" i="1"/>
  <c r="C700" i="1"/>
  <c r="C406" i="2"/>
  <c r="D406" i="2"/>
  <c r="E406" i="2"/>
  <c r="C689" i="1"/>
  <c r="C688" i="1"/>
  <c r="C676" i="1"/>
  <c r="C672" i="1"/>
  <c r="C696" i="1"/>
  <c r="C691" i="1"/>
  <c r="D664" i="1"/>
  <c r="C405" i="2"/>
  <c r="C665" i="1"/>
  <c r="M664" i="1"/>
  <c r="C415" i="2"/>
  <c r="D415" i="2"/>
  <c r="E415" i="2"/>
  <c r="C669" i="1"/>
  <c r="K664" i="1"/>
  <c r="C413" i="2"/>
  <c r="L23" i="8"/>
  <c r="K529" i="3"/>
  <c r="L529" i="3"/>
  <c r="K539" i="3"/>
  <c r="L539" i="3"/>
  <c r="K543" i="3"/>
  <c r="L543" i="3"/>
  <c r="K548" i="3"/>
  <c r="L548" i="3"/>
  <c r="K536" i="3"/>
  <c r="L536" i="3"/>
  <c r="K557" i="3"/>
  <c r="L557" i="3"/>
  <c r="K552" i="3"/>
  <c r="L552" i="3"/>
  <c r="K544" i="3"/>
  <c r="L544" i="3"/>
  <c r="K532" i="3"/>
  <c r="L532" i="3"/>
  <c r="K554" i="3"/>
  <c r="L554" i="3"/>
  <c r="K551" i="3"/>
  <c r="L551" i="3"/>
  <c r="K549" i="3"/>
  <c r="L549" i="3"/>
  <c r="K559" i="3"/>
  <c r="L559" i="3"/>
  <c r="K534" i="3"/>
  <c r="L534" i="3"/>
  <c r="C23" i="8"/>
  <c r="K561" i="3"/>
  <c r="L561" i="3"/>
  <c r="K558" i="3"/>
  <c r="L558" i="3"/>
  <c r="K547" i="3"/>
  <c r="L547" i="3"/>
  <c r="K564" i="3"/>
  <c r="L564" i="3"/>
  <c r="K560" i="3"/>
  <c r="L560" i="3"/>
  <c r="K553" i="3"/>
  <c r="L553" i="3"/>
  <c r="K546" i="3"/>
  <c r="L546" i="3"/>
  <c r="K542" i="3"/>
  <c r="L542" i="3"/>
  <c r="K538" i="3"/>
  <c r="L538" i="3"/>
  <c r="K563" i="3"/>
  <c r="L563" i="3"/>
  <c r="K556" i="3"/>
  <c r="L556" i="3"/>
  <c r="K545" i="3"/>
  <c r="L545" i="3"/>
  <c r="N46" i="9"/>
  <c r="D413" i="2"/>
  <c r="E413" i="2"/>
  <c r="C407" i="2"/>
  <c r="J23" i="8"/>
  <c r="C409" i="2"/>
  <c r="H23" i="8"/>
  <c r="H26" i="8"/>
  <c r="H28" i="8"/>
  <c r="C486" i="2"/>
  <c r="D486" i="2"/>
  <c r="E486" i="2"/>
  <c r="E25" i="8"/>
  <c r="K25" i="8"/>
  <c r="C492" i="2"/>
  <c r="D492" i="2"/>
  <c r="E492" i="2"/>
  <c r="C789" i="4"/>
  <c r="K636" i="3"/>
  <c r="L636" i="3"/>
  <c r="Q9" i="9"/>
  <c r="C857" i="4"/>
  <c r="P857" i="4"/>
  <c r="C839" i="4"/>
  <c r="P839" i="4"/>
  <c r="C489" i="2"/>
  <c r="D489" i="2"/>
  <c r="E489" i="2"/>
  <c r="H25" i="8"/>
  <c r="C840" i="4"/>
  <c r="P840" i="4"/>
  <c r="Q21" i="9"/>
  <c r="C863" i="4"/>
  <c r="P863" i="4"/>
  <c r="C852" i="4"/>
  <c r="P852" i="4"/>
  <c r="K611" i="3"/>
  <c r="L611" i="3"/>
  <c r="C856" i="4"/>
  <c r="P856" i="4"/>
  <c r="C854" i="4"/>
  <c r="P854" i="4"/>
  <c r="C853" i="4"/>
  <c r="P853" i="4"/>
  <c r="C776" i="4"/>
  <c r="Q28" i="9"/>
  <c r="C794" i="4"/>
  <c r="K601" i="3"/>
  <c r="L601" i="3"/>
  <c r="C831" i="1"/>
  <c r="C821" i="1"/>
  <c r="C844" i="4"/>
  <c r="P844" i="4"/>
  <c r="C812" i="1"/>
  <c r="C744" i="1"/>
  <c r="C691" i="5"/>
  <c r="H580" i="3"/>
  <c r="B32" i="5"/>
  <c r="B24" i="5"/>
  <c r="W47" i="5"/>
  <c r="L10" i="5"/>
  <c r="C828" i="1"/>
  <c r="B36" i="5"/>
  <c r="C10" i="5"/>
  <c r="K609" i="3"/>
  <c r="L609" i="3"/>
  <c r="C766" i="1"/>
  <c r="C750" i="1"/>
  <c r="C777" i="4"/>
  <c r="C786" i="4"/>
  <c r="Q22" i="9"/>
  <c r="C490" i="2"/>
  <c r="D490" i="2"/>
  <c r="E490" i="2"/>
  <c r="I32" i="5"/>
  <c r="B31" i="5"/>
  <c r="AB754" i="5"/>
  <c r="K610" i="3"/>
  <c r="L610" i="3"/>
  <c r="D730" i="1"/>
  <c r="M695" i="5"/>
  <c r="C849" i="4"/>
  <c r="P849" i="4"/>
  <c r="C818" i="1"/>
  <c r="N795" i="1"/>
  <c r="E795" i="1"/>
  <c r="C797" i="1"/>
  <c r="D795" i="1"/>
  <c r="C796" i="1"/>
  <c r="C758" i="1"/>
  <c r="C785" i="4"/>
  <c r="C756" i="1"/>
  <c r="C754" i="1"/>
  <c r="C781" i="4"/>
  <c r="C753" i="1"/>
  <c r="C748" i="1"/>
  <c r="K588" i="3"/>
  <c r="L588" i="3"/>
  <c r="C488" i="2"/>
  <c r="D488" i="2"/>
  <c r="E488" i="2"/>
  <c r="G25" i="8"/>
  <c r="K667" i="3"/>
  <c r="L667" i="3"/>
  <c r="K649" i="3"/>
  <c r="L649" i="3"/>
  <c r="K663" i="3"/>
  <c r="L663" i="3"/>
  <c r="B691" i="5"/>
  <c r="B694" i="5"/>
  <c r="G584" i="3"/>
  <c r="J581" i="3"/>
  <c r="G618" i="3"/>
  <c r="C37" i="5"/>
  <c r="C9" i="5"/>
  <c r="C830" i="4"/>
  <c r="P830" i="4"/>
  <c r="AJ31" i="5"/>
  <c r="J645" i="3"/>
  <c r="K645" i="3"/>
  <c r="L645" i="3"/>
  <c r="K608" i="3"/>
  <c r="L608" i="3"/>
  <c r="K592" i="3"/>
  <c r="L592" i="3"/>
  <c r="G669" i="3"/>
  <c r="K637" i="3"/>
  <c r="L637" i="3"/>
  <c r="J606" i="3"/>
  <c r="AH753" i="5"/>
  <c r="AH754" i="5"/>
  <c r="V754" i="5"/>
  <c r="J754" i="5"/>
  <c r="P754" i="5"/>
  <c r="K585" i="3"/>
  <c r="L585" i="3"/>
  <c r="C832" i="1"/>
  <c r="B35" i="5"/>
  <c r="C18" i="5"/>
  <c r="G754" i="5"/>
  <c r="C784" i="4"/>
  <c r="K602" i="3"/>
  <c r="L602" i="3"/>
  <c r="C761" i="1"/>
  <c r="K613" i="3"/>
  <c r="L613" i="3"/>
  <c r="C850" i="4"/>
  <c r="P850" i="4"/>
  <c r="C806" i="1"/>
  <c r="C805" i="1"/>
  <c r="Q14" i="9"/>
  <c r="C803" i="1"/>
  <c r="C802" i="1"/>
  <c r="C801" i="1"/>
  <c r="C798" i="1"/>
  <c r="C742" i="1"/>
  <c r="C764" i="4"/>
  <c r="H730" i="1"/>
  <c r="C732" i="1"/>
  <c r="K730" i="1"/>
  <c r="C452" i="2"/>
  <c r="F730" i="1"/>
  <c r="G693" i="5"/>
  <c r="N730" i="1"/>
  <c r="C738" i="1"/>
  <c r="P693" i="5"/>
  <c r="O9" i="5"/>
  <c r="C755" i="1"/>
  <c r="B28" i="5"/>
  <c r="B15" i="5"/>
  <c r="B39" i="5"/>
  <c r="J43" i="3"/>
  <c r="C734" i="1"/>
  <c r="J693" i="5"/>
  <c r="Q19" i="9"/>
  <c r="C830" i="1"/>
  <c r="C829" i="1"/>
  <c r="C813" i="1"/>
  <c r="C808" i="1"/>
  <c r="C807" i="1"/>
  <c r="C764" i="1"/>
  <c r="C791" i="4"/>
  <c r="C760" i="1"/>
  <c r="C746" i="1"/>
  <c r="C773" i="4"/>
  <c r="C736" i="1"/>
  <c r="J659" i="3"/>
  <c r="J656" i="3"/>
  <c r="J638" i="3"/>
  <c r="I25" i="5"/>
  <c r="G694" i="5"/>
  <c r="G695" i="5"/>
  <c r="R37" i="5"/>
  <c r="C739" i="1"/>
  <c r="B9" i="5"/>
  <c r="C741" i="1"/>
  <c r="I730" i="1"/>
  <c r="Y752" i="5"/>
  <c r="J598" i="3"/>
  <c r="F17" i="5"/>
  <c r="C33" i="1"/>
  <c r="J597" i="3"/>
  <c r="M753" i="5"/>
  <c r="M754" i="5"/>
  <c r="J632" i="3"/>
  <c r="J596" i="3"/>
  <c r="J37" i="3"/>
  <c r="J12" i="3"/>
  <c r="R46" i="5"/>
  <c r="L46" i="5"/>
  <c r="AA36" i="5"/>
  <c r="AD24" i="5"/>
  <c r="R24" i="5"/>
  <c r="AG23" i="5"/>
  <c r="AA23" i="5"/>
  <c r="AA22" i="5"/>
  <c r="AA19" i="5"/>
  <c r="X18" i="5"/>
  <c r="AG17" i="5"/>
  <c r="O13" i="5"/>
  <c r="I13" i="5"/>
  <c r="B12" i="5"/>
  <c r="O11" i="5"/>
  <c r="K650" i="3"/>
  <c r="L650" i="3"/>
  <c r="J595" i="3"/>
  <c r="K595" i="3"/>
  <c r="L595" i="3"/>
  <c r="R42" i="5"/>
  <c r="AA41" i="5"/>
  <c r="AG37" i="5"/>
  <c r="O37" i="5"/>
  <c r="I37" i="5"/>
  <c r="L32" i="5"/>
  <c r="U31" i="5"/>
  <c r="O31" i="5"/>
  <c r="AA29" i="5"/>
  <c r="R25" i="5"/>
  <c r="O17" i="5"/>
  <c r="J46" i="3"/>
  <c r="AG46" i="5"/>
  <c r="O45" i="5"/>
  <c r="U40" i="5"/>
  <c r="L38" i="5"/>
  <c r="X35" i="5"/>
  <c r="O34" i="5"/>
  <c r="R32" i="5"/>
  <c r="U30" i="5"/>
  <c r="I30" i="5"/>
  <c r="X24" i="5"/>
  <c r="AD16" i="5"/>
  <c r="AG9" i="5"/>
  <c r="U9" i="5"/>
  <c r="K616" i="3"/>
  <c r="L616" i="3"/>
  <c r="AA43" i="5"/>
  <c r="R40" i="5"/>
  <c r="AJ37" i="5"/>
  <c r="AG35" i="5"/>
  <c r="F34" i="5"/>
  <c r="AG33" i="5"/>
  <c r="R29" i="5"/>
  <c r="X28" i="5"/>
  <c r="AJ18" i="5"/>
  <c r="U13" i="5"/>
  <c r="F11" i="5"/>
  <c r="X9" i="5"/>
  <c r="D519" i="5"/>
  <c r="D517" i="5"/>
  <c r="C383" i="4"/>
  <c r="C649" i="4"/>
  <c r="C371" i="2"/>
  <c r="D371" i="2"/>
  <c r="E371" i="2"/>
  <c r="G20" i="8"/>
  <c r="C624" i="4"/>
  <c r="C622" i="4"/>
  <c r="F19" i="8"/>
  <c r="C330" i="2"/>
  <c r="C335" i="2"/>
  <c r="D335" i="2"/>
  <c r="E335" i="2"/>
  <c r="K19" i="8"/>
  <c r="C487" i="4"/>
  <c r="C485" i="4"/>
  <c r="C428" i="4"/>
  <c r="C313" i="4"/>
  <c r="C658" i="4"/>
  <c r="C655" i="4"/>
  <c r="C652" i="4"/>
  <c r="C644" i="4"/>
  <c r="M575" i="5"/>
  <c r="M577" i="5"/>
  <c r="G575" i="5"/>
  <c r="C639" i="4"/>
  <c r="H516" i="3"/>
  <c r="C584" i="4"/>
  <c r="C375" i="2"/>
  <c r="D375" i="2"/>
  <c r="E375" i="2"/>
  <c r="K20" i="8"/>
  <c r="C643" i="4"/>
  <c r="M16" i="9"/>
  <c r="C628" i="4"/>
  <c r="C627" i="4"/>
  <c r="H20" i="8"/>
  <c r="C372" i="2"/>
  <c r="D372" i="2"/>
  <c r="E372" i="2"/>
  <c r="J19" i="8"/>
  <c r="C334" i="2"/>
  <c r="D334" i="2"/>
  <c r="E334" i="2"/>
  <c r="C500" i="4"/>
  <c r="C490" i="4"/>
  <c r="K18" i="8"/>
  <c r="K21" i="8"/>
  <c r="C296" i="2"/>
  <c r="D296" i="2"/>
  <c r="E296" i="2"/>
  <c r="L15" i="8"/>
  <c r="C258" i="2"/>
  <c r="D258" i="2"/>
  <c r="E258" i="2"/>
  <c r="C444" i="4"/>
  <c r="C423" i="4"/>
  <c r="C378" i="4"/>
  <c r="C656" i="4"/>
  <c r="C651" i="4"/>
  <c r="B575" i="5"/>
  <c r="G169" i="5"/>
  <c r="Y169" i="5"/>
  <c r="AB169" i="5"/>
  <c r="AH169" i="5"/>
  <c r="M169" i="5"/>
  <c r="S169" i="5"/>
  <c r="B167" i="5"/>
  <c r="V169" i="5"/>
  <c r="J169" i="5"/>
  <c r="AD46" i="5"/>
  <c r="C46" i="5"/>
  <c r="AD20" i="5"/>
  <c r="R19" i="5"/>
  <c r="C19" i="5"/>
  <c r="J14" i="8"/>
  <c r="C217" i="2"/>
  <c r="D217" i="2"/>
  <c r="E217" i="2"/>
  <c r="D47" i="5"/>
  <c r="B30" i="5"/>
  <c r="M43" i="9"/>
  <c r="C640" i="4"/>
  <c r="C607" i="1"/>
  <c r="C601" i="1"/>
  <c r="G598" i="1"/>
  <c r="C370" i="2"/>
  <c r="D370" i="2"/>
  <c r="E370" i="2"/>
  <c r="C608" i="1"/>
  <c r="C613" i="1"/>
  <c r="N598" i="1"/>
  <c r="C377" i="2"/>
  <c r="D377" i="2"/>
  <c r="E377" i="2"/>
  <c r="I19" i="8"/>
  <c r="AE519" i="5"/>
  <c r="J519" i="5"/>
  <c r="C569" i="4"/>
  <c r="N532" i="1"/>
  <c r="M517" i="5"/>
  <c r="J464" i="3"/>
  <c r="N458" i="3"/>
  <c r="C534" i="1"/>
  <c r="C532" i="1"/>
  <c r="M38" i="9"/>
  <c r="N400" i="1"/>
  <c r="C259" i="2"/>
  <c r="C471" i="1"/>
  <c r="C466" i="1"/>
  <c r="C293" i="2"/>
  <c r="D293" i="2"/>
  <c r="E293" i="2"/>
  <c r="E466" i="1"/>
  <c r="E18" i="8"/>
  <c r="G461" i="5"/>
  <c r="B459" i="5"/>
  <c r="M461" i="5"/>
  <c r="C452" i="4"/>
  <c r="C445" i="4"/>
  <c r="C448" i="4"/>
  <c r="C364" i="1"/>
  <c r="E335" i="1"/>
  <c r="G308" i="3"/>
  <c r="AE285" i="5"/>
  <c r="C317" i="4"/>
  <c r="C288" i="4"/>
  <c r="C214" i="4"/>
  <c r="C235" i="4"/>
  <c r="G205" i="3"/>
  <c r="C152" i="4"/>
  <c r="C153" i="4"/>
  <c r="E9" i="9"/>
  <c r="C101" i="4"/>
  <c r="C78" i="4"/>
  <c r="C238" i="4"/>
  <c r="C402" i="1"/>
  <c r="J502" i="3"/>
  <c r="J483" i="3"/>
  <c r="C298" i="2"/>
  <c r="D298" i="2"/>
  <c r="E298" i="2"/>
  <c r="M18" i="8"/>
  <c r="AH285" i="5"/>
  <c r="C310" i="4"/>
  <c r="C427" i="1"/>
  <c r="C424" i="1"/>
  <c r="C422" i="1"/>
  <c r="C420" i="1"/>
  <c r="C416" i="1"/>
  <c r="C415" i="1"/>
  <c r="C414" i="1"/>
  <c r="G400" i="1"/>
  <c r="F400" i="1"/>
  <c r="H400" i="1"/>
  <c r="J116" i="3"/>
  <c r="K116" i="3"/>
  <c r="L116" i="3"/>
  <c r="H153" i="3"/>
  <c r="C437" i="4"/>
  <c r="J339" i="3"/>
  <c r="K339" i="3"/>
  <c r="L339" i="3"/>
  <c r="AE342" i="5"/>
  <c r="Y344" i="5"/>
  <c r="Y342" i="5"/>
  <c r="S342" i="5"/>
  <c r="G342" i="5"/>
  <c r="C384" i="4"/>
  <c r="J294" i="3"/>
  <c r="K294" i="3"/>
  <c r="L294" i="3"/>
  <c r="J44" i="3"/>
  <c r="K44" i="3"/>
  <c r="L44" i="3"/>
  <c r="G290" i="3"/>
  <c r="B340" i="5"/>
  <c r="B343" i="5"/>
  <c r="D344" i="5"/>
  <c r="C354" i="1"/>
  <c r="J283" i="3"/>
  <c r="K283" i="3"/>
  <c r="L283" i="3"/>
  <c r="H308" i="3"/>
  <c r="N346" i="1"/>
  <c r="AJ340" i="5"/>
  <c r="J29" i="3"/>
  <c r="J255" i="3"/>
  <c r="J250" i="3"/>
  <c r="G229" i="3"/>
  <c r="B283" i="5"/>
  <c r="B286" i="5"/>
  <c r="P287" i="5"/>
  <c r="G153" i="3"/>
  <c r="G85" i="3"/>
  <c r="B106" i="5"/>
  <c r="B109" i="5"/>
  <c r="Y110" i="5"/>
  <c r="C29" i="5"/>
  <c r="AA28" i="5"/>
  <c r="C28" i="5"/>
  <c r="G203" i="1"/>
  <c r="C295" i="1"/>
  <c r="B20" i="5"/>
  <c r="C641" i="4"/>
  <c r="C628" i="1"/>
  <c r="P577" i="5"/>
  <c r="V577" i="5"/>
  <c r="B573" i="5"/>
  <c r="B576" i="5"/>
  <c r="J501" i="3"/>
  <c r="K501" i="3"/>
  <c r="L501" i="3"/>
  <c r="J47" i="5"/>
  <c r="C537" i="1"/>
  <c r="Y519" i="5"/>
  <c r="M29" i="9"/>
  <c r="H532" i="1"/>
  <c r="J458" i="3"/>
  <c r="D532" i="1"/>
  <c r="E19" i="8"/>
  <c r="E400" i="1"/>
  <c r="B400" i="5"/>
  <c r="C502" i="4"/>
  <c r="C294" i="2"/>
  <c r="D294" i="2"/>
  <c r="E294" i="2"/>
  <c r="C491" i="4"/>
  <c r="C509" i="4"/>
  <c r="C478" i="1"/>
  <c r="AE461" i="5"/>
  <c r="S461" i="5"/>
  <c r="J381" i="3"/>
  <c r="C426" i="4"/>
  <c r="C434" i="4"/>
  <c r="J335" i="1"/>
  <c r="I13" i="9"/>
  <c r="C231" i="4"/>
  <c r="D169" i="5"/>
  <c r="C78" i="1"/>
  <c r="E73" i="1"/>
  <c r="C80" i="4"/>
  <c r="G102" i="3"/>
  <c r="C237" i="1"/>
  <c r="J10" i="8"/>
  <c r="C137" i="2"/>
  <c r="D137" i="2"/>
  <c r="E137" i="2"/>
  <c r="N269" i="1"/>
  <c r="C276" i="1"/>
  <c r="C275" i="1"/>
  <c r="M269" i="1"/>
  <c r="G269" i="1"/>
  <c r="H269" i="1"/>
  <c r="C270" i="1"/>
  <c r="C269" i="1"/>
  <c r="O296" i="1"/>
  <c r="E269" i="1"/>
  <c r="C241" i="1"/>
  <c r="C243" i="4"/>
  <c r="C234" i="1"/>
  <c r="F203" i="1"/>
  <c r="C231" i="1"/>
  <c r="N203" i="1"/>
  <c r="D203" i="1"/>
  <c r="C159" i="1"/>
  <c r="C158" i="1"/>
  <c r="H138" i="1"/>
  <c r="C157" i="1"/>
  <c r="C160" i="4"/>
  <c r="K138" i="1"/>
  <c r="C150" i="1"/>
  <c r="C100" i="2"/>
  <c r="D100" i="2"/>
  <c r="E100" i="2"/>
  <c r="M9" i="8"/>
  <c r="C149" i="1"/>
  <c r="C146" i="1"/>
  <c r="F138" i="1"/>
  <c r="D138" i="1"/>
  <c r="C9" i="8"/>
  <c r="C142" i="1"/>
  <c r="C83" i="1"/>
  <c r="C82" i="1"/>
  <c r="C81" i="1"/>
  <c r="C80" i="1"/>
  <c r="I73" i="1"/>
  <c r="K73" i="1"/>
  <c r="J8" i="8"/>
  <c r="G73" i="1"/>
  <c r="C76" i="1"/>
  <c r="C76" i="4"/>
  <c r="J73" i="1"/>
  <c r="L73" i="1"/>
  <c r="H73" i="1"/>
  <c r="D73" i="1"/>
  <c r="C424" i="4"/>
  <c r="I16" i="9"/>
  <c r="C209" i="2"/>
  <c r="D209" i="2"/>
  <c r="E209" i="2"/>
  <c r="C14" i="8"/>
  <c r="C370" i="4"/>
  <c r="C295" i="4"/>
  <c r="C220" i="4"/>
  <c r="C95" i="4"/>
  <c r="J24" i="3"/>
  <c r="M39" i="9"/>
  <c r="F598" i="1"/>
  <c r="C624" i="1"/>
  <c r="C654" i="4"/>
  <c r="Y577" i="5"/>
  <c r="J481" i="3"/>
  <c r="K481" i="3"/>
  <c r="L481" i="3"/>
  <c r="C400" i="5"/>
  <c r="M35" i="9"/>
  <c r="G466" i="1"/>
  <c r="C297" i="2"/>
  <c r="D297" i="2"/>
  <c r="E297" i="2"/>
  <c r="Y461" i="5"/>
  <c r="AH461" i="5"/>
  <c r="V461" i="5"/>
  <c r="I400" i="1"/>
  <c r="C420" i="4"/>
  <c r="C435" i="1"/>
  <c r="C423" i="1"/>
  <c r="C439" i="4"/>
  <c r="AH342" i="5"/>
  <c r="AH344" i="5"/>
  <c r="C284" i="4"/>
  <c r="C232" i="4"/>
  <c r="C248" i="4"/>
  <c r="C218" i="4"/>
  <c r="C157" i="4"/>
  <c r="C159" i="4"/>
  <c r="C158" i="4"/>
  <c r="AE169" i="5"/>
  <c r="J128" i="3"/>
  <c r="K128" i="3"/>
  <c r="L128" i="3"/>
  <c r="E32" i="9"/>
  <c r="C102" i="4"/>
  <c r="L8" i="8"/>
  <c r="C59" i="2"/>
  <c r="Y108" i="5"/>
  <c r="AB226" i="5"/>
  <c r="C281" i="1"/>
  <c r="L269" i="1"/>
  <c r="K13" i="8"/>
  <c r="C279" i="1"/>
  <c r="J269" i="1"/>
  <c r="J246" i="3"/>
  <c r="K246" i="3"/>
  <c r="L246" i="3"/>
  <c r="J455" i="3"/>
  <c r="C372" i="4"/>
  <c r="I43" i="9"/>
  <c r="I46" i="9"/>
  <c r="K232" i="3"/>
  <c r="L232" i="3"/>
  <c r="C296" i="4"/>
  <c r="C307" i="4"/>
  <c r="C227" i="4"/>
  <c r="C148" i="4"/>
  <c r="P169" i="5"/>
  <c r="J74" i="3"/>
  <c r="J42" i="3"/>
  <c r="L400" i="1"/>
  <c r="I269" i="1"/>
  <c r="E598" i="1"/>
  <c r="C566" i="1"/>
  <c r="C373" i="1"/>
  <c r="C365" i="1"/>
  <c r="C363" i="1"/>
  <c r="C362" i="1"/>
  <c r="C347" i="1"/>
  <c r="C339" i="1"/>
  <c r="H335" i="1"/>
  <c r="F335" i="1"/>
  <c r="C336" i="1"/>
  <c r="C306" i="1"/>
  <c r="C301" i="1"/>
  <c r="C299" i="1"/>
  <c r="C309" i="4"/>
  <c r="C293" i="1"/>
  <c r="C291" i="1"/>
  <c r="C289" i="1"/>
  <c r="C288" i="1"/>
  <c r="C282" i="1"/>
  <c r="J200" i="3"/>
  <c r="J25" i="3"/>
  <c r="J180" i="3"/>
  <c r="K180" i="3"/>
  <c r="L180" i="3"/>
  <c r="J149" i="3"/>
  <c r="K149" i="3"/>
  <c r="L149" i="3"/>
  <c r="J10" i="3"/>
  <c r="AE402" i="5"/>
  <c r="J356" i="3"/>
  <c r="J347" i="3"/>
  <c r="K347" i="3"/>
  <c r="L347" i="3"/>
  <c r="J335" i="3"/>
  <c r="J360" i="3"/>
  <c r="AB285" i="5"/>
  <c r="C340" i="1"/>
  <c r="I19" i="9"/>
  <c r="C368" i="4"/>
  <c r="M285" i="5"/>
  <c r="C294" i="4"/>
  <c r="C293" i="4"/>
  <c r="C302" i="4"/>
  <c r="M226" i="5"/>
  <c r="C111" i="4"/>
  <c r="E26" i="9"/>
  <c r="E42" i="9"/>
  <c r="C94" i="4"/>
  <c r="C272" i="1"/>
  <c r="I335" i="1"/>
  <c r="H14" i="8"/>
  <c r="D598" i="1"/>
  <c r="C434" i="1"/>
  <c r="K400" i="1"/>
  <c r="C401" i="1"/>
  <c r="C370" i="1"/>
  <c r="C369" i="1"/>
  <c r="C367" i="1"/>
  <c r="C357" i="1"/>
  <c r="C353" i="1"/>
  <c r="F269" i="1"/>
  <c r="C225" i="1"/>
  <c r="C222" i="1"/>
  <c r="C221" i="1"/>
  <c r="C217" i="1"/>
  <c r="J203" i="1"/>
  <c r="C211" i="1"/>
  <c r="C209" i="1"/>
  <c r="I203" i="1"/>
  <c r="E203" i="1"/>
  <c r="C174" i="1"/>
  <c r="C173" i="1"/>
  <c r="C178" i="4"/>
  <c r="C164" i="1"/>
  <c r="C162" i="1"/>
  <c r="C144" i="1"/>
  <c r="J138" i="1"/>
  <c r="C141" i="1"/>
  <c r="L138" i="1"/>
  <c r="K9" i="8"/>
  <c r="I138" i="1"/>
  <c r="E138" i="1"/>
  <c r="D9" i="8"/>
  <c r="C111" i="1"/>
  <c r="C109" i="1"/>
  <c r="C107" i="1"/>
  <c r="C99" i="1"/>
  <c r="C100" i="4"/>
  <c r="C95" i="1"/>
  <c r="C90" i="1"/>
  <c r="C91" i="4"/>
  <c r="C89" i="1"/>
  <c r="C88" i="1"/>
  <c r="C89" i="4"/>
  <c r="C84" i="1"/>
  <c r="K431" i="3"/>
  <c r="L431" i="3"/>
  <c r="J409" i="3"/>
  <c r="K409" i="3"/>
  <c r="L409" i="3"/>
  <c r="K407" i="3"/>
  <c r="L407" i="3"/>
  <c r="S575" i="5"/>
  <c r="J30" i="3"/>
  <c r="AH402" i="5"/>
  <c r="AH403" i="5"/>
  <c r="C23" i="5"/>
  <c r="C283" i="5"/>
  <c r="V285" i="5"/>
  <c r="C426" i="1"/>
  <c r="C400" i="1"/>
  <c r="O402" i="1"/>
  <c r="G138" i="1"/>
  <c r="K483" i="3"/>
  <c r="L483" i="3"/>
  <c r="K349" i="3"/>
  <c r="L349" i="3"/>
  <c r="K345" i="3"/>
  <c r="L345" i="3"/>
  <c r="K251" i="3"/>
  <c r="L251" i="3"/>
  <c r="K187" i="3"/>
  <c r="L187" i="3"/>
  <c r="K118" i="3"/>
  <c r="L118" i="3"/>
  <c r="D459" i="5"/>
  <c r="J411" i="3"/>
  <c r="J412" i="3"/>
  <c r="AB343" i="5"/>
  <c r="J14" i="3"/>
  <c r="C340" i="5"/>
  <c r="B224" i="5"/>
  <c r="J153" i="3"/>
  <c r="N133" i="3"/>
  <c r="L335" i="1"/>
  <c r="K455" i="3"/>
  <c r="L455" i="3"/>
  <c r="K390" i="3"/>
  <c r="L390" i="3"/>
  <c r="K344" i="3"/>
  <c r="L344" i="3"/>
  <c r="K297" i="3"/>
  <c r="L297" i="3"/>
  <c r="J184" i="3"/>
  <c r="K184" i="3"/>
  <c r="L184" i="3"/>
  <c r="D460" i="5"/>
  <c r="D461" i="5"/>
  <c r="G360" i="3"/>
  <c r="M342" i="5"/>
  <c r="J286" i="3"/>
  <c r="K286" i="3"/>
  <c r="L286" i="3"/>
  <c r="K131" i="3"/>
  <c r="L131" i="3"/>
  <c r="J27" i="3"/>
  <c r="J16" i="3"/>
  <c r="K78" i="3"/>
  <c r="L78" i="3"/>
  <c r="K67" i="3"/>
  <c r="L67" i="3"/>
  <c r="AB286" i="5"/>
  <c r="C224" i="5"/>
  <c r="H168" i="3"/>
  <c r="AB108" i="5"/>
  <c r="N74" i="1"/>
  <c r="AJ106" i="5"/>
  <c r="AG40" i="5"/>
  <c r="L26" i="5"/>
  <c r="AJ24" i="5"/>
  <c r="X20" i="5"/>
  <c r="S285" i="5"/>
  <c r="I41" i="5"/>
  <c r="B41" i="5"/>
  <c r="C22" i="5"/>
  <c r="C17" i="5"/>
  <c r="AA165" i="5"/>
  <c r="AG165" i="5"/>
  <c r="R224" i="5"/>
  <c r="AG224" i="5"/>
  <c r="D400" i="1"/>
  <c r="G335" i="1"/>
  <c r="D269" i="1"/>
  <c r="H203" i="1"/>
  <c r="K487" i="3"/>
  <c r="L487" i="3"/>
  <c r="K438" i="3"/>
  <c r="L438" i="3"/>
  <c r="K411" i="3"/>
  <c r="L411" i="3"/>
  <c r="J148" i="3"/>
  <c r="K148" i="3"/>
  <c r="L148" i="3"/>
  <c r="J34" i="3"/>
  <c r="AB576" i="5"/>
  <c r="S459" i="5"/>
  <c r="M343" i="5"/>
  <c r="S286" i="5"/>
  <c r="J108" i="5"/>
  <c r="J90" i="3"/>
  <c r="K90" i="3"/>
  <c r="L90" i="3"/>
  <c r="B23" i="5"/>
  <c r="X573" i="5"/>
  <c r="J599" i="1"/>
  <c r="AA573" i="5"/>
  <c r="L34" i="5"/>
  <c r="U29" i="5"/>
  <c r="O29" i="5"/>
  <c r="I21" i="5"/>
  <c r="AG19" i="5"/>
  <c r="B18" i="5"/>
  <c r="X17" i="5"/>
  <c r="I17" i="5"/>
  <c r="O16" i="5"/>
  <c r="AJ15" i="5"/>
  <c r="I165" i="5"/>
  <c r="U283" i="5"/>
  <c r="R340" i="5"/>
  <c r="K333" i="3"/>
  <c r="L333" i="3"/>
  <c r="K301" i="3"/>
  <c r="L301" i="3"/>
  <c r="G109" i="5"/>
  <c r="I46" i="5"/>
  <c r="AA45" i="5"/>
  <c r="X40" i="5"/>
  <c r="AJ34" i="5"/>
  <c r="O33" i="5"/>
  <c r="R17" i="5"/>
  <c r="I224" i="5"/>
  <c r="L224" i="5"/>
  <c r="L340" i="5"/>
  <c r="X340" i="5"/>
  <c r="R457" i="5"/>
  <c r="J109" i="5"/>
  <c r="L40" i="5"/>
  <c r="AA39" i="5"/>
  <c r="I36" i="5"/>
  <c r="AG29" i="5"/>
  <c r="U25" i="5"/>
  <c r="X23" i="5"/>
  <c r="O23" i="5"/>
  <c r="AJ21" i="5"/>
  <c r="O21" i="5"/>
  <c r="F19" i="5"/>
  <c r="L18" i="5"/>
  <c r="U15" i="5"/>
  <c r="U165" i="5"/>
  <c r="AD283" i="5"/>
  <c r="AD457" i="5"/>
  <c r="L8" i="1"/>
  <c r="R283" i="5"/>
  <c r="AA283" i="5"/>
  <c r="R515" i="5"/>
  <c r="AD573" i="5"/>
  <c r="AD340" i="5"/>
  <c r="X400" i="5"/>
  <c r="I457" i="5"/>
  <c r="O457" i="5"/>
  <c r="I515" i="5"/>
  <c r="N118" i="3"/>
  <c r="N138" i="3"/>
  <c r="N137" i="3"/>
  <c r="N123" i="3"/>
  <c r="N146" i="3"/>
  <c r="N122" i="3"/>
  <c r="N460" i="3"/>
  <c r="N439" i="3"/>
  <c r="N455" i="3"/>
  <c r="N431" i="3"/>
  <c r="N449" i="3"/>
  <c r="N457" i="3"/>
  <c r="N459" i="3"/>
  <c r="N436" i="3"/>
  <c r="N456" i="3"/>
  <c r="N435" i="3"/>
  <c r="N429" i="3"/>
  <c r="N447" i="3"/>
  <c r="N444" i="3"/>
  <c r="N441" i="3"/>
  <c r="K82" i="3"/>
  <c r="L82" i="3"/>
  <c r="J516" i="3"/>
  <c r="N480" i="3"/>
  <c r="N501" i="3"/>
  <c r="N432" i="3"/>
  <c r="N433" i="3"/>
  <c r="N451" i="3"/>
  <c r="K388" i="3"/>
  <c r="L388" i="3"/>
  <c r="K285" i="3"/>
  <c r="L285" i="3"/>
  <c r="K174" i="3"/>
  <c r="L174" i="3"/>
  <c r="K121" i="3"/>
  <c r="L121" i="3"/>
  <c r="N121" i="3"/>
  <c r="K140" i="3"/>
  <c r="L140" i="3"/>
  <c r="N141" i="3"/>
  <c r="K87" i="3"/>
  <c r="L87" i="3"/>
  <c r="K403" i="3"/>
  <c r="L403" i="3"/>
  <c r="K179" i="3"/>
  <c r="L179" i="3"/>
  <c r="N493" i="3"/>
  <c r="N495" i="3"/>
  <c r="K284" i="3"/>
  <c r="L284" i="3"/>
  <c r="K287" i="3"/>
  <c r="L287" i="3"/>
  <c r="K291" i="3"/>
  <c r="L291" i="3"/>
  <c r="K485" i="3"/>
  <c r="L485" i="3"/>
  <c r="N452" i="3"/>
  <c r="N427" i="3"/>
  <c r="K348" i="3"/>
  <c r="L348" i="3"/>
  <c r="K331" i="3"/>
  <c r="L331" i="3"/>
  <c r="K250" i="3"/>
  <c r="L250" i="3"/>
  <c r="K226" i="3"/>
  <c r="L226" i="3"/>
  <c r="K142" i="3"/>
  <c r="L142" i="3"/>
  <c r="N142" i="3"/>
  <c r="K145" i="3"/>
  <c r="L145" i="3"/>
  <c r="K247" i="3"/>
  <c r="L247" i="3"/>
  <c r="K396" i="3"/>
  <c r="L396" i="3"/>
  <c r="J39" i="3"/>
  <c r="N461" i="3"/>
  <c r="K129" i="3"/>
  <c r="L129" i="3"/>
  <c r="K130" i="3"/>
  <c r="L130" i="3"/>
  <c r="K68" i="3"/>
  <c r="L68" i="3"/>
  <c r="K255" i="3"/>
  <c r="L255" i="3"/>
  <c r="K228" i="3"/>
  <c r="L228" i="3"/>
  <c r="K225" i="3"/>
  <c r="L225" i="3"/>
  <c r="K169" i="3"/>
  <c r="L169" i="3"/>
  <c r="N136" i="3"/>
  <c r="K92" i="3"/>
  <c r="L92" i="3"/>
  <c r="N132" i="3"/>
  <c r="K132" i="3"/>
  <c r="L132" i="3"/>
  <c r="K514" i="3"/>
  <c r="L514" i="3"/>
  <c r="K459" i="3"/>
  <c r="L459" i="3"/>
  <c r="K434" i="3"/>
  <c r="L434" i="3"/>
  <c r="K406" i="3"/>
  <c r="L406" i="3"/>
  <c r="K381" i="3"/>
  <c r="L381" i="3"/>
  <c r="K354" i="3"/>
  <c r="L354" i="3"/>
  <c r="K352" i="3"/>
  <c r="L352" i="3"/>
  <c r="K493" i="3"/>
  <c r="L493" i="3"/>
  <c r="K484" i="3"/>
  <c r="L484" i="3"/>
  <c r="K458" i="3"/>
  <c r="L458" i="3"/>
  <c r="K384" i="3"/>
  <c r="L384" i="3"/>
  <c r="K356" i="3"/>
  <c r="L356" i="3"/>
  <c r="K351" i="3"/>
  <c r="L351" i="3"/>
  <c r="K299" i="3"/>
  <c r="L299" i="3"/>
  <c r="K282" i="3"/>
  <c r="L282" i="3"/>
  <c r="K274" i="3"/>
  <c r="L274" i="3"/>
  <c r="K245" i="3"/>
  <c r="L245" i="3"/>
  <c r="K242" i="3"/>
  <c r="L242" i="3"/>
  <c r="K224" i="3"/>
  <c r="L224" i="3"/>
  <c r="K220" i="3"/>
  <c r="L220" i="3"/>
  <c r="K178" i="3"/>
  <c r="L178" i="3"/>
  <c r="K146" i="3"/>
  <c r="L146" i="3"/>
  <c r="K127" i="3"/>
  <c r="L127" i="3"/>
  <c r="K98" i="3"/>
  <c r="L98" i="3"/>
  <c r="K96" i="3"/>
  <c r="L96" i="3"/>
  <c r="K93" i="3"/>
  <c r="L93" i="3"/>
  <c r="K89" i="3"/>
  <c r="L89" i="3"/>
  <c r="K495" i="3"/>
  <c r="L495" i="3"/>
  <c r="K492" i="3"/>
  <c r="L492" i="3"/>
  <c r="K490" i="3"/>
  <c r="L490" i="3"/>
  <c r="K450" i="3"/>
  <c r="L450" i="3"/>
  <c r="K447" i="3"/>
  <c r="L447" i="3"/>
  <c r="K277" i="3"/>
  <c r="L277" i="3"/>
  <c r="K249" i="3"/>
  <c r="L249" i="3"/>
  <c r="K244" i="3"/>
  <c r="L244" i="3"/>
  <c r="K241" i="3"/>
  <c r="L241" i="3"/>
  <c r="K238" i="3"/>
  <c r="L238" i="3"/>
  <c r="K235" i="3"/>
  <c r="L235" i="3"/>
  <c r="K175" i="3"/>
  <c r="L175" i="3"/>
  <c r="K152" i="3"/>
  <c r="L152" i="3"/>
  <c r="K122" i="3"/>
  <c r="L122" i="3"/>
  <c r="K120" i="3"/>
  <c r="L120" i="3"/>
  <c r="K86" i="3"/>
  <c r="L86" i="3"/>
  <c r="K77" i="3"/>
  <c r="L77" i="3"/>
  <c r="K510" i="3"/>
  <c r="L510" i="3"/>
  <c r="K508" i="3"/>
  <c r="L508" i="3"/>
  <c r="K507" i="3"/>
  <c r="L507" i="3"/>
  <c r="K504" i="3"/>
  <c r="L504" i="3"/>
  <c r="K502" i="3"/>
  <c r="L502" i="3"/>
  <c r="K500" i="3"/>
  <c r="L500" i="3"/>
  <c r="K439" i="3"/>
  <c r="L439" i="3"/>
  <c r="K432" i="3"/>
  <c r="L432" i="3"/>
  <c r="K405" i="3"/>
  <c r="L405" i="3"/>
  <c r="K342" i="3"/>
  <c r="L342" i="3"/>
  <c r="K338" i="3"/>
  <c r="L338" i="3"/>
  <c r="K288" i="3"/>
  <c r="L288" i="3"/>
  <c r="K253" i="3"/>
  <c r="L253" i="3"/>
  <c r="K243" i="3"/>
  <c r="L243" i="3"/>
  <c r="K237" i="3"/>
  <c r="L237" i="3"/>
  <c r="K200" i="3"/>
  <c r="L200" i="3"/>
  <c r="K196" i="3"/>
  <c r="L196" i="3"/>
  <c r="K115" i="3"/>
  <c r="L115" i="3"/>
  <c r="K97" i="3"/>
  <c r="L97" i="3"/>
  <c r="K79" i="3"/>
  <c r="L79" i="3"/>
  <c r="K74" i="3"/>
  <c r="L74" i="3"/>
  <c r="L631" i="3"/>
  <c r="M664" i="3"/>
  <c r="M663" i="3"/>
  <c r="M661" i="3"/>
  <c r="M658" i="3"/>
  <c r="M656" i="3"/>
  <c r="M646" i="3"/>
  <c r="M634" i="3"/>
  <c r="M632" i="3"/>
  <c r="M587" i="3"/>
  <c r="M616" i="3"/>
  <c r="M612" i="3"/>
  <c r="M608" i="3"/>
  <c r="M606" i="3"/>
  <c r="M601" i="3"/>
  <c r="M599" i="3"/>
  <c r="M590" i="3"/>
  <c r="M584" i="3"/>
  <c r="M581" i="3"/>
  <c r="M662" i="3"/>
  <c r="M657" i="3"/>
  <c r="M655" i="3"/>
  <c r="M652" i="3"/>
  <c r="M647" i="3"/>
  <c r="M645" i="3"/>
  <c r="M639" i="3"/>
  <c r="M635" i="3"/>
  <c r="M633" i="3"/>
  <c r="M631" i="3"/>
  <c r="M669" i="3"/>
  <c r="M609" i="3"/>
  <c r="M602" i="3"/>
  <c r="M597" i="3"/>
  <c r="M595" i="3"/>
  <c r="M591" i="3"/>
  <c r="M588" i="3"/>
  <c r="M653" i="3"/>
  <c r="M650" i="3"/>
  <c r="M617" i="3"/>
  <c r="M613" i="3"/>
  <c r="M607" i="3"/>
  <c r="F567" i="3"/>
  <c r="M549" i="3"/>
  <c r="K531" i="3"/>
  <c r="L531" i="3"/>
  <c r="F22" i="3"/>
  <c r="F516" i="3"/>
  <c r="M480" i="3"/>
  <c r="F464" i="3"/>
  <c r="M426" i="3"/>
  <c r="F13" i="3"/>
  <c r="F35" i="3"/>
  <c r="F412" i="3"/>
  <c r="M384" i="3"/>
  <c r="F34" i="3"/>
  <c r="K322" i="3"/>
  <c r="L322" i="3"/>
  <c r="F360" i="3"/>
  <c r="F20" i="3"/>
  <c r="F308" i="3"/>
  <c r="M273" i="3"/>
  <c r="K270" i="3"/>
  <c r="L270" i="3"/>
  <c r="F29" i="3"/>
  <c r="F36" i="3"/>
  <c r="F32" i="3"/>
  <c r="F10" i="3"/>
  <c r="F24" i="3"/>
  <c r="F23" i="3"/>
  <c r="F25" i="3"/>
  <c r="F28" i="3"/>
  <c r="F15" i="3"/>
  <c r="F256" i="3"/>
  <c r="M251" i="3"/>
  <c r="F17" i="3"/>
  <c r="K221" i="3"/>
  <c r="L221" i="3"/>
  <c r="F11" i="3"/>
  <c r="F38" i="3"/>
  <c r="F46" i="3"/>
  <c r="F31" i="3"/>
  <c r="F21" i="3"/>
  <c r="F40" i="3"/>
  <c r="F12" i="3"/>
  <c r="F205" i="3"/>
  <c r="M169" i="3"/>
  <c r="K167" i="3"/>
  <c r="L167" i="3"/>
  <c r="F27" i="3"/>
  <c r="F33" i="3"/>
  <c r="F30" i="3"/>
  <c r="F44" i="3"/>
  <c r="F37" i="3"/>
  <c r="F26" i="3"/>
  <c r="F41" i="3"/>
  <c r="F16" i="3"/>
  <c r="F19" i="3"/>
  <c r="F18" i="3"/>
  <c r="F14" i="3"/>
  <c r="F153" i="3"/>
  <c r="M115" i="3"/>
  <c r="F9" i="3"/>
  <c r="F39" i="3"/>
  <c r="F45" i="3"/>
  <c r="F43" i="3"/>
  <c r="F47" i="3"/>
  <c r="F102" i="3"/>
  <c r="M64" i="3"/>
  <c r="F42" i="3"/>
  <c r="D47" i="3"/>
  <c r="C47" i="3"/>
  <c r="F96" i="2"/>
  <c r="F89" i="2"/>
  <c r="F212" i="2"/>
  <c r="F100" i="2"/>
  <c r="F95" i="2"/>
  <c r="F56" i="2"/>
  <c r="F49" i="2"/>
  <c r="F91" i="2"/>
  <c r="F374" i="2"/>
  <c r="F336" i="2"/>
  <c r="F99" i="2"/>
  <c r="F93" i="2"/>
  <c r="F60" i="2"/>
  <c r="F55" i="2"/>
  <c r="F370" i="2"/>
  <c r="F332" i="2"/>
  <c r="F97" i="2"/>
  <c r="F92" i="2"/>
  <c r="F59" i="2"/>
  <c r="F53" i="2"/>
  <c r="F484" i="2"/>
  <c r="F487" i="2"/>
  <c r="F491" i="2"/>
  <c r="F486" i="2"/>
  <c r="F495" i="2"/>
  <c r="F488" i="2"/>
  <c r="F492" i="2"/>
  <c r="F490" i="2"/>
  <c r="F489" i="2"/>
  <c r="F493" i="2"/>
  <c r="F483" i="2"/>
  <c r="F485" i="2"/>
  <c r="F494" i="2"/>
  <c r="F449" i="2"/>
  <c r="F453" i="2"/>
  <c r="F450" i="2"/>
  <c r="F454" i="2"/>
  <c r="F452" i="2"/>
  <c r="F444" i="2"/>
  <c r="F447" i="2"/>
  <c r="F456" i="2"/>
  <c r="F451" i="2"/>
  <c r="F455" i="2"/>
  <c r="F448" i="2"/>
  <c r="F445" i="2"/>
  <c r="F414" i="2"/>
  <c r="F410" i="2"/>
  <c r="F406" i="2"/>
  <c r="F413" i="2"/>
  <c r="F409" i="2"/>
  <c r="F417" i="2"/>
  <c r="F405" i="2"/>
  <c r="F416" i="2"/>
  <c r="F412" i="2"/>
  <c r="F377" i="2"/>
  <c r="F373" i="2"/>
  <c r="F369" i="2"/>
  <c r="F376" i="2"/>
  <c r="F372" i="2"/>
  <c r="F375" i="2"/>
  <c r="F371" i="2"/>
  <c r="F335" i="2"/>
  <c r="F331" i="2"/>
  <c r="F327" i="2"/>
  <c r="F334" i="2"/>
  <c r="F330" i="2"/>
  <c r="F326" i="2"/>
  <c r="F337" i="2"/>
  <c r="F333" i="2"/>
  <c r="F298" i="2"/>
  <c r="F294" i="2"/>
  <c r="F290" i="2"/>
  <c r="F299" i="2"/>
  <c r="F297" i="2"/>
  <c r="F293" i="2"/>
  <c r="F296" i="2"/>
  <c r="F292" i="2"/>
  <c r="F288" i="2"/>
  <c r="F289" i="2"/>
  <c r="F295" i="2"/>
  <c r="F291" i="2"/>
  <c r="F253" i="2"/>
  <c r="F256" i="2"/>
  <c r="F252" i="2"/>
  <c r="F248" i="2"/>
  <c r="F257" i="2"/>
  <c r="F259" i="2"/>
  <c r="F255" i="2"/>
  <c r="F251" i="2"/>
  <c r="F249" i="2"/>
  <c r="F258" i="2"/>
  <c r="F219" i="2"/>
  <c r="F215" i="2"/>
  <c r="F218" i="2"/>
  <c r="F214" i="2"/>
  <c r="F210" i="2"/>
  <c r="F211" i="2"/>
  <c r="F217" i="2"/>
  <c r="F213" i="2"/>
  <c r="F221" i="2"/>
  <c r="F177" i="2"/>
  <c r="F173" i="2"/>
  <c r="F169" i="2"/>
  <c r="F171" i="2"/>
  <c r="F180" i="2"/>
  <c r="F176" i="2"/>
  <c r="F172" i="2"/>
  <c r="F178" i="2"/>
  <c r="F174" i="2"/>
  <c r="F170" i="2"/>
  <c r="F179" i="2"/>
  <c r="F130" i="2"/>
  <c r="F134" i="2"/>
  <c r="F140" i="2"/>
  <c r="F136" i="2"/>
  <c r="F132" i="2"/>
  <c r="B10" i="2"/>
  <c r="F138" i="2"/>
  <c r="F137" i="2"/>
  <c r="F133" i="2"/>
  <c r="F129" i="2"/>
  <c r="F131" i="2"/>
  <c r="F139" i="2"/>
  <c r="B20" i="2"/>
  <c r="F98" i="2"/>
  <c r="F94" i="2"/>
  <c r="F101" i="2"/>
  <c r="F103" i="2"/>
  <c r="F51" i="2"/>
  <c r="F58" i="2"/>
  <c r="F54" i="2"/>
  <c r="C770" i="4"/>
  <c r="Q30" i="9"/>
  <c r="C860" i="4"/>
  <c r="P860" i="4"/>
  <c r="C760" i="4"/>
  <c r="Q32" i="9"/>
  <c r="C858" i="4"/>
  <c r="P858" i="4"/>
  <c r="D445" i="2"/>
  <c r="E445" i="2"/>
  <c r="C453" i="2"/>
  <c r="K24" i="8"/>
  <c r="C484" i="2"/>
  <c r="D25" i="8"/>
  <c r="C491" i="2"/>
  <c r="J25" i="8"/>
  <c r="C487" i="2"/>
  <c r="F25" i="8"/>
  <c r="J24" i="8"/>
  <c r="C783" i="4"/>
  <c r="C792" i="4"/>
  <c r="C845" i="4"/>
  <c r="P845" i="4"/>
  <c r="L25" i="8"/>
  <c r="C493" i="2"/>
  <c r="Q12" i="9"/>
  <c r="C447" i="2"/>
  <c r="E24" i="8"/>
  <c r="I24" i="8"/>
  <c r="C451" i="2"/>
  <c r="C790" i="4"/>
  <c r="C847" i="4"/>
  <c r="P847" i="4"/>
  <c r="C30" i="1"/>
  <c r="F24" i="8"/>
  <c r="C448" i="2"/>
  <c r="Q20" i="9"/>
  <c r="C861" i="4"/>
  <c r="P861" i="4"/>
  <c r="C778" i="4"/>
  <c r="C793" i="4"/>
  <c r="C835" i="4"/>
  <c r="P835" i="4"/>
  <c r="C827" i="4"/>
  <c r="C762" i="4"/>
  <c r="M24" i="8"/>
  <c r="C455" i="2"/>
  <c r="L24" i="8"/>
  <c r="C454" i="2"/>
  <c r="C758" i="4"/>
  <c r="Q36" i="9"/>
  <c r="C772" i="4"/>
  <c r="C557" i="4"/>
  <c r="C374" i="2"/>
  <c r="J20" i="8"/>
  <c r="J21" i="8"/>
  <c r="C553" i="4"/>
  <c r="C590" i="4"/>
  <c r="C637" i="4"/>
  <c r="C657" i="4"/>
  <c r="C623" i="4"/>
  <c r="L19" i="8"/>
  <c r="L21" i="8"/>
  <c r="C336" i="2"/>
  <c r="C648" i="4"/>
  <c r="M9" i="9"/>
  <c r="C626" i="4"/>
  <c r="M40" i="9"/>
  <c r="M19" i="9"/>
  <c r="M30" i="9"/>
  <c r="C580" i="4"/>
  <c r="C578" i="4"/>
  <c r="M22" i="9"/>
  <c r="C574" i="4"/>
  <c r="M10" i="9"/>
  <c r="M34" i="9"/>
  <c r="M20" i="9"/>
  <c r="C519" i="4"/>
  <c r="M37" i="9"/>
  <c r="C255" i="2"/>
  <c r="I15" i="8"/>
  <c r="C245" i="4"/>
  <c r="C203" i="1"/>
  <c r="O209" i="1"/>
  <c r="D333" i="2"/>
  <c r="E333" i="2"/>
  <c r="C556" i="4"/>
  <c r="M15" i="8"/>
  <c r="C513" i="4"/>
  <c r="C488" i="4"/>
  <c r="M20" i="8"/>
  <c r="D327" i="2"/>
  <c r="E327" i="2"/>
  <c r="H19" i="8"/>
  <c r="C489" i="4"/>
  <c r="C493" i="4"/>
  <c r="M32" i="9"/>
  <c r="C517" i="4"/>
  <c r="D290" i="2"/>
  <c r="E290" i="2"/>
  <c r="I21" i="9"/>
  <c r="C431" i="4"/>
  <c r="D219" i="2"/>
  <c r="E219" i="2"/>
  <c r="C367" i="4"/>
  <c r="C210" i="2"/>
  <c r="D14" i="8"/>
  <c r="C306" i="4"/>
  <c r="F20" i="8"/>
  <c r="M26" i="9"/>
  <c r="M17" i="9"/>
  <c r="C559" i="4"/>
  <c r="C576" i="4"/>
  <c r="M36" i="9"/>
  <c r="C499" i="4"/>
  <c r="D330" i="2"/>
  <c r="E330" i="2"/>
  <c r="C572" i="4"/>
  <c r="M33" i="9"/>
  <c r="M25" i="9"/>
  <c r="C571" i="4"/>
  <c r="M41" i="9"/>
  <c r="M24" i="9"/>
  <c r="C498" i="4"/>
  <c r="C501" i="4"/>
  <c r="M15" i="9"/>
  <c r="M42" i="9"/>
  <c r="C507" i="4"/>
  <c r="I15" i="9"/>
  <c r="C449" i="4"/>
  <c r="C418" i="4"/>
  <c r="C430" i="4"/>
  <c r="C103" i="4"/>
  <c r="E31" i="9"/>
  <c r="C105" i="4"/>
  <c r="C85" i="4"/>
  <c r="D15" i="8"/>
  <c r="C249" i="2"/>
  <c r="C287" i="2"/>
  <c r="C18" i="8"/>
  <c r="G18" i="8"/>
  <c r="C292" i="2"/>
  <c r="C295" i="2"/>
  <c r="C441" i="4"/>
  <c r="C447" i="4"/>
  <c r="C451" i="4"/>
  <c r="C436" i="4"/>
  <c r="C427" i="4"/>
  <c r="C446" i="4"/>
  <c r="C374" i="4"/>
  <c r="I24" i="9"/>
  <c r="C287" i="4"/>
  <c r="C305" i="4"/>
  <c r="I32" i="9"/>
  <c r="C312" i="4"/>
  <c r="C291" i="4"/>
  <c r="F13" i="8"/>
  <c r="C173" i="2"/>
  <c r="C315" i="4"/>
  <c r="I38" i="9"/>
  <c r="C311" i="4"/>
  <c r="L13" i="8"/>
  <c r="L16" i="8"/>
  <c r="C179" i="2"/>
  <c r="I18" i="9"/>
  <c r="C354" i="4"/>
  <c r="I10" i="9"/>
  <c r="C349" i="4"/>
  <c r="C362" i="4"/>
  <c r="C381" i="4"/>
  <c r="C292" i="4"/>
  <c r="C229" i="4"/>
  <c r="E24" i="9"/>
  <c r="C225" i="4"/>
  <c r="C151" i="4"/>
  <c r="E39" i="9"/>
  <c r="C156" i="4"/>
  <c r="C99" i="2"/>
  <c r="L9" i="8"/>
  <c r="D59" i="2"/>
  <c r="E59" i="2"/>
  <c r="C357" i="4"/>
  <c r="C178" i="2"/>
  <c r="C286" i="4"/>
  <c r="C290" i="4"/>
  <c r="O204" i="1"/>
  <c r="C247" i="4"/>
  <c r="C226" i="4"/>
  <c r="D177" i="2"/>
  <c r="E177" i="2"/>
  <c r="C237" i="4"/>
  <c r="O229" i="1"/>
  <c r="C168" i="4"/>
  <c r="E37" i="9"/>
  <c r="C98" i="2"/>
  <c r="C241" i="4"/>
  <c r="E13" i="9"/>
  <c r="C147" i="4"/>
  <c r="C50" i="2"/>
  <c r="D8" i="8"/>
  <c r="D52" i="2"/>
  <c r="E52" i="2"/>
  <c r="C83" i="4"/>
  <c r="E18" i="9"/>
  <c r="C92" i="4"/>
  <c r="C57" i="2"/>
  <c r="C138" i="2"/>
  <c r="K10" i="8"/>
  <c r="E10" i="9"/>
  <c r="E21" i="9"/>
  <c r="C77" i="4"/>
  <c r="C56" i="2"/>
  <c r="I8" i="8"/>
  <c r="C98" i="4"/>
  <c r="C181" i="4"/>
  <c r="C173" i="4"/>
  <c r="C175" i="4"/>
  <c r="E14" i="9"/>
  <c r="C84" i="4"/>
  <c r="C89" i="2"/>
  <c r="C90" i="2"/>
  <c r="C174" i="4"/>
  <c r="C179" i="4"/>
  <c r="C165" i="4"/>
  <c r="E43" i="9"/>
  <c r="C112" i="4"/>
  <c r="K24" i="3"/>
  <c r="L24" i="3"/>
  <c r="O697" i="1"/>
  <c r="J18" i="3"/>
  <c r="K42" i="3"/>
  <c r="L42" i="3"/>
  <c r="J31" i="3"/>
  <c r="C28" i="1"/>
  <c r="C727" i="4"/>
  <c r="P708" i="4"/>
  <c r="C43" i="1"/>
  <c r="J26" i="8"/>
  <c r="J28" i="8"/>
  <c r="C18" i="1"/>
  <c r="K8" i="1"/>
  <c r="C40" i="1"/>
  <c r="C25" i="1"/>
  <c r="C17" i="1"/>
  <c r="C22" i="1"/>
  <c r="C24" i="1"/>
  <c r="O699" i="1"/>
  <c r="O683" i="1"/>
  <c r="C29" i="1"/>
  <c r="F8" i="1"/>
  <c r="K598" i="3"/>
  <c r="L598" i="3"/>
  <c r="Q43" i="9"/>
  <c r="R43" i="9"/>
  <c r="C782" i="4"/>
  <c r="C833" i="4"/>
  <c r="P833" i="4"/>
  <c r="Q41" i="9"/>
  <c r="Q46" i="9"/>
  <c r="C775" i="4"/>
  <c r="C826" i="4"/>
  <c r="C771" i="4"/>
  <c r="Q24" i="9"/>
  <c r="R24" i="9"/>
  <c r="C39" i="1"/>
  <c r="C13" i="1"/>
  <c r="C41" i="1"/>
  <c r="C12" i="1"/>
  <c r="J40" i="3"/>
  <c r="K21" i="3"/>
  <c r="L21" i="3"/>
  <c r="M752" i="5"/>
  <c r="C761" i="4"/>
  <c r="C831" i="4"/>
  <c r="P831" i="4"/>
  <c r="L26" i="8"/>
  <c r="C795" i="1"/>
  <c r="J11" i="3"/>
  <c r="K10" i="3"/>
  <c r="L10" i="3"/>
  <c r="C10" i="1"/>
  <c r="C46" i="1"/>
  <c r="J15" i="3"/>
  <c r="K18" i="3"/>
  <c r="L18" i="3"/>
  <c r="J36" i="3"/>
  <c r="K40" i="3"/>
  <c r="L40" i="3"/>
  <c r="C36" i="1"/>
  <c r="K597" i="3"/>
  <c r="L597" i="3"/>
  <c r="H24" i="8"/>
  <c r="C450" i="2"/>
  <c r="D450" i="2"/>
  <c r="E450" i="2"/>
  <c r="C766" i="4"/>
  <c r="Q18" i="9"/>
  <c r="K656" i="3"/>
  <c r="L656" i="3"/>
  <c r="C763" i="4"/>
  <c r="Q40" i="9"/>
  <c r="C837" i="4"/>
  <c r="P837" i="4"/>
  <c r="C765" i="4"/>
  <c r="Q16" i="9"/>
  <c r="O46" i="9"/>
  <c r="C759" i="4"/>
  <c r="C769" i="4"/>
  <c r="Q34" i="9"/>
  <c r="C836" i="4"/>
  <c r="P836" i="4"/>
  <c r="C788" i="4"/>
  <c r="Q29" i="9"/>
  <c r="J13" i="3"/>
  <c r="K13" i="3"/>
  <c r="L13" i="3"/>
  <c r="J584" i="3"/>
  <c r="C24" i="8"/>
  <c r="C444" i="2"/>
  <c r="B693" i="5"/>
  <c r="Q23" i="9"/>
  <c r="C851" i="4"/>
  <c r="P851" i="4"/>
  <c r="Q25" i="9"/>
  <c r="G8" i="1"/>
  <c r="C14" i="1"/>
  <c r="K632" i="3"/>
  <c r="J669" i="3"/>
  <c r="C787" i="4"/>
  <c r="Q44" i="9"/>
  <c r="C843" i="4"/>
  <c r="P843" i="4"/>
  <c r="C828" i="4"/>
  <c r="P828" i="4"/>
  <c r="Q11" i="9"/>
  <c r="C494" i="2"/>
  <c r="D494" i="2"/>
  <c r="E494" i="2"/>
  <c r="M25" i="8"/>
  <c r="Q38" i="9"/>
  <c r="C32" i="1"/>
  <c r="C31" i="1"/>
  <c r="D8" i="1"/>
  <c r="C34" i="1"/>
  <c r="K638" i="3"/>
  <c r="L638" i="3"/>
  <c r="N638" i="3"/>
  <c r="C859" i="4"/>
  <c r="P859" i="4"/>
  <c r="Q45" i="9"/>
  <c r="AH752" i="5"/>
  <c r="K581" i="3"/>
  <c r="L581" i="3"/>
  <c r="C780" i="4"/>
  <c r="C25" i="8"/>
  <c r="C483" i="2"/>
  <c r="C848" i="4"/>
  <c r="P848" i="4"/>
  <c r="Q42" i="9"/>
  <c r="J580" i="3"/>
  <c r="H618" i="3"/>
  <c r="J9" i="3"/>
  <c r="K9" i="3"/>
  <c r="L9" i="3"/>
  <c r="Q31" i="9"/>
  <c r="C768" i="4"/>
  <c r="C730" i="1"/>
  <c r="O757" i="1"/>
  <c r="K39" i="3"/>
  <c r="L39" i="3"/>
  <c r="C44" i="1"/>
  <c r="C15" i="1"/>
  <c r="C45" i="1"/>
  <c r="M8" i="1"/>
  <c r="E8" i="1"/>
  <c r="J26" i="3"/>
  <c r="J22" i="3"/>
  <c r="K23" i="3"/>
  <c r="L23" i="3"/>
  <c r="K596" i="3"/>
  <c r="L596" i="3"/>
  <c r="K659" i="3"/>
  <c r="L659" i="3"/>
  <c r="N659" i="3"/>
  <c r="C838" i="4"/>
  <c r="P838" i="4"/>
  <c r="Q39" i="9"/>
  <c r="G24" i="8"/>
  <c r="C449" i="2"/>
  <c r="D449" i="2"/>
  <c r="E449" i="2"/>
  <c r="C832" i="4"/>
  <c r="P832" i="4"/>
  <c r="P46" i="9"/>
  <c r="C862" i="4"/>
  <c r="P862" i="4"/>
  <c r="Q26" i="9"/>
  <c r="K606" i="3"/>
  <c r="L606" i="3"/>
  <c r="AB695" i="5"/>
  <c r="Y695" i="5"/>
  <c r="AH695" i="5"/>
  <c r="V695" i="5"/>
  <c r="D695" i="5"/>
  <c r="B695" i="5"/>
  <c r="AE695" i="5"/>
  <c r="P695" i="5"/>
  <c r="S695" i="5"/>
  <c r="J695" i="5"/>
  <c r="Q15" i="9"/>
  <c r="C842" i="4"/>
  <c r="P842" i="4"/>
  <c r="Q35" i="9"/>
  <c r="N403" i="3"/>
  <c r="N406" i="3"/>
  <c r="N387" i="3"/>
  <c r="N358" i="3"/>
  <c r="N354" i="3"/>
  <c r="N359" i="3"/>
  <c r="N348" i="3"/>
  <c r="N325" i="3"/>
  <c r="N331" i="3"/>
  <c r="N324" i="3"/>
  <c r="N355" i="3"/>
  <c r="N343" i="3"/>
  <c r="O495" i="1"/>
  <c r="O470" i="1"/>
  <c r="O483" i="1"/>
  <c r="O475" i="1"/>
  <c r="J11" i="8"/>
  <c r="C11" i="8"/>
  <c r="O560" i="1"/>
  <c r="O558" i="1"/>
  <c r="O539" i="1"/>
  <c r="O556" i="1"/>
  <c r="M23" i="9"/>
  <c r="H16" i="8"/>
  <c r="E34" i="9"/>
  <c r="K12" i="3"/>
  <c r="L12" i="3"/>
  <c r="F9" i="8"/>
  <c r="C93" i="2"/>
  <c r="D93" i="2"/>
  <c r="E93" i="2"/>
  <c r="I45" i="9"/>
  <c r="C450" i="4"/>
  <c r="M45" i="9"/>
  <c r="R45" i="9"/>
  <c r="C586" i="4"/>
  <c r="C591" i="4"/>
  <c r="C46" i="9"/>
  <c r="C162" i="4"/>
  <c r="C138" i="1"/>
  <c r="L11" i="8"/>
  <c r="L28" i="8"/>
  <c r="C351" i="4"/>
  <c r="E45" i="9"/>
  <c r="N131" i="3"/>
  <c r="N151" i="3"/>
  <c r="N119" i="3"/>
  <c r="C599" i="1"/>
  <c r="J598" i="1"/>
  <c r="C16" i="1"/>
  <c r="C96" i="4"/>
  <c r="E22" i="9"/>
  <c r="E36" i="9"/>
  <c r="C167" i="4"/>
  <c r="C369" i="4"/>
  <c r="C282" i="4"/>
  <c r="I11" i="9"/>
  <c r="M287" i="5"/>
  <c r="I12" i="9"/>
  <c r="C352" i="4"/>
  <c r="I27" i="9"/>
  <c r="C359" i="4"/>
  <c r="D20" i="8"/>
  <c r="C367" i="2"/>
  <c r="D367" i="2"/>
  <c r="E367" i="2"/>
  <c r="E30" i="9"/>
  <c r="B402" i="5"/>
  <c r="C646" i="4"/>
  <c r="E9" i="8"/>
  <c r="B9" i="8"/>
  <c r="C92" i="2"/>
  <c r="D92" i="2"/>
  <c r="E92" i="2"/>
  <c r="C140" i="2"/>
  <c r="D140" i="2"/>
  <c r="E140" i="2"/>
  <c r="M10" i="8"/>
  <c r="E28" i="9"/>
  <c r="C249" i="4"/>
  <c r="C285" i="4"/>
  <c r="I40" i="9"/>
  <c r="B169" i="5"/>
  <c r="C11" i="1"/>
  <c r="F10" i="8"/>
  <c r="C133" i="2"/>
  <c r="D133" i="2"/>
  <c r="E133" i="2"/>
  <c r="J229" i="3"/>
  <c r="G256" i="3"/>
  <c r="S344" i="5"/>
  <c r="C432" i="4"/>
  <c r="I20" i="9"/>
  <c r="O239" i="1"/>
  <c r="I17" i="9"/>
  <c r="O217" i="1"/>
  <c r="O221" i="1"/>
  <c r="C215" i="2"/>
  <c r="F16" i="8"/>
  <c r="E15" i="9"/>
  <c r="I39" i="9"/>
  <c r="C554" i="4"/>
  <c r="M28" i="9"/>
  <c r="K335" i="3"/>
  <c r="L335" i="3"/>
  <c r="N135" i="3"/>
  <c r="N134" i="3"/>
  <c r="N486" i="3"/>
  <c r="N446" i="3"/>
  <c r="N484" i="3"/>
  <c r="N499" i="3"/>
  <c r="N463" i="3"/>
  <c r="N453" i="3"/>
  <c r="N443" i="3"/>
  <c r="N438" i="3"/>
  <c r="N448" i="3"/>
  <c r="N428" i="3"/>
  <c r="N434" i="3"/>
  <c r="N150" i="3"/>
  <c r="N143" i="3"/>
  <c r="N144" i="3"/>
  <c r="N116" i="3"/>
  <c r="N153" i="3"/>
  <c r="N149" i="3"/>
  <c r="N437" i="3"/>
  <c r="J110" i="5"/>
  <c r="S287" i="5"/>
  <c r="C134" i="2"/>
  <c r="D134" i="2"/>
  <c r="E134" i="2"/>
  <c r="G10" i="8"/>
  <c r="C20" i="1"/>
  <c r="AB287" i="5"/>
  <c r="B342" i="5"/>
  <c r="AB344" i="5"/>
  <c r="J32" i="3"/>
  <c r="K32" i="3"/>
  <c r="L32" i="3"/>
  <c r="B285" i="5"/>
  <c r="AB342" i="5"/>
  <c r="C90" i="4"/>
  <c r="E20" i="9"/>
  <c r="C42" i="1"/>
  <c r="C27" i="1"/>
  <c r="H9" i="8"/>
  <c r="C95" i="2"/>
  <c r="D95" i="2"/>
  <c r="E95" i="2"/>
  <c r="E40" i="9"/>
  <c r="C149" i="4"/>
  <c r="C169" i="4"/>
  <c r="C217" i="4"/>
  <c r="C250" i="4"/>
  <c r="I10" i="8"/>
  <c r="C136" i="2"/>
  <c r="D136" i="2"/>
  <c r="E136" i="2"/>
  <c r="C230" i="4"/>
  <c r="C417" i="4"/>
  <c r="C20" i="8"/>
  <c r="C366" i="2"/>
  <c r="C26" i="1"/>
  <c r="E14" i="8"/>
  <c r="C212" i="2"/>
  <c r="C385" i="4"/>
  <c r="I28" i="9"/>
  <c r="C175" i="2"/>
  <c r="D175" i="2"/>
  <c r="E175" i="2"/>
  <c r="H13" i="8"/>
  <c r="E20" i="8"/>
  <c r="E21" i="8"/>
  <c r="C369" i="2"/>
  <c r="C49" i="2"/>
  <c r="C8" i="8"/>
  <c r="C53" i="2"/>
  <c r="D53" i="2"/>
  <c r="E53" i="2"/>
  <c r="F8" i="8"/>
  <c r="C55" i="2"/>
  <c r="D55" i="2"/>
  <c r="E55" i="2"/>
  <c r="H8" i="8"/>
  <c r="C154" i="4"/>
  <c r="E27" i="9"/>
  <c r="C155" i="4"/>
  <c r="V344" i="5"/>
  <c r="B403" i="5"/>
  <c r="C326" i="2"/>
  <c r="C19" i="8"/>
  <c r="B19" i="8"/>
  <c r="AH577" i="5"/>
  <c r="J577" i="5"/>
  <c r="D577" i="5"/>
  <c r="AE577" i="5"/>
  <c r="J19" i="3"/>
  <c r="J85" i="3"/>
  <c r="K85" i="3"/>
  <c r="L85" i="3"/>
  <c r="J23" i="3"/>
  <c r="K30" i="3"/>
  <c r="L30" i="3"/>
  <c r="J290" i="3"/>
  <c r="J20" i="3"/>
  <c r="AE344" i="5"/>
  <c r="C253" i="2"/>
  <c r="D253" i="2"/>
  <c r="E253" i="2"/>
  <c r="G15" i="8"/>
  <c r="C440" i="4"/>
  <c r="AH287" i="5"/>
  <c r="AE287" i="5"/>
  <c r="S577" i="5"/>
  <c r="G577" i="5"/>
  <c r="C213" i="2"/>
  <c r="D213" i="2"/>
  <c r="E213" i="2"/>
  <c r="F14" i="8"/>
  <c r="I23" i="9"/>
  <c r="C442" i="4"/>
  <c r="I30" i="9"/>
  <c r="I14" i="9"/>
  <c r="C289" i="4"/>
  <c r="I11" i="8"/>
  <c r="K14" i="3"/>
  <c r="L14" i="3"/>
  <c r="N145" i="3"/>
  <c r="N120" i="3"/>
  <c r="N140" i="3"/>
  <c r="N126" i="3"/>
  <c r="N139" i="3"/>
  <c r="N125" i="3"/>
  <c r="G108" i="5"/>
  <c r="G110" i="5"/>
  <c r="AB575" i="5"/>
  <c r="AB577" i="5"/>
  <c r="C248" i="2"/>
  <c r="D248" i="2"/>
  <c r="E248" i="2"/>
  <c r="C15" i="8"/>
  <c r="C74" i="1"/>
  <c r="N73" i="1"/>
  <c r="B227" i="5"/>
  <c r="E13" i="8"/>
  <c r="C172" i="2"/>
  <c r="D172" i="2"/>
  <c r="E172" i="2"/>
  <c r="C382" i="4"/>
  <c r="I37" i="9"/>
  <c r="E33" i="9"/>
  <c r="C301" i="4"/>
  <c r="C348" i="4"/>
  <c r="C254" i="2"/>
  <c r="D254" i="2"/>
  <c r="E254" i="2"/>
  <c r="H15" i="8"/>
  <c r="E19" i="9"/>
  <c r="C58" i="2"/>
  <c r="D58" i="2"/>
  <c r="E58" i="2"/>
  <c r="K8" i="8"/>
  <c r="G9" i="8"/>
  <c r="C94" i="2"/>
  <c r="D94" i="2"/>
  <c r="E94" i="2"/>
  <c r="C164" i="4"/>
  <c r="C174" i="2"/>
  <c r="D174" i="2"/>
  <c r="E174" i="2"/>
  <c r="G13" i="8"/>
  <c r="J33" i="3"/>
  <c r="AH110" i="5"/>
  <c r="D110" i="5"/>
  <c r="M110" i="5"/>
  <c r="V110" i="5"/>
  <c r="AE110" i="5"/>
  <c r="AB110" i="5"/>
  <c r="P110" i="5"/>
  <c r="S110" i="5"/>
  <c r="B108" i="5"/>
  <c r="C37" i="1"/>
  <c r="J344" i="5"/>
  <c r="D18" i="8"/>
  <c r="C288" i="2"/>
  <c r="D288" i="2"/>
  <c r="E288" i="2"/>
  <c r="J38" i="3"/>
  <c r="E44" i="9"/>
  <c r="C335" i="1"/>
  <c r="O340" i="1"/>
  <c r="R32" i="9"/>
  <c r="I29" i="9"/>
  <c r="G21" i="8"/>
  <c r="I42" i="9"/>
  <c r="M31" i="9"/>
  <c r="R19" i="9"/>
  <c r="I8" i="1"/>
  <c r="H8" i="1"/>
  <c r="K25" i="3"/>
  <c r="L25" i="3"/>
  <c r="K29" i="3"/>
  <c r="L29" i="3"/>
  <c r="N124" i="3"/>
  <c r="N130" i="3"/>
  <c r="N129" i="3"/>
  <c r="N117" i="3"/>
  <c r="N426" i="3"/>
  <c r="N485" i="3"/>
  <c r="N115" i="3"/>
  <c r="N454" i="3"/>
  <c r="N514" i="3"/>
  <c r="N442" i="3"/>
  <c r="N445" i="3"/>
  <c r="N450" i="3"/>
  <c r="N430" i="3"/>
  <c r="N464" i="3"/>
  <c r="N440" i="3"/>
  <c r="N462" i="3"/>
  <c r="N127" i="3"/>
  <c r="N148" i="3"/>
  <c r="N128" i="3"/>
  <c r="N147" i="3"/>
  <c r="N152" i="3"/>
  <c r="M344" i="5"/>
  <c r="C169" i="2"/>
  <c r="C13" i="8"/>
  <c r="C16" i="8"/>
  <c r="C19" i="1"/>
  <c r="B461" i="5"/>
  <c r="K14" i="8"/>
  <c r="K16" i="8"/>
  <c r="C218" i="2"/>
  <c r="D218" i="2"/>
  <c r="E218" i="2"/>
  <c r="AH404" i="5"/>
  <c r="C21" i="1"/>
  <c r="C146" i="4"/>
  <c r="E11" i="9"/>
  <c r="D10" i="8"/>
  <c r="D11" i="8"/>
  <c r="C130" i="2"/>
  <c r="D130" i="2"/>
  <c r="E130" i="2"/>
  <c r="C219" i="4"/>
  <c r="C233" i="4"/>
  <c r="C38" i="1"/>
  <c r="C379" i="4"/>
  <c r="I35" i="9"/>
  <c r="J15" i="8"/>
  <c r="J16" i="8"/>
  <c r="C256" i="2"/>
  <c r="D256" i="2"/>
  <c r="E256" i="2"/>
  <c r="V287" i="5"/>
  <c r="C298" i="4"/>
  <c r="I36" i="9"/>
  <c r="C303" i="4"/>
  <c r="G14" i="8"/>
  <c r="C214" i="2"/>
  <c r="D214" i="2"/>
  <c r="E214" i="2"/>
  <c r="C375" i="4"/>
  <c r="K15" i="8"/>
  <c r="C257" i="2"/>
  <c r="D257" i="2"/>
  <c r="E257" i="2"/>
  <c r="J45" i="3"/>
  <c r="C176" i="2"/>
  <c r="D176" i="2"/>
  <c r="E176" i="2"/>
  <c r="I13" i="8"/>
  <c r="I16" i="8"/>
  <c r="C291" i="2"/>
  <c r="D291" i="2"/>
  <c r="E291" i="2"/>
  <c r="F18" i="8"/>
  <c r="B18" i="8"/>
  <c r="G8" i="8"/>
  <c r="G11" i="8"/>
  <c r="C54" i="2"/>
  <c r="D54" i="2"/>
  <c r="E54" i="2"/>
  <c r="E16" i="9"/>
  <c r="C82" i="4"/>
  <c r="C97" i="2"/>
  <c r="D97" i="2"/>
  <c r="E97" i="2"/>
  <c r="J9" i="8"/>
  <c r="C10" i="8"/>
  <c r="C129" i="2"/>
  <c r="C239" i="4"/>
  <c r="E10" i="8"/>
  <c r="C132" i="2"/>
  <c r="D132" i="2"/>
  <c r="E132" i="2"/>
  <c r="D13" i="8"/>
  <c r="D16" i="8"/>
  <c r="C170" i="2"/>
  <c r="D170" i="2"/>
  <c r="E170" i="2"/>
  <c r="P344" i="5"/>
  <c r="C650" i="4"/>
  <c r="M44" i="9"/>
  <c r="R44" i="9"/>
  <c r="J17" i="3"/>
  <c r="K16" i="3"/>
  <c r="L16" i="3"/>
  <c r="C366" i="4"/>
  <c r="G344" i="5"/>
  <c r="B344" i="5"/>
  <c r="J41" i="3"/>
  <c r="K26" i="3"/>
  <c r="L26" i="3"/>
  <c r="E15" i="8"/>
  <c r="E16" i="8"/>
  <c r="C251" i="2"/>
  <c r="D251" i="2"/>
  <c r="E251" i="2"/>
  <c r="C23" i="1"/>
  <c r="I9" i="9"/>
  <c r="R9" i="9"/>
  <c r="C443" i="4"/>
  <c r="I31" i="9"/>
  <c r="C376" i="4"/>
  <c r="C337" i="2"/>
  <c r="D337" i="2"/>
  <c r="E337" i="2"/>
  <c r="M19" i="8"/>
  <c r="M21" i="8"/>
  <c r="M21" i="9"/>
  <c r="R21" i="9"/>
  <c r="C635" i="4"/>
  <c r="C629" i="4"/>
  <c r="M18" i="9"/>
  <c r="J35" i="3"/>
  <c r="K19" i="3"/>
  <c r="L19" i="3"/>
  <c r="K38" i="3"/>
  <c r="L38" i="3"/>
  <c r="H205" i="3"/>
  <c r="J168" i="3"/>
  <c r="C108" i="4"/>
  <c r="C110" i="4"/>
  <c r="E38" i="9"/>
  <c r="R38" i="9"/>
  <c r="I9" i="8"/>
  <c r="C96" i="2"/>
  <c r="D96" i="2"/>
  <c r="E96" i="2"/>
  <c r="H10" i="8"/>
  <c r="C135" i="2"/>
  <c r="D135" i="2"/>
  <c r="E135" i="2"/>
  <c r="C365" i="4"/>
  <c r="I41" i="9"/>
  <c r="I33" i="9"/>
  <c r="C299" i="4"/>
  <c r="C316" i="4"/>
  <c r="I26" i="9"/>
  <c r="C377" i="4"/>
  <c r="E17" i="9"/>
  <c r="C81" i="4"/>
  <c r="C163" i="4"/>
  <c r="C242" i="4"/>
  <c r="C280" i="4"/>
  <c r="M13" i="8"/>
  <c r="C180" i="2"/>
  <c r="D180" i="2"/>
  <c r="E180" i="2"/>
  <c r="E12" i="9"/>
  <c r="C79" i="4"/>
  <c r="C216" i="2"/>
  <c r="D216" i="2"/>
  <c r="E216" i="2"/>
  <c r="I14" i="8"/>
  <c r="C496" i="4"/>
  <c r="M27" i="9"/>
  <c r="G19" i="8"/>
  <c r="C331" i="2"/>
  <c r="D331" i="2"/>
  <c r="E331" i="2"/>
  <c r="Y287" i="5"/>
  <c r="G287" i="5"/>
  <c r="J287" i="5"/>
  <c r="D287" i="5"/>
  <c r="C346" i="1"/>
  <c r="N335" i="1"/>
  <c r="C35" i="1"/>
  <c r="C252" i="2"/>
  <c r="D252" i="2"/>
  <c r="E252" i="2"/>
  <c r="F15" i="8"/>
  <c r="C438" i="4"/>
  <c r="C455" i="4"/>
  <c r="I22" i="9"/>
  <c r="M14" i="9"/>
  <c r="C630" i="4"/>
  <c r="B519" i="5"/>
  <c r="N391" i="3"/>
  <c r="N401" i="3"/>
  <c r="N390" i="3"/>
  <c r="N375" i="3"/>
  <c r="N397" i="3"/>
  <c r="N411" i="3"/>
  <c r="N409" i="3"/>
  <c r="N389" i="3"/>
  <c r="N395" i="3"/>
  <c r="N398" i="3"/>
  <c r="N380" i="3"/>
  <c r="N379" i="3"/>
  <c r="N381" i="3"/>
  <c r="N386" i="3"/>
  <c r="N407" i="3"/>
  <c r="N410" i="3"/>
  <c r="N393" i="3"/>
  <c r="N399" i="3"/>
  <c r="N402" i="3"/>
  <c r="N382" i="3"/>
  <c r="N404" i="3"/>
  <c r="N384" i="3"/>
  <c r="N405" i="3"/>
  <c r="N392" i="3"/>
  <c r="K516" i="3"/>
  <c r="L516" i="3"/>
  <c r="N396" i="3"/>
  <c r="N378" i="3"/>
  <c r="N383" i="3"/>
  <c r="N376" i="3"/>
  <c r="N351" i="3"/>
  <c r="N345" i="3"/>
  <c r="N323" i="3"/>
  <c r="N349" i="3"/>
  <c r="N344" i="3"/>
  <c r="N352" i="3"/>
  <c r="N336" i="3"/>
  <c r="N335" i="3"/>
  <c r="N327" i="3"/>
  <c r="N356" i="3"/>
  <c r="N339" i="3"/>
  <c r="N340" i="3"/>
  <c r="N328" i="3"/>
  <c r="N353" i="3"/>
  <c r="N337" i="3"/>
  <c r="N332" i="3"/>
  <c r="N326" i="3"/>
  <c r="N346" i="3"/>
  <c r="N357" i="3"/>
  <c r="N347" i="3"/>
  <c r="N350" i="3"/>
  <c r="N334" i="3"/>
  <c r="N322" i="3"/>
  <c r="N329" i="3"/>
  <c r="N333" i="3"/>
  <c r="N341" i="3"/>
  <c r="N342" i="3"/>
  <c r="N330" i="3"/>
  <c r="N377" i="3"/>
  <c r="N400" i="3"/>
  <c r="N374" i="3"/>
  <c r="N408" i="3"/>
  <c r="N394" i="3"/>
  <c r="N388" i="3"/>
  <c r="N502" i="3"/>
  <c r="N507" i="3"/>
  <c r="N508" i="3"/>
  <c r="N511" i="3"/>
  <c r="N482" i="3"/>
  <c r="N489" i="3"/>
  <c r="N506" i="3"/>
  <c r="N483" i="3"/>
  <c r="N479" i="3"/>
  <c r="N497" i="3"/>
  <c r="N509" i="3"/>
  <c r="N490" i="3"/>
  <c r="N481" i="3"/>
  <c r="N492" i="3"/>
  <c r="N478" i="3"/>
  <c r="N487" i="3"/>
  <c r="N494" i="3"/>
  <c r="N505" i="3"/>
  <c r="N491" i="3"/>
  <c r="N504" i="3"/>
  <c r="N498" i="3"/>
  <c r="N496" i="3"/>
  <c r="N488" i="3"/>
  <c r="N500" i="3"/>
  <c r="N512" i="3"/>
  <c r="N513" i="3"/>
  <c r="N385" i="3"/>
  <c r="N510" i="3"/>
  <c r="N338" i="3"/>
  <c r="N503" i="3"/>
  <c r="N515" i="3"/>
  <c r="M541" i="3"/>
  <c r="M535" i="3"/>
  <c r="M543" i="3"/>
  <c r="M560" i="3"/>
  <c r="M550" i="3"/>
  <c r="M563" i="3"/>
  <c r="M547" i="3"/>
  <c r="M555" i="3"/>
  <c r="M531" i="3"/>
  <c r="M552" i="3"/>
  <c r="M504" i="3"/>
  <c r="M501" i="3"/>
  <c r="M484" i="3"/>
  <c r="M479" i="3"/>
  <c r="M482" i="3"/>
  <c r="M491" i="3"/>
  <c r="M503" i="3"/>
  <c r="M514" i="3"/>
  <c r="M496" i="3"/>
  <c r="M492" i="3"/>
  <c r="M490" i="3"/>
  <c r="M488" i="3"/>
  <c r="M515" i="3"/>
  <c r="M485" i="3"/>
  <c r="M495" i="3"/>
  <c r="M494" i="3"/>
  <c r="M505" i="3"/>
  <c r="M513" i="3"/>
  <c r="M508" i="3"/>
  <c r="M497" i="3"/>
  <c r="M483" i="3"/>
  <c r="M498" i="3"/>
  <c r="M509" i="3"/>
  <c r="M510" i="3"/>
  <c r="M487" i="3"/>
  <c r="M481" i="3"/>
  <c r="M499" i="3"/>
  <c r="M512" i="3"/>
  <c r="M493" i="3"/>
  <c r="M500" i="3"/>
  <c r="M507" i="3"/>
  <c r="M489" i="3"/>
  <c r="M502" i="3"/>
  <c r="M506" i="3"/>
  <c r="M511" i="3"/>
  <c r="M478" i="3"/>
  <c r="M486" i="3"/>
  <c r="M447" i="3"/>
  <c r="M452" i="3"/>
  <c r="M434" i="3"/>
  <c r="M436" i="3"/>
  <c r="M457" i="3"/>
  <c r="M446" i="3"/>
  <c r="M435" i="3"/>
  <c r="M438" i="3"/>
  <c r="M450" i="3"/>
  <c r="M443" i="3"/>
  <c r="M427" i="3"/>
  <c r="M440" i="3"/>
  <c r="M454" i="3"/>
  <c r="M458" i="3"/>
  <c r="M444" i="3"/>
  <c r="M429" i="3"/>
  <c r="M442" i="3"/>
  <c r="M459" i="3"/>
  <c r="M430" i="3"/>
  <c r="M453" i="3"/>
  <c r="M456" i="3"/>
  <c r="M448" i="3"/>
  <c r="M463" i="3"/>
  <c r="M428" i="3"/>
  <c r="M431" i="3"/>
  <c r="M449" i="3"/>
  <c r="M437" i="3"/>
  <c r="M455" i="3"/>
  <c r="M460" i="3"/>
  <c r="M462" i="3"/>
  <c r="M451" i="3"/>
  <c r="M441" i="3"/>
  <c r="M433" i="3"/>
  <c r="M432" i="3"/>
  <c r="M445" i="3"/>
  <c r="M461" i="3"/>
  <c r="K464" i="3"/>
  <c r="L464" i="3"/>
  <c r="M439" i="3"/>
  <c r="M400" i="3"/>
  <c r="M381" i="3"/>
  <c r="M397" i="3"/>
  <c r="M393" i="3"/>
  <c r="M410" i="3"/>
  <c r="M378" i="3"/>
  <c r="M374" i="3"/>
  <c r="M396" i="3"/>
  <c r="M392" i="3"/>
  <c r="M402" i="3"/>
  <c r="M407" i="3"/>
  <c r="M403" i="3"/>
  <c r="M388" i="3"/>
  <c r="M390" i="3"/>
  <c r="M382" i="3"/>
  <c r="M395" i="3"/>
  <c r="M398" i="3"/>
  <c r="M377" i="3"/>
  <c r="M383" i="3"/>
  <c r="M375" i="3"/>
  <c r="M387" i="3"/>
  <c r="M394" i="3"/>
  <c r="M379" i="3"/>
  <c r="M380" i="3"/>
  <c r="M409" i="3"/>
  <c r="M408" i="3"/>
  <c r="M401" i="3"/>
  <c r="M391" i="3"/>
  <c r="M406" i="3"/>
  <c r="M376" i="3"/>
  <c r="M385" i="3"/>
  <c r="M405" i="3"/>
  <c r="M389" i="3"/>
  <c r="M399" i="3"/>
  <c r="M411" i="3"/>
  <c r="K412" i="3"/>
  <c r="L412" i="3"/>
  <c r="M404" i="3"/>
  <c r="M386" i="3"/>
  <c r="M324" i="3"/>
  <c r="M327" i="3"/>
  <c r="M329" i="3"/>
  <c r="M335" i="3"/>
  <c r="M340" i="3"/>
  <c r="M342" i="3"/>
  <c r="M344" i="3"/>
  <c r="M346" i="3"/>
  <c r="M349" i="3"/>
  <c r="M351" i="3"/>
  <c r="M354" i="3"/>
  <c r="K360" i="3"/>
  <c r="L360" i="3"/>
  <c r="M332" i="3"/>
  <c r="M338" i="3"/>
  <c r="M326" i="3"/>
  <c r="M331" i="3"/>
  <c r="M337" i="3"/>
  <c r="M339" i="3"/>
  <c r="M348" i="3"/>
  <c r="M357" i="3"/>
  <c r="M359" i="3"/>
  <c r="M323" i="3"/>
  <c r="M325" i="3"/>
  <c r="M328" i="3"/>
  <c r="M330" i="3"/>
  <c r="M333" i="3"/>
  <c r="M334" i="3"/>
  <c r="M341" i="3"/>
  <c r="M343" i="3"/>
  <c r="M345" i="3"/>
  <c r="M347" i="3"/>
  <c r="M350" i="3"/>
  <c r="M353" i="3"/>
  <c r="M356" i="3"/>
  <c r="M336" i="3"/>
  <c r="M352" i="3"/>
  <c r="M355" i="3"/>
  <c r="M358" i="3"/>
  <c r="M322" i="3"/>
  <c r="M298" i="3"/>
  <c r="M299" i="3"/>
  <c r="M270" i="3"/>
  <c r="M304" i="3"/>
  <c r="M301" i="3"/>
  <c r="M289" i="3"/>
  <c r="M279" i="3"/>
  <c r="M293" i="3"/>
  <c r="M271" i="3"/>
  <c r="M272" i="3"/>
  <c r="M278" i="3"/>
  <c r="M306" i="3"/>
  <c r="M284" i="3"/>
  <c r="M286" i="3"/>
  <c r="M288" i="3"/>
  <c r="M274" i="3"/>
  <c r="M283" i="3"/>
  <c r="M291" i="3"/>
  <c r="M305" i="3"/>
  <c r="M276" i="3"/>
  <c r="M307" i="3"/>
  <c r="M303" i="3"/>
  <c r="M300" i="3"/>
  <c r="M295" i="3"/>
  <c r="M297" i="3"/>
  <c r="M296" i="3"/>
  <c r="M294" i="3"/>
  <c r="M290" i="3"/>
  <c r="M281" i="3"/>
  <c r="M285" i="3"/>
  <c r="M292" i="3"/>
  <c r="M282" i="3"/>
  <c r="M280" i="3"/>
  <c r="M302" i="3"/>
  <c r="M287" i="3"/>
  <c r="M277" i="3"/>
  <c r="M275" i="3"/>
  <c r="M254" i="3"/>
  <c r="M244" i="3"/>
  <c r="M239" i="3"/>
  <c r="M255" i="3"/>
  <c r="M248" i="3"/>
  <c r="M229" i="3"/>
  <c r="M245" i="3"/>
  <c r="M237" i="3"/>
  <c r="M222" i="3"/>
  <c r="M246" i="3"/>
  <c r="M238" i="3"/>
  <c r="M236" i="3"/>
  <c r="M226" i="3"/>
  <c r="M230" i="3"/>
  <c r="M220" i="3"/>
  <c r="M241" i="3"/>
  <c r="M218" i="3"/>
  <c r="M228" i="3"/>
  <c r="M219" i="3"/>
  <c r="M242" i="3"/>
  <c r="M224" i="3"/>
  <c r="M253" i="3"/>
  <c r="M240" i="3"/>
  <c r="M243" i="3"/>
  <c r="M225" i="3"/>
  <c r="M232" i="3"/>
  <c r="M250" i="3"/>
  <c r="M234" i="3"/>
  <c r="M247" i="3"/>
  <c r="M223" i="3"/>
  <c r="M221" i="3"/>
  <c r="M252" i="3"/>
  <c r="M231" i="3"/>
  <c r="M233" i="3"/>
  <c r="M249" i="3"/>
  <c r="M227" i="3"/>
  <c r="M235" i="3"/>
  <c r="M186" i="3"/>
  <c r="M175" i="3"/>
  <c r="M187" i="3"/>
  <c r="M199" i="3"/>
  <c r="M167" i="3"/>
  <c r="M184" i="3"/>
  <c r="M191" i="3"/>
  <c r="M180" i="3"/>
  <c r="M203" i="3"/>
  <c r="M202" i="3"/>
  <c r="M178" i="3"/>
  <c r="M172" i="3"/>
  <c r="M170" i="3"/>
  <c r="M195" i="3"/>
  <c r="M196" i="3"/>
  <c r="M194" i="3"/>
  <c r="M177" i="3"/>
  <c r="M185" i="3"/>
  <c r="M173" i="3"/>
  <c r="M179" i="3"/>
  <c r="M171" i="3"/>
  <c r="M189" i="3"/>
  <c r="M174" i="3"/>
  <c r="M198" i="3"/>
  <c r="M193" i="3"/>
  <c r="M188" i="3"/>
  <c r="M197" i="3"/>
  <c r="M176" i="3"/>
  <c r="M204" i="3"/>
  <c r="M190" i="3"/>
  <c r="M181" i="3"/>
  <c r="M192" i="3"/>
  <c r="M168" i="3"/>
  <c r="M183" i="3"/>
  <c r="M201" i="3"/>
  <c r="M182" i="3"/>
  <c r="M200" i="3"/>
  <c r="M117" i="3"/>
  <c r="M119" i="3"/>
  <c r="M122" i="3"/>
  <c r="M124" i="3"/>
  <c r="M126" i="3"/>
  <c r="M127" i="3"/>
  <c r="M131" i="3"/>
  <c r="M132" i="3"/>
  <c r="M134" i="3"/>
  <c r="M137" i="3"/>
  <c r="M148" i="3"/>
  <c r="M151" i="3"/>
  <c r="M140" i="3"/>
  <c r="M147" i="3"/>
  <c r="M130" i="3"/>
  <c r="M136" i="3"/>
  <c r="M139" i="3"/>
  <c r="M141" i="3"/>
  <c r="M143" i="3"/>
  <c r="M144" i="3"/>
  <c r="M146" i="3"/>
  <c r="K153" i="3"/>
  <c r="L153" i="3"/>
  <c r="M120" i="3"/>
  <c r="M145" i="3"/>
  <c r="M149" i="3"/>
  <c r="M118" i="3"/>
  <c r="M121" i="3"/>
  <c r="M123" i="3"/>
  <c r="M125" i="3"/>
  <c r="M129" i="3"/>
  <c r="M133" i="3"/>
  <c r="M135" i="3"/>
  <c r="M138" i="3"/>
  <c r="M150" i="3"/>
  <c r="M142" i="3"/>
  <c r="M128" i="3"/>
  <c r="M152" i="3"/>
  <c r="M116" i="3"/>
  <c r="M97" i="3"/>
  <c r="M73" i="3"/>
  <c r="M94" i="3"/>
  <c r="M93" i="3"/>
  <c r="M79" i="3"/>
  <c r="M86" i="3"/>
  <c r="M95" i="3"/>
  <c r="M78" i="3"/>
  <c r="M76" i="3"/>
  <c r="M68" i="3"/>
  <c r="M85" i="3"/>
  <c r="M65" i="3"/>
  <c r="M91" i="3"/>
  <c r="M89" i="3"/>
  <c r="M72" i="3"/>
  <c r="M92" i="3"/>
  <c r="M82" i="3"/>
  <c r="M67" i="3"/>
  <c r="M69" i="3"/>
  <c r="M83" i="3"/>
  <c r="M99" i="3"/>
  <c r="M75" i="3"/>
  <c r="M88" i="3"/>
  <c r="M71" i="3"/>
  <c r="M74" i="3"/>
  <c r="M87" i="3"/>
  <c r="M70" i="3"/>
  <c r="M96" i="3"/>
  <c r="M98" i="3"/>
  <c r="M81" i="3"/>
  <c r="M101" i="3"/>
  <c r="M80" i="3"/>
  <c r="M100" i="3"/>
  <c r="M90" i="3"/>
  <c r="M77" i="3"/>
  <c r="M66" i="3"/>
  <c r="M84" i="3"/>
  <c r="F61" i="2"/>
  <c r="F260" i="2"/>
  <c r="F250" i="2"/>
  <c r="F338" i="2"/>
  <c r="F301" i="2"/>
  <c r="F378" i="2"/>
  <c r="F380" i="2"/>
  <c r="F497" i="2"/>
  <c r="F446" i="2"/>
  <c r="F458" i="2"/>
  <c r="F407" i="2"/>
  <c r="F419" i="2"/>
  <c r="F328" i="2"/>
  <c r="F223" i="2"/>
  <c r="B22" i="2"/>
  <c r="F18" i="2"/>
  <c r="F181" i="2"/>
  <c r="F183" i="2"/>
  <c r="F141" i="2"/>
  <c r="F143" i="2"/>
  <c r="F63" i="2"/>
  <c r="D455" i="2"/>
  <c r="E455" i="2"/>
  <c r="D447" i="2"/>
  <c r="E447" i="2"/>
  <c r="C456" i="2"/>
  <c r="D456" i="2"/>
  <c r="E456" i="2"/>
  <c r="D493" i="2"/>
  <c r="E493" i="2"/>
  <c r="O743" i="1"/>
  <c r="Q8" i="9"/>
  <c r="D454" i="2"/>
  <c r="E454" i="2"/>
  <c r="O817" i="1"/>
  <c r="D451" i="2"/>
  <c r="E451" i="2"/>
  <c r="Q33" i="9"/>
  <c r="D487" i="2"/>
  <c r="E487" i="2"/>
  <c r="D484" i="2"/>
  <c r="E484" i="2"/>
  <c r="Q13" i="9"/>
  <c r="P827" i="4"/>
  <c r="C864" i="4"/>
  <c r="P826" i="4"/>
  <c r="D491" i="2"/>
  <c r="E491" i="2"/>
  <c r="D453" i="2"/>
  <c r="E453" i="2"/>
  <c r="O803" i="1"/>
  <c r="O804" i="1"/>
  <c r="O832" i="1"/>
  <c r="O820" i="1"/>
  <c r="O816" i="1"/>
  <c r="O808" i="1"/>
  <c r="O815" i="1"/>
  <c r="O814" i="1"/>
  <c r="O767" i="1"/>
  <c r="O768" i="1"/>
  <c r="O731" i="1"/>
  <c r="O730" i="1"/>
  <c r="O747" i="1"/>
  <c r="O752" i="1"/>
  <c r="C796" i="4"/>
  <c r="P793" i="4"/>
  <c r="D448" i="2"/>
  <c r="E448" i="2"/>
  <c r="C495" i="2"/>
  <c r="D495" i="2"/>
  <c r="E495" i="2"/>
  <c r="Q37" i="9"/>
  <c r="D452" i="2"/>
  <c r="E452" i="2"/>
  <c r="O756" i="1"/>
  <c r="D57" i="2"/>
  <c r="E57" i="2"/>
  <c r="D98" i="2"/>
  <c r="E98" i="2"/>
  <c r="O433" i="1"/>
  <c r="D259" i="2"/>
  <c r="E259" i="2"/>
  <c r="O543" i="1"/>
  <c r="O559" i="1"/>
  <c r="O565" i="1"/>
  <c r="O535" i="1"/>
  <c r="O547" i="1"/>
  <c r="O541" i="1"/>
  <c r="O544" i="1"/>
  <c r="O564" i="1"/>
  <c r="O542" i="1"/>
  <c r="O550" i="1"/>
  <c r="O568" i="1"/>
  <c r="O548" i="1"/>
  <c r="O545" i="1"/>
  <c r="O538" i="1"/>
  <c r="O562" i="1"/>
  <c r="O566" i="1"/>
  <c r="O551" i="1"/>
  <c r="O549" i="1"/>
  <c r="O553" i="1"/>
  <c r="O552" i="1"/>
  <c r="O563" i="1"/>
  <c r="O555" i="1"/>
  <c r="O147" i="1"/>
  <c r="O154" i="1"/>
  <c r="O139" i="1"/>
  <c r="O157" i="1"/>
  <c r="O148" i="1"/>
  <c r="O155" i="1"/>
  <c r="O170" i="1"/>
  <c r="O152" i="1"/>
  <c r="O153" i="1"/>
  <c r="O171" i="1"/>
  <c r="O175" i="1"/>
  <c r="O164" i="1"/>
  <c r="O165" i="1"/>
  <c r="O145" i="1"/>
  <c r="O161" i="1"/>
  <c r="O169" i="1"/>
  <c r="O150" i="1"/>
  <c r="O143" i="1"/>
  <c r="O141" i="1"/>
  <c r="O176" i="1"/>
  <c r="O168" i="1"/>
  <c r="O159" i="1"/>
  <c r="O172" i="1"/>
  <c r="O162" i="1"/>
  <c r="O142" i="1"/>
  <c r="O158" i="1"/>
  <c r="O167" i="1"/>
  <c r="O144" i="1"/>
  <c r="O149" i="1"/>
  <c r="O166" i="1"/>
  <c r="O173" i="1"/>
  <c r="O174" i="1"/>
  <c r="D90" i="2"/>
  <c r="E90" i="2"/>
  <c r="E23" i="9"/>
  <c r="D138" i="2"/>
  <c r="E138" i="2"/>
  <c r="D50" i="2"/>
  <c r="E50" i="2"/>
  <c r="C9" i="2"/>
  <c r="K11" i="8"/>
  <c r="O163" i="1"/>
  <c r="O280" i="1"/>
  <c r="D99" i="2"/>
  <c r="E99" i="2"/>
  <c r="O151" i="1"/>
  <c r="O301" i="1"/>
  <c r="O299" i="1"/>
  <c r="B13" i="8"/>
  <c r="O277" i="1"/>
  <c r="O411" i="1"/>
  <c r="O417" i="1"/>
  <c r="D295" i="2"/>
  <c r="E295" i="2"/>
  <c r="C250" i="2"/>
  <c r="D249" i="2"/>
  <c r="E249" i="2"/>
  <c r="O557" i="1"/>
  <c r="D210" i="2"/>
  <c r="E210" i="2"/>
  <c r="C211" i="2"/>
  <c r="M13" i="9"/>
  <c r="R13" i="9"/>
  <c r="J46" i="9"/>
  <c r="O567" i="1"/>
  <c r="O471" i="1"/>
  <c r="O501" i="1"/>
  <c r="O561" i="1"/>
  <c r="O534" i="1"/>
  <c r="O554" i="1"/>
  <c r="O546" i="1"/>
  <c r="M11" i="9"/>
  <c r="O533" i="1"/>
  <c r="D374" i="2"/>
  <c r="E374" i="2"/>
  <c r="D287" i="2"/>
  <c r="E287" i="2"/>
  <c r="C289" i="2"/>
  <c r="D46" i="9"/>
  <c r="C141" i="2"/>
  <c r="O305" i="1"/>
  <c r="F46" i="9"/>
  <c r="O302" i="1"/>
  <c r="O295" i="1"/>
  <c r="O430" i="1"/>
  <c r="O435" i="1"/>
  <c r="O569" i="1"/>
  <c r="F21" i="8"/>
  <c r="H21" i="8"/>
  <c r="O536" i="1"/>
  <c r="O215" i="1"/>
  <c r="O241" i="1"/>
  <c r="O210" i="1"/>
  <c r="O223" i="1"/>
  <c r="O232" i="1"/>
  <c r="O236" i="1"/>
  <c r="O225" i="1"/>
  <c r="O235" i="1"/>
  <c r="O207" i="1"/>
  <c r="O224" i="1"/>
  <c r="O213" i="1"/>
  <c r="O211" i="1"/>
  <c r="O212" i="1"/>
  <c r="O231" i="1"/>
  <c r="O214" i="1"/>
  <c r="O226" i="1"/>
  <c r="O216" i="1"/>
  <c r="O205" i="1"/>
  <c r="O230" i="1"/>
  <c r="O228" i="1"/>
  <c r="O220" i="1"/>
  <c r="O233" i="1"/>
  <c r="O222" i="1"/>
  <c r="O219" i="1"/>
  <c r="O238" i="1"/>
  <c r="O208" i="1"/>
  <c r="O227" i="1"/>
  <c r="O234" i="1"/>
  <c r="O206" i="1"/>
  <c r="O218" i="1"/>
  <c r="O240" i="1"/>
  <c r="M12" i="9"/>
  <c r="O570" i="1"/>
  <c r="K46" i="9"/>
  <c r="O537" i="1"/>
  <c r="D89" i="2"/>
  <c r="E89" i="2"/>
  <c r="C91" i="2"/>
  <c r="O288" i="1"/>
  <c r="O278" i="1"/>
  <c r="O293" i="1"/>
  <c r="O307" i="1"/>
  <c r="O283" i="1"/>
  <c r="O284" i="1"/>
  <c r="O271" i="1"/>
  <c r="O298" i="1"/>
  <c r="O287" i="1"/>
  <c r="O297" i="1"/>
  <c r="O304" i="1"/>
  <c r="O300" i="1"/>
  <c r="O279" i="1"/>
  <c r="O275" i="1"/>
  <c r="O289" i="1"/>
  <c r="O272" i="1"/>
  <c r="O270" i="1"/>
  <c r="O306" i="1"/>
  <c r="O292" i="1"/>
  <c r="O286" i="1"/>
  <c r="O273" i="1"/>
  <c r="O285" i="1"/>
  <c r="O303" i="1"/>
  <c r="O282" i="1"/>
  <c r="O291" i="1"/>
  <c r="O274" i="1"/>
  <c r="O294" i="1"/>
  <c r="O290" i="1"/>
  <c r="D292" i="2"/>
  <c r="E292" i="2"/>
  <c r="C299" i="2"/>
  <c r="D299" i="2"/>
  <c r="E299" i="2"/>
  <c r="E29" i="9"/>
  <c r="O424" i="1"/>
  <c r="O405" i="1"/>
  <c r="O409" i="1"/>
  <c r="O408" i="1"/>
  <c r="O428" i="1"/>
  <c r="O412" i="1"/>
  <c r="O406" i="1"/>
  <c r="O426" i="1"/>
  <c r="O422" i="1"/>
  <c r="O414" i="1"/>
  <c r="O432" i="1"/>
  <c r="O421" i="1"/>
  <c r="O427" i="1"/>
  <c r="O437" i="1"/>
  <c r="O410" i="1"/>
  <c r="O425" i="1"/>
  <c r="O407" i="1"/>
  <c r="O431" i="1"/>
  <c r="O418" i="1"/>
  <c r="O419" i="1"/>
  <c r="O429" i="1"/>
  <c r="O404" i="1"/>
  <c r="O403" i="1"/>
  <c r="O413" i="1"/>
  <c r="O438" i="1"/>
  <c r="O401" i="1"/>
  <c r="O436" i="1"/>
  <c r="O416" i="1"/>
  <c r="O434" i="1"/>
  <c r="E35" i="9"/>
  <c r="O156" i="1"/>
  <c r="D56" i="2"/>
  <c r="E56" i="2"/>
  <c r="E41" i="9"/>
  <c r="R41" i="9"/>
  <c r="C182" i="4"/>
  <c r="P156" i="4"/>
  <c r="O276" i="1"/>
  <c r="D178" i="2"/>
  <c r="E178" i="2"/>
  <c r="D215" i="2"/>
  <c r="E215" i="2"/>
  <c r="C14" i="2"/>
  <c r="O360" i="1"/>
  <c r="O349" i="1"/>
  <c r="O347" i="1"/>
  <c r="O356" i="1"/>
  <c r="O343" i="1"/>
  <c r="O338" i="1"/>
  <c r="O371" i="1"/>
  <c r="O346" i="1"/>
  <c r="D179" i="2"/>
  <c r="E179" i="2"/>
  <c r="C318" i="4"/>
  <c r="P292" i="4"/>
  <c r="D173" i="2"/>
  <c r="E173" i="2"/>
  <c r="O420" i="1"/>
  <c r="C21" i="8"/>
  <c r="O423" i="1"/>
  <c r="O467" i="1"/>
  <c r="O500" i="1"/>
  <c r="O486" i="1"/>
  <c r="O482" i="1"/>
  <c r="O468" i="1"/>
  <c r="O484" i="1"/>
  <c r="O487" i="1"/>
  <c r="O493" i="1"/>
  <c r="O496" i="1"/>
  <c r="O498" i="1"/>
  <c r="O473" i="1"/>
  <c r="O503" i="1"/>
  <c r="O472" i="1"/>
  <c r="O479" i="1"/>
  <c r="O504" i="1"/>
  <c r="O497" i="1"/>
  <c r="O488" i="1"/>
  <c r="O478" i="1"/>
  <c r="O474" i="1"/>
  <c r="O489" i="1"/>
  <c r="O477" i="1"/>
  <c r="O494" i="1"/>
  <c r="O491" i="1"/>
  <c r="O480" i="1"/>
  <c r="O502" i="1"/>
  <c r="O469" i="1"/>
  <c r="O490" i="1"/>
  <c r="O485" i="1"/>
  <c r="O476" i="1"/>
  <c r="O499" i="1"/>
  <c r="O281" i="1"/>
  <c r="O481" i="1"/>
  <c r="O415" i="1"/>
  <c r="O492" i="1"/>
  <c r="O540" i="1"/>
  <c r="O237" i="1"/>
  <c r="D255" i="2"/>
  <c r="E255" i="2"/>
  <c r="D336" i="2"/>
  <c r="E336" i="2"/>
  <c r="C338" i="2"/>
  <c r="D338" i="2"/>
  <c r="E338" i="2"/>
  <c r="R20" i="9"/>
  <c r="K45" i="3"/>
  <c r="L45" i="3"/>
  <c r="K22" i="3"/>
  <c r="L22" i="3"/>
  <c r="K36" i="3"/>
  <c r="L36" i="3"/>
  <c r="K41" i="3"/>
  <c r="L41" i="3"/>
  <c r="K35" i="3"/>
  <c r="L35" i="3"/>
  <c r="K15" i="3"/>
  <c r="L15" i="3"/>
  <c r="K31" i="3"/>
  <c r="L31" i="3"/>
  <c r="K11" i="3"/>
  <c r="L11" i="3"/>
  <c r="K37" i="3"/>
  <c r="L37" i="3"/>
  <c r="K34" i="3"/>
  <c r="L34" i="3"/>
  <c r="K33" i="3"/>
  <c r="L33" i="3"/>
  <c r="R14" i="9"/>
  <c r="R36" i="9"/>
  <c r="R22" i="9"/>
  <c r="R31" i="9"/>
  <c r="R30" i="9"/>
  <c r="R18" i="9"/>
  <c r="P698" i="4"/>
  <c r="R42" i="9"/>
  <c r="P726" i="4"/>
  <c r="P718" i="4"/>
  <c r="P710" i="4"/>
  <c r="P715" i="4"/>
  <c r="P694" i="4"/>
  <c r="P709" i="4"/>
  <c r="P693" i="4"/>
  <c r="P724" i="4"/>
  <c r="P712" i="4"/>
  <c r="P701" i="4"/>
  <c r="P722" i="4"/>
  <c r="P711" i="4"/>
  <c r="P707" i="4"/>
  <c r="P713" i="4"/>
  <c r="P690" i="4"/>
  <c r="P706" i="4"/>
  <c r="P725" i="4"/>
  <c r="P691" i="4"/>
  <c r="P702" i="4"/>
  <c r="P717" i="4"/>
  <c r="P699" i="4"/>
  <c r="P700" i="4"/>
  <c r="P720" i="4"/>
  <c r="P703" i="4"/>
  <c r="P689" i="4"/>
  <c r="P696" i="4"/>
  <c r="P721" i="4"/>
  <c r="P705" i="4"/>
  <c r="P692" i="4"/>
  <c r="P704" i="4"/>
  <c r="P716" i="4"/>
  <c r="P719" i="4"/>
  <c r="P723" i="4"/>
  <c r="P714" i="4"/>
  <c r="P697" i="4"/>
  <c r="P695" i="4"/>
  <c r="D444" i="2"/>
  <c r="E444" i="2"/>
  <c r="C446" i="2"/>
  <c r="D446" i="2"/>
  <c r="E446" i="2"/>
  <c r="O830" i="1"/>
  <c r="O806" i="1"/>
  <c r="O805" i="1"/>
  <c r="O748" i="1"/>
  <c r="O738" i="1"/>
  <c r="O823" i="1"/>
  <c r="O813" i="1"/>
  <c r="O802" i="1"/>
  <c r="Q17" i="9"/>
  <c r="R17" i="9"/>
  <c r="B24" i="8"/>
  <c r="R29" i="9"/>
  <c r="O758" i="1"/>
  <c r="O751" i="1"/>
  <c r="O737" i="1"/>
  <c r="O740" i="1"/>
  <c r="O762" i="1"/>
  <c r="O744" i="1"/>
  <c r="O796" i="1"/>
  <c r="O795" i="1"/>
  <c r="O801" i="1"/>
  <c r="O822" i="1"/>
  <c r="O818" i="1"/>
  <c r="O827" i="1"/>
  <c r="O807" i="1"/>
  <c r="O819" i="1"/>
  <c r="O799" i="1"/>
  <c r="H47" i="3"/>
  <c r="R26" i="9"/>
  <c r="R16" i="9"/>
  <c r="R40" i="9"/>
  <c r="R15" i="9"/>
  <c r="D483" i="2"/>
  <c r="E483" i="2"/>
  <c r="C485" i="2"/>
  <c r="D485" i="2"/>
  <c r="E485" i="2"/>
  <c r="N645" i="3"/>
  <c r="N652" i="3"/>
  <c r="N640" i="3"/>
  <c r="N634" i="3"/>
  <c r="N660" i="3"/>
  <c r="N653" i="3"/>
  <c r="N654" i="3"/>
  <c r="N647" i="3"/>
  <c r="N661" i="3"/>
  <c r="N651" i="3"/>
  <c r="N665" i="3"/>
  <c r="N631" i="3"/>
  <c r="N669" i="3"/>
  <c r="N668" i="3"/>
  <c r="N648" i="3"/>
  <c r="N658" i="3"/>
  <c r="N664" i="3"/>
  <c r="N633" i="3"/>
  <c r="N642" i="3"/>
  <c r="N635" i="3"/>
  <c r="N644" i="3"/>
  <c r="N649" i="3"/>
  <c r="N643" i="3"/>
  <c r="N662" i="3"/>
  <c r="N667" i="3"/>
  <c r="N637" i="3"/>
  <c r="N650" i="3"/>
  <c r="N655" i="3"/>
  <c r="N639" i="3"/>
  <c r="N646" i="3"/>
  <c r="N641" i="3"/>
  <c r="N636" i="3"/>
  <c r="N663" i="3"/>
  <c r="N666" i="3"/>
  <c r="N657" i="3"/>
  <c r="Q10" i="9"/>
  <c r="R10" i="9"/>
  <c r="Q27" i="9"/>
  <c r="R27" i="9"/>
  <c r="O741" i="1"/>
  <c r="O763" i="1"/>
  <c r="O765" i="1"/>
  <c r="O745" i="1"/>
  <c r="O735" i="1"/>
  <c r="O764" i="1"/>
  <c r="O761" i="1"/>
  <c r="L632" i="3"/>
  <c r="K669" i="3"/>
  <c r="L669" i="3"/>
  <c r="O739" i="1"/>
  <c r="O754" i="1"/>
  <c r="O742" i="1"/>
  <c r="O736" i="1"/>
  <c r="O759" i="1"/>
  <c r="O829" i="1"/>
  <c r="O798" i="1"/>
  <c r="O800" i="1"/>
  <c r="O826" i="1"/>
  <c r="O833" i="1"/>
  <c r="R39" i="9"/>
  <c r="O733" i="1"/>
  <c r="O750" i="1"/>
  <c r="O797" i="1"/>
  <c r="O746" i="1"/>
  <c r="O734" i="1"/>
  <c r="O760" i="1"/>
  <c r="O732" i="1"/>
  <c r="O755" i="1"/>
  <c r="O753" i="1"/>
  <c r="O811" i="1"/>
  <c r="O810" i="1"/>
  <c r="O824" i="1"/>
  <c r="O812" i="1"/>
  <c r="O825" i="1"/>
  <c r="O821" i="1"/>
  <c r="O809" i="1"/>
  <c r="O828" i="1"/>
  <c r="O831" i="1"/>
  <c r="O749" i="1"/>
  <c r="K580" i="3"/>
  <c r="L580" i="3"/>
  <c r="J618" i="3"/>
  <c r="N580" i="3"/>
  <c r="N618" i="3"/>
  <c r="B25" i="8"/>
  <c r="N632" i="3"/>
  <c r="K584" i="3"/>
  <c r="L584" i="3"/>
  <c r="N656" i="3"/>
  <c r="O766" i="1"/>
  <c r="P556" i="4"/>
  <c r="P590" i="4"/>
  <c r="P553" i="4"/>
  <c r="P580" i="4"/>
  <c r="P557" i="4"/>
  <c r="P436" i="4"/>
  <c r="P449" i="4"/>
  <c r="O599" i="1"/>
  <c r="B14" i="8"/>
  <c r="R28" i="9"/>
  <c r="M8" i="8"/>
  <c r="C60" i="2"/>
  <c r="C368" i="2"/>
  <c r="D366" i="2"/>
  <c r="E366" i="2"/>
  <c r="O357" i="1"/>
  <c r="P147" i="4"/>
  <c r="P175" i="4"/>
  <c r="R33" i="9"/>
  <c r="O203" i="1"/>
  <c r="B16" i="8"/>
  <c r="O362" i="1"/>
  <c r="O339" i="1"/>
  <c r="O350" i="1"/>
  <c r="G46" i="9"/>
  <c r="B10" i="8"/>
  <c r="K290" i="3"/>
  <c r="L290" i="3"/>
  <c r="J308" i="3"/>
  <c r="K17" i="3"/>
  <c r="L17" i="3"/>
  <c r="I20" i="8"/>
  <c r="I21" i="8"/>
  <c r="C373" i="2"/>
  <c r="O366" i="1"/>
  <c r="O341" i="1"/>
  <c r="O353" i="1"/>
  <c r="O358" i="1"/>
  <c r="R12" i="9"/>
  <c r="O344" i="1"/>
  <c r="C220" i="2"/>
  <c r="D220" i="2"/>
  <c r="E220" i="2"/>
  <c r="M14" i="8"/>
  <c r="M16" i="8"/>
  <c r="C75" i="4"/>
  <c r="C73" i="1"/>
  <c r="H11" i="8"/>
  <c r="D212" i="2"/>
  <c r="E212" i="2"/>
  <c r="C221" i="2"/>
  <c r="D221" i="2"/>
  <c r="E221" i="2"/>
  <c r="I44" i="9"/>
  <c r="K229" i="3"/>
  <c r="L229" i="3"/>
  <c r="N229" i="3"/>
  <c r="J256" i="3"/>
  <c r="C523" i="4"/>
  <c r="H46" i="9"/>
  <c r="O369" i="1"/>
  <c r="C260" i="2"/>
  <c r="D260" i="2"/>
  <c r="E260" i="2"/>
  <c r="C358" i="4"/>
  <c r="C386" i="4"/>
  <c r="I34" i="9"/>
  <c r="R34" i="9"/>
  <c r="E11" i="8"/>
  <c r="D169" i="2"/>
  <c r="E169" i="2"/>
  <c r="C171" i="2"/>
  <c r="B110" i="5"/>
  <c r="J8" i="1"/>
  <c r="C9" i="1"/>
  <c r="B577" i="5"/>
  <c r="D326" i="2"/>
  <c r="E326" i="2"/>
  <c r="C328" i="2"/>
  <c r="D328" i="2"/>
  <c r="E328" i="2"/>
  <c r="C51" i="2"/>
  <c r="D51" i="2"/>
  <c r="E51" i="2"/>
  <c r="D49" i="2"/>
  <c r="E49" i="2"/>
  <c r="C181" i="2"/>
  <c r="D181" i="2"/>
  <c r="E181" i="2"/>
  <c r="O146" i="1"/>
  <c r="O160" i="1"/>
  <c r="O140" i="1"/>
  <c r="O138" i="1"/>
  <c r="R11" i="9"/>
  <c r="R23" i="9"/>
  <c r="G16" i="8"/>
  <c r="O352" i="1"/>
  <c r="O364" i="1"/>
  <c r="C101" i="2"/>
  <c r="D101" i="2"/>
  <c r="E101" i="2"/>
  <c r="K168" i="3"/>
  <c r="L168" i="3"/>
  <c r="J205" i="3"/>
  <c r="C131" i="2"/>
  <c r="D131" i="2"/>
  <c r="E131" i="2"/>
  <c r="D129" i="2"/>
  <c r="E129" i="2"/>
  <c r="D228" i="5"/>
  <c r="AE228" i="5"/>
  <c r="P228" i="5"/>
  <c r="AH228" i="5"/>
  <c r="S228" i="5"/>
  <c r="V228" i="5"/>
  <c r="J228" i="5"/>
  <c r="Y228" i="5"/>
  <c r="G228" i="5"/>
  <c r="AB228" i="5"/>
  <c r="M228" i="5"/>
  <c r="E25" i="9"/>
  <c r="C621" i="4"/>
  <c r="C659" i="4"/>
  <c r="P637" i="4"/>
  <c r="C598" i="1"/>
  <c r="O337" i="1"/>
  <c r="O373" i="1"/>
  <c r="O370" i="1"/>
  <c r="O365" i="1"/>
  <c r="O368" i="1"/>
  <c r="O351" i="1"/>
  <c r="O361" i="1"/>
  <c r="O336" i="1"/>
  <c r="O335" i="1"/>
  <c r="C61" i="2"/>
  <c r="D61" i="2"/>
  <c r="E61" i="2"/>
  <c r="R35" i="9"/>
  <c r="O355" i="1"/>
  <c r="O342" i="1"/>
  <c r="O345" i="1"/>
  <c r="O359" i="1"/>
  <c r="O372" i="1"/>
  <c r="O348" i="1"/>
  <c r="O363" i="1"/>
  <c r="O354" i="1"/>
  <c r="O367" i="1"/>
  <c r="C8" i="2"/>
  <c r="R37" i="9"/>
  <c r="B287" i="5"/>
  <c r="I8" i="9"/>
  <c r="I25" i="9"/>
  <c r="B15" i="8"/>
  <c r="D21" i="8"/>
  <c r="N8" i="1"/>
  <c r="J28" i="3"/>
  <c r="G47" i="3"/>
  <c r="G404" i="5"/>
  <c r="Y404" i="5"/>
  <c r="J404" i="5"/>
  <c r="S404" i="5"/>
  <c r="AB404" i="5"/>
  <c r="M404" i="5"/>
  <c r="AE404" i="5"/>
  <c r="D404" i="5"/>
  <c r="V404" i="5"/>
  <c r="P404" i="5"/>
  <c r="D369" i="2"/>
  <c r="E369" i="2"/>
  <c r="C378" i="2"/>
  <c r="D378" i="2"/>
  <c r="E378" i="2"/>
  <c r="F11" i="8"/>
  <c r="B226" i="5"/>
  <c r="J102" i="3"/>
  <c r="P790" i="4"/>
  <c r="P778" i="4"/>
  <c r="P768" i="4"/>
  <c r="P791" i="4"/>
  <c r="P762" i="4"/>
  <c r="P498" i="4"/>
  <c r="P168" i="4"/>
  <c r="P517" i="4"/>
  <c r="P576" i="4"/>
  <c r="P427" i="4"/>
  <c r="P173" i="4"/>
  <c r="P519" i="4"/>
  <c r="P513" i="4"/>
  <c r="P430" i="4"/>
  <c r="P151" i="4"/>
  <c r="P441" i="4"/>
  <c r="P501" i="4"/>
  <c r="P174" i="4"/>
  <c r="P178" i="4"/>
  <c r="P181" i="4"/>
  <c r="P507" i="4"/>
  <c r="N516" i="3"/>
  <c r="N412" i="3"/>
  <c r="N360" i="3"/>
  <c r="M516" i="3"/>
  <c r="M464" i="3"/>
  <c r="M412" i="3"/>
  <c r="M360" i="3"/>
  <c r="M308" i="3"/>
  <c r="M256" i="3"/>
  <c r="M205" i="3"/>
  <c r="M153" i="3"/>
  <c r="M102" i="3"/>
  <c r="F262" i="2"/>
  <c r="F340" i="2"/>
  <c r="C340" i="2"/>
  <c r="C458" i="2"/>
  <c r="G449" i="2"/>
  <c r="F19" i="2"/>
  <c r="F14" i="2"/>
  <c r="F8" i="2"/>
  <c r="F11" i="2"/>
  <c r="F12" i="2"/>
  <c r="F15" i="2"/>
  <c r="F9" i="2"/>
  <c r="F17" i="2"/>
  <c r="F16" i="2"/>
  <c r="F13" i="2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G444" i="2"/>
  <c r="P758" i="4"/>
  <c r="P772" i="4"/>
  <c r="P783" i="4"/>
  <c r="C497" i="2"/>
  <c r="P764" i="4"/>
  <c r="P761" i="4"/>
  <c r="P788" i="4"/>
  <c r="P759" i="4"/>
  <c r="P769" i="4"/>
  <c r="P774" i="4"/>
  <c r="P782" i="4"/>
  <c r="P794" i="4"/>
  <c r="P780" i="4"/>
  <c r="P767" i="4"/>
  <c r="P787" i="4"/>
  <c r="P765" i="4"/>
  <c r="P784" i="4"/>
  <c r="P795" i="4"/>
  <c r="P763" i="4"/>
  <c r="P789" i="4"/>
  <c r="P775" i="4"/>
  <c r="P777" i="4"/>
  <c r="P773" i="4"/>
  <c r="P776" i="4"/>
  <c r="P771" i="4"/>
  <c r="P781" i="4"/>
  <c r="P766" i="4"/>
  <c r="P779" i="4"/>
  <c r="P786" i="4"/>
  <c r="P785" i="4"/>
  <c r="P770" i="4"/>
  <c r="P792" i="4"/>
  <c r="P760" i="4"/>
  <c r="P312" i="4"/>
  <c r="P286" i="4"/>
  <c r="P243" i="4"/>
  <c r="P221" i="4"/>
  <c r="P231" i="4"/>
  <c r="P223" i="4"/>
  <c r="P246" i="4"/>
  <c r="P236" i="4"/>
  <c r="P215" i="4"/>
  <c r="P240" i="4"/>
  <c r="P222" i="4"/>
  <c r="P224" i="4"/>
  <c r="P219" i="4"/>
  <c r="P218" i="4"/>
  <c r="P233" i="4"/>
  <c r="P238" i="4"/>
  <c r="P239" i="4"/>
  <c r="P248" i="4"/>
  <c r="P220" i="4"/>
  <c r="P213" i="4"/>
  <c r="P244" i="4"/>
  <c r="P212" i="4"/>
  <c r="P230" i="4"/>
  <c r="P234" i="4"/>
  <c r="P227" i="4"/>
  <c r="P235" i="4"/>
  <c r="P214" i="4"/>
  <c r="P249" i="4"/>
  <c r="P217" i="4"/>
  <c r="P232" i="4"/>
  <c r="P242" i="4"/>
  <c r="P216" i="4"/>
  <c r="P228" i="4"/>
  <c r="P291" i="4"/>
  <c r="D141" i="2"/>
  <c r="E141" i="2"/>
  <c r="C143" i="2"/>
  <c r="P225" i="4"/>
  <c r="Q553" i="4"/>
  <c r="O466" i="1"/>
  <c r="P305" i="4"/>
  <c r="P311" i="4"/>
  <c r="P574" i="4"/>
  <c r="O269" i="1"/>
  <c r="C103" i="2"/>
  <c r="D91" i="2"/>
  <c r="E91" i="2"/>
  <c r="P652" i="4"/>
  <c r="P654" i="4"/>
  <c r="P634" i="4"/>
  <c r="P636" i="4"/>
  <c r="P630" i="4"/>
  <c r="P645" i="4"/>
  <c r="P625" i="4"/>
  <c r="P655" i="4"/>
  <c r="P621" i="4"/>
  <c r="P499" i="4"/>
  <c r="P447" i="4"/>
  <c r="P287" i="4"/>
  <c r="P229" i="4"/>
  <c r="P241" i="4"/>
  <c r="C301" i="2"/>
  <c r="D289" i="2"/>
  <c r="E289" i="2"/>
  <c r="P446" i="4"/>
  <c r="P578" i="4"/>
  <c r="P247" i="4"/>
  <c r="G329" i="2"/>
  <c r="D340" i="2"/>
  <c r="E340" i="2"/>
  <c r="G332" i="2"/>
  <c r="G326" i="2"/>
  <c r="G334" i="2"/>
  <c r="G335" i="2"/>
  <c r="G337" i="2"/>
  <c r="G327" i="2"/>
  <c r="G330" i="2"/>
  <c r="G331" i="2"/>
  <c r="G333" i="2"/>
  <c r="P281" i="4"/>
  <c r="P299" i="4"/>
  <c r="P316" i="4"/>
  <c r="P301" i="4"/>
  <c r="P293" i="4"/>
  <c r="P310" i="4"/>
  <c r="P304" i="4"/>
  <c r="P284" i="4"/>
  <c r="P295" i="4"/>
  <c r="P300" i="4"/>
  <c r="P280" i="4"/>
  <c r="P282" i="4"/>
  <c r="P308" i="4"/>
  <c r="P283" i="4"/>
  <c r="P294" i="4"/>
  <c r="P297" i="4"/>
  <c r="P296" i="4"/>
  <c r="P302" i="4"/>
  <c r="P303" i="4"/>
  <c r="P288" i="4"/>
  <c r="P313" i="4"/>
  <c r="P289" i="4"/>
  <c r="P298" i="4"/>
  <c r="P317" i="4"/>
  <c r="P307" i="4"/>
  <c r="P285" i="4"/>
  <c r="P314" i="4"/>
  <c r="P309" i="4"/>
  <c r="O400" i="1"/>
  <c r="P315" i="4"/>
  <c r="P290" i="4"/>
  <c r="P245" i="4"/>
  <c r="P237" i="4"/>
  <c r="P306" i="4"/>
  <c r="P562" i="4"/>
  <c r="P570" i="4"/>
  <c r="P561" i="4"/>
  <c r="P583" i="4"/>
  <c r="P555" i="4"/>
  <c r="P563" i="4"/>
  <c r="P565" i="4"/>
  <c r="P566" i="4"/>
  <c r="P569" i="4"/>
  <c r="P568" i="4"/>
  <c r="P587" i="4"/>
  <c r="P582" i="4"/>
  <c r="P567" i="4"/>
  <c r="P589" i="4"/>
  <c r="P584" i="4"/>
  <c r="P558" i="4"/>
  <c r="P585" i="4"/>
  <c r="P560" i="4"/>
  <c r="P564" i="4"/>
  <c r="P581" i="4"/>
  <c r="P588" i="4"/>
  <c r="P573" i="4"/>
  <c r="P577" i="4"/>
  <c r="P575" i="4"/>
  <c r="P579" i="4"/>
  <c r="P586" i="4"/>
  <c r="G336" i="2"/>
  <c r="P554" i="4"/>
  <c r="P486" i="4"/>
  <c r="P505" i="4"/>
  <c r="P516" i="4"/>
  <c r="P522" i="4"/>
  <c r="P508" i="4"/>
  <c r="P497" i="4"/>
  <c r="P496" i="4"/>
  <c r="P514" i="4"/>
  <c r="P512" i="4"/>
  <c r="P500" i="4"/>
  <c r="P495" i="4"/>
  <c r="P518" i="4"/>
  <c r="P511" i="4"/>
  <c r="P485" i="4"/>
  <c r="P504" i="4"/>
  <c r="P490" i="4"/>
  <c r="P491" i="4"/>
  <c r="P521" i="4"/>
  <c r="P515" i="4"/>
  <c r="P503" i="4"/>
  <c r="P509" i="4"/>
  <c r="P520" i="4"/>
  <c r="P487" i="4"/>
  <c r="P492" i="4"/>
  <c r="P506" i="4"/>
  <c r="P510" i="4"/>
  <c r="P494" i="4"/>
  <c r="P502" i="4"/>
  <c r="P559" i="4"/>
  <c r="P571" i="4"/>
  <c r="P161" i="4"/>
  <c r="P145" i="4"/>
  <c r="P150" i="4"/>
  <c r="P176" i="4"/>
  <c r="P177" i="4"/>
  <c r="P152" i="4"/>
  <c r="P149" i="4"/>
  <c r="P169" i="4"/>
  <c r="P180" i="4"/>
  <c r="P158" i="4"/>
  <c r="P163" i="4"/>
  <c r="P172" i="4"/>
  <c r="P154" i="4"/>
  <c r="P155" i="4"/>
  <c r="P148" i="4"/>
  <c r="P164" i="4"/>
  <c r="P166" i="4"/>
  <c r="P167" i="4"/>
  <c r="P157" i="4"/>
  <c r="P146" i="4"/>
  <c r="P153" i="4"/>
  <c r="P162" i="4"/>
  <c r="P160" i="4"/>
  <c r="P171" i="4"/>
  <c r="P170" i="4"/>
  <c r="P144" i="4"/>
  <c r="P159" i="4"/>
  <c r="P165" i="4"/>
  <c r="P179" i="4"/>
  <c r="P423" i="4"/>
  <c r="P444" i="4"/>
  <c r="P452" i="4"/>
  <c r="P421" i="4"/>
  <c r="P428" i="4"/>
  <c r="P425" i="4"/>
  <c r="P432" i="4"/>
  <c r="P448" i="4"/>
  <c r="P450" i="4"/>
  <c r="P422" i="4"/>
  <c r="P439" i="4"/>
  <c r="P434" i="4"/>
  <c r="P435" i="4"/>
  <c r="P440" i="4"/>
  <c r="P442" i="4"/>
  <c r="P445" i="4"/>
  <c r="P454" i="4"/>
  <c r="P453" i="4"/>
  <c r="P433" i="4"/>
  <c r="P419" i="4"/>
  <c r="P417" i="4"/>
  <c r="P438" i="4"/>
  <c r="P437" i="4"/>
  <c r="P429" i="4"/>
  <c r="P426" i="4"/>
  <c r="P424" i="4"/>
  <c r="P443" i="4"/>
  <c r="P420" i="4"/>
  <c r="P451" i="4"/>
  <c r="P572" i="4"/>
  <c r="P226" i="4"/>
  <c r="P431" i="4"/>
  <c r="O532" i="1"/>
  <c r="C223" i="2"/>
  <c r="D211" i="2"/>
  <c r="E211" i="2"/>
  <c r="P418" i="4"/>
  <c r="C262" i="2"/>
  <c r="D250" i="2"/>
  <c r="E250" i="2"/>
  <c r="R25" i="9"/>
  <c r="K20" i="3"/>
  <c r="L20" i="3"/>
  <c r="K28" i="3"/>
  <c r="L28" i="3"/>
  <c r="K27" i="3"/>
  <c r="L27" i="3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N584" i="3"/>
  <c r="G450" i="2"/>
  <c r="N607" i="3"/>
  <c r="N612" i="3"/>
  <c r="N603" i="3"/>
  <c r="N605" i="3"/>
  <c r="N616" i="3"/>
  <c r="N594" i="3"/>
  <c r="N591" i="3"/>
  <c r="N600" i="3"/>
  <c r="K618" i="3"/>
  <c r="L618" i="3"/>
  <c r="N590" i="3"/>
  <c r="N617" i="3"/>
  <c r="N587" i="3"/>
  <c r="N614" i="3"/>
  <c r="N615" i="3"/>
  <c r="N599" i="3"/>
  <c r="N583" i="3"/>
  <c r="N589" i="3"/>
  <c r="N593" i="3"/>
  <c r="N586" i="3"/>
  <c r="N582" i="3"/>
  <c r="N610" i="3"/>
  <c r="N602" i="3"/>
  <c r="N604" i="3"/>
  <c r="N608" i="3"/>
  <c r="N613" i="3"/>
  <c r="N588" i="3"/>
  <c r="N592" i="3"/>
  <c r="N585" i="3"/>
  <c r="N611" i="3"/>
  <c r="N609" i="3"/>
  <c r="N601" i="3"/>
  <c r="N581" i="3"/>
  <c r="N596" i="3"/>
  <c r="N606" i="3"/>
  <c r="N598" i="3"/>
  <c r="N597" i="3"/>
  <c r="N595" i="3"/>
  <c r="G454" i="2"/>
  <c r="G455" i="2"/>
  <c r="D458" i="2"/>
  <c r="E458" i="2"/>
  <c r="G445" i="2"/>
  <c r="G446" i="2"/>
  <c r="P367" i="4"/>
  <c r="P381" i="4"/>
  <c r="P349" i="4"/>
  <c r="P362" i="4"/>
  <c r="P351" i="4"/>
  <c r="P357" i="4"/>
  <c r="P374" i="4"/>
  <c r="P382" i="4"/>
  <c r="P358" i="4"/>
  <c r="P365" i="4"/>
  <c r="P360" i="4"/>
  <c r="P380" i="4"/>
  <c r="P368" i="4"/>
  <c r="P378" i="4"/>
  <c r="P366" i="4"/>
  <c r="P377" i="4"/>
  <c r="P359" i="4"/>
  <c r="P361" i="4"/>
  <c r="P348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52" i="4"/>
  <c r="P375" i="4"/>
  <c r="P384" i="4"/>
  <c r="P376" i="4"/>
  <c r="P350" i="4"/>
  <c r="P386" i="4"/>
  <c r="P372" i="4"/>
  <c r="P353" i="4"/>
  <c r="P370" i="4"/>
  <c r="P379" i="4"/>
  <c r="P369" i="4"/>
  <c r="P383" i="4"/>
  <c r="P371" i="4"/>
  <c r="P364" i="4"/>
  <c r="P356" i="4"/>
  <c r="P354" i="4"/>
  <c r="P373" i="4"/>
  <c r="P355" i="4"/>
  <c r="P385" i="4"/>
  <c r="P363" i="4"/>
  <c r="P641" i="4"/>
  <c r="P628" i="4"/>
  <c r="P624" i="4"/>
  <c r="P656" i="4"/>
  <c r="B228" i="5"/>
  <c r="P631" i="4"/>
  <c r="P632" i="4"/>
  <c r="P639" i="4"/>
  <c r="P649" i="4"/>
  <c r="P642" i="4"/>
  <c r="P650" i="4"/>
  <c r="P638" i="4"/>
  <c r="P635" i="4"/>
  <c r="N79" i="3"/>
  <c r="N89" i="3"/>
  <c r="N87" i="3"/>
  <c r="N95" i="3"/>
  <c r="N70" i="3"/>
  <c r="N77" i="3"/>
  <c r="N92" i="3"/>
  <c r="N82" i="3"/>
  <c r="N74" i="3"/>
  <c r="N84" i="3"/>
  <c r="N81" i="3"/>
  <c r="N80" i="3"/>
  <c r="N101" i="3"/>
  <c r="N86" i="3"/>
  <c r="N72" i="3"/>
  <c r="N71" i="3"/>
  <c r="N94" i="3"/>
  <c r="N83" i="3"/>
  <c r="N90" i="3"/>
  <c r="N76" i="3"/>
  <c r="N97" i="3"/>
  <c r="N78" i="3"/>
  <c r="N75" i="3"/>
  <c r="N99" i="3"/>
  <c r="K102" i="3"/>
  <c r="L102" i="3"/>
  <c r="N68" i="3"/>
  <c r="N91" i="3"/>
  <c r="N64" i="3"/>
  <c r="N67" i="3"/>
  <c r="N93" i="3"/>
  <c r="N69" i="3"/>
  <c r="N88" i="3"/>
  <c r="N100" i="3"/>
  <c r="N66" i="3"/>
  <c r="N85" i="3"/>
  <c r="N73" i="3"/>
  <c r="N96" i="3"/>
  <c r="N98" i="3"/>
  <c r="N65" i="3"/>
  <c r="B404" i="5"/>
  <c r="O626" i="1"/>
  <c r="O624" i="1"/>
  <c r="O625" i="1"/>
  <c r="O617" i="1"/>
  <c r="O615" i="1"/>
  <c r="O602" i="1"/>
  <c r="O612" i="1"/>
  <c r="O607" i="1"/>
  <c r="O613" i="1"/>
  <c r="O611" i="1"/>
  <c r="O632" i="1"/>
  <c r="O621" i="1"/>
  <c r="O635" i="1"/>
  <c r="O619" i="1"/>
  <c r="O628" i="1"/>
  <c r="O608" i="1"/>
  <c r="O634" i="1"/>
  <c r="O609" i="1"/>
  <c r="O627" i="1"/>
  <c r="O603" i="1"/>
  <c r="O610" i="1"/>
  <c r="O616" i="1"/>
  <c r="O618" i="1"/>
  <c r="O600" i="1"/>
  <c r="O622" i="1"/>
  <c r="O620" i="1"/>
  <c r="O636" i="1"/>
  <c r="O605" i="1"/>
  <c r="O633" i="1"/>
  <c r="O606" i="1"/>
  <c r="O631" i="1"/>
  <c r="O629" i="1"/>
  <c r="O623" i="1"/>
  <c r="O614" i="1"/>
  <c r="O630" i="1"/>
  <c r="O604" i="1"/>
  <c r="O601" i="1"/>
  <c r="P489" i="4"/>
  <c r="P488" i="4"/>
  <c r="P493" i="4"/>
  <c r="O111" i="1"/>
  <c r="O78" i="1"/>
  <c r="O92" i="1"/>
  <c r="O79" i="1"/>
  <c r="O80" i="1"/>
  <c r="O95" i="1"/>
  <c r="O106" i="1"/>
  <c r="O83" i="1"/>
  <c r="O90" i="1"/>
  <c r="O84" i="1"/>
  <c r="O97" i="1"/>
  <c r="O108" i="1"/>
  <c r="O101" i="1"/>
  <c r="O96" i="1"/>
  <c r="O98" i="1"/>
  <c r="O109" i="1"/>
  <c r="O89" i="1"/>
  <c r="O94" i="1"/>
  <c r="O76" i="1"/>
  <c r="O91" i="1"/>
  <c r="O104" i="1"/>
  <c r="O88" i="1"/>
  <c r="O81" i="1"/>
  <c r="O107" i="1"/>
  <c r="O75" i="1"/>
  <c r="O93" i="1"/>
  <c r="O86" i="1"/>
  <c r="O87" i="1"/>
  <c r="O82" i="1"/>
  <c r="O85" i="1"/>
  <c r="O110" i="1"/>
  <c r="O74" i="1"/>
  <c r="O103" i="1"/>
  <c r="O100" i="1"/>
  <c r="O102" i="1"/>
  <c r="O99" i="1"/>
  <c r="O105" i="1"/>
  <c r="O77" i="1"/>
  <c r="D373" i="2"/>
  <c r="E373" i="2"/>
  <c r="B20" i="8"/>
  <c r="B21" i="8"/>
  <c r="C113" i="4"/>
  <c r="C45" i="4"/>
  <c r="P25" i="4"/>
  <c r="D60" i="2"/>
  <c r="E60" i="2"/>
  <c r="P657" i="4"/>
  <c r="P653" i="4"/>
  <c r="P647" i="4"/>
  <c r="P643" i="4"/>
  <c r="P640" i="4"/>
  <c r="C63" i="2"/>
  <c r="N196" i="3"/>
  <c r="N174" i="3"/>
  <c r="N200" i="3"/>
  <c r="N171" i="3"/>
  <c r="N172" i="3"/>
  <c r="N204" i="3"/>
  <c r="N189" i="3"/>
  <c r="N181" i="3"/>
  <c r="N191" i="3"/>
  <c r="N201" i="3"/>
  <c r="N187" i="3"/>
  <c r="N175" i="3"/>
  <c r="N178" i="3"/>
  <c r="N184" i="3"/>
  <c r="N177" i="3"/>
  <c r="N194" i="3"/>
  <c r="N173" i="3"/>
  <c r="N183" i="3"/>
  <c r="N186" i="3"/>
  <c r="K205" i="3"/>
  <c r="L205" i="3"/>
  <c r="N180" i="3"/>
  <c r="N199" i="3"/>
  <c r="N188" i="3"/>
  <c r="N190" i="3"/>
  <c r="N170" i="3"/>
  <c r="N195" i="3"/>
  <c r="N193" i="3"/>
  <c r="N202" i="3"/>
  <c r="N192" i="3"/>
  <c r="N185" i="3"/>
  <c r="N203" i="3"/>
  <c r="N179" i="3"/>
  <c r="N197" i="3"/>
  <c r="N167" i="3"/>
  <c r="N168" i="3"/>
  <c r="N198" i="3"/>
  <c r="N176" i="3"/>
  <c r="N182" i="3"/>
  <c r="N169" i="3"/>
  <c r="D171" i="2"/>
  <c r="E171" i="2"/>
  <c r="C183" i="2"/>
  <c r="N287" i="3"/>
  <c r="N281" i="3"/>
  <c r="N275" i="3"/>
  <c r="N283" i="3"/>
  <c r="N306" i="3"/>
  <c r="N278" i="3"/>
  <c r="N284" i="3"/>
  <c r="N291" i="3"/>
  <c r="N305" i="3"/>
  <c r="N282" i="3"/>
  <c r="N296" i="3"/>
  <c r="N292" i="3"/>
  <c r="N299" i="3"/>
  <c r="N273" i="3"/>
  <c r="N307" i="3"/>
  <c r="N271" i="3"/>
  <c r="N301" i="3"/>
  <c r="N295" i="3"/>
  <c r="N298" i="3"/>
  <c r="N280" i="3"/>
  <c r="N274" i="3"/>
  <c r="N285" i="3"/>
  <c r="N288" i="3"/>
  <c r="N304" i="3"/>
  <c r="N294" i="3"/>
  <c r="N297" i="3"/>
  <c r="N302" i="3"/>
  <c r="N289" i="3"/>
  <c r="K308" i="3"/>
  <c r="L308" i="3"/>
  <c r="N300" i="3"/>
  <c r="N270" i="3"/>
  <c r="N272" i="3"/>
  <c r="N303" i="3"/>
  <c r="N277" i="3"/>
  <c r="N286" i="3"/>
  <c r="N293" i="3"/>
  <c r="N276" i="3"/>
  <c r="N279" i="3"/>
  <c r="M11" i="8"/>
  <c r="B8" i="8"/>
  <c r="B11" i="8"/>
  <c r="P623" i="4"/>
  <c r="P626" i="4"/>
  <c r="P633" i="4"/>
  <c r="P629" i="4"/>
  <c r="P658" i="4"/>
  <c r="P646" i="4"/>
  <c r="P622" i="4"/>
  <c r="P659" i="4"/>
  <c r="P644" i="4"/>
  <c r="P627" i="4"/>
  <c r="P651" i="4"/>
  <c r="P648" i="4"/>
  <c r="L46" i="9"/>
  <c r="M8" i="9"/>
  <c r="M46" i="9"/>
  <c r="N290" i="3"/>
  <c r="N239" i="3"/>
  <c r="N221" i="3"/>
  <c r="N224" i="3"/>
  <c r="N232" i="3"/>
  <c r="N253" i="3"/>
  <c r="N223" i="3"/>
  <c r="N250" i="3"/>
  <c r="N242" i="3"/>
  <c r="N230" i="3"/>
  <c r="N218" i="3"/>
  <c r="N238" i="3"/>
  <c r="N228" i="3"/>
  <c r="N240" i="3"/>
  <c r="N236" i="3"/>
  <c r="N247" i="3"/>
  <c r="N234" i="3"/>
  <c r="N244" i="3"/>
  <c r="N248" i="3"/>
  <c r="N220" i="3"/>
  <c r="N222" i="3"/>
  <c r="N245" i="3"/>
  <c r="N249" i="3"/>
  <c r="N227" i="3"/>
  <c r="N241" i="3"/>
  <c r="N233" i="3"/>
  <c r="N252" i="3"/>
  <c r="N226" i="3"/>
  <c r="N219" i="3"/>
  <c r="N225" i="3"/>
  <c r="N243" i="3"/>
  <c r="N237" i="3"/>
  <c r="N235" i="3"/>
  <c r="N251" i="3"/>
  <c r="N231" i="3"/>
  <c r="N254" i="3"/>
  <c r="N255" i="3"/>
  <c r="N246" i="3"/>
  <c r="K256" i="3"/>
  <c r="L256" i="3"/>
  <c r="B46" i="9"/>
  <c r="E8" i="9"/>
  <c r="D368" i="2"/>
  <c r="E368" i="2"/>
  <c r="C380" i="2"/>
  <c r="P591" i="4"/>
  <c r="F10" i="2"/>
  <c r="G447" i="2"/>
  <c r="G456" i="2"/>
  <c r="G451" i="2"/>
  <c r="G448" i="2"/>
  <c r="G453" i="2"/>
  <c r="G452" i="2"/>
  <c r="F20" i="2"/>
  <c r="F22" i="2"/>
  <c r="G489" i="2"/>
  <c r="G492" i="2"/>
  <c r="D497" i="2"/>
  <c r="E497" i="2"/>
  <c r="G490" i="2"/>
  <c r="G483" i="2"/>
  <c r="G486" i="2"/>
  <c r="G495" i="2"/>
  <c r="G494" i="2"/>
  <c r="G488" i="2"/>
  <c r="G487" i="2"/>
  <c r="G493" i="2"/>
  <c r="G484" i="2"/>
  <c r="G491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252" i="2"/>
  <c r="D262" i="2"/>
  <c r="E262" i="2"/>
  <c r="G253" i="2"/>
  <c r="G256" i="2"/>
  <c r="G254" i="2"/>
  <c r="G258" i="2"/>
  <c r="G248" i="2"/>
  <c r="G257" i="2"/>
  <c r="G251" i="2"/>
  <c r="G255" i="2"/>
  <c r="G259" i="2"/>
  <c r="G249" i="2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338" i="2"/>
  <c r="Q621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Q485" i="4"/>
  <c r="Q486" i="4"/>
  <c r="Q487" i="4"/>
  <c r="Q488" i="4"/>
  <c r="Q489" i="4"/>
  <c r="Q490" i="4"/>
  <c r="Q491" i="4"/>
  <c r="Q492" i="4"/>
  <c r="P523" i="4"/>
  <c r="G328" i="2"/>
  <c r="D301" i="2"/>
  <c r="E301" i="2"/>
  <c r="G298" i="2"/>
  <c r="G294" i="2"/>
  <c r="G296" i="2"/>
  <c r="G297" i="2"/>
  <c r="G288" i="2"/>
  <c r="G290" i="2"/>
  <c r="G293" i="2"/>
  <c r="G291" i="2"/>
  <c r="G287" i="2"/>
  <c r="G289" i="2"/>
  <c r="G292" i="2"/>
  <c r="G295" i="2"/>
  <c r="G53" i="2"/>
  <c r="G60" i="2"/>
  <c r="G55" i="2"/>
  <c r="D63" i="2"/>
  <c r="E63" i="2"/>
  <c r="G54" i="2"/>
  <c r="G59" i="2"/>
  <c r="G52" i="2"/>
  <c r="G49" i="2"/>
  <c r="G58" i="2"/>
  <c r="G57" i="2"/>
  <c r="G50" i="2"/>
  <c r="G56" i="2"/>
  <c r="G140" i="2"/>
  <c r="G137" i="2"/>
  <c r="D143" i="2"/>
  <c r="E143" i="2"/>
  <c r="G132" i="2"/>
  <c r="G139" i="2"/>
  <c r="G130" i="2"/>
  <c r="G134" i="2"/>
  <c r="G136" i="2"/>
  <c r="G135" i="2"/>
  <c r="G133" i="2"/>
  <c r="G129" i="2"/>
  <c r="G138" i="2"/>
  <c r="G216" i="2"/>
  <c r="G212" i="2"/>
  <c r="G214" i="2"/>
  <c r="G217" i="2"/>
  <c r="G209" i="2"/>
  <c r="D223" i="2"/>
  <c r="E223" i="2"/>
  <c r="G218" i="2"/>
  <c r="G213" i="2"/>
  <c r="G219" i="2"/>
  <c r="G220" i="2"/>
  <c r="G210" i="2"/>
  <c r="G215" i="2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G100" i="2"/>
  <c r="D103" i="2"/>
  <c r="E103" i="2"/>
  <c r="G96" i="2"/>
  <c r="G93" i="2"/>
  <c r="G94" i="2"/>
  <c r="G97" i="2"/>
  <c r="G95" i="2"/>
  <c r="G92" i="2"/>
  <c r="G99" i="2"/>
  <c r="G89" i="2"/>
  <c r="G98" i="2"/>
  <c r="G90" i="2"/>
  <c r="P33" i="4"/>
  <c r="P28" i="4"/>
  <c r="P14" i="4"/>
  <c r="P37" i="4"/>
  <c r="P24" i="4"/>
  <c r="P44" i="4"/>
  <c r="P10" i="4"/>
  <c r="P18" i="4"/>
  <c r="P22" i="4"/>
  <c r="P12" i="4"/>
  <c r="N256" i="3"/>
  <c r="P16" i="4"/>
  <c r="P8" i="4"/>
  <c r="P27" i="4"/>
  <c r="P17" i="4"/>
  <c r="P15" i="4"/>
  <c r="O598" i="1"/>
  <c r="N102" i="3"/>
  <c r="P26" i="4"/>
  <c r="P29" i="4"/>
  <c r="P30" i="4"/>
  <c r="G211" i="2"/>
  <c r="G340" i="2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32" i="4"/>
  <c r="P1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43" i="4"/>
  <c r="P39" i="4"/>
  <c r="P41" i="4"/>
  <c r="P20" i="4"/>
  <c r="P13" i="4"/>
  <c r="R8" i="9"/>
  <c r="G372" i="2"/>
  <c r="G366" i="2"/>
  <c r="G369" i="2"/>
  <c r="G371" i="2"/>
  <c r="G367" i="2"/>
  <c r="G376" i="2"/>
  <c r="G375" i="2"/>
  <c r="D380" i="2"/>
  <c r="E380" i="2"/>
  <c r="G377" i="2"/>
  <c r="G374" i="2"/>
  <c r="G370" i="2"/>
  <c r="G373" i="2"/>
  <c r="G178" i="2"/>
  <c r="G175" i="2"/>
  <c r="G177" i="2"/>
  <c r="G179" i="2"/>
  <c r="G169" i="2"/>
  <c r="G171" i="2"/>
  <c r="D183" i="2"/>
  <c r="E183" i="2"/>
  <c r="G170" i="2"/>
  <c r="G176" i="2"/>
  <c r="G172" i="2"/>
  <c r="G181" i="2"/>
  <c r="G183" i="2"/>
  <c r="G173" i="2"/>
  <c r="G174" i="2"/>
  <c r="G180" i="2"/>
  <c r="N205" i="3"/>
  <c r="P38" i="4"/>
  <c r="P36" i="4"/>
  <c r="P42" i="4"/>
  <c r="N308" i="3"/>
  <c r="P99" i="4"/>
  <c r="P84" i="4"/>
  <c r="P103" i="4"/>
  <c r="P78" i="4"/>
  <c r="P76" i="4"/>
  <c r="P108" i="4"/>
  <c r="P92" i="4"/>
  <c r="P95" i="4"/>
  <c r="P87" i="4"/>
  <c r="P105" i="4"/>
  <c r="P104" i="4"/>
  <c r="P97" i="4"/>
  <c r="P81" i="4"/>
  <c r="P83" i="4"/>
  <c r="P100" i="4"/>
  <c r="P96" i="4"/>
  <c r="P109" i="4"/>
  <c r="P90" i="4"/>
  <c r="P112" i="4"/>
  <c r="P89" i="4"/>
  <c r="P85" i="4"/>
  <c r="P94" i="4"/>
  <c r="P86" i="4"/>
  <c r="P88" i="4"/>
  <c r="P80" i="4"/>
  <c r="P101" i="4"/>
  <c r="P98" i="4"/>
  <c r="P91" i="4"/>
  <c r="P93" i="4"/>
  <c r="P106" i="4"/>
  <c r="P111" i="4"/>
  <c r="P77" i="4"/>
  <c r="P107" i="4"/>
  <c r="P79" i="4"/>
  <c r="P102" i="4"/>
  <c r="P82" i="4"/>
  <c r="P110" i="4"/>
  <c r="O73" i="1"/>
  <c r="G91" i="2"/>
  <c r="P40" i="4"/>
  <c r="P35" i="4"/>
  <c r="G131" i="2"/>
  <c r="G61" i="2"/>
  <c r="P31" i="4"/>
  <c r="P7" i="4"/>
  <c r="P9" i="4"/>
  <c r="P19" i="4"/>
  <c r="P23" i="4"/>
  <c r="P34" i="4"/>
  <c r="P21" i="4"/>
  <c r="P75" i="4"/>
  <c r="G458" i="2"/>
  <c r="G485" i="2"/>
  <c r="G497" i="2"/>
  <c r="G101" i="2"/>
  <c r="G299" i="2"/>
  <c r="G250" i="2"/>
  <c r="G221" i="2"/>
  <c r="G223" i="2"/>
  <c r="G301" i="2"/>
  <c r="G103" i="2"/>
  <c r="G141" i="2"/>
  <c r="G143" i="2"/>
  <c r="G51" i="2"/>
  <c r="G260" i="2"/>
  <c r="P45" i="4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378" i="2"/>
  <c r="G63" i="2"/>
  <c r="G368" i="2"/>
  <c r="G262" i="2"/>
  <c r="G380" i="2"/>
  <c r="S44" i="9"/>
  <c r="S40" i="9"/>
  <c r="S42" i="9"/>
  <c r="R46" i="9"/>
  <c r="E46" i="9"/>
  <c r="S47" i="5"/>
  <c r="S50" i="5"/>
  <c r="S49" i="5"/>
  <c r="F47" i="5"/>
  <c r="AB635" i="5"/>
  <c r="AB634" i="5"/>
  <c r="V635" i="5"/>
  <c r="V634" i="5"/>
  <c r="M635" i="5"/>
  <c r="M634" i="5"/>
  <c r="G635" i="5"/>
  <c r="AI47" i="5"/>
  <c r="AH50" i="5"/>
  <c r="E47" i="5"/>
  <c r="D50" i="5"/>
  <c r="D49" i="5"/>
  <c r="AE50" i="5"/>
  <c r="AE49" i="5"/>
  <c r="Z47" i="5"/>
  <c r="Y50" i="5"/>
  <c r="C42" i="5"/>
  <c r="AA47" i="5"/>
  <c r="N47" i="5"/>
  <c r="M47" i="5"/>
  <c r="Y635" i="5"/>
  <c r="Y636" i="5"/>
  <c r="AJ42" i="5"/>
  <c r="AA632" i="5"/>
  <c r="AC47" i="5"/>
  <c r="AH635" i="5"/>
  <c r="AH636" i="5"/>
  <c r="D635" i="5"/>
  <c r="D634" i="5"/>
  <c r="Q47" i="5"/>
  <c r="P50" i="5"/>
  <c r="J634" i="5"/>
  <c r="U47" i="5"/>
  <c r="I47" i="5"/>
  <c r="R632" i="5"/>
  <c r="J635" i="5"/>
  <c r="P635" i="5"/>
  <c r="AD47" i="5"/>
  <c r="X47" i="5"/>
  <c r="R47" i="5"/>
  <c r="K47" i="5"/>
  <c r="J50" i="5"/>
  <c r="J49" i="5"/>
  <c r="C47" i="5"/>
  <c r="I632" i="5"/>
  <c r="AE635" i="5"/>
  <c r="AE634" i="5"/>
  <c r="S635" i="5"/>
  <c r="S634" i="5"/>
  <c r="V47" i="5"/>
  <c r="V50" i="5"/>
  <c r="V49" i="5"/>
  <c r="AG47" i="5"/>
  <c r="AB47" i="5"/>
  <c r="O632" i="5"/>
  <c r="O47" i="5"/>
  <c r="B635" i="5"/>
  <c r="M636" i="5"/>
  <c r="AG632" i="5"/>
  <c r="G636" i="5"/>
  <c r="B634" i="5"/>
  <c r="B14" i="5"/>
  <c r="B47" i="5"/>
  <c r="G47" i="5"/>
  <c r="G50" i="5"/>
  <c r="G634" i="5"/>
  <c r="L14" i="5"/>
  <c r="L47" i="5"/>
  <c r="N552" i="3"/>
  <c r="N546" i="3"/>
  <c r="N542" i="3"/>
  <c r="N556" i="3"/>
  <c r="N541" i="3"/>
  <c r="N535" i="3"/>
  <c r="N549" i="3"/>
  <c r="N566" i="3"/>
  <c r="N560" i="3"/>
  <c r="N530" i="3"/>
  <c r="N532" i="3"/>
  <c r="N548" i="3"/>
  <c r="N561" i="3"/>
  <c r="N558" i="3"/>
  <c r="N550" i="3"/>
  <c r="N553" i="3"/>
  <c r="N536" i="3"/>
  <c r="N543" i="3"/>
  <c r="N539" i="3"/>
  <c r="N565" i="3"/>
  <c r="N538" i="3"/>
  <c r="N559" i="3"/>
  <c r="N554" i="3"/>
  <c r="K567" i="3"/>
  <c r="L567" i="3"/>
  <c r="N531" i="3"/>
  <c r="N529" i="3"/>
  <c r="N557" i="3"/>
  <c r="N551" i="3"/>
  <c r="N547" i="3"/>
  <c r="N544" i="3"/>
  <c r="N534" i="3"/>
  <c r="N533" i="3"/>
  <c r="N562" i="3"/>
  <c r="N545" i="3"/>
  <c r="N555" i="3"/>
  <c r="N537" i="3"/>
  <c r="N540" i="3"/>
  <c r="N564" i="3"/>
  <c r="M539" i="3"/>
  <c r="M542" i="3"/>
  <c r="M566" i="3"/>
  <c r="M562" i="3"/>
  <c r="M533" i="3"/>
  <c r="M553" i="3"/>
  <c r="M548" i="3"/>
  <c r="M544" i="3"/>
  <c r="N563" i="3"/>
  <c r="M532" i="3"/>
  <c r="M554" i="3"/>
  <c r="M538" i="3"/>
  <c r="M530" i="3"/>
  <c r="M558" i="3"/>
  <c r="M540" i="3"/>
  <c r="M561" i="3"/>
  <c r="M559" i="3"/>
  <c r="M529" i="3"/>
  <c r="M546" i="3"/>
  <c r="M534" i="3"/>
  <c r="M551" i="3"/>
  <c r="M545" i="3"/>
  <c r="M565" i="3"/>
  <c r="M536" i="3"/>
  <c r="M557" i="3"/>
  <c r="M537" i="3"/>
  <c r="M556" i="3"/>
  <c r="J47" i="3"/>
  <c r="N28" i="3"/>
  <c r="K43" i="3"/>
  <c r="L43" i="3"/>
  <c r="K46" i="3"/>
  <c r="L46" i="3"/>
  <c r="N37" i="3"/>
  <c r="N19" i="3"/>
  <c r="N36" i="3"/>
  <c r="N31" i="3"/>
  <c r="K47" i="3"/>
  <c r="L47" i="3"/>
  <c r="N32" i="3"/>
  <c r="N18" i="3"/>
  <c r="N29" i="3"/>
  <c r="M42" i="3"/>
  <c r="M46" i="3"/>
  <c r="M29" i="3"/>
  <c r="M14" i="3"/>
  <c r="M17" i="3"/>
  <c r="M39" i="3"/>
  <c r="M26" i="3"/>
  <c r="M10" i="3"/>
  <c r="M34" i="3"/>
  <c r="M22" i="3"/>
  <c r="M45" i="3"/>
  <c r="M31" i="3"/>
  <c r="M24" i="3"/>
  <c r="M12" i="3"/>
  <c r="M27" i="3"/>
  <c r="M16" i="3"/>
  <c r="M18" i="3"/>
  <c r="M19" i="3"/>
  <c r="M15" i="3"/>
  <c r="M36" i="3"/>
  <c r="M35" i="3"/>
  <c r="M21" i="3"/>
  <c r="M11" i="3"/>
  <c r="M9" i="3"/>
  <c r="M40" i="3"/>
  <c r="M28" i="3"/>
  <c r="M32" i="3"/>
  <c r="M20" i="3"/>
  <c r="M37" i="3"/>
  <c r="M25" i="3"/>
  <c r="M23" i="3"/>
  <c r="M44" i="3"/>
  <c r="M30" i="3"/>
  <c r="M41" i="3"/>
  <c r="M38" i="3"/>
  <c r="M13" i="3"/>
  <c r="M33" i="3"/>
  <c r="M43" i="3"/>
  <c r="N46" i="3"/>
  <c r="C26" i="8"/>
  <c r="C28" i="8"/>
  <c r="O684" i="1"/>
  <c r="O676" i="1"/>
  <c r="O674" i="1"/>
  <c r="O694" i="1"/>
  <c r="O679" i="1"/>
  <c r="O669" i="1"/>
  <c r="O667" i="1"/>
  <c r="O678" i="1"/>
  <c r="O691" i="1"/>
  <c r="O695" i="1"/>
  <c r="O673" i="1"/>
  <c r="O682" i="1"/>
  <c r="O688" i="1"/>
  <c r="O665" i="1"/>
  <c r="O687" i="1"/>
  <c r="O701" i="1"/>
  <c r="O668" i="1"/>
  <c r="O675" i="1"/>
  <c r="O681" i="1"/>
  <c r="O672" i="1"/>
  <c r="O696" i="1"/>
  <c r="O689" i="1"/>
  <c r="O700" i="1"/>
  <c r="O690" i="1"/>
  <c r="O666" i="1"/>
  <c r="O677" i="1"/>
  <c r="O692" i="1"/>
  <c r="D8" i="2"/>
  <c r="E8" i="2"/>
  <c r="O686" i="1"/>
  <c r="O685" i="1"/>
  <c r="C16" i="2"/>
  <c r="C414" i="2"/>
  <c r="K23" i="8"/>
  <c r="K26" i="8"/>
  <c r="K28" i="8"/>
  <c r="D407" i="2"/>
  <c r="E407" i="2"/>
  <c r="D412" i="2"/>
  <c r="E412" i="2"/>
  <c r="C15" i="2"/>
  <c r="C10" i="2"/>
  <c r="O693" i="1"/>
  <c r="O670" i="1"/>
  <c r="D409" i="2"/>
  <c r="E409" i="2"/>
  <c r="C12" i="2"/>
  <c r="D405" i="2"/>
  <c r="E405" i="2"/>
  <c r="O698" i="1"/>
  <c r="D9" i="2"/>
  <c r="E9" i="2"/>
  <c r="O671" i="1"/>
  <c r="O680" i="1"/>
  <c r="I23" i="8"/>
  <c r="I26" i="8"/>
  <c r="I28" i="8"/>
  <c r="C410" i="2"/>
  <c r="C408" i="2"/>
  <c r="E23" i="8"/>
  <c r="E26" i="8"/>
  <c r="E28" i="8"/>
  <c r="M23" i="8"/>
  <c r="M26" i="8"/>
  <c r="M28" i="8"/>
  <c r="C416" i="2"/>
  <c r="D14" i="2"/>
  <c r="E14" i="2"/>
  <c r="C18" i="2"/>
  <c r="C8" i="1"/>
  <c r="O12" i="1"/>
  <c r="O31" i="1"/>
  <c r="O27" i="1"/>
  <c r="S8" i="9"/>
  <c r="S30" i="9"/>
  <c r="S34" i="9"/>
  <c r="S20" i="9"/>
  <c r="S36" i="9"/>
  <c r="S22" i="9"/>
  <c r="S10" i="9"/>
  <c r="S31" i="9"/>
  <c r="S17" i="9"/>
  <c r="S15" i="9"/>
  <c r="S12" i="9"/>
  <c r="S37" i="9"/>
  <c r="S21" i="9"/>
  <c r="S19" i="9"/>
  <c r="S32" i="9"/>
  <c r="S38" i="9"/>
  <c r="S14" i="9"/>
  <c r="S33" i="9"/>
  <c r="S39" i="9"/>
  <c r="S11" i="9"/>
  <c r="S29" i="9"/>
  <c r="S26" i="9"/>
  <c r="S24" i="9"/>
  <c r="S25" i="9"/>
  <c r="S16" i="9"/>
  <c r="S9" i="9"/>
  <c r="S27" i="9"/>
  <c r="S18" i="9"/>
  <c r="S28" i="9"/>
  <c r="S13" i="9"/>
  <c r="S23" i="9"/>
  <c r="S35" i="9"/>
  <c r="S43" i="9"/>
  <c r="S41" i="9"/>
  <c r="S45" i="9"/>
  <c r="Y49" i="5"/>
  <c r="P49" i="5"/>
  <c r="M50" i="5"/>
  <c r="M49" i="5"/>
  <c r="AB50" i="5"/>
  <c r="AB49" i="5"/>
  <c r="AJ47" i="5"/>
  <c r="V636" i="5"/>
  <c r="Y634" i="5"/>
  <c r="D636" i="5"/>
  <c r="AH49" i="5"/>
  <c r="B50" i="5"/>
  <c r="AH51" i="5"/>
  <c r="J636" i="5"/>
  <c r="AE636" i="5"/>
  <c r="AH634" i="5"/>
  <c r="P636" i="5"/>
  <c r="AB636" i="5"/>
  <c r="P634" i="5"/>
  <c r="S636" i="5"/>
  <c r="P51" i="5"/>
  <c r="G49" i="5"/>
  <c r="V51" i="5"/>
  <c r="M567" i="3"/>
  <c r="N567" i="3"/>
  <c r="N21" i="3"/>
  <c r="N35" i="3"/>
  <c r="N27" i="3"/>
  <c r="N45" i="3"/>
  <c r="N14" i="3"/>
  <c r="N16" i="3"/>
  <c r="N30" i="3"/>
  <c r="N9" i="3"/>
  <c r="N20" i="3"/>
  <c r="N26" i="3"/>
  <c r="N23" i="3"/>
  <c r="N11" i="3"/>
  <c r="N12" i="3"/>
  <c r="N33" i="3"/>
  <c r="N17" i="3"/>
  <c r="N15" i="3"/>
  <c r="N43" i="3"/>
  <c r="N22" i="3"/>
  <c r="N34" i="3"/>
  <c r="N42" i="3"/>
  <c r="N44" i="3"/>
  <c r="N39" i="3"/>
  <c r="N25" i="3"/>
  <c r="N10" i="3"/>
  <c r="N41" i="3"/>
  <c r="N40" i="3"/>
  <c r="N38" i="3"/>
  <c r="N13" i="3"/>
  <c r="N24" i="3"/>
  <c r="M47" i="3"/>
  <c r="C11" i="2"/>
  <c r="D408" i="2"/>
  <c r="E408" i="2"/>
  <c r="C417" i="2"/>
  <c r="K29" i="8"/>
  <c r="O664" i="1"/>
  <c r="D416" i="2"/>
  <c r="E416" i="2"/>
  <c r="C19" i="2"/>
  <c r="D410" i="2"/>
  <c r="E410" i="2"/>
  <c r="C13" i="2"/>
  <c r="D10" i="2"/>
  <c r="E10" i="2"/>
  <c r="C17" i="2"/>
  <c r="D414" i="2"/>
  <c r="E414" i="2"/>
  <c r="I29" i="8"/>
  <c r="D15" i="2"/>
  <c r="E15" i="2"/>
  <c r="B23" i="8"/>
  <c r="B26" i="8"/>
  <c r="B28" i="8"/>
  <c r="D18" i="2"/>
  <c r="E18" i="2"/>
  <c r="E29" i="8"/>
  <c r="D12" i="2"/>
  <c r="E12" i="2"/>
  <c r="D16" i="2"/>
  <c r="E16" i="2"/>
  <c r="C29" i="8"/>
  <c r="O44" i="1"/>
  <c r="O13" i="1"/>
  <c r="O23" i="1"/>
  <c r="O30" i="1"/>
  <c r="O43" i="1"/>
  <c r="O32" i="1"/>
  <c r="O20" i="1"/>
  <c r="O37" i="1"/>
  <c r="O42" i="1"/>
  <c r="O38" i="1"/>
  <c r="O11" i="1"/>
  <c r="O19" i="1"/>
  <c r="O25" i="1"/>
  <c r="O17" i="1"/>
  <c r="O45" i="1"/>
  <c r="O34" i="1"/>
  <c r="O41" i="1"/>
  <c r="O22" i="1"/>
  <c r="O26" i="1"/>
  <c r="O40" i="1"/>
  <c r="O10" i="1"/>
  <c r="O14" i="1"/>
  <c r="O33" i="1"/>
  <c r="O28" i="1"/>
  <c r="O35" i="1"/>
  <c r="O21" i="1"/>
  <c r="O46" i="1"/>
  <c r="O15" i="1"/>
  <c r="O24" i="1"/>
  <c r="O36" i="1"/>
  <c r="O18" i="1"/>
  <c r="O9" i="1"/>
  <c r="O29" i="1"/>
  <c r="O39" i="1"/>
  <c r="O16" i="1"/>
  <c r="S46" i="9"/>
  <c r="AE51" i="5"/>
  <c r="B49" i="5"/>
  <c r="B636" i="5"/>
  <c r="S51" i="5"/>
  <c r="AB51" i="5"/>
  <c r="M51" i="5"/>
  <c r="G51" i="5"/>
  <c r="J51" i="5"/>
  <c r="D51" i="5"/>
  <c r="Y51" i="5"/>
  <c r="N47" i="3"/>
  <c r="D19" i="2"/>
  <c r="E19" i="2"/>
  <c r="D417" i="2"/>
  <c r="E417" i="2"/>
  <c r="C419" i="2"/>
  <c r="D17" i="2"/>
  <c r="E17" i="2"/>
  <c r="D13" i="2"/>
  <c r="E13" i="2"/>
  <c r="D29" i="8"/>
  <c r="H29" i="8"/>
  <c r="L29" i="8"/>
  <c r="J29" i="8"/>
  <c r="B29" i="8"/>
  <c r="G29" i="8"/>
  <c r="F29" i="8"/>
  <c r="M29" i="8"/>
  <c r="C20" i="2"/>
  <c r="D11" i="2"/>
  <c r="E11" i="2"/>
  <c r="O8" i="1"/>
  <c r="B51" i="5"/>
  <c r="D20" i="2"/>
  <c r="E20" i="2"/>
  <c r="C22" i="2"/>
  <c r="D419" i="2"/>
  <c r="E419" i="2"/>
  <c r="G415" i="2"/>
  <c r="G411" i="2"/>
  <c r="G406" i="2"/>
  <c r="G409" i="2"/>
  <c r="G412" i="2"/>
  <c r="G413" i="2"/>
  <c r="G405" i="2"/>
  <c r="G407" i="2"/>
  <c r="G410" i="2"/>
  <c r="G408" i="2"/>
  <c r="G416" i="2"/>
  <c r="G414" i="2"/>
  <c r="G417" i="2"/>
  <c r="G419" i="2"/>
  <c r="D22" i="2"/>
  <c r="E22" i="2"/>
  <c r="G9" i="2"/>
  <c r="G8" i="2"/>
  <c r="G10" i="2"/>
  <c r="G14" i="2"/>
  <c r="G12" i="2"/>
  <c r="G15" i="2"/>
  <c r="G18" i="2"/>
  <c r="G16" i="2"/>
  <c r="G19" i="2"/>
  <c r="G17" i="2"/>
  <c r="G11" i="2"/>
  <c r="G20" i="2"/>
  <c r="G13" i="2"/>
  <c r="G22" i="2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<sst xmlns="http://schemas.openxmlformats.org/spreadsheetml/2006/main" count="3885" uniqueCount="171">
  <si>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</si>
  <si>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</si>
  <si>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</si>
  <si>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</si>
  <si>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</si>
  <si>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</si>
  <si>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</si>
  <si>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</si>
  <si>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</si>
  <si>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</si>
  <si>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</si>
  <si>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</si>
  <si>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</si>
  <si>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</si>
  <si>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</si>
  <si>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</si>
  <si>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</si>
  <si>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</si>
  <si>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</si>
  <si>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</si>
  <si>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</si>
  <si>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</si>
  <si>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</si>
  <si>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</si>
  <si>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</si>
  <si>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</si>
  <si>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</si>
  <si>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</si>
  <si>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</si>
  <si>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</si>
  <si>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</si>
  <si>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</si>
  <si>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</si>
  <si>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</si>
  <si>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</si>
  <si>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</si>
  <si>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</si>
  <si>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</si>
  <si>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</si>
  <si>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</si>
  <si>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</si>
  <si>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</si>
  <si>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</si>
  <si>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</si>
  <si>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</si>
  <si>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</si>
  <si>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</si>
  <si>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</si>
  <si>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</si>
  <si>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</si>
  <si>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</si>
  <si>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</si>
  <si>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</si>
  <si>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</si>
  <si>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</si>
  <si>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</si>
  <si>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</si>
  <si>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</si>
  <si>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</si>
  <si>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</si>
  <si>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</si>
  <si>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</si>
  <si>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</si>
  <si>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</si>
  <si>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</si>
  <si>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</si>
  <si>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</si>
  <si>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</si>
  <si>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</si>
  <si>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</si>
  <si>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</si>
  <si>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</si>
  <si>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</si>
  <si>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</si>
  <si>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</si>
  <si>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</si>
  <si>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</si>
  <si>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</si>
  <si>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</si>
  <si>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</si>
  <si>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</si>
  <si>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</si>
  <si>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</si>
  <si>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</si>
  <si>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</si>
  <si>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</si>
  <si>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</si>
  <si>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Constitución,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</si>
  <si>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</si>
  <si>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</si>
  <si>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</si>
  <si>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</si>
  <si>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</si>
  <si>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</si>
  <si>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</si>
  <si>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</si>
  <si>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</si>
  <si>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</si>
  <si>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</si>
  <si>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</si>
  <si>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</si>
  <si>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</si>
  <si>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</si>
  <si>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</si>
  <si>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</si>
  <si>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</si>
  <si>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</si>
  <si>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</si>
  <si>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</si>
  <si>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</si>
  <si>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</si>
  <si>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</si>
  <si>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</si>
  <si>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</si>
  <si>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</si>
  <si>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</si>
  <si>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</si>
  <si>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</si>
  <si>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</si>
  <si>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</si>
  <si>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</si>
  <si>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</si>
  <si>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</si>
  <si>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</si>
  <si>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</si>
  <si>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</si>
  <si>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</si>
  <si>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</si>
  <si>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</si>
  <si>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</si>
  <si>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</si>
  <si>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</si>
  <si>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</si>
  <si>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</si>
  <si>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</si>
  <si>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</si>
  <si>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</si>
  <si>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</si>
  <si>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</si>
  <si>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</si>
  <si>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</si>
  <si>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</si>
  <si>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</si>
  <si>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</si>
  <si>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</si>
  <si>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</si>
  <si>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</si>
  <si>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</si>
  <si>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</si>
  <si>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</si>
  <si>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</si>
  <si>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</si>
  <si>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</si>
  <si>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</si>
  <si>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</si>
  <si>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</si>
  <si>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</si>
  <si>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</si>
  <si>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</si>
  <si>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</si>
  <si>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</si>
  <si>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</si>
  <si>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>Seguros Crecer, S. A.</t>
  </si>
  <si>
    <t>Hylseg Seguros, S.A.</t>
  </si>
  <si>
    <t>Unit, S.A</t>
  </si>
  <si>
    <t xml:space="preserve"> Enero - Octubre, 2019</t>
  </si>
  <si>
    <t>Comparativo Enero - Octubre,  2018 - 2019</t>
  </si>
  <si>
    <t>Comparativo Enero - Octubre, 2018 - 2019</t>
  </si>
  <si>
    <t>Enero - Octubre, 2019</t>
  </si>
  <si>
    <t>Enero -  Octubre, 2018 - 2019</t>
  </si>
  <si>
    <t>Octubre,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</si>
</sst>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90946955558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520704"/>
        <c:axId val="2117516896"/>
      </c:barChart>
      <c:catAx>
        <c:axId val="211752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20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2050680455"/>
          <c:y val="0.90209801643647014"/>
          <c:w val="0.20956719574838695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50017117425543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0160"/>
        <c:axId val="2118629408"/>
        <c:axId val="0"/>
      </c:bar3DChart>
      <c:catAx>
        <c:axId val="2118620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9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0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68720757741"/>
          <c:y val="0.89215960750004286"/>
          <c:w val="0.20624329567499722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02467655119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Ramos'!$D$663:$N$663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Ramos'!$D$664:$N$664</c:f>
              <c:numCache>
                <c:formatCode>#,##0</c:formatCode>
                <c:ptCount val="11"/>
                <c:pt idx="0">
                  <c:v>43218078.329999998</c:v>
                </c:pt>
                <c:pt idx="1">
                  <c:v>915186463.7700001</c:v>
                </c:pt>
                <c:pt idx="2">
                  <c:v>1681024968.7500002</c:v>
                </c:pt>
                <c:pt idx="3">
                  <c:v>76603927.470000029</c:v>
                </c:pt>
                <c:pt idx="4">
                  <c:v>1100616081.3599999</c:v>
                </c:pt>
                <c:pt idx="5">
                  <c:v>21417366.050000004</c:v>
                </c:pt>
                <c:pt idx="6">
                  <c:v>61133039.329999991</c:v>
                </c:pt>
                <c:pt idx="7">
                  <c:v>1400365845.8999999</c:v>
                </c:pt>
                <c:pt idx="8">
                  <c:v>7449991.6799999997</c:v>
                </c:pt>
                <c:pt idx="9">
                  <c:v>84418322.979999989</c:v>
                </c:pt>
                <c:pt idx="10">
                  <c:v>230430025.49999991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15808"/>
        <c:axId val="2118617984"/>
      </c:barChart>
      <c:catAx>
        <c:axId val="211861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17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58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799400901"/>
          <c:y val="0.90879465648189328"/>
          <c:w val="0.19306356572978045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5814069813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16352"/>
        <c:axId val="2118625600"/>
      </c:barChart>
      <c:catAx>
        <c:axId val="21186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63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4770664369"/>
          <c:y val="0.89562288157688896"/>
          <c:w val="0.19042191460542812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50309215639888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23968"/>
        <c:axId val="2118618528"/>
      </c:barChart>
      <c:catAx>
        <c:axId val="211862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18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3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829475178"/>
          <c:y val="0.89619377162629754"/>
          <c:w val="0.17864925146159305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19616"/>
        <c:axId val="2118621248"/>
        <c:axId val="0"/>
      </c:bar3DChart>
      <c:catAx>
        <c:axId val="2118619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12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6688"/>
        <c:axId val="2118626144"/>
        <c:axId val="0"/>
      </c:bar3DChart>
      <c:catAx>
        <c:axId val="211862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6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23.719442455535162</c:v>
                </c:pt>
                <c:pt idx="1">
                  <c:v>13.717405702922935</c:v>
                </c:pt>
                <c:pt idx="2">
                  <c:v>29.197084029191721</c:v>
                </c:pt>
                <c:pt idx="3">
                  <c:v>20.704129577670351</c:v>
                </c:pt>
                <c:pt idx="4">
                  <c:v>16.238407265076447</c:v>
                </c:pt>
                <c:pt idx="5">
                  <c:v>28.11618501466085</c:v>
                </c:pt>
                <c:pt idx="6">
                  <c:v>14.717620885733185</c:v>
                </c:pt>
                <c:pt idx="7">
                  <c:v>12.871763206693867</c:v>
                </c:pt>
                <c:pt idx="8">
                  <c:v>-21.273387862152351</c:v>
                </c:pt>
                <c:pt idx="9">
                  <c:v>11.670652714315514</c:v>
                </c:pt>
                <c:pt idx="10">
                  <c:v>13.454882598362216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17440"/>
        <c:axId val="2118629952"/>
        <c:axId val="0"/>
      </c:bar3DChart>
      <c:catAx>
        <c:axId val="211861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9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7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1792"/>
        <c:axId val="2118622336"/>
        <c:axId val="0"/>
      </c:bar3DChart>
      <c:catAx>
        <c:axId val="211862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2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1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2880"/>
        <c:axId val="2118627232"/>
        <c:axId val="0"/>
      </c:bar3DChart>
      <c:catAx>
        <c:axId val="2118622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2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8320"/>
        <c:axId val="2104205632"/>
        <c:axId val="0"/>
      </c:bar3DChart>
      <c:catAx>
        <c:axId val="2118628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5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8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513632"/>
        <c:axId val="2117515264"/>
      </c:barChart>
      <c:catAx>
        <c:axId val="211751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363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8805463576"/>
          <c:y val="0.88194425063955617"/>
          <c:w val="0.20914285376109276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4752"/>
        <c:axId val="2104207264"/>
        <c:axId val="0"/>
      </c:bar3DChart>
      <c:catAx>
        <c:axId val="2104194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7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4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6384"/>
        <c:axId val="2104202368"/>
        <c:axId val="0"/>
      </c:bar3DChart>
      <c:catAx>
        <c:axId val="210419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2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6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202912"/>
        <c:axId val="2104201280"/>
        <c:axId val="0"/>
      </c:bar3DChart>
      <c:catAx>
        <c:axId val="210420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1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204000"/>
        <c:axId val="2104194208"/>
        <c:axId val="0"/>
      </c:bar3DChart>
      <c:catAx>
        <c:axId val="210420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194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Porc'!$A$405:$A$406,'P.N.C.x Ramos, variación y Porc'!$A$408:$A$416)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Porc'!$E$405:$E$406,'P.N.C.x Ramos, variación y Porc'!$E$408:$E$416)</c:f>
              <c:numCache>
                <c:formatCode>#,##0.00</c:formatCode>
                <c:ptCount val="11"/>
                <c:pt idx="0">
                  <c:v>11.897278346912247</c:v>
                </c:pt>
                <c:pt idx="1">
                  <c:v>15.348014611775737</c:v>
                </c:pt>
                <c:pt idx="2">
                  <c:v>5.006246758161419</c:v>
                </c:pt>
                <c:pt idx="3">
                  <c:v>10.93921062732537</c:v>
                </c:pt>
                <c:pt idx="4">
                  <c:v>-13.520992950871639</c:v>
                </c:pt>
                <c:pt idx="5">
                  <c:v>12.322585550087718</c:v>
                </c:pt>
                <c:pt idx="6">
                  <c:v>0.12750148858957097</c:v>
                </c:pt>
                <c:pt idx="7">
                  <c:v>6.006887932315836</c:v>
                </c:pt>
                <c:pt idx="8">
                  <c:v>0.94060298449963586</c:v>
                </c:pt>
                <c:pt idx="9">
                  <c:v>-10.026022627188254</c:v>
                </c:pt>
                <c:pt idx="10">
                  <c:v>5.7586691595568782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9104"/>
        <c:axId val="2104203456"/>
        <c:axId val="0"/>
      </c:bar3DChart>
      <c:catAx>
        <c:axId val="210419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2576"/>
        <c:axId val="2104193120"/>
        <c:axId val="0"/>
      </c:bar3DChart>
      <c:catAx>
        <c:axId val="2104192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193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3664"/>
        <c:axId val="2104206176"/>
        <c:axId val="0"/>
      </c:bar3DChart>
      <c:catAx>
        <c:axId val="210419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20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206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3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650736"/>
        <c:axId val="2103645840"/>
      </c:lineChart>
      <c:catAx>
        <c:axId val="21036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4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64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507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652912"/>
        <c:axId val="2103656176"/>
      </c:lineChart>
      <c:catAx>
        <c:axId val="21036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5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65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529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2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2"/>
                <c:pt idx="0">
                  <c:v>22.877190791919094</c:v>
                </c:pt>
                <c:pt idx="1">
                  <c:v>39.19423299839103</c:v>
                </c:pt>
                <c:pt idx="2">
                  <c:v>52.386841875271514</c:v>
                </c:pt>
                <c:pt idx="3">
                  <c:v>65.018446966086799</c:v>
                </c:pt>
                <c:pt idx="4">
                  <c:v>73.013177740742961</c:v>
                </c:pt>
                <c:pt idx="5">
                  <c:v>80.129734290724627</c:v>
                </c:pt>
                <c:pt idx="6">
                  <c:v>83.46201031564857</c:v>
                </c:pt>
                <c:pt idx="7">
                  <c:v>85.648879806931276</c:v>
                </c:pt>
                <c:pt idx="8">
                  <c:v>87.832898477993737</c:v>
                </c:pt>
                <c:pt idx="9">
                  <c:v>89.464046767003808</c:v>
                </c:pt>
                <c:pt idx="10">
                  <c:v>90.993748506284149</c:v>
                </c:pt>
                <c:pt idx="11">
                  <c:v>91.985762408461952</c:v>
                </c:pt>
                <c:pt idx="12">
                  <c:v>92.966374423551969</c:v>
                </c:pt>
                <c:pt idx="13">
                  <c:v>93.852343379689486</c:v>
                </c:pt>
                <c:pt idx="14">
                  <c:v>94.692792786595035</c:v>
                </c:pt>
                <c:pt idx="15">
                  <c:v>95.417883931353558</c:v>
                </c:pt>
                <c:pt idx="16">
                  <c:v>96.0244732550496</c:v>
                </c:pt>
                <c:pt idx="17">
                  <c:v>96.586698669591172</c:v>
                </c:pt>
                <c:pt idx="18">
                  <c:v>97.06845344217848</c:v>
                </c:pt>
                <c:pt idx="19">
                  <c:v>97.528071058979009</c:v>
                </c:pt>
                <c:pt idx="20">
                  <c:v>97.973653421890603</c:v>
                </c:pt>
                <c:pt idx="21">
                  <c:v>98.414837911237456</c:v>
                </c:pt>
                <c:pt idx="22">
                  <c:v>98.793213234691891</c:v>
                </c:pt>
                <c:pt idx="23">
                  <c:v>99.127899500051143</c:v>
                </c:pt>
                <c:pt idx="24">
                  <c:v>99.365642933408878</c:v>
                </c:pt>
                <c:pt idx="25">
                  <c:v>99.600630320686932</c:v>
                </c:pt>
                <c:pt idx="26">
                  <c:v>99.771605735999728</c:v>
                </c:pt>
                <c:pt idx="27">
                  <c:v>99.889684537792945</c:v>
                </c:pt>
                <c:pt idx="28">
                  <c:v>99.986956187717269</c:v>
                </c:pt>
                <c:pt idx="29">
                  <c:v>99.997641899348139</c:v>
                </c:pt>
                <c:pt idx="30">
                  <c:v>99.999963014574249</c:v>
                </c:pt>
                <c:pt idx="3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656720"/>
        <c:axId val="2103657264"/>
      </c:lineChart>
      <c:catAx>
        <c:axId val="21036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5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65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3656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319636270.44</c:v>
                </c:pt>
                <c:pt idx="1">
                  <c:v>8503740113.8399992</c:v>
                </c:pt>
                <c:pt idx="2">
                  <c:v>15502047152.089998</c:v>
                </c:pt>
                <c:pt idx="3">
                  <c:v>630240321.24999988</c:v>
                </c:pt>
                <c:pt idx="4">
                  <c:v>13386191328.340002</c:v>
                </c:pt>
                <c:pt idx="5">
                  <c:v>423760960.36999989</c:v>
                </c:pt>
                <c:pt idx="6">
                  <c:v>672634951.11999989</c:v>
                </c:pt>
                <c:pt idx="7">
                  <c:v>13998867637.319998</c:v>
                </c:pt>
                <c:pt idx="8">
                  <c:v>255806601.75</c:v>
                </c:pt>
                <c:pt idx="9">
                  <c:v>1099164494.4399998</c:v>
                </c:pt>
                <c:pt idx="10">
                  <c:v>2837691532.480001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517440"/>
        <c:axId val="2117517984"/>
      </c:barChart>
      <c:catAx>
        <c:axId val="211751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7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74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1641429438"/>
          <c:y val="0.88489222630954911"/>
          <c:w val="0.21094641631334543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72752"/>
        <c:axId val="1864466768"/>
      </c:lineChart>
      <c:catAx>
        <c:axId val="18644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6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46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727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68944"/>
        <c:axId val="1864469488"/>
      </c:lineChart>
      <c:catAx>
        <c:axId val="186446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6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46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689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73296"/>
        <c:axId val="1864467312"/>
      </c:lineChart>
      <c:catAx>
        <c:axId val="18644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6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46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732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67856"/>
        <c:axId val="2002924080"/>
      </c:lineChart>
      <c:catAx>
        <c:axId val="18644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2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292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64467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25168"/>
        <c:axId val="2002917008"/>
      </c:lineChart>
      <c:catAx>
        <c:axId val="20029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1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291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251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22448"/>
        <c:axId val="2002913744"/>
      </c:lineChart>
      <c:catAx>
        <c:axId val="20029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1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291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22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14288"/>
        <c:axId val="1762442640"/>
      </c:lineChart>
      <c:catAx>
        <c:axId val="20029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76244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244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029142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Acumulado'!$B$689:$B$726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BMI Compañía de Seguros, S. A.</c:v>
                </c:pt>
                <c:pt idx="16">
                  <c:v>Angloamericana de Seguros, S. A.</c:v>
                </c:pt>
                <c:pt idx="17">
                  <c:v>Cooperativa Nacional de Seguros, Inc.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Seguros La Internacional, S. A.</c:v>
                </c:pt>
                <c:pt idx="21">
                  <c:v>Seguros APS, S.A</c:v>
                </c:pt>
                <c:pt idx="22">
                  <c:v>Atrio Seguros, S. A.</c:v>
                </c:pt>
                <c:pt idx="23">
                  <c:v>Seguros ADEMI, S. A.</c:v>
                </c:pt>
                <c:pt idx="24">
                  <c:v>Aseguradora Agropecuaria Dominicana.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Constitución,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Acumulado'!$Q$689:$Q$726</c:f>
              <c:numCache>
                <c:formatCode>0.0000</c:formatCode>
                <c:ptCount val="38"/>
                <c:pt idx="0">
                  <c:v>19.671756601204578</c:v>
                </c:pt>
                <c:pt idx="1">
                  <c:v>37.604067877208678</c:v>
                </c:pt>
                <c:pt idx="2">
                  <c:v>50.686162416016025</c:v>
                </c:pt>
                <c:pt idx="3">
                  <c:v>62.350686881004506</c:v>
                </c:pt>
                <c:pt idx="4">
                  <c:v>71.451190161189174</c:v>
                </c:pt>
                <c:pt idx="5">
                  <c:v>79.151708344183007</c:v>
                </c:pt>
                <c:pt idx="6">
                  <c:v>83.070455473880344</c:v>
                </c:pt>
                <c:pt idx="7">
                  <c:v>85.529081370699885</c:v>
                </c:pt>
                <c:pt idx="8">
                  <c:v>87.54300866282442</c:v>
                </c:pt>
                <c:pt idx="9">
                  <c:v>89.455569080948422</c:v>
                </c:pt>
                <c:pt idx="10">
                  <c:v>91.036181758231677</c:v>
                </c:pt>
                <c:pt idx="11">
                  <c:v>92.145326612456515</c:v>
                </c:pt>
                <c:pt idx="12">
                  <c:v>93.175165328150158</c:v>
                </c:pt>
                <c:pt idx="13">
                  <c:v>94.032734363208093</c:v>
                </c:pt>
                <c:pt idx="14">
                  <c:v>94.833164529440538</c:v>
                </c:pt>
                <c:pt idx="15">
                  <c:v>95.500047986403544</c:v>
                </c:pt>
                <c:pt idx="16">
                  <c:v>96.156983540874677</c:v>
                </c:pt>
                <c:pt idx="17">
                  <c:v>96.773554910528333</c:v>
                </c:pt>
                <c:pt idx="18">
                  <c:v>97.296941130799993</c:v>
                </c:pt>
                <c:pt idx="19">
                  <c:v>97.772701019714688</c:v>
                </c:pt>
                <c:pt idx="20">
                  <c:v>98.248083811289774</c:v>
                </c:pt>
                <c:pt idx="21">
                  <c:v>98.64828850470272</c:v>
                </c:pt>
                <c:pt idx="22">
                  <c:v>99.045228567979251</c:v>
                </c:pt>
                <c:pt idx="23">
                  <c:v>99.328149418530217</c:v>
                </c:pt>
                <c:pt idx="24">
                  <c:v>99.491500719601959</c:v>
                </c:pt>
                <c:pt idx="25">
                  <c:v>99.638252322930143</c:v>
                </c:pt>
                <c:pt idx="26">
                  <c:v>99.784537965155707</c:v>
                </c:pt>
                <c:pt idx="27">
                  <c:v>99.880302583502683</c:v>
                </c:pt>
                <c:pt idx="28">
                  <c:v>99.97410781617576</c:v>
                </c:pt>
                <c:pt idx="29">
                  <c:v>99.995113254703952</c:v>
                </c:pt>
                <c:pt idx="30">
                  <c:v>99.999620862056091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46448"/>
        <c:axId val="1762444816"/>
      </c:lineChart>
      <c:catAx>
        <c:axId val="17624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76244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244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762446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46992"/>
        <c:axId val="1762439920"/>
      </c:lineChart>
      <c:catAx>
        <c:axId val="17624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76243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243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762446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514176"/>
        <c:axId val="2117516352"/>
      </c:lineChart>
      <c:catAx>
        <c:axId val="21175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4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24065111127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519616"/>
        <c:axId val="2117518528"/>
      </c:barChart>
      <c:catAx>
        <c:axId val="2117519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8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96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9135784631"/>
          <c:y val="0.91694346717298636"/>
          <c:w val="0.1921749861542536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10617165711.58</c:v>
                </c:pt>
                <c:pt idx="1">
                  <c:v>7427909934.4899988</c:v>
                </c:pt>
                <c:pt idx="2">
                  <c:v>6756106822.6600018</c:v>
                </c:pt>
                <c:pt idx="3">
                  <c:v>6225240687.8499994</c:v>
                </c:pt>
                <c:pt idx="4">
                  <c:v>4172007592.9600005</c:v>
                </c:pt>
                <c:pt idx="5">
                  <c:v>3506534883.8300004</c:v>
                </c:pt>
                <c:pt idx="6">
                  <c:v>1729902955.52</c:v>
                </c:pt>
                <c:pt idx="7">
                  <c:v>1219158848.8200002</c:v>
                </c:pt>
                <c:pt idx="8">
                  <c:v>1199294726.49</c:v>
                </c:pt>
                <c:pt idx="9">
                  <c:v>876034609.74999988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13184075035.48</c:v>
                </c:pt>
                <c:pt idx="1">
                  <c:v>9403475748.5700016</c:v>
                </c:pt>
                <c:pt idx="2">
                  <c:v>7602871651.8800001</c:v>
                </c:pt>
                <c:pt idx="3">
                  <c:v>7279566396.5300007</c:v>
                </c:pt>
                <c:pt idx="4">
                  <c:v>4607345866.0299997</c:v>
                </c:pt>
                <c:pt idx="5">
                  <c:v>4101255980.3599997</c:v>
                </c:pt>
                <c:pt idx="6">
                  <c:v>1920383387.5899999</c:v>
                </c:pt>
                <c:pt idx="7">
                  <c:v>1260288106.53</c:v>
                </c:pt>
                <c:pt idx="8">
                  <c:v>1258645185.0699999</c:v>
                </c:pt>
                <c:pt idx="9">
                  <c:v>940027192.67000008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514720"/>
        <c:axId val="2117519072"/>
        <c:axId val="0"/>
      </c:bar3DChart>
      <c:catAx>
        <c:axId val="2117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1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4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1071076785.5699999</c:v>
                </c:pt>
                <c:pt idx="1">
                  <c:v>932474838.86999989</c:v>
                </c:pt>
                <c:pt idx="2">
                  <c:v>727208749.57000005</c:v>
                </c:pt>
                <c:pt idx="3">
                  <c:v>683632592.92000008</c:v>
                </c:pt>
                <c:pt idx="4">
                  <c:v>629063099.86000001</c:v>
                </c:pt>
                <c:pt idx="5">
                  <c:v>368626486.65000004</c:v>
                </c:pt>
                <c:pt idx="6">
                  <c:v>226662343.06999999</c:v>
                </c:pt>
                <c:pt idx="7">
                  <c:v>120449768.25</c:v>
                </c:pt>
                <c:pt idx="8">
                  <c:v>110443221.56999999</c:v>
                </c:pt>
                <c:pt idx="9">
                  <c:v>97769676.520000011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1105919424.3900001</c:v>
                </c:pt>
                <c:pt idx="1">
                  <c:v>1008130171.92</c:v>
                </c:pt>
                <c:pt idx="2">
                  <c:v>735457577.86000013</c:v>
                </c:pt>
                <c:pt idx="3">
                  <c:v>655763714.62999988</c:v>
                </c:pt>
                <c:pt idx="4">
                  <c:v>511617927.84000003</c:v>
                </c:pt>
                <c:pt idx="5">
                  <c:v>432912668.10000002</c:v>
                </c:pt>
                <c:pt idx="6">
                  <c:v>220306638.49000001</c:v>
                </c:pt>
                <c:pt idx="7">
                  <c:v>138220606.92000002</c:v>
                </c:pt>
                <c:pt idx="8">
                  <c:v>113220255.66</c:v>
                </c:pt>
                <c:pt idx="9">
                  <c:v>107521547.75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515808"/>
        <c:axId val="2117520160"/>
        <c:axId val="0"/>
      </c:bar3DChart>
      <c:catAx>
        <c:axId val="21175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2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52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751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5518984488.0700006</c:v>
                </c:pt>
                <c:pt idx="6">
                  <c:v>6501787017.4699993</c:v>
                </c:pt>
                <c:pt idx="7">
                  <c:v>5907081730.6400003</c:v>
                </c:pt>
                <c:pt idx="8">
                  <c:v>5861270802.4700003</c:v>
                </c:pt>
                <c:pt idx="9">
                  <c:v>5621864111.1199999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2032"/>
        <c:axId val="2104195296"/>
        <c:axId val="0"/>
      </c:bar3DChart>
      <c:catAx>
        <c:axId val="21041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19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6154267764.9500008</c:v>
                </c:pt>
                <c:pt idx="5">
                  <c:v>5518984488.0700006</c:v>
                </c:pt>
                <c:pt idx="6">
                  <c:v>6501787017.4700003</c:v>
                </c:pt>
                <c:pt idx="7">
                  <c:v>5907081730.6400013</c:v>
                </c:pt>
                <c:pt idx="8">
                  <c:v>5861270802.4699984</c:v>
                </c:pt>
                <c:pt idx="9">
                  <c:v>5621864111.1200018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95840"/>
        <c:axId val="2104196928"/>
        <c:axId val="0"/>
      </c:bar3DChart>
      <c:catAx>
        <c:axId val="2104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19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0419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7450231001825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24512"/>
        <c:axId val="2118619072"/>
      </c:barChart>
      <c:catAx>
        <c:axId val="211862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19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45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41457537107"/>
          <c:y val="0.91986062717770034"/>
          <c:w val="0.17668272167733412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754400783336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20704"/>
        <c:axId val="2118630496"/>
      </c:barChart>
      <c:catAx>
        <c:axId val="211862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30496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0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8806227884"/>
          <c:y val="0.91029891581573508"/>
          <c:w val="0.22514967512255252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467322977447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25056"/>
        <c:axId val="2118615264"/>
      </c:barChart>
      <c:catAx>
        <c:axId val="211862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1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50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228086559"/>
          <c:y val="0.90624996199799357"/>
          <c:w val="0.21495314717869196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577671977049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16896"/>
        <c:axId val="2118628864"/>
      </c:barChart>
      <c:catAx>
        <c:axId val="21186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8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168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4947201368"/>
          <c:y val="0.89802628462055967"/>
          <c:w val="0.21144857474211076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092554220198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27776"/>
        <c:axId val="2118623424"/>
      </c:barChart>
      <c:catAx>
        <c:axId val="211862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8623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1186277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2356679101"/>
          <c:y val="0.91000010056214242"/>
          <c:w val="0.20958751208730486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719318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719318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719318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71931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104775</xdr:rowOff>
    </xdr:from>
    <xdr:to>
      <xdr:col>1</xdr:col>
      <xdr:colOff>1771650</xdr:colOff>
      <xdr:row>5</xdr:row>
      <xdr:rowOff>66675</xdr:rowOff>
    </xdr:to>
    <xdr:pic>
      <xdr:nvPicPr>
        <xdr:cNvPr id="5719318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04775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719318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719319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7193191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719319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719319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719319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719319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7193196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719319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981075</xdr:colOff>
      <xdr:row>657</xdr:row>
      <xdr:rowOff>95250</xdr:rowOff>
    </xdr:from>
    <xdr:to>
      <xdr:col>1</xdr:col>
      <xdr:colOff>1628775</xdr:colOff>
      <xdr:row>661</xdr:row>
      <xdr:rowOff>47625</xdr:rowOff>
    </xdr:to>
    <xdr:pic>
      <xdr:nvPicPr>
        <xdr:cNvPr id="5719319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344275"/>
          <a:ext cx="647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54318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585</xdr:row>
      <xdr:rowOff>133350</xdr:rowOff>
    </xdr:from>
    <xdr:to>
      <xdr:col>0</xdr:col>
      <xdr:colOff>1752600</xdr:colOff>
      <xdr:row>589</xdr:row>
      <xdr:rowOff>123825</xdr:rowOff>
    </xdr:to>
    <xdr:pic>
      <xdr:nvPicPr>
        <xdr:cNvPr id="55543189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0620375"/>
          <a:ext cx="895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74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74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75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751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9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96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2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28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8120511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8120512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8120513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8120515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812051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8120517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8120518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8120519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8120520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8120521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8120522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8120523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8120524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8120525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390525</xdr:colOff>
      <xdr:row>396</xdr:row>
      <xdr:rowOff>238125</xdr:rowOff>
    </xdr:from>
    <xdr:to>
      <xdr:col>0</xdr:col>
      <xdr:colOff>990600</xdr:colOff>
      <xdr:row>400</xdr:row>
      <xdr:rowOff>123825</xdr:rowOff>
    </xdr:to>
    <xdr:pic>
      <xdr:nvPicPr>
        <xdr:cNvPr id="5812052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53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1552575</xdr:colOff>
      <xdr:row>4</xdr:row>
      <xdr:rowOff>142875</xdr:rowOff>
    </xdr:to>
    <xdr:pic>
      <xdr:nvPicPr>
        <xdr:cNvPr id="53055875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521</xdr:row>
      <xdr:rowOff>85725</xdr:rowOff>
    </xdr:from>
    <xdr:to>
      <xdr:col>1</xdr:col>
      <xdr:colOff>1581150</xdr:colOff>
      <xdr:row>525</xdr:row>
      <xdr:rowOff>57150</xdr:rowOff>
    </xdr:to>
    <xdr:pic>
      <xdr:nvPicPr>
        <xdr:cNvPr id="53055876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72625"/>
          <a:ext cx="666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79674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796743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796744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796744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796744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79674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796744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7967451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796745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7967456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7967459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796746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79674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796746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276225</xdr:colOff>
      <xdr:row>682</xdr:row>
      <xdr:rowOff>123825</xdr:rowOff>
    </xdr:from>
    <xdr:to>
      <xdr:col>1</xdr:col>
      <xdr:colOff>257175</xdr:colOff>
      <xdr:row>685</xdr:row>
      <xdr:rowOff>133350</xdr:rowOff>
    </xdr:to>
    <xdr:pic>
      <xdr:nvPicPr>
        <xdr:cNvPr id="5796747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31570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="90" zoomScaleNormal="90" workbookViewId="0">
      <selection activeCell="E6" sqref="E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4.7109375" bestFit="1" customWidth="1"/>
    <col min="7" max="7" width="12.85546875" customWidth="1"/>
    <col min="8" max="8" width="14.7109375" bestFit="1" customWidth="1"/>
    <col min="9" max="9" width="14.7109375" customWidth="1"/>
    <col min="10" max="10" width="13.85546875" customWidth="1"/>
    <col min="11" max="11" width="14.7109375" bestFit="1" customWidth="1"/>
    <col min="12" max="12" width="12.7109375" customWidth="1"/>
    <col min="13" max="14" width="13.5703125" bestFit="1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105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109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57629781363.439995</v>
      </c>
      <c r="D8" s="76">
        <f>SUM(D9:D46)</f>
        <v>319636270.44</v>
      </c>
      <c r="E8" s="76">
        <f t="shared" ref="E8:N8" si="0">SUM(E9:E46)</f>
        <v>8503740113.8399992</v>
      </c>
      <c r="F8" s="76">
        <f t="shared" si="0"/>
        <v>15502047152.089998</v>
      </c>
      <c r="G8" s="76">
        <f t="shared" si="0"/>
        <v>630240321.24999988</v>
      </c>
      <c r="H8" s="76">
        <f t="shared" si="0"/>
        <v>13386191328.340002</v>
      </c>
      <c r="I8" s="76">
        <f t="shared" si="0"/>
        <v>423760960.36999989</v>
      </c>
      <c r="J8" s="76">
        <f t="shared" si="0"/>
        <v>672634951.11999989</v>
      </c>
      <c r="K8" s="76">
        <f t="shared" si="0"/>
        <v>13998867637.319998</v>
      </c>
      <c r="L8" s="76">
        <f t="shared" si="0"/>
        <v>255806601.75</v>
      </c>
      <c r="M8" s="76">
        <f t="shared" si="0"/>
        <v>1099164494.4399998</v>
      </c>
      <c r="N8" s="76">
        <f t="shared" si="0"/>
        <v>2837691532.480001</v>
      </c>
      <c r="O8" s="64">
        <f>SUM(O9:O46)</f>
        <v>99.999999999999986</v>
      </c>
    </row>
    <row r="9" spans="1:15" ht="15.95" customHeight="1" x14ac:dyDescent="0.2">
      <c r="A9" s="47">
        <v>1</v>
      </c>
      <c r="B9" s="103" t="s">
        <v>88</v>
      </c>
      <c r="C9" s="76">
        <f t="shared" ref="C9:C46" si="1">SUM(D9:N9)</f>
        <v>13184075035.48</v>
      </c>
      <c r="D9" s="49">
        <v>55708888.670000002</v>
      </c>
      <c r="E9" s="49">
        <v>2239068892.3299999</v>
      </c>
      <c r="F9" s="49">
        <v>3227880295.48</v>
      </c>
      <c r="G9" s="49">
        <v>320762252.31</v>
      </c>
      <c r="H9" s="49">
        <v>4373216293.4800005</v>
      </c>
      <c r="I9" s="49">
        <v>33234377.550000001</v>
      </c>
      <c r="J9" s="49">
        <v>274853496.32999998</v>
      </c>
      <c r="K9" s="49">
        <v>1875405322.79</v>
      </c>
      <c r="L9" s="49">
        <v>0</v>
      </c>
      <c r="M9" s="49">
        <v>154206204.59999999</v>
      </c>
      <c r="N9" s="49">
        <v>629739011.94000006</v>
      </c>
      <c r="O9" s="60">
        <f>(C9/$C$8*100)</f>
        <v>22.877190791919091</v>
      </c>
    </row>
    <row r="10" spans="1:15" ht="15.95" customHeight="1" x14ac:dyDescent="0.2">
      <c r="A10" s="47">
        <v>2</v>
      </c>
      <c r="B10" s="52" t="s">
        <v>113</v>
      </c>
      <c r="C10" s="76">
        <f t="shared" si="1"/>
        <v>9403475748.5699978</v>
      </c>
      <c r="D10" s="49">
        <v>39368223.540000007</v>
      </c>
      <c r="E10" s="49">
        <v>289634226.81999999</v>
      </c>
      <c r="F10" s="49">
        <v>8600160077.2999992</v>
      </c>
      <c r="G10" s="49">
        <v>26543622.079999998</v>
      </c>
      <c r="H10" s="49">
        <v>132164904.92999998</v>
      </c>
      <c r="I10" s="49">
        <v>998724.30999999982</v>
      </c>
      <c r="J10" s="49">
        <v>1958072.13</v>
      </c>
      <c r="K10" s="49">
        <v>283563816.80000001</v>
      </c>
      <c r="L10" s="49">
        <v>0</v>
      </c>
      <c r="M10" s="49">
        <v>8760780.459999999</v>
      </c>
      <c r="N10" s="49">
        <v>20323300.199999999</v>
      </c>
      <c r="O10" s="60">
        <f t="shared" ref="O10:O46" si="2">(C10/$C$8*100)</f>
        <v>16.317042206471928</v>
      </c>
    </row>
    <row r="11" spans="1:15" ht="15.95" customHeight="1" x14ac:dyDescent="0.2">
      <c r="A11" s="47">
        <v>3</v>
      </c>
      <c r="B11" s="52" t="s">
        <v>119</v>
      </c>
      <c r="C11" s="76">
        <f t="shared" si="1"/>
        <v>7602871651.8800011</v>
      </c>
      <c r="D11" s="49">
        <v>52458510.32</v>
      </c>
      <c r="E11" s="49">
        <v>1631690823.21</v>
      </c>
      <c r="F11" s="49">
        <v>135931287.47</v>
      </c>
      <c r="G11" s="49">
        <v>40083874.240000002</v>
      </c>
      <c r="H11" s="49">
        <v>2190509314.73</v>
      </c>
      <c r="I11" s="49">
        <v>178846011.20000002</v>
      </c>
      <c r="J11" s="49">
        <v>72915099.739999995</v>
      </c>
      <c r="K11" s="49">
        <v>2566760591.1000004</v>
      </c>
      <c r="L11" s="49">
        <v>0</v>
      </c>
      <c r="M11" s="49">
        <v>210325147.89000002</v>
      </c>
      <c r="N11" s="49">
        <v>523350991.98000002</v>
      </c>
      <c r="O11" s="60">
        <f t="shared" si="2"/>
        <v>13.192608876880488</v>
      </c>
    </row>
    <row r="12" spans="1:15" ht="15.95" customHeight="1" x14ac:dyDescent="0.2">
      <c r="A12" s="47">
        <v>4</v>
      </c>
      <c r="B12" s="52" t="s">
        <v>97</v>
      </c>
      <c r="C12" s="76">
        <f t="shared" si="1"/>
        <v>7279566396.5300007</v>
      </c>
      <c r="D12" s="49">
        <v>26769614.760000002</v>
      </c>
      <c r="E12" s="49">
        <v>1510826511.28</v>
      </c>
      <c r="F12" s="49">
        <v>256728745.90000004</v>
      </c>
      <c r="G12" s="49">
        <v>136611596.22</v>
      </c>
      <c r="H12" s="49">
        <v>2657404360.9000001</v>
      </c>
      <c r="I12" s="49">
        <v>18364592.800000001</v>
      </c>
      <c r="J12" s="49">
        <v>48836534.120000005</v>
      </c>
      <c r="K12" s="49">
        <v>2123799301.0499997</v>
      </c>
      <c r="L12" s="49">
        <v>0</v>
      </c>
      <c r="M12" s="49">
        <v>88817469.750000015</v>
      </c>
      <c r="N12" s="49">
        <v>411407669.75</v>
      </c>
      <c r="O12" s="60">
        <f t="shared" si="2"/>
        <v>12.631605090815279</v>
      </c>
    </row>
    <row r="13" spans="1:15" ht="15.95" customHeight="1" x14ac:dyDescent="0.2">
      <c r="A13" s="47">
        <v>5</v>
      </c>
      <c r="B13" s="52" t="s">
        <v>89</v>
      </c>
      <c r="C13" s="76">
        <f t="shared" si="1"/>
        <v>4607345866.0300007</v>
      </c>
      <c r="D13" s="49">
        <v>2213457.4300000002</v>
      </c>
      <c r="E13" s="49">
        <v>175942373.51999998</v>
      </c>
      <c r="F13" s="49">
        <v>694198668.22000003</v>
      </c>
      <c r="G13" s="49">
        <v>23268211.439999998</v>
      </c>
      <c r="H13" s="49">
        <v>1720830245.3700001</v>
      </c>
      <c r="I13" s="49">
        <v>48641153.390000008</v>
      </c>
      <c r="J13" s="49">
        <v>120069478.03</v>
      </c>
      <c r="K13" s="49">
        <v>1372412667.0600002</v>
      </c>
      <c r="L13" s="49">
        <v>0</v>
      </c>
      <c r="M13" s="49">
        <v>76448140.059999987</v>
      </c>
      <c r="N13" s="49">
        <v>373321471.50999999</v>
      </c>
      <c r="O13" s="60">
        <f t="shared" si="2"/>
        <v>7.9947307746561656</v>
      </c>
    </row>
    <row r="14" spans="1:15" ht="15.95" customHeight="1" x14ac:dyDescent="0.2">
      <c r="A14" s="47">
        <v>6</v>
      </c>
      <c r="B14" s="52" t="s">
        <v>94</v>
      </c>
      <c r="C14" s="76">
        <f t="shared" si="1"/>
        <v>4101255980.3599997</v>
      </c>
      <c r="D14" s="49">
        <v>11155845.309999999</v>
      </c>
      <c r="E14" s="49">
        <v>148824407.05999997</v>
      </c>
      <c r="F14" s="49">
        <v>118019464.92000002</v>
      </c>
      <c r="G14" s="49">
        <v>35023067.129999995</v>
      </c>
      <c r="H14" s="49">
        <v>1676240619.5699999</v>
      </c>
      <c r="I14" s="49">
        <v>60208517.259999998</v>
      </c>
      <c r="J14" s="49">
        <v>107709841.16</v>
      </c>
      <c r="K14" s="49">
        <v>1250419242.6500001</v>
      </c>
      <c r="L14" s="49">
        <v>0</v>
      </c>
      <c r="M14" s="49">
        <v>103808914.02</v>
      </c>
      <c r="N14" s="49">
        <v>589846061.27999997</v>
      </c>
      <c r="O14" s="60">
        <f t="shared" si="2"/>
        <v>7.1165565499816621</v>
      </c>
    </row>
    <row r="15" spans="1:15" ht="15.95" customHeight="1" x14ac:dyDescent="0.2">
      <c r="A15" s="47">
        <v>7</v>
      </c>
      <c r="B15" s="52" t="s">
        <v>93</v>
      </c>
      <c r="C15" s="76">
        <f t="shared" si="1"/>
        <v>1920383387.5900002</v>
      </c>
      <c r="D15" s="49">
        <v>75851865.299999997</v>
      </c>
      <c r="E15" s="49">
        <v>10152875.110000001</v>
      </c>
      <c r="F15" s="49">
        <v>1834378647.1800001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3.3322760249239476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1260288106.5300002</v>
      </c>
      <c r="D16" s="49">
        <v>505870.1</v>
      </c>
      <c r="E16" s="49">
        <v>819562650.73000014</v>
      </c>
      <c r="F16" s="49">
        <v>252565.22</v>
      </c>
      <c r="G16" s="49">
        <v>1975826.7700000003</v>
      </c>
      <c r="H16" s="49">
        <v>80926967.969999999</v>
      </c>
      <c r="I16" s="49">
        <v>62286929.849999994</v>
      </c>
      <c r="J16" s="49">
        <v>2774091.15</v>
      </c>
      <c r="K16" s="49">
        <v>196281314.21000001</v>
      </c>
      <c r="L16" s="49">
        <v>0</v>
      </c>
      <c r="M16" s="49">
        <v>45645562.75</v>
      </c>
      <c r="N16" s="49">
        <v>50076327.780000001</v>
      </c>
      <c r="O16" s="60">
        <f t="shared" si="2"/>
        <v>2.1868694912827134</v>
      </c>
    </row>
    <row r="17" spans="1:15" ht="15.95" customHeight="1" x14ac:dyDescent="0.2">
      <c r="A17" s="47">
        <v>9</v>
      </c>
      <c r="B17" s="52" t="s">
        <v>162</v>
      </c>
      <c r="C17" s="76">
        <f t="shared" si="1"/>
        <v>1258645185.0699999</v>
      </c>
      <c r="D17" s="49">
        <v>0</v>
      </c>
      <c r="E17" s="49">
        <v>1092216474.6499999</v>
      </c>
      <c r="F17" s="49">
        <v>0</v>
      </c>
      <c r="G17" s="49">
        <v>11128790.75</v>
      </c>
      <c r="H17" s="49">
        <v>107828951.22999999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47470968.439999998</v>
      </c>
      <c r="O17" s="60">
        <f t="shared" si="2"/>
        <v>2.1840186710624541</v>
      </c>
    </row>
    <row r="18" spans="1:15" ht="15.95" customHeight="1" x14ac:dyDescent="0.2">
      <c r="A18" s="47">
        <v>10</v>
      </c>
      <c r="B18" s="52" t="s">
        <v>91</v>
      </c>
      <c r="C18" s="76">
        <f t="shared" si="1"/>
        <v>940027192.66999984</v>
      </c>
      <c r="D18" s="49">
        <v>0</v>
      </c>
      <c r="E18" s="49">
        <v>604729.12</v>
      </c>
      <c r="F18" s="49">
        <v>0</v>
      </c>
      <c r="G18" s="49">
        <v>447805.74000000005</v>
      </c>
      <c r="H18" s="49">
        <v>97821283.780000001</v>
      </c>
      <c r="I18" s="49">
        <v>3848879.7699999991</v>
      </c>
      <c r="J18" s="49">
        <v>1751775.8599999999</v>
      </c>
      <c r="K18" s="49">
        <v>780217412.78999984</v>
      </c>
      <c r="L18" s="49">
        <v>0</v>
      </c>
      <c r="M18" s="49">
        <v>13096962.779999997</v>
      </c>
      <c r="N18" s="49">
        <v>42238342.829999998</v>
      </c>
      <c r="O18" s="60">
        <f t="shared" si="2"/>
        <v>1.6311482890100772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881563767.8599999</v>
      </c>
      <c r="D19" s="49">
        <v>0</v>
      </c>
      <c r="E19" s="49">
        <v>812537.7300000001</v>
      </c>
      <c r="F19" s="49">
        <v>0</v>
      </c>
      <c r="G19" s="49">
        <v>2681.6</v>
      </c>
      <c r="H19" s="49">
        <v>2811886.0699999994</v>
      </c>
      <c r="I19" s="49">
        <v>783348.02999999991</v>
      </c>
      <c r="J19" s="49">
        <v>19270680.629999999</v>
      </c>
      <c r="K19" s="49">
        <v>848325122.51999998</v>
      </c>
      <c r="L19" s="49">
        <v>0</v>
      </c>
      <c r="M19" s="49">
        <v>8127117.6400000006</v>
      </c>
      <c r="N19" s="49">
        <v>1430393.6400000001</v>
      </c>
      <c r="O19" s="60">
        <f t="shared" si="2"/>
        <v>1.5297017392803418</v>
      </c>
    </row>
    <row r="20" spans="1:15" ht="15.95" customHeight="1" x14ac:dyDescent="0.2">
      <c r="A20" s="47">
        <v>12</v>
      </c>
      <c r="B20" s="52" t="s">
        <v>99</v>
      </c>
      <c r="C20" s="76">
        <f t="shared" si="1"/>
        <v>571695442.91999996</v>
      </c>
      <c r="D20" s="49">
        <v>8540403.5200000014</v>
      </c>
      <c r="E20" s="49">
        <v>124405.49</v>
      </c>
      <c r="F20" s="49">
        <v>4568.59</v>
      </c>
      <c r="G20" s="49">
        <v>171797.34999999998</v>
      </c>
      <c r="H20" s="49">
        <v>13064213.15</v>
      </c>
      <c r="I20" s="49">
        <v>651887.24000000011</v>
      </c>
      <c r="J20" s="49">
        <v>22016.31</v>
      </c>
      <c r="K20" s="49">
        <v>329420258.50999993</v>
      </c>
      <c r="L20" s="49">
        <v>0</v>
      </c>
      <c r="M20" s="49">
        <v>199901690.13</v>
      </c>
      <c r="N20" s="49">
        <v>19794202.629999995</v>
      </c>
      <c r="O20" s="60">
        <f t="shared" si="2"/>
        <v>0.9920139021778076</v>
      </c>
    </row>
    <row r="21" spans="1:15" ht="15.95" customHeight="1" x14ac:dyDescent="0.2">
      <c r="A21" s="47">
        <v>13</v>
      </c>
      <c r="B21" s="52" t="s">
        <v>104</v>
      </c>
      <c r="C21" s="76">
        <f t="shared" si="1"/>
        <v>565124560.32000005</v>
      </c>
      <c r="D21" s="49">
        <v>0</v>
      </c>
      <c r="E21" s="49">
        <v>309600.09000000003</v>
      </c>
      <c r="F21" s="49">
        <v>0</v>
      </c>
      <c r="G21" s="49">
        <v>0</v>
      </c>
      <c r="H21" s="49">
        <v>2408984.98</v>
      </c>
      <c r="I21" s="49">
        <v>304606.77</v>
      </c>
      <c r="J21" s="49">
        <v>2906916.0300000003</v>
      </c>
      <c r="K21" s="49">
        <v>488688318.31999999</v>
      </c>
      <c r="L21" s="49">
        <v>0</v>
      </c>
      <c r="M21" s="49">
        <v>68522813.520000011</v>
      </c>
      <c r="N21" s="49">
        <v>1983320.61</v>
      </c>
      <c r="O21" s="60">
        <f t="shared" si="2"/>
        <v>0.98061201509001705</v>
      </c>
    </row>
    <row r="22" spans="1:15" ht="15.95" customHeight="1" x14ac:dyDescent="0.2">
      <c r="A22" s="47">
        <v>14</v>
      </c>
      <c r="B22" s="52" t="s">
        <v>80</v>
      </c>
      <c r="C22" s="76">
        <f t="shared" si="1"/>
        <v>510581972.37000006</v>
      </c>
      <c r="D22" s="49">
        <v>43269153.590000004</v>
      </c>
      <c r="E22" s="49">
        <v>56379125.359999999</v>
      </c>
      <c r="F22" s="49">
        <v>0</v>
      </c>
      <c r="G22" s="49">
        <v>0</v>
      </c>
      <c r="H22" s="49">
        <v>28514973.860000003</v>
      </c>
      <c r="I22" s="49">
        <v>2861978.6500000004</v>
      </c>
      <c r="J22" s="49">
        <v>276489.23</v>
      </c>
      <c r="K22" s="49">
        <v>331550967.46000004</v>
      </c>
      <c r="L22" s="49">
        <v>0</v>
      </c>
      <c r="M22" s="49">
        <v>11629407.919999998</v>
      </c>
      <c r="N22" s="49">
        <v>36099876.299999997</v>
      </c>
      <c r="O22" s="60">
        <f t="shared" si="2"/>
        <v>0.88596895613751259</v>
      </c>
    </row>
    <row r="23" spans="1:15" ht="15.95" customHeight="1" x14ac:dyDescent="0.2">
      <c r="A23" s="47">
        <v>15</v>
      </c>
      <c r="B23" s="51" t="s">
        <v>112</v>
      </c>
      <c r="C23" s="76">
        <f t="shared" si="1"/>
        <v>484349155.66999996</v>
      </c>
      <c r="D23" s="49">
        <v>228743.66999999995</v>
      </c>
      <c r="E23" s="49">
        <v>2976834.4499999997</v>
      </c>
      <c r="F23" s="49">
        <v>-1380749.2099999997</v>
      </c>
      <c r="G23" s="49">
        <v>347160.5</v>
      </c>
      <c r="H23" s="49">
        <v>6605856.3200000003</v>
      </c>
      <c r="I23" s="49">
        <v>1459308.84</v>
      </c>
      <c r="J23" s="49">
        <v>63595.5</v>
      </c>
      <c r="K23" s="49">
        <v>469865418.11999995</v>
      </c>
      <c r="L23" s="49">
        <v>0</v>
      </c>
      <c r="M23" s="49">
        <v>286717.53999999998</v>
      </c>
      <c r="N23" s="49">
        <v>3896269.9400000004</v>
      </c>
      <c r="O23" s="60">
        <f t="shared" si="2"/>
        <v>0.84044940690555581</v>
      </c>
    </row>
    <row r="24" spans="1:15" ht="15.95" customHeight="1" x14ac:dyDescent="0.2">
      <c r="A24" s="47">
        <v>16</v>
      </c>
      <c r="B24" s="52" t="s">
        <v>111</v>
      </c>
      <c r="C24" s="76">
        <f t="shared" si="1"/>
        <v>417868441.40999991</v>
      </c>
      <c r="D24" s="78">
        <v>1099167.02</v>
      </c>
      <c r="E24" s="78">
        <v>18396867.899999999</v>
      </c>
      <c r="F24" s="78">
        <v>0</v>
      </c>
      <c r="G24" s="78">
        <v>33012775.780000005</v>
      </c>
      <c r="H24" s="78">
        <v>146329948.75</v>
      </c>
      <c r="I24" s="78">
        <v>3025361.1599999997</v>
      </c>
      <c r="J24" s="78">
        <v>6314936</v>
      </c>
      <c r="K24" s="78">
        <v>182089904.94999999</v>
      </c>
      <c r="L24" s="78">
        <v>0</v>
      </c>
      <c r="M24" s="78">
        <v>5880269.3400000017</v>
      </c>
      <c r="N24" s="78">
        <v>21719210.510000002</v>
      </c>
      <c r="O24" s="60">
        <f t="shared" si="2"/>
        <v>0.7250911447585211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349576101.01999998</v>
      </c>
      <c r="D25" s="49">
        <v>0</v>
      </c>
      <c r="E25" s="49">
        <v>132327705.53</v>
      </c>
      <c r="F25" s="49">
        <v>0</v>
      </c>
      <c r="G25" s="49">
        <v>0</v>
      </c>
      <c r="H25" s="49">
        <v>43604232.269999996</v>
      </c>
      <c r="I25" s="49">
        <v>0</v>
      </c>
      <c r="J25" s="49">
        <v>296592.64999999997</v>
      </c>
      <c r="K25" s="49">
        <v>155708380.29999998</v>
      </c>
      <c r="L25" s="49">
        <v>0</v>
      </c>
      <c r="M25" s="49">
        <v>10671952.51</v>
      </c>
      <c r="N25" s="49">
        <v>6967237.7599999998</v>
      </c>
      <c r="O25" s="60">
        <f t="shared" si="2"/>
        <v>0.6065893236960449</v>
      </c>
    </row>
    <row r="26" spans="1:15" ht="15.95" customHeight="1" x14ac:dyDescent="0.2">
      <c r="A26" s="47">
        <v>18</v>
      </c>
      <c r="B26" s="52" t="s">
        <v>98</v>
      </c>
      <c r="C26" s="76">
        <f t="shared" si="1"/>
        <v>324009277.17000002</v>
      </c>
      <c r="D26" s="49">
        <v>0</v>
      </c>
      <c r="E26" s="49">
        <v>16921419.599999998</v>
      </c>
      <c r="F26" s="49">
        <v>307087857.56999999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0.56222541454156838</v>
      </c>
    </row>
    <row r="27" spans="1:15" ht="15.95" customHeight="1" x14ac:dyDescent="0.2">
      <c r="A27" s="47">
        <v>19</v>
      </c>
      <c r="B27" s="52" t="s">
        <v>101</v>
      </c>
      <c r="C27" s="76">
        <f t="shared" si="1"/>
        <v>277634222.14999998</v>
      </c>
      <c r="D27" s="49">
        <v>0</v>
      </c>
      <c r="E27" s="49">
        <v>16710140.59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255806601.75</v>
      </c>
      <c r="M27" s="49">
        <v>0</v>
      </c>
      <c r="N27" s="49">
        <v>5117479.8099999996</v>
      </c>
      <c r="O27" s="60">
        <f t="shared" si="2"/>
        <v>0.48175477258730248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264876627.66999999</v>
      </c>
      <c r="D28" s="49">
        <v>0</v>
      </c>
      <c r="E28" s="49">
        <v>0</v>
      </c>
      <c r="F28" s="49">
        <v>0</v>
      </c>
      <c r="G28" s="49">
        <v>16034.48</v>
      </c>
      <c r="H28" s="49">
        <v>26332.6</v>
      </c>
      <c r="I28" s="49">
        <v>0</v>
      </c>
      <c r="J28" s="49">
        <v>0</v>
      </c>
      <c r="K28" s="49">
        <v>264817277.83999997</v>
      </c>
      <c r="L28" s="49">
        <v>0</v>
      </c>
      <c r="M28" s="49">
        <v>9482.75</v>
      </c>
      <c r="N28" s="49">
        <v>7500</v>
      </c>
      <c r="O28" s="60">
        <f t="shared" si="2"/>
        <v>0.45961761680053193</v>
      </c>
    </row>
    <row r="29" spans="1:15" ht="15.95" customHeight="1" x14ac:dyDescent="0.2">
      <c r="A29" s="47">
        <v>21</v>
      </c>
      <c r="B29" s="52" t="s">
        <v>107</v>
      </c>
      <c r="C29" s="76">
        <f t="shared" si="1"/>
        <v>256788141.53999999</v>
      </c>
      <c r="D29" s="49">
        <v>0</v>
      </c>
      <c r="E29" s="49">
        <v>252788913.60999998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3999227.9300000006</v>
      </c>
      <c r="N29" s="49">
        <v>0</v>
      </c>
      <c r="O29" s="60">
        <f t="shared" si="2"/>
        <v>0.44558236291159159</v>
      </c>
    </row>
    <row r="30" spans="1:15" ht="15.95" customHeight="1" x14ac:dyDescent="0.2">
      <c r="A30" s="47">
        <v>22</v>
      </c>
      <c r="B30" s="51" t="s">
        <v>106</v>
      </c>
      <c r="C30" s="76">
        <f t="shared" si="1"/>
        <v>254253656.61999997</v>
      </c>
      <c r="D30" s="49">
        <v>0</v>
      </c>
      <c r="E30" s="49">
        <v>0</v>
      </c>
      <c r="F30" s="49">
        <v>254253656.61999997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0.44118448934685195</v>
      </c>
    </row>
    <row r="31" spans="1:15" ht="15.95" customHeight="1" x14ac:dyDescent="0.2">
      <c r="A31" s="47">
        <v>23</v>
      </c>
      <c r="B31" s="52" t="s">
        <v>116</v>
      </c>
      <c r="C31" s="76">
        <f t="shared" si="1"/>
        <v>218056871.64000008</v>
      </c>
      <c r="D31" s="49">
        <v>8450.43</v>
      </c>
      <c r="E31" s="49">
        <v>976552.23</v>
      </c>
      <c r="F31" s="49">
        <v>891540.67999999993</v>
      </c>
      <c r="G31" s="49">
        <v>306315.66000000003</v>
      </c>
      <c r="H31" s="49">
        <v>15618016.600000001</v>
      </c>
      <c r="I31" s="49">
        <v>770995.88</v>
      </c>
      <c r="J31" s="49">
        <v>8695105.7200000007</v>
      </c>
      <c r="K31" s="49">
        <v>178289638.56000003</v>
      </c>
      <c r="L31" s="49">
        <v>0</v>
      </c>
      <c r="M31" s="49">
        <v>3692703.86</v>
      </c>
      <c r="N31" s="49">
        <v>8807552.0199999996</v>
      </c>
      <c r="O31" s="60">
        <f t="shared" si="2"/>
        <v>0.37837532345443553</v>
      </c>
    </row>
    <row r="32" spans="1:15" ht="15.95" customHeight="1" x14ac:dyDescent="0.2">
      <c r="A32" s="47">
        <v>24</v>
      </c>
      <c r="B32" s="52" t="s">
        <v>121</v>
      </c>
      <c r="C32" s="76">
        <f t="shared" si="1"/>
        <v>192878962.97999999</v>
      </c>
      <c r="D32" s="49">
        <v>0</v>
      </c>
      <c r="E32" s="49">
        <v>5609974.7200000007</v>
      </c>
      <c r="F32" s="49">
        <v>1243246.4100000001</v>
      </c>
      <c r="G32" s="49">
        <v>59040.55</v>
      </c>
      <c r="H32" s="49">
        <v>6563025.9500000002</v>
      </c>
      <c r="I32" s="49">
        <v>768843.05</v>
      </c>
      <c r="J32" s="49">
        <v>1355884.08</v>
      </c>
      <c r="K32" s="49">
        <v>103094021.67999999</v>
      </c>
      <c r="L32" s="49">
        <v>0</v>
      </c>
      <c r="M32" s="49">
        <v>67199973.159999996</v>
      </c>
      <c r="N32" s="49">
        <v>6984953.3800000008</v>
      </c>
      <c r="O32" s="60">
        <f t="shared" si="2"/>
        <v>0.33468626535925278</v>
      </c>
    </row>
    <row r="33" spans="1:15" ht="15.95" customHeight="1" x14ac:dyDescent="0.2">
      <c r="A33" s="47">
        <v>25</v>
      </c>
      <c r="B33" s="52" t="s">
        <v>115</v>
      </c>
      <c r="C33" s="76">
        <f t="shared" si="1"/>
        <v>137011020.84999999</v>
      </c>
      <c r="D33" s="49">
        <v>4176</v>
      </c>
      <c r="E33" s="49">
        <v>79923157.420000002</v>
      </c>
      <c r="F33" s="49">
        <v>0</v>
      </c>
      <c r="G33" s="49">
        <v>16851.88</v>
      </c>
      <c r="H33" s="49">
        <v>40361742.189999998</v>
      </c>
      <c r="I33" s="49">
        <v>3456189.53</v>
      </c>
      <c r="J33" s="49">
        <v>939140.05</v>
      </c>
      <c r="K33" s="49">
        <v>156392.26999999999</v>
      </c>
      <c r="L33" s="49">
        <v>0</v>
      </c>
      <c r="M33" s="49">
        <v>716008.2</v>
      </c>
      <c r="N33" s="49">
        <v>11437363.310000001</v>
      </c>
      <c r="O33" s="60">
        <f t="shared" si="2"/>
        <v>0.23774343335773787</v>
      </c>
    </row>
    <row r="34" spans="1:15" s="30" customFormat="1" ht="15.95" customHeight="1" x14ac:dyDescent="0.2">
      <c r="A34" s="77">
        <v>26</v>
      </c>
      <c r="B34" s="52" t="s">
        <v>90</v>
      </c>
      <c r="C34" s="76">
        <f t="shared" si="1"/>
        <v>135422717.52000001</v>
      </c>
      <c r="D34" s="49">
        <v>1737911.8499999999</v>
      </c>
      <c r="E34" s="49">
        <v>449960.31</v>
      </c>
      <c r="F34" s="49">
        <v>72386873.74000001</v>
      </c>
      <c r="G34" s="49">
        <v>0</v>
      </c>
      <c r="H34" s="49">
        <v>164968.41</v>
      </c>
      <c r="I34" s="49">
        <v>706759.19</v>
      </c>
      <c r="J34" s="49">
        <v>0</v>
      </c>
      <c r="K34" s="49">
        <v>49458028.799999997</v>
      </c>
      <c r="L34" s="49">
        <v>0</v>
      </c>
      <c r="M34" s="49">
        <v>5905346.8900000006</v>
      </c>
      <c r="N34" s="49">
        <v>4612868.33</v>
      </c>
      <c r="O34" s="79">
        <f t="shared" si="2"/>
        <v>0.23498738727804966</v>
      </c>
    </row>
    <row r="35" spans="1:15" ht="15.95" customHeight="1" x14ac:dyDescent="0.2">
      <c r="A35" s="47">
        <v>27</v>
      </c>
      <c r="B35" s="52" t="s">
        <v>96</v>
      </c>
      <c r="C35" s="76">
        <f t="shared" si="1"/>
        <v>98532758.029999971</v>
      </c>
      <c r="D35" s="49">
        <v>713575.14</v>
      </c>
      <c r="E35" s="49">
        <v>445491.05999999994</v>
      </c>
      <c r="F35" s="49">
        <v>0</v>
      </c>
      <c r="G35" s="49">
        <v>449704.77</v>
      </c>
      <c r="H35" s="49">
        <v>34976628.139999993</v>
      </c>
      <c r="I35" s="49">
        <v>791124.56</v>
      </c>
      <c r="J35" s="49">
        <v>1418718.1099999999</v>
      </c>
      <c r="K35" s="49">
        <v>47193317.420000002</v>
      </c>
      <c r="L35" s="49">
        <v>0</v>
      </c>
      <c r="M35" s="49">
        <v>1776003.8199999998</v>
      </c>
      <c r="N35" s="49">
        <v>10768195.009999998</v>
      </c>
      <c r="O35" s="60">
        <f t="shared" si="2"/>
        <v>0.17097541531279969</v>
      </c>
    </row>
    <row r="36" spans="1:15" ht="15.95" customHeight="1" x14ac:dyDescent="0.2">
      <c r="A36" s="47">
        <v>28</v>
      </c>
      <c r="B36" s="52" t="s">
        <v>120</v>
      </c>
      <c r="C36" s="76">
        <f t="shared" si="1"/>
        <v>68048555.310000002</v>
      </c>
      <c r="D36" s="49">
        <v>0</v>
      </c>
      <c r="E36" s="49">
        <v>63463.92</v>
      </c>
      <c r="F36" s="49">
        <v>0</v>
      </c>
      <c r="G36" s="49">
        <v>0</v>
      </c>
      <c r="H36" s="49">
        <v>8192973.6399999997</v>
      </c>
      <c r="I36" s="49">
        <v>1751371.34</v>
      </c>
      <c r="J36" s="49">
        <v>206488.29000000004</v>
      </c>
      <c r="K36" s="49">
        <v>41019817.090000004</v>
      </c>
      <c r="L36" s="49">
        <v>0</v>
      </c>
      <c r="M36" s="49">
        <v>6616460.2999999989</v>
      </c>
      <c r="N36" s="49">
        <v>10197980.73</v>
      </c>
      <c r="O36" s="60">
        <f t="shared" si="2"/>
        <v>0.11807880179321593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56057439.18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56057439.18</v>
      </c>
      <c r="L37" s="49">
        <v>0</v>
      </c>
      <c r="M37" s="49">
        <v>0</v>
      </c>
      <c r="N37" s="49">
        <v>0</v>
      </c>
      <c r="O37" s="60">
        <f t="shared" si="2"/>
        <v>9.7271649924326312E-2</v>
      </c>
    </row>
    <row r="38" spans="1:15" ht="15.95" customHeight="1" x14ac:dyDescent="0.2">
      <c r="A38" s="47">
        <v>30</v>
      </c>
      <c r="B38" s="52" t="s">
        <v>160</v>
      </c>
      <c r="C38" s="76">
        <f t="shared" si="1"/>
        <v>6158152.25</v>
      </c>
      <c r="D38" s="49">
        <v>0</v>
      </c>
      <c r="E38" s="49">
        <v>0</v>
      </c>
      <c r="F38" s="49">
        <v>0</v>
      </c>
      <c r="G38" s="49">
        <v>12912</v>
      </c>
      <c r="H38" s="49">
        <v>4603.45</v>
      </c>
      <c r="I38" s="49">
        <v>0</v>
      </c>
      <c r="J38" s="49">
        <v>0</v>
      </c>
      <c r="K38" s="49">
        <v>2936012.22</v>
      </c>
      <c r="L38" s="49">
        <v>0</v>
      </c>
      <c r="M38" s="49">
        <v>3120136.6199999996</v>
      </c>
      <c r="N38" s="49">
        <v>84487.959999999992</v>
      </c>
      <c r="O38" s="60">
        <f t="shared" si="2"/>
        <v>1.0685711630873368E-2</v>
      </c>
    </row>
    <row r="39" spans="1:15" ht="15.95" customHeight="1" x14ac:dyDescent="0.2">
      <c r="A39" s="47">
        <v>31</v>
      </c>
      <c r="B39" s="52" t="s">
        <v>163</v>
      </c>
      <c r="C39" s="76">
        <f t="shared" si="1"/>
        <v>1337653.6299999999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1337653.6299999999</v>
      </c>
      <c r="L39" s="49">
        <v>0</v>
      </c>
      <c r="M39" s="49">
        <v>0</v>
      </c>
      <c r="N39" s="49">
        <v>0</v>
      </c>
      <c r="O39" s="60">
        <f t="shared" si="2"/>
        <v>2.3211152261087701E-3</v>
      </c>
    </row>
    <row r="40" spans="1:15" ht="15.95" customHeight="1" x14ac:dyDescent="0.2">
      <c r="A40" s="47">
        <v>32</v>
      </c>
      <c r="B40" s="52" t="s">
        <v>164</v>
      </c>
      <c r="C40" s="76">
        <f t="shared" si="1"/>
        <v>21314.620000000003</v>
      </c>
      <c r="D40" s="49">
        <v>2413.79</v>
      </c>
      <c r="E40" s="49">
        <v>0</v>
      </c>
      <c r="F40" s="49">
        <v>10406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8494.83</v>
      </c>
      <c r="O40" s="60">
        <f t="shared" si="2"/>
        <v>3.6985425756832519E-5</v>
      </c>
    </row>
    <row r="41" spans="1:15" ht="15.95" hidden="1" customHeight="1" x14ac:dyDescent="0.2">
      <c r="A41" s="47">
        <v>33</v>
      </c>
      <c r="B41" s="52" t="s">
        <v>87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hidden="1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hidden="1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hidden="1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hidden="1" customHeight="1" x14ac:dyDescent="0.2">
      <c r="A45" s="47">
        <v>37</v>
      </c>
      <c r="B45" s="52" t="s">
        <v>100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hidden="1" customHeight="1" x14ac:dyDescent="0.2">
      <c r="A46" s="47">
        <v>38</v>
      </c>
      <c r="B46" s="52" t="s">
        <v>117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95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134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110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105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109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88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119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97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94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89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87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91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162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93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96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164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104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98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90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99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112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103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102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111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113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116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121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100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106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120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115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117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160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163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101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107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95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135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110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105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109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88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85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97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94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89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87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91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162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93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96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164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104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98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90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99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112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103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102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111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113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116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121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100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106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114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115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117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160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163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101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107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136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110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105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109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88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85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97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94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89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87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91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162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93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96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164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104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98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90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99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112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103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102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111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113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116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121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100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106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114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115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117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160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163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101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107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137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110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105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109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88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85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97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94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89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87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91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162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93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96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164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104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98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90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99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112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103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102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111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113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116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121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100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106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114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115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117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160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163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101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107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138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110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105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109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88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5" hidden="1" customHeight="1" x14ac:dyDescent="0.2">
      <c r="A337" s="47">
        <v>2</v>
      </c>
      <c r="B337" s="52" t="s">
        <v>85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5" hidden="1" customHeight="1" x14ac:dyDescent="0.2">
      <c r="A338" s="47">
        <v>3</v>
      </c>
      <c r="B338" s="52" t="s">
        <v>97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5" hidden="1" customHeight="1" x14ac:dyDescent="0.2">
      <c r="A339" s="47">
        <v>4</v>
      </c>
      <c r="B339" s="52" t="s">
        <v>94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5" hidden="1" customHeight="1" x14ac:dyDescent="0.2">
      <c r="A340" s="47">
        <v>5</v>
      </c>
      <c r="B340" s="52" t="s">
        <v>89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5" hidden="1" customHeight="1" x14ac:dyDescent="0.2">
      <c r="A341" s="47">
        <v>6</v>
      </c>
      <c r="B341" s="52" t="s">
        <v>87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91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5" hidden="1" customHeight="1" x14ac:dyDescent="0.2">
      <c r="A343" s="47">
        <v>8</v>
      </c>
      <c r="B343" s="52" t="s">
        <v>162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5" hidden="1" customHeight="1" x14ac:dyDescent="0.2">
      <c r="A345" s="47">
        <v>10</v>
      </c>
      <c r="B345" s="52" t="s">
        <v>93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5" hidden="1" customHeight="1" x14ac:dyDescent="0.2">
      <c r="A346" s="47">
        <v>11</v>
      </c>
      <c r="B346" s="52" t="s">
        <v>96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5" hidden="1" customHeight="1" x14ac:dyDescent="0.2">
      <c r="A348" s="47">
        <v>13</v>
      </c>
      <c r="B348" s="52" t="s">
        <v>164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5" hidden="1" customHeight="1" x14ac:dyDescent="0.2">
      <c r="A351" s="47">
        <v>16</v>
      </c>
      <c r="B351" s="52" t="s">
        <v>104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98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5" hidden="1" customHeight="1" x14ac:dyDescent="0.2">
      <c r="A355" s="47">
        <v>20</v>
      </c>
      <c r="B355" s="52" t="s">
        <v>90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5" hidden="1" customHeight="1" x14ac:dyDescent="0.2">
      <c r="A356" s="47">
        <v>21</v>
      </c>
      <c r="B356" s="52" t="s">
        <v>99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5" hidden="1" customHeight="1" x14ac:dyDescent="0.2">
      <c r="A357" s="47">
        <v>22</v>
      </c>
      <c r="B357" s="51" t="s">
        <v>112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5" hidden="1" customHeight="1" x14ac:dyDescent="0.2">
      <c r="A358" s="47">
        <v>23</v>
      </c>
      <c r="B358" s="52" t="s">
        <v>103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5" hidden="1" customHeight="1" x14ac:dyDescent="0.2">
      <c r="A360" s="47">
        <v>25</v>
      </c>
      <c r="B360" s="52" t="s">
        <v>102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111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5" hidden="1" customHeight="1" x14ac:dyDescent="0.2">
      <c r="A362" s="47">
        <v>27</v>
      </c>
      <c r="B362" s="52" t="s">
        <v>113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5" hidden="1" customHeight="1" x14ac:dyDescent="0.2">
      <c r="A363" s="47">
        <v>28</v>
      </c>
      <c r="B363" s="52" t="s">
        <v>116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5" hidden="1" customHeight="1" x14ac:dyDescent="0.2">
      <c r="A364" s="47">
        <v>29</v>
      </c>
      <c r="B364" s="52" t="s">
        <v>121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5" hidden="1" customHeight="1" x14ac:dyDescent="0.2">
      <c r="A365" s="47">
        <v>30</v>
      </c>
      <c r="B365" s="52" t="s">
        <v>100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106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5" hidden="1" customHeight="1" x14ac:dyDescent="0.2">
      <c r="A367" s="47">
        <v>32</v>
      </c>
      <c r="B367" s="52" t="s">
        <v>114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5" hidden="1" customHeight="1" x14ac:dyDescent="0.2">
      <c r="A368" s="47">
        <v>33</v>
      </c>
      <c r="B368" s="52" t="s">
        <v>115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5" hidden="1" customHeight="1" x14ac:dyDescent="0.2">
      <c r="A369" s="47">
        <v>34</v>
      </c>
      <c r="B369" s="52" t="s">
        <v>117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160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5" hidden="1" customHeight="1" x14ac:dyDescent="0.2">
      <c r="A371" s="47">
        <v>36</v>
      </c>
      <c r="B371" s="52" t="s">
        <v>163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101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5" hidden="1" customHeight="1" x14ac:dyDescent="0.2">
      <c r="A373" s="47">
        <v>38</v>
      </c>
      <c r="B373" s="52" t="s">
        <v>107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">
      <c r="A374" s="81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139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110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105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109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5518984488.0700006</v>
      </c>
      <c r="D400" s="87">
        <f t="shared" ref="D400:O400" si="22">SUM(D401:D438)</f>
        <v>30960239.479999997</v>
      </c>
      <c r="E400" s="87">
        <f t="shared" si="22"/>
        <v>830947671.09000027</v>
      </c>
      <c r="F400" s="87">
        <f t="shared" si="22"/>
        <v>1371246033.4099998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68484865.63000001</v>
      </c>
      <c r="K400" s="87">
        <f t="shared" si="22"/>
        <v>1277291738.6800005</v>
      </c>
      <c r="L400" s="87">
        <f t="shared" si="22"/>
        <v>40382250.880000003</v>
      </c>
      <c r="M400" s="87">
        <f t="shared" si="22"/>
        <v>83157679.959999993</v>
      </c>
      <c r="N400" s="87">
        <f t="shared" si="22"/>
        <v>334274419.40999997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88</v>
      </c>
      <c r="C401" s="87">
        <f t="shared" ref="C401:C437" si="23">SUM(D401:N401)</f>
        <v>1220830936.4100003</v>
      </c>
      <c r="D401" s="49">
        <f>'PNC, Exon. &amp; no Exon.'!F362</f>
        <v>6287009.2199999997</v>
      </c>
      <c r="E401" s="49">
        <f>'PNC, Exon. &amp; no Exon.'!I362</f>
        <v>220075312.67000002</v>
      </c>
      <c r="F401" s="49">
        <f>'PNC, Exon. &amp; no Exon.'!L362</f>
        <v>315135252.93000001</v>
      </c>
      <c r="G401" s="49">
        <f>'PNC, Exon. &amp; no Exon.'!O362</f>
        <v>38115554.060000002</v>
      </c>
      <c r="H401" s="49">
        <f>'PNC, Exon. &amp; no Exon.'!R362</f>
        <v>304720492.36000001</v>
      </c>
      <c r="I401" s="49">
        <f>'PNC, Exon. &amp; no Exon.'!U362</f>
        <v>5054511.0199999996</v>
      </c>
      <c r="J401" s="49">
        <f>'PNC, Exon. &amp; no Exon.'!X362</f>
        <v>26523262.280000001</v>
      </c>
      <c r="K401" s="49">
        <f>'PNC, Exon. &amp; no Exon.'!AA362</f>
        <v>180648154.25999999</v>
      </c>
      <c r="L401" s="49">
        <f>'PNC, Exon. &amp; no Exon.'!AD362</f>
        <v>0</v>
      </c>
      <c r="M401" s="49">
        <f>'PNC, Exon. &amp; no Exon.'!AG362</f>
        <v>13622616.74</v>
      </c>
      <c r="N401" s="49">
        <f>'PNC, Exon. &amp; no Exon.'!AJ362</f>
        <v>110648770.87</v>
      </c>
      <c r="O401" s="60">
        <f>(C401/$C$400*100)</f>
        <v>22.120571982925199</v>
      </c>
    </row>
    <row r="402" spans="1:15" ht="15.95" hidden="1" customHeight="1" x14ac:dyDescent="0.2">
      <c r="A402" s="47">
        <v>2</v>
      </c>
      <c r="B402" s="52" t="s">
        <v>85</v>
      </c>
      <c r="C402" s="87">
        <f t="shared" si="23"/>
        <v>744077898.47000003</v>
      </c>
      <c r="D402" s="49">
        <f>'PNC, Exon. &amp; no Exon.'!F363</f>
        <v>4709542.18</v>
      </c>
      <c r="E402" s="49">
        <f>'PNC, Exon. &amp; no Exon.'!I363</f>
        <v>165314967.34</v>
      </c>
      <c r="F402" s="49">
        <f>'PNC, Exon. &amp; no Exon.'!L363</f>
        <v>7478228.0499999998</v>
      </c>
      <c r="G402" s="49">
        <f>'PNC, Exon. &amp; no Exon.'!O363</f>
        <v>8138668.7299999995</v>
      </c>
      <c r="H402" s="49">
        <f>'PNC, Exon. &amp; no Exon.'!R363</f>
        <v>247881518.94</v>
      </c>
      <c r="I402" s="49">
        <f>'PNC, Exon. &amp; no Exon.'!U363</f>
        <v>1793353.84</v>
      </c>
      <c r="J402" s="49">
        <f>'PNC, Exon. &amp; no Exon.'!X363</f>
        <v>6621186.3300000001</v>
      </c>
      <c r="K402" s="49">
        <f>'PNC, Exon. &amp; no Exon.'!AA363</f>
        <v>225766561.84</v>
      </c>
      <c r="L402" s="49">
        <f>'PNC, Exon. &amp; no Exon.'!AD363</f>
        <v>0</v>
      </c>
      <c r="M402" s="49">
        <f>'PNC, Exon. &amp; no Exon.'!AG363</f>
        <v>8335804.2199999997</v>
      </c>
      <c r="N402" s="49">
        <f>'PNC, Exon. &amp; no Exon.'!AJ363</f>
        <v>68038067</v>
      </c>
      <c r="O402" s="60">
        <f t="shared" ref="O402:O438" si="24">(C402/$C$400*100)</f>
        <v>13.482152379272321</v>
      </c>
    </row>
    <row r="403" spans="1:15" ht="15.95" hidden="1" customHeight="1" x14ac:dyDescent="0.2">
      <c r="A403" s="47">
        <v>3</v>
      </c>
      <c r="B403" s="52" t="s">
        <v>97</v>
      </c>
      <c r="C403" s="87">
        <f t="shared" si="23"/>
        <v>827394780.2700001</v>
      </c>
      <c r="D403" s="49">
        <f>'PNC, Exon. &amp; no Exon.'!F364</f>
        <v>1639601.29</v>
      </c>
      <c r="E403" s="49">
        <f>'PNC, Exon. &amp; no Exon.'!I364</f>
        <v>147976306.25</v>
      </c>
      <c r="F403" s="49">
        <f>'PNC, Exon. &amp; no Exon.'!L364</f>
        <v>27650346.920000002</v>
      </c>
      <c r="G403" s="49">
        <f>'PNC, Exon. &amp; no Exon.'!O364</f>
        <v>20962145.079999998</v>
      </c>
      <c r="H403" s="49">
        <f>'PNC, Exon. &amp; no Exon.'!R364</f>
        <v>372020023.66000003</v>
      </c>
      <c r="I403" s="49">
        <f>'PNC, Exon. &amp; no Exon.'!U364</f>
        <v>995669.23</v>
      </c>
      <c r="J403" s="49">
        <f>'PNC, Exon. &amp; no Exon.'!X364</f>
        <v>7644971.7199999997</v>
      </c>
      <c r="K403" s="49">
        <f>'PNC, Exon. &amp; no Exon.'!AA364</f>
        <v>200179162.49000001</v>
      </c>
      <c r="L403" s="49">
        <f>'PNC, Exon. &amp; no Exon.'!AD364</f>
        <v>0</v>
      </c>
      <c r="M403" s="49">
        <f>'PNC, Exon. &amp; no Exon.'!AG364</f>
        <v>8195580.79</v>
      </c>
      <c r="N403" s="49">
        <f>'PNC, Exon. &amp; no Exon.'!AJ364</f>
        <v>40130972.839999996</v>
      </c>
      <c r="O403" s="60">
        <f t="shared" si="24"/>
        <v>14.991793908073506</v>
      </c>
    </row>
    <row r="404" spans="1:15" ht="15.95" hidden="1" customHeight="1" x14ac:dyDescent="0.2">
      <c r="A404" s="47">
        <v>4</v>
      </c>
      <c r="B404" s="52" t="s">
        <v>94</v>
      </c>
      <c r="C404" s="87">
        <f t="shared" si="23"/>
        <v>375483787.67000002</v>
      </c>
      <c r="D404" s="49">
        <f>'PNC, Exon. &amp; no Exon.'!F365</f>
        <v>1106522.0900000001</v>
      </c>
      <c r="E404" s="49">
        <f>'PNC, Exon. &amp; no Exon.'!I365</f>
        <v>11567198.189999999</v>
      </c>
      <c r="F404" s="49">
        <f>'PNC, Exon. &amp; no Exon.'!L365</f>
        <v>11090275.33</v>
      </c>
      <c r="G404" s="49">
        <f>'PNC, Exon. &amp; no Exon.'!O365</f>
        <v>2149997.14</v>
      </c>
      <c r="H404" s="49">
        <f>'PNC, Exon. &amp; no Exon.'!R365</f>
        <v>154160590.69999999</v>
      </c>
      <c r="I404" s="49">
        <f>'PNC, Exon. &amp; no Exon.'!U365</f>
        <v>6591987.6900000004</v>
      </c>
      <c r="J404" s="49">
        <f>'PNC, Exon. &amp; no Exon.'!X365</f>
        <v>6045996.1800000006</v>
      </c>
      <c r="K404" s="49">
        <f>'PNC, Exon. &amp; no Exon.'!AA365</f>
        <v>112395394.32000001</v>
      </c>
      <c r="L404" s="49">
        <f>'PNC, Exon. &amp; no Exon.'!AD365</f>
        <v>0</v>
      </c>
      <c r="M404" s="49">
        <f>'PNC, Exon. &amp; no Exon.'!AG365</f>
        <v>10970584.799999999</v>
      </c>
      <c r="N404" s="49">
        <f>'PNC, Exon. &amp; no Exon.'!AJ365</f>
        <v>59405241.229999997</v>
      </c>
      <c r="O404" s="60">
        <f t="shared" si="24"/>
        <v>6.8034941660310304</v>
      </c>
    </row>
    <row r="405" spans="1:15" ht="15.95" hidden="1" customHeight="1" x14ac:dyDescent="0.2">
      <c r="A405" s="47">
        <v>5</v>
      </c>
      <c r="B405" s="52" t="s">
        <v>89</v>
      </c>
      <c r="C405" s="87">
        <f t="shared" si="23"/>
        <v>427630510.79000002</v>
      </c>
      <c r="D405" s="49">
        <f>'PNC, Exon. &amp; no Exon.'!F366</f>
        <v>86836.160000000003</v>
      </c>
      <c r="E405" s="49">
        <f>'PNC, Exon. &amp; no Exon.'!I366</f>
        <v>16984018.079999998</v>
      </c>
      <c r="F405" s="49">
        <f>'PNC, Exon. &amp; no Exon.'!L366</f>
        <v>30085428.52</v>
      </c>
      <c r="G405" s="49">
        <f>'PNC, Exon. &amp; no Exon.'!O366</f>
        <v>1567125.7</v>
      </c>
      <c r="H405" s="49">
        <f>'PNC, Exon. &amp; no Exon.'!R366</f>
        <v>206552680.73000002</v>
      </c>
      <c r="I405" s="49">
        <f>'PNC, Exon. &amp; no Exon.'!U366</f>
        <v>4842671.22</v>
      </c>
      <c r="J405" s="49">
        <f>'PNC, Exon. &amp; no Exon.'!X366</f>
        <v>7845991.8400000008</v>
      </c>
      <c r="K405" s="49">
        <f>'PNC, Exon. &amp; no Exon.'!AA366</f>
        <v>126851879.45999999</v>
      </c>
      <c r="L405" s="49">
        <f>'PNC, Exon. &amp; no Exon.'!AD366</f>
        <v>0</v>
      </c>
      <c r="M405" s="49">
        <f>'PNC, Exon. &amp; no Exon.'!AG366</f>
        <v>6633496.21</v>
      </c>
      <c r="N405" s="49">
        <f>'PNC, Exon. &amp; no Exon.'!AJ366</f>
        <v>26180382.870000001</v>
      </c>
      <c r="O405" s="60">
        <f t="shared" si="24"/>
        <v>7.7483550047002083</v>
      </c>
    </row>
    <row r="406" spans="1:15" ht="15.95" hidden="1" customHeight="1" x14ac:dyDescent="0.2">
      <c r="A406" s="47">
        <v>6</v>
      </c>
      <c r="B406" s="52" t="s">
        <v>87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91</v>
      </c>
      <c r="C407" s="87">
        <f t="shared" si="23"/>
        <v>88157064.510000005</v>
      </c>
      <c r="D407" s="49">
        <f>'PNC, Exon. &amp; no Exon.'!F368</f>
        <v>0</v>
      </c>
      <c r="E407" s="49">
        <f>'PNC, Exon. &amp; no Exon.'!I368</f>
        <v>31888.6</v>
      </c>
      <c r="F407" s="49">
        <f>'PNC, Exon. &amp; no Exon.'!L368</f>
        <v>0</v>
      </c>
      <c r="G407" s="49">
        <f>'PNC, Exon. &amp; no Exon.'!O368</f>
        <v>3649.6</v>
      </c>
      <c r="H407" s="49">
        <f>'PNC, Exon. &amp; no Exon.'!R368</f>
        <v>11259876.270000001</v>
      </c>
      <c r="I407" s="49">
        <f>'PNC, Exon. &amp; no Exon.'!U368</f>
        <v>270534.07</v>
      </c>
      <c r="J407" s="49">
        <f>'PNC, Exon. &amp; no Exon.'!X368</f>
        <v>212695.69</v>
      </c>
      <c r="K407" s="49">
        <f>'PNC, Exon. &amp; no Exon.'!AA368</f>
        <v>71238822.069999993</v>
      </c>
      <c r="L407" s="49">
        <f>'PNC, Exon. &amp; no Exon.'!AD368</f>
        <v>0</v>
      </c>
      <c r="M407" s="49">
        <f>'PNC, Exon. &amp; no Exon.'!AG368</f>
        <v>720139.01</v>
      </c>
      <c r="N407" s="49">
        <f>'PNC, Exon. &amp; no Exon.'!AJ368</f>
        <v>4419459.2</v>
      </c>
      <c r="O407" s="60">
        <f t="shared" si="24"/>
        <v>1.5973421324260453</v>
      </c>
    </row>
    <row r="408" spans="1:15" ht="15.95" hidden="1" customHeight="1" x14ac:dyDescent="0.2">
      <c r="A408" s="47">
        <v>8</v>
      </c>
      <c r="B408" s="52" t="s">
        <v>162</v>
      </c>
      <c r="C408" s="87">
        <f t="shared" si="23"/>
        <v>141390194.47</v>
      </c>
      <c r="D408" s="49">
        <f>'PNC, Exon. &amp; no Exon.'!F369</f>
        <v>0</v>
      </c>
      <c r="E408" s="49">
        <f>'PNC, Exon. &amp; no Exon.'!I369</f>
        <v>108773441.53999999</v>
      </c>
      <c r="F408" s="49">
        <f>'PNC, Exon. &amp; no Exon.'!L369</f>
        <v>0</v>
      </c>
      <c r="G408" s="49">
        <f>'PNC, Exon. &amp; no Exon.'!O369</f>
        <v>1490701.57</v>
      </c>
      <c r="H408" s="49">
        <f>'PNC, Exon. &amp; no Exon.'!R369</f>
        <v>26372317.640000001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4753733.72</v>
      </c>
      <c r="O408" s="60">
        <f t="shared" si="24"/>
        <v>2.5618878758516752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81835574.940000013</v>
      </c>
      <c r="D409" s="49">
        <f>'PNC, Exon. &amp; no Exon.'!F370</f>
        <v>0</v>
      </c>
      <c r="E409" s="49">
        <f>'PNC, Exon. &amp; no Exon.'!I370</f>
        <v>29447.49</v>
      </c>
      <c r="F409" s="49">
        <f>'PNC, Exon. &amp; no Exon.'!L370</f>
        <v>0</v>
      </c>
      <c r="G409" s="49">
        <f>'PNC, Exon. &amp; no Exon.'!O370</f>
        <v>1293.0999999999999</v>
      </c>
      <c r="H409" s="49">
        <f>'PNC, Exon. &amp; no Exon.'!R370</f>
        <v>9806.89</v>
      </c>
      <c r="I409" s="49">
        <f>'PNC, Exon. &amp; no Exon.'!U370</f>
        <v>60344.83</v>
      </c>
      <c r="J409" s="49">
        <f>'PNC, Exon. &amp; no Exon.'!X370</f>
        <v>2752063.95</v>
      </c>
      <c r="K409" s="49">
        <f>'PNC, Exon. &amp; no Exon.'!AA370</f>
        <v>78261089.25</v>
      </c>
      <c r="L409" s="49">
        <f>'PNC, Exon. &amp; no Exon.'!AD370</f>
        <v>0</v>
      </c>
      <c r="M409" s="49">
        <f>'PNC, Exon. &amp; no Exon.'!AG370</f>
        <v>615639.34</v>
      </c>
      <c r="N409" s="49">
        <f>'PNC, Exon. &amp; no Exon.'!AJ370</f>
        <v>105890.09</v>
      </c>
      <c r="O409" s="60">
        <f t="shared" si="24"/>
        <v>1.4828013218174141</v>
      </c>
    </row>
    <row r="410" spans="1:15" ht="15.95" hidden="1" customHeight="1" x14ac:dyDescent="0.2">
      <c r="A410" s="47">
        <v>10</v>
      </c>
      <c r="B410" s="52" t="s">
        <v>93</v>
      </c>
      <c r="C410" s="87">
        <f t="shared" si="23"/>
        <v>161364871.59999999</v>
      </c>
      <c r="D410" s="49">
        <f>'PNC, Exon. &amp; no Exon.'!F371</f>
        <v>11072138.689999999</v>
      </c>
      <c r="E410" s="49">
        <f>'PNC, Exon. &amp; no Exon.'!I371</f>
        <v>649124.03</v>
      </c>
      <c r="F410" s="49">
        <f>'PNC, Exon. &amp; no Exon.'!L371</f>
        <v>149643608.88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2.9238145522751702</v>
      </c>
    </row>
    <row r="411" spans="1:15" ht="15.95" hidden="1" customHeight="1" x14ac:dyDescent="0.2">
      <c r="A411" s="47">
        <v>11</v>
      </c>
      <c r="B411" s="52" t="s">
        <v>96</v>
      </c>
      <c r="C411" s="87">
        <f t="shared" si="23"/>
        <v>11792940.790000001</v>
      </c>
      <c r="D411" s="49">
        <f>'PNC, Exon. &amp; no Exon.'!F372</f>
        <v>12482.76</v>
      </c>
      <c r="E411" s="49">
        <f>'PNC, Exon. &amp; no Exon.'!I372</f>
        <v>65492.45</v>
      </c>
      <c r="F411" s="49">
        <f>'PNC, Exon. &amp; no Exon.'!L372</f>
        <v>0</v>
      </c>
      <c r="G411" s="49">
        <f>'PNC, Exon. &amp; no Exon.'!O372</f>
        <v>41222.42</v>
      </c>
      <c r="H411" s="49">
        <f>'PNC, Exon. &amp; no Exon.'!R372</f>
        <v>3972319.09</v>
      </c>
      <c r="I411" s="49">
        <f>'PNC, Exon. &amp; no Exon.'!U372</f>
        <v>0</v>
      </c>
      <c r="J411" s="49">
        <f>'PNC, Exon. &amp; no Exon.'!X372</f>
        <v>176563.36</v>
      </c>
      <c r="K411" s="49">
        <f>'PNC, Exon. &amp; no Exon.'!AA372</f>
        <v>5094588.41</v>
      </c>
      <c r="L411" s="49">
        <f>'PNC, Exon. &amp; no Exon.'!AD372</f>
        <v>0</v>
      </c>
      <c r="M411" s="49">
        <f>'PNC, Exon. &amp; no Exon.'!AG372</f>
        <v>342514.9</v>
      </c>
      <c r="N411" s="49">
        <f>'PNC, Exon. &amp; no Exon.'!AJ372</f>
        <v>2087757.4</v>
      </c>
      <c r="O411" s="60">
        <f t="shared" si="24"/>
        <v>0.21367954223266922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23612418.800000001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16034.48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23596384.32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0.42783991966350515</v>
      </c>
    </row>
    <row r="413" spans="1:15" ht="15.95" hidden="1" customHeight="1" x14ac:dyDescent="0.2">
      <c r="A413" s="47">
        <v>13</v>
      </c>
      <c r="B413" s="52" t="s">
        <v>164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34491604.509999998</v>
      </c>
      <c r="D414" s="49">
        <f>'PNC, Exon. &amp; no Exon.'!F375</f>
        <v>0</v>
      </c>
      <c r="E414" s="49">
        <f>'PNC, Exon. &amp; no Exon.'!I375</f>
        <v>12783639.439999999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4069108.86</v>
      </c>
      <c r="I414" s="49">
        <f>'PNC, Exon. &amp; no Exon.'!U375</f>
        <v>0</v>
      </c>
      <c r="J414" s="49">
        <f>'PNC, Exon. &amp; no Exon.'!X375</f>
        <v>11496.53</v>
      </c>
      <c r="K414" s="49">
        <f>'PNC, Exon. &amp; no Exon.'!AA375</f>
        <v>16471162.41</v>
      </c>
      <c r="L414" s="49">
        <f>'PNC, Exon. &amp; no Exon.'!AD375</f>
        <v>0</v>
      </c>
      <c r="M414" s="49">
        <f>'PNC, Exon. &amp; no Exon.'!AG375</f>
        <v>409639.04</v>
      </c>
      <c r="N414" s="49">
        <f>'PNC, Exon. &amp; no Exon.'!AJ375</f>
        <v>746558.23</v>
      </c>
      <c r="O414" s="60">
        <f t="shared" si="24"/>
        <v>0.62496288193159566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35308449.260000005</v>
      </c>
      <c r="D415" s="49">
        <f>'PNC, Exon. &amp; no Exon.'!F376</f>
        <v>1922441.78</v>
      </c>
      <c r="E415" s="49">
        <f>'PNC, Exon. &amp; no Exon.'!I376</f>
        <v>9092368.3399999999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1219513.1299999999</v>
      </c>
      <c r="I415" s="49">
        <f>'PNC, Exon. &amp; no Exon.'!U376</f>
        <v>294586.71000000002</v>
      </c>
      <c r="J415" s="49">
        <f>'PNC, Exon. &amp; no Exon.'!X376</f>
        <v>128044.15</v>
      </c>
      <c r="K415" s="49">
        <f>'PNC, Exon. &amp; no Exon.'!AA376</f>
        <v>18860953.800000001</v>
      </c>
      <c r="L415" s="49">
        <f>'PNC, Exon. &amp; no Exon.'!AD376</f>
        <v>0</v>
      </c>
      <c r="M415" s="49">
        <f>'PNC, Exon. &amp; no Exon.'!AG376</f>
        <v>1144050.1200000001</v>
      </c>
      <c r="N415" s="49">
        <f>'PNC, Exon. &amp; no Exon.'!AJ376</f>
        <v>2646491.23</v>
      </c>
      <c r="O415" s="60">
        <f t="shared" si="24"/>
        <v>0.63976351693547595</v>
      </c>
    </row>
    <row r="416" spans="1:15" ht="15.95" hidden="1" customHeight="1" x14ac:dyDescent="0.2">
      <c r="A416" s="47">
        <v>16</v>
      </c>
      <c r="B416" s="52" t="s">
        <v>104</v>
      </c>
      <c r="C416" s="87">
        <f t="shared" si="23"/>
        <v>51099998.890000008</v>
      </c>
      <c r="D416" s="49">
        <f>'PNC, Exon. &amp; no Exon.'!F377</f>
        <v>0</v>
      </c>
      <c r="E416" s="49">
        <f>'PNC, Exon. &amp; no Exon.'!I377</f>
        <v>64298.29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239537.8</v>
      </c>
      <c r="I416" s="49">
        <f>'PNC, Exon. &amp; no Exon.'!U377</f>
        <v>0</v>
      </c>
      <c r="J416" s="49">
        <f>'PNC, Exon. &amp; no Exon.'!X377</f>
        <v>273206.36</v>
      </c>
      <c r="K416" s="49">
        <f>'PNC, Exon. &amp; no Exon.'!AA377</f>
        <v>44231171.5</v>
      </c>
      <c r="L416" s="49">
        <f>'PNC, Exon. &amp; no Exon.'!AD377</f>
        <v>0</v>
      </c>
      <c r="M416" s="49">
        <f>'PNC, Exon. &amp; no Exon.'!AG377</f>
        <v>6170436.5599999996</v>
      </c>
      <c r="N416" s="49">
        <f>'PNC, Exon. &amp; no Exon.'!AJ377</f>
        <v>121348.38</v>
      </c>
      <c r="O416" s="60">
        <f t="shared" si="24"/>
        <v>0.92589495405285649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121441375.12000002</v>
      </c>
      <c r="D417" s="49">
        <f>'PNC, Exon. &amp; no Exon.'!F378</f>
        <v>26797.59</v>
      </c>
      <c r="E417" s="49">
        <f>'PNC, Exon. &amp; no Exon.'!I378</f>
        <v>81469720.170000002</v>
      </c>
      <c r="F417" s="49">
        <f>'PNC, Exon. &amp; no Exon.'!L378</f>
        <v>7440</v>
      </c>
      <c r="G417" s="49">
        <f>'PNC, Exon. &amp; no Exon.'!O378</f>
        <v>338778.93</v>
      </c>
      <c r="H417" s="49">
        <f>'PNC, Exon. &amp; no Exon.'!R378</f>
        <v>6682146.5599999996</v>
      </c>
      <c r="I417" s="49">
        <f>'PNC, Exon. &amp; no Exon.'!U378</f>
        <v>5411745.3799999999</v>
      </c>
      <c r="J417" s="49">
        <f>'PNC, Exon. &amp; no Exon.'!X378</f>
        <v>444762.23</v>
      </c>
      <c r="K417" s="49">
        <f>'PNC, Exon. &amp; no Exon.'!AA378</f>
        <v>20093986.5</v>
      </c>
      <c r="L417" s="49">
        <f>'PNC, Exon. &amp; no Exon.'!AD378</f>
        <v>0</v>
      </c>
      <c r="M417" s="49">
        <f>'PNC, Exon. &amp; no Exon.'!AG378</f>
        <v>2535369.5</v>
      </c>
      <c r="N417" s="49">
        <f>'PNC, Exon. &amp; no Exon.'!AJ378</f>
        <v>4430628.26</v>
      </c>
      <c r="O417" s="60">
        <f t="shared" si="24"/>
        <v>2.2004297236658532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98</v>
      </c>
      <c r="C419" s="87">
        <f t="shared" si="23"/>
        <v>40442065.620000005</v>
      </c>
      <c r="D419" s="49">
        <f>'PNC, Exon. &amp; no Exon.'!F380</f>
        <v>0</v>
      </c>
      <c r="E419" s="49">
        <f>'PNC, Exon. &amp; no Exon.'!I380</f>
        <v>1417758.59</v>
      </c>
      <c r="F419" s="49">
        <f>'PNC, Exon. &amp; no Exon.'!L380</f>
        <v>39024307.030000001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0.73278092568335285</v>
      </c>
    </row>
    <row r="420" spans="1:15" ht="15.95" hidden="1" customHeight="1" x14ac:dyDescent="0.2">
      <c r="A420" s="47">
        <v>20</v>
      </c>
      <c r="B420" s="52" t="s">
        <v>90</v>
      </c>
      <c r="C420" s="87">
        <f t="shared" si="23"/>
        <v>5120705.0199999996</v>
      </c>
      <c r="D420" s="49">
        <f>'PNC, Exon. &amp; no Exon.'!F381</f>
        <v>108232.73</v>
      </c>
      <c r="E420" s="49">
        <f>'PNC, Exon. &amp; no Exon.'!I381</f>
        <v>0</v>
      </c>
      <c r="F420" s="49">
        <f>'PNC, Exon. &amp; no Exon.'!L381</f>
        <v>105510</v>
      </c>
      <c r="G420" s="49">
        <f>'PNC, Exon. &amp; no Exon.'!O381</f>
        <v>0</v>
      </c>
      <c r="H420" s="49">
        <f>'PNC, Exon. &amp; no Exon.'!R381</f>
        <v>21047.53</v>
      </c>
      <c r="I420" s="49">
        <f>'PNC, Exon. &amp; no Exon.'!U381</f>
        <v>192746.04</v>
      </c>
      <c r="J420" s="49">
        <f>'PNC, Exon. &amp; no Exon.'!X381</f>
        <v>0</v>
      </c>
      <c r="K420" s="49">
        <f>'PNC, Exon. &amp; no Exon.'!AA381</f>
        <v>3897728.34</v>
      </c>
      <c r="L420" s="49">
        <f>'PNC, Exon. &amp; no Exon.'!AD381</f>
        <v>0</v>
      </c>
      <c r="M420" s="49">
        <f>'PNC, Exon. &amp; no Exon.'!AG381</f>
        <v>569014.66</v>
      </c>
      <c r="N420" s="49">
        <f>'PNC, Exon. &amp; no Exon.'!AJ381</f>
        <v>226425.72</v>
      </c>
      <c r="O420" s="60">
        <f t="shared" si="24"/>
        <v>9.2783464622324383E-2</v>
      </c>
    </row>
    <row r="421" spans="1:15" ht="15.95" hidden="1" customHeight="1" x14ac:dyDescent="0.2">
      <c r="A421" s="47">
        <v>21</v>
      </c>
      <c r="B421" s="52" t="s">
        <v>99</v>
      </c>
      <c r="C421" s="87">
        <f t="shared" si="23"/>
        <v>52809020.149999999</v>
      </c>
      <c r="D421" s="49">
        <f>'PNC, Exon. &amp; no Exon.'!F382</f>
        <v>395839.2</v>
      </c>
      <c r="E421" s="49">
        <f>'PNC, Exon. &amp; no Exon.'!I382</f>
        <v>0</v>
      </c>
      <c r="F421" s="49">
        <f>'PNC, Exon. &amp; no Exon.'!L382</f>
        <v>143.66999999999999</v>
      </c>
      <c r="G421" s="49">
        <f>'PNC, Exon. &amp; no Exon.'!O382</f>
        <v>14631.45</v>
      </c>
      <c r="H421" s="49">
        <f>'PNC, Exon. &amp; no Exon.'!R382</f>
        <v>2857128.72</v>
      </c>
      <c r="I421" s="49">
        <f>'PNC, Exon. &amp; no Exon.'!U382</f>
        <v>3353.45</v>
      </c>
      <c r="J421" s="49">
        <f>'PNC, Exon. &amp; no Exon.'!X382</f>
        <v>2586.38</v>
      </c>
      <c r="K421" s="49">
        <f>'PNC, Exon. &amp; no Exon.'!AA382</f>
        <v>30352409.670000002</v>
      </c>
      <c r="L421" s="49">
        <f>'PNC, Exon. &amp; no Exon.'!AD382</f>
        <v>0</v>
      </c>
      <c r="M421" s="49">
        <f>'PNC, Exon. &amp; no Exon.'!AG382</f>
        <v>17238128.649999999</v>
      </c>
      <c r="N421" s="49">
        <f>'PNC, Exon. &amp; no Exon.'!AJ382</f>
        <v>1944798.96</v>
      </c>
      <c r="O421" s="60">
        <f t="shared" si="24"/>
        <v>0.95686118096822947</v>
      </c>
    </row>
    <row r="422" spans="1:15" ht="15.95" hidden="1" customHeight="1" x14ac:dyDescent="0.2">
      <c r="A422" s="47">
        <v>22</v>
      </c>
      <c r="B422" s="51" t="s">
        <v>112</v>
      </c>
      <c r="C422" s="87">
        <f t="shared" si="23"/>
        <v>43771187.539999999</v>
      </c>
      <c r="D422" s="49">
        <f>'PNC, Exon. &amp; no Exon.'!F383</f>
        <v>9132.81</v>
      </c>
      <c r="E422" s="49">
        <f>'PNC, Exon. &amp; no Exon.'!I383</f>
        <v>178232.83</v>
      </c>
      <c r="F422" s="49">
        <f>'PNC, Exon. &amp; no Exon.'!L383</f>
        <v>-349448.4</v>
      </c>
      <c r="G422" s="49">
        <f>'PNC, Exon. &amp; no Exon.'!O383</f>
        <v>0</v>
      </c>
      <c r="H422" s="49">
        <f>'PNC, Exon. &amp; no Exon.'!R383</f>
        <v>667333.34</v>
      </c>
      <c r="I422" s="49">
        <f>'PNC, Exon. &amp; no Exon.'!U383</f>
        <v>86206.9</v>
      </c>
      <c r="J422" s="49">
        <f>'PNC, Exon. &amp; no Exon.'!X383</f>
        <v>18750</v>
      </c>
      <c r="K422" s="49">
        <f>'PNC, Exon. &amp; no Exon.'!AA383</f>
        <v>42693546.640000001</v>
      </c>
      <c r="L422" s="49">
        <f>'PNC, Exon. &amp; no Exon.'!AD383</f>
        <v>0</v>
      </c>
      <c r="M422" s="49">
        <f>'PNC, Exon. &amp; no Exon.'!AG383</f>
        <v>11250</v>
      </c>
      <c r="N422" s="49">
        <f>'PNC, Exon. &amp; no Exon.'!AJ383</f>
        <v>456183.42</v>
      </c>
      <c r="O422" s="60">
        <f t="shared" si="24"/>
        <v>0.79310220267183373</v>
      </c>
    </row>
    <row r="423" spans="1:15" ht="15.95" hidden="1" customHeight="1" x14ac:dyDescent="0.2">
      <c r="A423" s="47">
        <v>23</v>
      </c>
      <c r="B423" s="52" t="s">
        <v>103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4579299.45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4579299.45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8.2973587983418848E-2</v>
      </c>
    </row>
    <row r="425" spans="1:15" ht="15.95" hidden="1" customHeight="1" x14ac:dyDescent="0.2">
      <c r="A425" s="47">
        <v>25</v>
      </c>
      <c r="B425" s="52" t="s">
        <v>102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111</v>
      </c>
      <c r="C426" s="87">
        <f t="shared" si="23"/>
        <v>38658437.569999993</v>
      </c>
      <c r="D426" s="49">
        <f>'PNC, Exon. &amp; no Exon.'!F387</f>
        <v>44840.88</v>
      </c>
      <c r="E426" s="49">
        <f>'PNC, Exon. &amp; no Exon.'!I387</f>
        <v>1784943.94</v>
      </c>
      <c r="F426" s="49">
        <f>'PNC, Exon. &amp; no Exon.'!L387</f>
        <v>0</v>
      </c>
      <c r="G426" s="49">
        <f>'PNC, Exon. &amp; no Exon.'!O387</f>
        <v>2751696.7</v>
      </c>
      <c r="H426" s="49">
        <f>'PNC, Exon. &amp; no Exon.'!R387</f>
        <v>13944661.99</v>
      </c>
      <c r="I426" s="49">
        <f>'PNC, Exon. &amp; no Exon.'!U387</f>
        <v>567376.57999999996</v>
      </c>
      <c r="J426" s="49">
        <f>'PNC, Exon. &amp; no Exon.'!X387</f>
        <v>1299436.56</v>
      </c>
      <c r="K426" s="49">
        <f>'PNC, Exon. &amp; no Exon.'!AA387</f>
        <v>15986961.83</v>
      </c>
      <c r="L426" s="49">
        <f>'PNC, Exon. &amp; no Exon.'!AD387</f>
        <v>0</v>
      </c>
      <c r="M426" s="49">
        <f>'PNC, Exon. &amp; no Exon.'!AG387</f>
        <v>163603.69</v>
      </c>
      <c r="N426" s="49">
        <f>'PNC, Exon. &amp; no Exon.'!AJ387</f>
        <v>2114915.4</v>
      </c>
      <c r="O426" s="60">
        <f t="shared" si="24"/>
        <v>0.70046287779147076</v>
      </c>
    </row>
    <row r="427" spans="1:15" ht="15.95" hidden="1" customHeight="1" x14ac:dyDescent="0.2">
      <c r="A427" s="47">
        <v>27</v>
      </c>
      <c r="B427" s="52" t="s">
        <v>113</v>
      </c>
      <c r="C427" s="87">
        <f t="shared" si="23"/>
        <v>842260470.19999993</v>
      </c>
      <c r="D427" s="49">
        <f>'PNC, Exon. &amp; no Exon.'!F388</f>
        <v>3538822.0999999996</v>
      </c>
      <c r="E427" s="49">
        <f>'PNC, Exon. &amp; no Exon.'!I388</f>
        <v>23157028.890000001</v>
      </c>
      <c r="F427" s="49">
        <f>'PNC, Exon. &amp; no Exon.'!L388</f>
        <v>769679235.78999996</v>
      </c>
      <c r="G427" s="49">
        <f>'PNC, Exon. &amp; no Exon.'!O388</f>
        <v>2707747.96</v>
      </c>
      <c r="H427" s="49">
        <f>'PNC, Exon. &amp; no Exon.'!R388</f>
        <v>13626236.310000001</v>
      </c>
      <c r="I427" s="49">
        <f>'PNC, Exon. &amp; no Exon.'!U388</f>
        <v>40709.660000000003</v>
      </c>
      <c r="J427" s="49">
        <f>'PNC, Exon. &amp; no Exon.'!X388</f>
        <v>216158.02</v>
      </c>
      <c r="K427" s="49">
        <f>'PNC, Exon. &amp; no Exon.'!AA388</f>
        <v>26623087.390000001</v>
      </c>
      <c r="L427" s="49">
        <f>'PNC, Exon. &amp; no Exon.'!AD388</f>
        <v>0</v>
      </c>
      <c r="M427" s="49">
        <f>'PNC, Exon. &amp; no Exon.'!AG388</f>
        <v>854143.89</v>
      </c>
      <c r="N427" s="49">
        <f>'PNC, Exon. &amp; no Exon.'!AJ388</f>
        <v>1817300.19</v>
      </c>
      <c r="O427" s="60">
        <f t="shared" si="24"/>
        <v>15.261149438282622</v>
      </c>
    </row>
    <row r="428" spans="1:15" ht="15.95" hidden="1" customHeight="1" x14ac:dyDescent="0.2">
      <c r="A428" s="47">
        <v>28</v>
      </c>
      <c r="B428" s="52" t="s">
        <v>116</v>
      </c>
      <c r="C428" s="87">
        <f>SUM(D428:N428)</f>
        <v>27408551.390000004</v>
      </c>
      <c r="D428" s="49">
        <f>'PNC, Exon. &amp; no Exon.'!F389</f>
        <v>0</v>
      </c>
      <c r="E428" s="49">
        <f>'PNC, Exon. &amp; no Exon.'!I389</f>
        <v>40897.85</v>
      </c>
      <c r="F428" s="49">
        <f>'PNC, Exon. &amp; no Exon.'!L389</f>
        <v>55696.45</v>
      </c>
      <c r="G428" s="49">
        <f>'PNC, Exon. &amp; no Exon.'!O389</f>
        <v>56362.14</v>
      </c>
      <c r="H428" s="49">
        <f>'PNC, Exon. &amp; no Exon.'!R389</f>
        <v>1123926.57</v>
      </c>
      <c r="I428" s="49">
        <f>'PNC, Exon. &amp; no Exon.'!U389</f>
        <v>72278.39</v>
      </c>
      <c r="J428" s="49">
        <f>'PNC, Exon. &amp; no Exon.'!X389</f>
        <v>8111818.25</v>
      </c>
      <c r="K428" s="49">
        <f>'PNC, Exon. &amp; no Exon.'!AA389</f>
        <v>16976640.91</v>
      </c>
      <c r="L428" s="49">
        <f>'PNC, Exon. &amp; no Exon.'!AD389</f>
        <v>0</v>
      </c>
      <c r="M428" s="49">
        <f>'PNC, Exon. &amp; no Exon.'!AG389</f>
        <v>232034.42</v>
      </c>
      <c r="N428" s="49">
        <f>'PNC, Exon. &amp; no Exon.'!AJ389</f>
        <v>738896.41</v>
      </c>
      <c r="O428" s="60">
        <f t="shared" si="24"/>
        <v>0.49662309160765239</v>
      </c>
    </row>
    <row r="429" spans="1:15" ht="15.95" hidden="1" customHeight="1" x14ac:dyDescent="0.2">
      <c r="A429" s="47">
        <v>29</v>
      </c>
      <c r="B429" s="52" t="s">
        <v>121</v>
      </c>
      <c r="C429" s="87">
        <f t="shared" si="23"/>
        <v>14804368.18</v>
      </c>
      <c r="D429" s="49">
        <f>'PNC, Exon. &amp; no Exon.'!F390</f>
        <v>0</v>
      </c>
      <c r="E429" s="49">
        <f>'PNC, Exon. &amp; no Exon.'!I390</f>
        <v>540993.57000000007</v>
      </c>
      <c r="F429" s="49">
        <f>'PNC, Exon. &amp; no Exon.'!L390</f>
        <v>250097.41</v>
      </c>
      <c r="G429" s="49">
        <f>'PNC, Exon. &amp; no Exon.'!O390</f>
        <v>12573.28</v>
      </c>
      <c r="H429" s="49">
        <f>'PNC, Exon. &amp; no Exon.'!R390</f>
        <v>504184.64</v>
      </c>
      <c r="I429" s="49">
        <f>'PNC, Exon. &amp; no Exon.'!U390</f>
        <v>2903.84</v>
      </c>
      <c r="J429" s="49">
        <f>'PNC, Exon. &amp; no Exon.'!X390</f>
        <v>150905.54</v>
      </c>
      <c r="K429" s="49">
        <f>'PNC, Exon. &amp; no Exon.'!AA390</f>
        <v>9311037.6899999995</v>
      </c>
      <c r="L429" s="49">
        <f>'PNC, Exon. &amp; no Exon.'!AD390</f>
        <v>0</v>
      </c>
      <c r="M429" s="49">
        <f>'PNC, Exon. &amp; no Exon.'!AG390</f>
        <v>3766580.12</v>
      </c>
      <c r="N429" s="49">
        <f>'PNC, Exon. &amp; no Exon.'!AJ390</f>
        <v>265092.09000000003</v>
      </c>
      <c r="O429" s="60">
        <f t="shared" si="24"/>
        <v>0.26824442453138903</v>
      </c>
    </row>
    <row r="430" spans="1:15" ht="15.95" hidden="1" customHeight="1" x14ac:dyDescent="0.2">
      <c r="A430" s="47">
        <v>30</v>
      </c>
      <c r="B430" s="52" t="s">
        <v>100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106</v>
      </c>
      <c r="C431" s="87">
        <f t="shared" si="23"/>
        <v>21389910.829999998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21389910.829999998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0.38756968562308985</v>
      </c>
    </row>
    <row r="432" spans="1:15" ht="15.95" hidden="1" customHeight="1" x14ac:dyDescent="0.2">
      <c r="A432" s="47">
        <v>32</v>
      </c>
      <c r="B432" s="52" t="s">
        <v>114</v>
      </c>
      <c r="C432" s="87">
        <f t="shared" si="23"/>
        <v>4847449.21</v>
      </c>
      <c r="D432" s="49">
        <f>'PNC, Exon. &amp; no Exon.'!F393</f>
        <v>0</v>
      </c>
      <c r="E432" s="49">
        <f>'PNC, Exon. &amp; no Exon.'!I393</f>
        <v>13727.22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570993.13</v>
      </c>
      <c r="I432" s="49">
        <f>'PNC, Exon. &amp; no Exon.'!U393</f>
        <v>98246.89</v>
      </c>
      <c r="J432" s="49">
        <f>'PNC, Exon. &amp; no Exon.'!X393</f>
        <v>2496.5500000000002</v>
      </c>
      <c r="K432" s="49">
        <f>'PNC, Exon. &amp; no Exon.'!AA393</f>
        <v>3156246.46</v>
      </c>
      <c r="L432" s="49">
        <f>'PNC, Exon. &amp; no Exon.'!AD393</f>
        <v>0</v>
      </c>
      <c r="M432" s="49">
        <f>'PNC, Exon. &amp; no Exon.'!AG393</f>
        <v>427284.51</v>
      </c>
      <c r="N432" s="49">
        <f>'PNC, Exon. &amp; no Exon.'!AJ393</f>
        <v>578454.44999999995</v>
      </c>
      <c r="O432" s="60">
        <f t="shared" si="24"/>
        <v>8.7832267339732317E-2</v>
      </c>
    </row>
    <row r="433" spans="1:15" ht="15.95" hidden="1" customHeight="1" x14ac:dyDescent="0.2">
      <c r="A433" s="47">
        <v>33</v>
      </c>
      <c r="B433" s="52" t="s">
        <v>115</v>
      </c>
      <c r="C433" s="87">
        <f t="shared" si="23"/>
        <v>15051736.17</v>
      </c>
      <c r="D433" s="49">
        <f>'PNC, Exon. &amp; no Exon.'!F394</f>
        <v>0</v>
      </c>
      <c r="E433" s="49">
        <f>'PNC, Exon. &amp; no Exon.'!I394</f>
        <v>8128470.1500000004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5003401.59</v>
      </c>
      <c r="I433" s="49">
        <f>'PNC, Exon. &amp; no Exon.'!U394</f>
        <v>13335</v>
      </c>
      <c r="J433" s="49">
        <f>'PNC, Exon. &amp; no Exon.'!X394</f>
        <v>2473.71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83656.11</v>
      </c>
      <c r="N433" s="49">
        <f>'PNC, Exon. &amp; no Exon.'!AJ394</f>
        <v>1820399.61</v>
      </c>
      <c r="O433" s="60">
        <f t="shared" si="24"/>
        <v>0.27272655327327477</v>
      </c>
    </row>
    <row r="434" spans="1:15" ht="15.95" hidden="1" customHeight="1" x14ac:dyDescent="0.2">
      <c r="A434" s="47">
        <v>34</v>
      </c>
      <c r="B434" s="52" t="s">
        <v>117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160</v>
      </c>
      <c r="C435" s="87">
        <f t="shared" si="23"/>
        <v>106842.86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25469.67</v>
      </c>
      <c r="L435" s="49">
        <f>'PNC, Exon. &amp; no Exon.'!AD396</f>
        <v>0</v>
      </c>
      <c r="M435" s="49">
        <f>'PNC, Exon. &amp; no Exon.'!AG396</f>
        <v>81373.19</v>
      </c>
      <c r="N435" s="49">
        <f>'PNC, Exon. &amp; no Exon.'!AJ396</f>
        <v>0</v>
      </c>
      <c r="O435" s="60">
        <f t="shared" si="24"/>
        <v>1.9359152074254725E-3</v>
      </c>
    </row>
    <row r="436" spans="1:15" ht="15.95" hidden="1" customHeight="1" x14ac:dyDescent="0.2">
      <c r="A436" s="47">
        <v>36</v>
      </c>
      <c r="B436" s="52" t="s">
        <v>163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101</v>
      </c>
      <c r="C437" s="87">
        <f t="shared" si="23"/>
        <v>43296730.080000006</v>
      </c>
      <c r="D437" s="49">
        <f>'PNC, Exon. &amp; no Exon.'!F398</f>
        <v>0</v>
      </c>
      <c r="E437" s="49">
        <f>'PNC, Exon. &amp; no Exon.'!I398</f>
        <v>2317827.36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40382250.880000003</v>
      </c>
      <c r="M437" s="49">
        <f>'PNC, Exon. &amp; no Exon.'!AG398</f>
        <v>0</v>
      </c>
      <c r="N437" s="49">
        <f>'PNC, Exon. &amp; no Exon.'!AJ398</f>
        <v>596651.84</v>
      </c>
      <c r="O437" s="60">
        <f t="shared" si="24"/>
        <v>0.7845053772771331</v>
      </c>
    </row>
    <row r="438" spans="1:15" ht="15.95" hidden="1" customHeight="1" x14ac:dyDescent="0.2">
      <c r="A438" s="47">
        <v>38</v>
      </c>
      <c r="B438" s="52" t="s">
        <v>107</v>
      </c>
      <c r="C438" s="87">
        <f>SUM(D438:N438)</f>
        <v>18525307.299999997</v>
      </c>
      <c r="D438" s="49">
        <f>'PNC, Exon. &amp; no Exon.'!F399</f>
        <v>0</v>
      </c>
      <c r="E438" s="49">
        <f>'PNC, Exon. &amp; no Exon.'!I399</f>
        <v>18490567.809999999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34739.49</v>
      </c>
      <c r="N438" s="49">
        <f>'PNC, Exon. &amp; no Exon.'!AJ399</f>
        <v>0</v>
      </c>
      <c r="O438" s="60">
        <f t="shared" si="24"/>
        <v>0.33566514528252156</v>
      </c>
    </row>
    <row r="439" spans="1:15" hidden="1" x14ac:dyDescent="0.2">
      <c r="A439" s="81" t="s">
        <v>95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140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110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105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109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6501787017.4699984</v>
      </c>
      <c r="D466" s="86">
        <f t="shared" ref="D466:N466" si="25">SUM(D467:D504)</f>
        <v>34970897.420000002</v>
      </c>
      <c r="E466" s="86">
        <f t="shared" si="25"/>
        <v>911035441.64999986</v>
      </c>
      <c r="F466" s="86">
        <f t="shared" si="25"/>
        <v>1951744983.8200002</v>
      </c>
      <c r="G466" s="86">
        <f t="shared" si="25"/>
        <v>59056306.930000015</v>
      </c>
      <c r="H466" s="86">
        <f t="shared" si="25"/>
        <v>1455909423.73</v>
      </c>
      <c r="I466" s="86">
        <f t="shared" si="25"/>
        <v>25619197.500000004</v>
      </c>
      <c r="J466" s="86">
        <f t="shared" si="25"/>
        <v>68313941.739999995</v>
      </c>
      <c r="K466" s="86">
        <f t="shared" si="25"/>
        <v>1433373223.9400005</v>
      </c>
      <c r="L466" s="86">
        <f t="shared" si="25"/>
        <v>82771275.060000002</v>
      </c>
      <c r="M466" s="86">
        <f t="shared" si="25"/>
        <v>103896064.86000003</v>
      </c>
      <c r="N466" s="86">
        <f t="shared" si="25"/>
        <v>375096260.81999987</v>
      </c>
      <c r="O466" s="64">
        <f>SUM(O467:O504)</f>
        <v>100.00000000000006</v>
      </c>
    </row>
    <row r="467" spans="1:15" ht="15.95" hidden="1" customHeight="1" x14ac:dyDescent="0.2">
      <c r="A467" s="47">
        <v>1</v>
      </c>
      <c r="B467" s="103" t="s">
        <v>88</v>
      </c>
      <c r="C467" s="87">
        <f t="shared" ref="C467:C494" si="26">SUM(D467:N467)</f>
        <v>1512970549.1699996</v>
      </c>
      <c r="D467" s="48">
        <f>'PNC, Exon. &amp; no Exon.'!F419</f>
        <v>5308645.43</v>
      </c>
      <c r="E467" s="48">
        <f>'PNC, Exon. &amp; no Exon.'!I419</f>
        <v>249365190.63</v>
      </c>
      <c r="F467" s="48">
        <f>'PNC, Exon. &amp; no Exon.'!L419</f>
        <v>413146269.94999999</v>
      </c>
      <c r="G467" s="48">
        <f>'PNC, Exon. &amp; no Exon.'!O419</f>
        <v>30458158.27</v>
      </c>
      <c r="H467" s="48">
        <f>'PNC, Exon. &amp; no Exon.'!R419</f>
        <v>507154159.59999996</v>
      </c>
      <c r="I467" s="48">
        <f>'PNC, Exon. &amp; no Exon.'!U419</f>
        <v>2023222.08</v>
      </c>
      <c r="J467" s="48">
        <f>'PNC, Exon. &amp; no Exon.'!X419</f>
        <v>28908667.690000001</v>
      </c>
      <c r="K467" s="48">
        <f>'PNC, Exon. &amp; no Exon.'!AA419</f>
        <v>183577113.33000001</v>
      </c>
      <c r="L467" s="48">
        <f>'PNC, Exon. &amp; no Exon.'!AD419</f>
        <v>0</v>
      </c>
      <c r="M467" s="48">
        <f>'PNC, Exon. &amp; no Exon.'!AG419</f>
        <v>9584848.5800000001</v>
      </c>
      <c r="N467" s="48">
        <f>'PNC, Exon. &amp; no Exon.'!AJ419</f>
        <v>83444273.609999999</v>
      </c>
      <c r="O467" s="60">
        <f>(C467/$C$466*100)</f>
        <v>23.270072444771234</v>
      </c>
    </row>
    <row r="468" spans="1:15" ht="15.95" hidden="1" customHeight="1" x14ac:dyDescent="0.2">
      <c r="A468" s="47">
        <v>2</v>
      </c>
      <c r="B468" s="52" t="s">
        <v>85</v>
      </c>
      <c r="C468" s="87">
        <f t="shared" si="26"/>
        <v>733664010.13999999</v>
      </c>
      <c r="D468" s="48">
        <f>'PNC, Exon. &amp; no Exon.'!F420</f>
        <v>5302030.3499999996</v>
      </c>
      <c r="E468" s="48">
        <f>'PNC, Exon. &amp; no Exon.'!I420</f>
        <v>172069949.28999999</v>
      </c>
      <c r="F468" s="48">
        <f>'PNC, Exon. &amp; no Exon.'!L420</f>
        <v>5695597.4100000001</v>
      </c>
      <c r="G468" s="48">
        <f>'PNC, Exon. &amp; no Exon.'!O420</f>
        <v>3720175.6</v>
      </c>
      <c r="H468" s="48">
        <f>'PNC, Exon. &amp; no Exon.'!R420</f>
        <v>168608225.06</v>
      </c>
      <c r="I468" s="48">
        <f>'PNC, Exon. &amp; no Exon.'!U420</f>
        <v>2253282.31</v>
      </c>
      <c r="J468" s="48">
        <f>'PNC, Exon. &amp; no Exon.'!X420</f>
        <v>6580356.0099999998</v>
      </c>
      <c r="K468" s="48">
        <f>'PNC, Exon. &amp; no Exon.'!AA420</f>
        <v>252699121.47999999</v>
      </c>
      <c r="L468" s="48">
        <f>'PNC, Exon. &amp; no Exon.'!AD420</f>
        <v>0</v>
      </c>
      <c r="M468" s="48">
        <f>'PNC, Exon. &amp; no Exon.'!AG420</f>
        <v>5871317.2999999998</v>
      </c>
      <c r="N468" s="48">
        <f>'PNC, Exon. &amp; no Exon.'!AJ420</f>
        <v>110863955.33</v>
      </c>
      <c r="O468" s="60">
        <f t="shared" ref="O468:O504" si="27">(C468/$C$466*100)</f>
        <v>11.284036345218308</v>
      </c>
    </row>
    <row r="469" spans="1:15" ht="15.95" hidden="1" customHeight="1" x14ac:dyDescent="0.2">
      <c r="A469" s="47">
        <v>3</v>
      </c>
      <c r="B469" s="52" t="s">
        <v>97</v>
      </c>
      <c r="C469" s="87">
        <f t="shared" si="26"/>
        <v>800182912.13999999</v>
      </c>
      <c r="D469" s="48">
        <f>'PNC, Exon. &amp; no Exon.'!F421</f>
        <v>2756030.57</v>
      </c>
      <c r="E469" s="48">
        <f>'PNC, Exon. &amp; no Exon.'!I421</f>
        <v>160878326.36000001</v>
      </c>
      <c r="F469" s="48">
        <f>'PNC, Exon. &amp; no Exon.'!L421</f>
        <v>32983678.969999999</v>
      </c>
      <c r="G469" s="48">
        <f>'PNC, Exon. &amp; no Exon.'!O421</f>
        <v>14322624.16</v>
      </c>
      <c r="H469" s="48">
        <f>'PNC, Exon. &amp; no Exon.'!R421</f>
        <v>312523557.35999995</v>
      </c>
      <c r="I469" s="48">
        <f>'PNC, Exon. &amp; no Exon.'!U421</f>
        <v>4170607.83</v>
      </c>
      <c r="J469" s="48">
        <f>'PNC, Exon. &amp; no Exon.'!X421</f>
        <v>9209396.9700000007</v>
      </c>
      <c r="K469" s="48">
        <f>'PNC, Exon. &amp; no Exon.'!AA421</f>
        <v>205812158.78999999</v>
      </c>
      <c r="L469" s="48">
        <f>'PNC, Exon. &amp; no Exon.'!AD421</f>
        <v>0</v>
      </c>
      <c r="M469" s="48">
        <f>'PNC, Exon. &amp; no Exon.'!AG421</f>
        <v>10860847.380000001</v>
      </c>
      <c r="N469" s="48">
        <f>'PNC, Exon. &amp; no Exon.'!AJ421</f>
        <v>46665683.75</v>
      </c>
      <c r="O469" s="60">
        <f t="shared" si="27"/>
        <v>12.307122795470628</v>
      </c>
    </row>
    <row r="470" spans="1:15" ht="15.95" hidden="1" customHeight="1" x14ac:dyDescent="0.2">
      <c r="A470" s="47">
        <v>4</v>
      </c>
      <c r="B470" s="52" t="s">
        <v>94</v>
      </c>
      <c r="C470" s="87">
        <f t="shared" si="26"/>
        <v>415981573.84000003</v>
      </c>
      <c r="D470" s="48">
        <f>'PNC, Exon. &amp; no Exon.'!F422</f>
        <v>1188300.21</v>
      </c>
      <c r="E470" s="48">
        <f>'PNC, Exon. &amp; no Exon.'!I422</f>
        <v>15269623.139999999</v>
      </c>
      <c r="F470" s="48">
        <f>'PNC, Exon. &amp; no Exon.'!L422</f>
        <v>9395627.8400000017</v>
      </c>
      <c r="G470" s="48">
        <f>'PNC, Exon. &amp; no Exon.'!O422</f>
        <v>2022391.36</v>
      </c>
      <c r="H470" s="48">
        <f>'PNC, Exon. &amp; no Exon.'!R422</f>
        <v>171793471.57999998</v>
      </c>
      <c r="I470" s="48">
        <f>'PNC, Exon. &amp; no Exon.'!U422</f>
        <v>5199851.76</v>
      </c>
      <c r="J470" s="48">
        <f>'PNC, Exon. &amp; no Exon.'!X422</f>
        <v>12031990.77</v>
      </c>
      <c r="K470" s="48">
        <f>'PNC, Exon. &amp; no Exon.'!AA422</f>
        <v>133347524.14</v>
      </c>
      <c r="L470" s="48">
        <f>'PNC, Exon. &amp; no Exon.'!AD422</f>
        <v>0</v>
      </c>
      <c r="M470" s="48">
        <f>'PNC, Exon. &amp; no Exon.'!AG422</f>
        <v>10217610.289999999</v>
      </c>
      <c r="N470" s="48">
        <f>'PNC, Exon. &amp; no Exon.'!AJ422</f>
        <v>55515182.75</v>
      </c>
      <c r="O470" s="60">
        <f t="shared" si="27"/>
        <v>6.3979575572419858</v>
      </c>
    </row>
    <row r="471" spans="1:15" ht="15.95" hidden="1" customHeight="1" x14ac:dyDescent="0.2">
      <c r="A471" s="47">
        <v>5</v>
      </c>
      <c r="B471" s="52" t="s">
        <v>89</v>
      </c>
      <c r="C471" s="87">
        <f t="shared" si="26"/>
        <v>484691360.67999995</v>
      </c>
      <c r="D471" s="48">
        <f>'PNC, Exon. &amp; no Exon.'!F423</f>
        <v>251222.11</v>
      </c>
      <c r="E471" s="48">
        <f>'PNC, Exon. &amp; no Exon.'!I423</f>
        <v>12932626.76</v>
      </c>
      <c r="F471" s="48">
        <f>'PNC, Exon. &amp; no Exon.'!L423</f>
        <v>35216182.909999996</v>
      </c>
      <c r="G471" s="48">
        <f>'PNC, Exon. &amp; no Exon.'!O423</f>
        <v>2221803.77</v>
      </c>
      <c r="H471" s="48">
        <f>'PNC, Exon. &amp; no Exon.'!R423</f>
        <v>213926171.47</v>
      </c>
      <c r="I471" s="48">
        <f>'PNC, Exon. &amp; no Exon.'!U423</f>
        <v>3345088.34</v>
      </c>
      <c r="J471" s="48">
        <f>'PNC, Exon. &amp; no Exon.'!X423</f>
        <v>7608937.4199999999</v>
      </c>
      <c r="K471" s="48">
        <f>'PNC, Exon. &amp; no Exon.'!AA423</f>
        <v>159656953.25999999</v>
      </c>
      <c r="L471" s="48">
        <f>'PNC, Exon. &amp; no Exon.'!AD423</f>
        <v>0</v>
      </c>
      <c r="M471" s="48">
        <f>'PNC, Exon. &amp; no Exon.'!AG423</f>
        <v>4306874.63</v>
      </c>
      <c r="N471" s="48">
        <f>'PNC, Exon. &amp; no Exon.'!AJ423</f>
        <v>45225500.009999998</v>
      </c>
      <c r="O471" s="60">
        <f t="shared" si="27"/>
        <v>7.4547406640306253</v>
      </c>
    </row>
    <row r="472" spans="1:15" ht="15.95" hidden="1" customHeight="1" x14ac:dyDescent="0.2">
      <c r="A472" s="47">
        <v>6</v>
      </c>
      <c r="B472" s="52" t="s">
        <v>87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91</v>
      </c>
      <c r="C473" s="87">
        <f>SUM(D473:N473)</f>
        <v>94059436.920000002</v>
      </c>
      <c r="D473" s="48">
        <f>'PNC, Exon. &amp; no Exon.'!F425</f>
        <v>0</v>
      </c>
      <c r="E473" s="48">
        <f>'PNC, Exon. &amp; no Exon.'!I425</f>
        <v>25219.86</v>
      </c>
      <c r="F473" s="48">
        <f>'PNC, Exon. &amp; no Exon.'!L425</f>
        <v>0</v>
      </c>
      <c r="G473" s="48">
        <f>'PNC, Exon. &amp; no Exon.'!O425</f>
        <v>0.86</v>
      </c>
      <c r="H473" s="48">
        <f>'PNC, Exon. &amp; no Exon.'!R425</f>
        <v>9109983</v>
      </c>
      <c r="I473" s="48">
        <f>'PNC, Exon. &amp; no Exon.'!U425</f>
        <v>145733.59</v>
      </c>
      <c r="J473" s="48">
        <f>'PNC, Exon. &amp; no Exon.'!X425</f>
        <v>29215.599999999999</v>
      </c>
      <c r="K473" s="48">
        <f>'PNC, Exon. &amp; no Exon.'!AA425</f>
        <v>80185849.859999999</v>
      </c>
      <c r="L473" s="48">
        <f>'PNC, Exon. &amp; no Exon.'!AD425</f>
        <v>0</v>
      </c>
      <c r="M473" s="48">
        <f>'PNC, Exon. &amp; no Exon.'!AG425</f>
        <v>1325649.5900000001</v>
      </c>
      <c r="N473" s="48">
        <f>'PNC, Exon. &amp; no Exon.'!AJ425</f>
        <v>3237784.56</v>
      </c>
      <c r="O473" s="60">
        <f t="shared" si="27"/>
        <v>1.4466705333051773</v>
      </c>
    </row>
    <row r="474" spans="1:15" ht="15.95" hidden="1" customHeight="1" x14ac:dyDescent="0.2">
      <c r="A474" s="47">
        <v>8</v>
      </c>
      <c r="B474" s="52" t="s">
        <v>162</v>
      </c>
      <c r="C474" s="87">
        <f t="shared" si="26"/>
        <v>131437803.30999999</v>
      </c>
      <c r="D474" s="48">
        <f>'PNC, Exon. &amp; no Exon.'!F426</f>
        <v>0</v>
      </c>
      <c r="E474" s="48">
        <f>'PNC, Exon. &amp; no Exon.'!I426</f>
        <v>116219187.86999999</v>
      </c>
      <c r="F474" s="48">
        <f>'PNC, Exon. &amp; no Exon.'!L426</f>
        <v>0</v>
      </c>
      <c r="G474" s="48">
        <f>'PNC, Exon. &amp; no Exon.'!O426</f>
        <v>2222232.4500000002</v>
      </c>
      <c r="H474" s="48">
        <f>'PNC, Exon. &amp; no Exon.'!R426</f>
        <v>8937459.3000000007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4058923.69</v>
      </c>
      <c r="O474" s="60">
        <f t="shared" si="27"/>
        <v>2.0215642708202028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93324703.640000015</v>
      </c>
      <c r="D475" s="48">
        <f>'PNC, Exon. &amp; no Exon.'!F427</f>
        <v>0</v>
      </c>
      <c r="E475" s="48">
        <f>'PNC, Exon. &amp; no Exon.'!I427</f>
        <v>141869.38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619519.64</v>
      </c>
      <c r="I475" s="48">
        <f>'PNC, Exon. &amp; no Exon.'!U427</f>
        <v>144017.24</v>
      </c>
      <c r="J475" s="48">
        <f>'PNC, Exon. &amp; no Exon.'!X427</f>
        <v>1735333.02</v>
      </c>
      <c r="K475" s="48">
        <f>'PNC, Exon. &amp; no Exon.'!AA427</f>
        <v>89877523.970000014</v>
      </c>
      <c r="L475" s="48">
        <f>'PNC, Exon. &amp; no Exon.'!AD427</f>
        <v>0</v>
      </c>
      <c r="M475" s="48">
        <f>'PNC, Exon. &amp; no Exon.'!AG427</f>
        <v>582709.39</v>
      </c>
      <c r="N475" s="48">
        <f>'PNC, Exon. &amp; no Exon.'!AJ427</f>
        <v>223731</v>
      </c>
      <c r="O475" s="60">
        <f t="shared" si="27"/>
        <v>1.4353700511757903</v>
      </c>
    </row>
    <row r="476" spans="1:15" ht="15.95" hidden="1" customHeight="1" x14ac:dyDescent="0.2">
      <c r="A476" s="47">
        <v>10</v>
      </c>
      <c r="B476" s="52" t="s">
        <v>93</v>
      </c>
      <c r="C476" s="87">
        <f t="shared" si="26"/>
        <v>195437678.22</v>
      </c>
      <c r="D476" s="48">
        <f>'PNC, Exon. &amp; no Exon.'!F428</f>
        <v>8489371.4700000007</v>
      </c>
      <c r="E476" s="48">
        <f>'PNC, Exon. &amp; no Exon.'!I428</f>
        <v>537460.97</v>
      </c>
      <c r="F476" s="48">
        <f>'PNC, Exon. &amp; no Exon.'!L428</f>
        <v>186410845.78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7"/>
        <v>3.0059071097664085</v>
      </c>
    </row>
    <row r="477" spans="1:15" ht="15.95" hidden="1" customHeight="1" x14ac:dyDescent="0.2">
      <c r="A477" s="47">
        <v>11</v>
      </c>
      <c r="B477" s="52" t="s">
        <v>96</v>
      </c>
      <c r="C477" s="87">
        <f t="shared" si="26"/>
        <v>10925389.84</v>
      </c>
      <c r="D477" s="48">
        <f>'PNC, Exon. &amp; no Exon.'!F429</f>
        <v>137631.23000000001</v>
      </c>
      <c r="E477" s="48">
        <f>'PNC, Exon. &amp; no Exon.'!I429</f>
        <v>23681.279999999999</v>
      </c>
      <c r="F477" s="48">
        <f>'PNC, Exon. &amp; no Exon.'!L429</f>
        <v>0</v>
      </c>
      <c r="G477" s="48">
        <f>'PNC, Exon. &amp; no Exon.'!O429</f>
        <v>36667.25</v>
      </c>
      <c r="H477" s="48">
        <f>'PNC, Exon. &amp; no Exon.'!R429</f>
        <v>3993087.45</v>
      </c>
      <c r="I477" s="48">
        <f>'PNC, Exon. &amp; no Exon.'!U429</f>
        <v>0</v>
      </c>
      <c r="J477" s="48">
        <f>'PNC, Exon. &amp; no Exon.'!X429</f>
        <v>268735.49</v>
      </c>
      <c r="K477" s="48">
        <f>'PNC, Exon. &amp; no Exon.'!AA429</f>
        <v>4767952.2</v>
      </c>
      <c r="L477" s="48">
        <f>'PNC, Exon. &amp; no Exon.'!AD429</f>
        <v>0</v>
      </c>
      <c r="M477" s="48">
        <f>'PNC, Exon. &amp; no Exon.'!AG429</f>
        <v>208537.93</v>
      </c>
      <c r="N477" s="48">
        <f>'PNC, Exon. &amp; no Exon.'!AJ429</f>
        <v>1489097.01</v>
      </c>
      <c r="O477" s="60">
        <f t="shared" si="27"/>
        <v>0.16803672299083294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28788700.32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28788700.32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>
        <f t="shared" si="27"/>
        <v>0.4427813498449904</v>
      </c>
    </row>
    <row r="479" spans="1:15" ht="15.95" hidden="1" customHeight="1" x14ac:dyDescent="0.2">
      <c r="A479" s="47">
        <v>13</v>
      </c>
      <c r="B479" s="52" t="s">
        <v>164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42742568.950000003</v>
      </c>
      <c r="D480" s="48">
        <f>'PNC, Exon. &amp; no Exon.'!F432</f>
        <v>0</v>
      </c>
      <c r="E480" s="48">
        <f>'PNC, Exon. &amp; no Exon.'!I432</f>
        <v>13256229.74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8366847.9700000007</v>
      </c>
      <c r="I480" s="48">
        <f>'PNC, Exon. &amp; no Exon.'!U432</f>
        <v>0</v>
      </c>
      <c r="J480" s="48">
        <f>'PNC, Exon. &amp; no Exon.'!X432</f>
        <v>161788.79999999999</v>
      </c>
      <c r="K480" s="48">
        <f>'PNC, Exon. &amp; no Exon.'!AA432</f>
        <v>17100755.539999999</v>
      </c>
      <c r="L480" s="48">
        <f>'PNC, Exon. &amp; no Exon.'!AD432</f>
        <v>0</v>
      </c>
      <c r="M480" s="48">
        <f>'PNC, Exon. &amp; no Exon.'!AG432</f>
        <v>2880921.38</v>
      </c>
      <c r="N480" s="48">
        <f>'PNC, Exon. &amp; no Exon.'!AJ432</f>
        <v>976025.52</v>
      </c>
      <c r="O480" s="60">
        <f t="shared" si="27"/>
        <v>0.65739724840498026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41069016.57</v>
      </c>
      <c r="D481" s="48">
        <f>'PNC, Exon. &amp; no Exon.'!F433</f>
        <v>5908484.1500000004</v>
      </c>
      <c r="E481" s="48">
        <f>'PNC, Exon. &amp; no Exon.'!I433</f>
        <v>6163429.9900000002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2693187.49</v>
      </c>
      <c r="I481" s="48">
        <f>'PNC, Exon. &amp; no Exon.'!U433</f>
        <v>357991</v>
      </c>
      <c r="J481" s="48">
        <f>'PNC, Exon. &amp; no Exon.'!X433</f>
        <v>5390.62</v>
      </c>
      <c r="K481" s="48">
        <f>'PNC, Exon. &amp; no Exon.'!AA433</f>
        <v>21233386.940000001</v>
      </c>
      <c r="L481" s="48">
        <f>'PNC, Exon. &amp; no Exon.'!AD433</f>
        <v>0</v>
      </c>
      <c r="M481" s="48">
        <f>'PNC, Exon. &amp; no Exon.'!AG433</f>
        <v>529664.17000000004</v>
      </c>
      <c r="N481" s="48">
        <f>'PNC, Exon. &amp; no Exon.'!AJ433</f>
        <v>4177482.21</v>
      </c>
      <c r="O481" s="60">
        <f t="shared" si="27"/>
        <v>0.6316573652697246</v>
      </c>
    </row>
    <row r="482" spans="1:15" ht="15.95" hidden="1" customHeight="1" x14ac:dyDescent="0.2">
      <c r="A482" s="47">
        <v>16</v>
      </c>
      <c r="B482" s="52" t="s">
        <v>104</v>
      </c>
      <c r="C482" s="87">
        <f t="shared" si="26"/>
        <v>61600144.420000002</v>
      </c>
      <c r="D482" s="48">
        <f>'PNC, Exon. &amp; no Exon.'!F434</f>
        <v>0</v>
      </c>
      <c r="E482" s="48">
        <f>'PNC, Exon. &amp; no Exon.'!I434</f>
        <v>13732.77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569076.57999999996</v>
      </c>
      <c r="I482" s="48">
        <f>'PNC, Exon. &amp; no Exon.'!U434</f>
        <v>74435.64</v>
      </c>
      <c r="J482" s="48">
        <f>'PNC, Exon. &amp; no Exon.'!X434</f>
        <v>209858.22</v>
      </c>
      <c r="K482" s="48">
        <f>'PNC, Exon. &amp; no Exon.'!AA434</f>
        <v>51889603.880000003</v>
      </c>
      <c r="L482" s="48">
        <f>'PNC, Exon. &amp; no Exon.'!AD434</f>
        <v>0</v>
      </c>
      <c r="M482" s="48">
        <f>'PNC, Exon. &amp; no Exon.'!AG434</f>
        <v>8593753.5500000007</v>
      </c>
      <c r="N482" s="48">
        <f>'PNC, Exon. &amp; no Exon.'!AJ434</f>
        <v>249683.78</v>
      </c>
      <c r="O482" s="60">
        <f t="shared" si="27"/>
        <v>0.94743405550632898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133313115.57999998</v>
      </c>
      <c r="D483" s="48">
        <f>'PNC, Exon. &amp; no Exon.'!F435</f>
        <v>339530.98</v>
      </c>
      <c r="E483" s="48">
        <f>'PNC, Exon. &amp; no Exon.'!I435</f>
        <v>81192637.799999997</v>
      </c>
      <c r="F483" s="48">
        <f>'PNC, Exon. &amp; no Exon.'!L435</f>
        <v>33810.519999999997</v>
      </c>
      <c r="G483" s="48">
        <f>'PNC, Exon. &amp; no Exon.'!O435</f>
        <v>318215.81</v>
      </c>
      <c r="H483" s="48">
        <f>'PNC, Exon. &amp; no Exon.'!R435</f>
        <v>10118665.049999999</v>
      </c>
      <c r="I483" s="48">
        <f>'PNC, Exon. &amp; no Exon.'!U435</f>
        <v>5992553.4900000002</v>
      </c>
      <c r="J483" s="48">
        <f>'PNC, Exon. &amp; no Exon.'!X435</f>
        <v>341537.41</v>
      </c>
      <c r="K483" s="48">
        <f>'PNC, Exon. &amp; no Exon.'!AA435</f>
        <v>21589756.439999998</v>
      </c>
      <c r="L483" s="48">
        <f>'PNC, Exon. &amp; no Exon.'!AD435</f>
        <v>0</v>
      </c>
      <c r="M483" s="48">
        <f>'PNC, Exon. &amp; no Exon.'!AG435</f>
        <v>7102209.5699999994</v>
      </c>
      <c r="N483" s="48">
        <f>'PNC, Exon. &amp; no Exon.'!AJ435</f>
        <v>6284198.5100000007</v>
      </c>
      <c r="O483" s="60">
        <f t="shared" si="27"/>
        <v>2.0504072991285911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98</v>
      </c>
      <c r="C485" s="87">
        <f t="shared" si="26"/>
        <v>32370312.169999998</v>
      </c>
      <c r="D485" s="48">
        <f>'PNC, Exon. &amp; no Exon.'!F437</f>
        <v>0</v>
      </c>
      <c r="E485" s="48">
        <f>'PNC, Exon. &amp; no Exon.'!I437</f>
        <v>2191945.36</v>
      </c>
      <c r="F485" s="48">
        <f>'PNC, Exon. &amp; no Exon.'!L437</f>
        <v>30178366.809999999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7"/>
        <v>0.49786792589518053</v>
      </c>
    </row>
    <row r="486" spans="1:15" ht="15.95" hidden="1" customHeight="1" x14ac:dyDescent="0.2">
      <c r="A486" s="47">
        <v>20</v>
      </c>
      <c r="B486" s="52" t="s">
        <v>90</v>
      </c>
      <c r="C486" s="87">
        <f t="shared" si="26"/>
        <v>40073256.199999988</v>
      </c>
      <c r="D486" s="48">
        <f>'PNC, Exon. &amp; no Exon.'!F438</f>
        <v>206103.43</v>
      </c>
      <c r="E486" s="48">
        <f>'PNC, Exon. &amp; no Exon.'!I438</f>
        <v>387151.19</v>
      </c>
      <c r="F486" s="48">
        <f>'PNC, Exon. &amp; no Exon.'!L438</f>
        <v>33837545.210000001</v>
      </c>
      <c r="G486" s="48">
        <f>'PNC, Exon. &amp; no Exon.'!O438</f>
        <v>0</v>
      </c>
      <c r="H486" s="48">
        <f>'PNC, Exon. &amp; no Exon.'!R438</f>
        <v>30195.06</v>
      </c>
      <c r="I486" s="48">
        <f>'PNC, Exon. &amp; no Exon.'!U438</f>
        <v>66554.94</v>
      </c>
      <c r="J486" s="48">
        <f>'PNC, Exon. &amp; no Exon.'!X438</f>
        <v>0</v>
      </c>
      <c r="K486" s="48">
        <f>'PNC, Exon. &amp; no Exon.'!AA438</f>
        <v>4031213.23</v>
      </c>
      <c r="L486" s="48">
        <f>'PNC, Exon. &amp; no Exon.'!AD438</f>
        <v>0</v>
      </c>
      <c r="M486" s="48">
        <f>'PNC, Exon. &amp; no Exon.'!AG438</f>
        <v>1036914.91</v>
      </c>
      <c r="N486" s="48">
        <f>'PNC, Exon. &amp; no Exon.'!AJ438</f>
        <v>477578.23</v>
      </c>
      <c r="O486" s="60">
        <f t="shared" si="27"/>
        <v>0.61634218549954067</v>
      </c>
    </row>
    <row r="487" spans="1:15" ht="15.95" hidden="1" customHeight="1" x14ac:dyDescent="0.2">
      <c r="A487" s="47">
        <v>21</v>
      </c>
      <c r="B487" s="52" t="s">
        <v>99</v>
      </c>
      <c r="C487" s="87">
        <f t="shared" si="26"/>
        <v>71979940.359999999</v>
      </c>
      <c r="D487" s="48">
        <f>'PNC, Exon. &amp; no Exon.'!F439</f>
        <v>906080.77</v>
      </c>
      <c r="E487" s="48">
        <f>'PNC, Exon. &amp; no Exon.'!I439</f>
        <v>0</v>
      </c>
      <c r="F487" s="48">
        <f>'PNC, Exon. &amp; no Exon.'!L439</f>
        <v>595.16999999999996</v>
      </c>
      <c r="G487" s="48">
        <f>'PNC, Exon. &amp; no Exon.'!O439</f>
        <v>7634.42</v>
      </c>
      <c r="H487" s="48">
        <f>'PNC, Exon. &amp; no Exon.'!R439</f>
        <v>3111152.84</v>
      </c>
      <c r="I487" s="48">
        <f>'PNC, Exon. &amp; no Exon.'!U439</f>
        <v>65211.21</v>
      </c>
      <c r="J487" s="48">
        <f>'PNC, Exon. &amp; no Exon.'!X439</f>
        <v>0</v>
      </c>
      <c r="K487" s="48">
        <f>'PNC, Exon. &amp; no Exon.'!AA439</f>
        <v>37002351.899999999</v>
      </c>
      <c r="L487" s="48">
        <f>'PNC, Exon. &amp; no Exon.'!AD439</f>
        <v>0</v>
      </c>
      <c r="M487" s="48">
        <f>'PNC, Exon. &amp; no Exon.'!AG439</f>
        <v>28376545.030000001</v>
      </c>
      <c r="N487" s="48">
        <f>'PNC, Exon. &amp; no Exon.'!AJ439</f>
        <v>2510369.02</v>
      </c>
      <c r="O487" s="60">
        <f t="shared" si="27"/>
        <v>1.1070793332139803</v>
      </c>
    </row>
    <row r="488" spans="1:15" ht="15.95" hidden="1" customHeight="1" x14ac:dyDescent="0.2">
      <c r="A488" s="47">
        <v>22</v>
      </c>
      <c r="B488" s="51" t="s">
        <v>112</v>
      </c>
      <c r="C488" s="87">
        <f t="shared" si="26"/>
        <v>50848625.789999999</v>
      </c>
      <c r="D488" s="48">
        <f>'PNC, Exon. &amp; no Exon.'!F440</f>
        <v>102252.81</v>
      </c>
      <c r="E488" s="48">
        <f>'PNC, Exon. &amp; no Exon.'!I440</f>
        <v>409508.3</v>
      </c>
      <c r="F488" s="48">
        <f>'PNC, Exon. &amp; no Exon.'!L440</f>
        <v>20069.62</v>
      </c>
      <c r="G488" s="48">
        <f>'PNC, Exon. &amp; no Exon.'!O440</f>
        <v>0</v>
      </c>
      <c r="H488" s="48">
        <f>'PNC, Exon. &amp; no Exon.'!R440</f>
        <v>271176.81</v>
      </c>
      <c r="I488" s="48">
        <f>'PNC, Exon. &amp; no Exon.'!U440</f>
        <v>27264.37</v>
      </c>
      <c r="J488" s="48">
        <f>'PNC, Exon. &amp; no Exon.'!X440</f>
        <v>0</v>
      </c>
      <c r="K488" s="48">
        <f>'PNC, Exon. &amp; no Exon.'!AA440</f>
        <v>49781102.710000001</v>
      </c>
      <c r="L488" s="48">
        <f>'PNC, Exon. &amp; no Exon.'!AD440</f>
        <v>0</v>
      </c>
      <c r="M488" s="48">
        <f>'PNC, Exon. &amp; no Exon.'!AG440</f>
        <v>13740</v>
      </c>
      <c r="N488" s="48">
        <f>'PNC, Exon. &amp; no Exon.'!AJ440</f>
        <v>223511.17</v>
      </c>
      <c r="O488" s="60">
        <f t="shared" si="27"/>
        <v>0.78207153899954129</v>
      </c>
    </row>
    <row r="489" spans="1:15" ht="15.95" hidden="1" customHeight="1" x14ac:dyDescent="0.2">
      <c r="A489" s="47">
        <v>23</v>
      </c>
      <c r="B489" s="52" t="s">
        <v>103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5460238.1699999999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5460238.1699999999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7"/>
        <v>8.3980575729850807E-2</v>
      </c>
    </row>
    <row r="491" spans="1:15" ht="15.95" hidden="1" customHeight="1" x14ac:dyDescent="0.2">
      <c r="A491" s="47">
        <v>25</v>
      </c>
      <c r="B491" s="52" t="s">
        <v>102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111</v>
      </c>
      <c r="C492" s="87">
        <f t="shared" si="26"/>
        <v>39385888.06000001</v>
      </c>
      <c r="D492" s="48">
        <f>'PNC, Exon. &amp; no Exon.'!F444</f>
        <v>96203.26</v>
      </c>
      <c r="E492" s="48">
        <f>'PNC, Exon. &amp; no Exon.'!I444</f>
        <v>1932927.12</v>
      </c>
      <c r="F492" s="48">
        <f>'PNC, Exon. &amp; no Exon.'!L444</f>
        <v>0</v>
      </c>
      <c r="G492" s="48">
        <f>'PNC, Exon. &amp; no Exon.'!O444</f>
        <v>3152903.76</v>
      </c>
      <c r="H492" s="48">
        <f>'PNC, Exon. &amp; no Exon.'!R444</f>
        <v>11644711.93</v>
      </c>
      <c r="I492" s="48">
        <f>'PNC, Exon. &amp; no Exon.'!U444</f>
        <v>16702.25</v>
      </c>
      <c r="J492" s="48">
        <f>'PNC, Exon. &amp; no Exon.'!X444</f>
        <v>584276.31000000006</v>
      </c>
      <c r="K492" s="48">
        <f>'PNC, Exon. &amp; no Exon.'!AA444</f>
        <v>19796602.210000001</v>
      </c>
      <c r="L492" s="48">
        <f>'PNC, Exon. &amp; no Exon.'!AD444</f>
        <v>0</v>
      </c>
      <c r="M492" s="48">
        <f>'PNC, Exon. &amp; no Exon.'!AG444</f>
        <v>218395.38</v>
      </c>
      <c r="N492" s="48">
        <f>'PNC, Exon. &amp; no Exon.'!AJ444</f>
        <v>1943165.84</v>
      </c>
      <c r="O492" s="60">
        <f t="shared" si="27"/>
        <v>0.60577019754987305</v>
      </c>
    </row>
    <row r="493" spans="1:15" ht="15.95" hidden="1" customHeight="1" x14ac:dyDescent="0.2">
      <c r="A493" s="47">
        <v>27</v>
      </c>
      <c r="B493" s="52" t="s">
        <v>113</v>
      </c>
      <c r="C493" s="87">
        <f t="shared" si="26"/>
        <v>1267665697.6599998</v>
      </c>
      <c r="D493" s="48">
        <f>'PNC, Exon. &amp; no Exon.'!F445</f>
        <v>3972094.1</v>
      </c>
      <c r="E493" s="48">
        <f>'PNC, Exon. &amp; no Exon.'!I445</f>
        <v>41098271.270000003</v>
      </c>
      <c r="F493" s="48">
        <f>'PNC, Exon. &amp; no Exon.'!L445</f>
        <v>1180477166.71</v>
      </c>
      <c r="G493" s="48">
        <f>'PNC, Exon. &amp; no Exon.'!O445</f>
        <v>481723.39</v>
      </c>
      <c r="H493" s="48">
        <f>'PNC, Exon. &amp; no Exon.'!R445</f>
        <v>9865944.0700000003</v>
      </c>
      <c r="I493" s="48">
        <f>'PNC, Exon. &amp; no Exon.'!U445</f>
        <v>81878.789999999994</v>
      </c>
      <c r="J493" s="48">
        <f>'PNC, Exon. &amp; no Exon.'!X445</f>
        <v>237157.4</v>
      </c>
      <c r="K493" s="48">
        <f>'PNC, Exon. &amp; no Exon.'!AA445</f>
        <v>29103130.450000003</v>
      </c>
      <c r="L493" s="48">
        <f>'PNC, Exon. &amp; no Exon.'!AD445</f>
        <v>0</v>
      </c>
      <c r="M493" s="48">
        <f>'PNC, Exon. &amp; no Exon.'!AG445</f>
        <v>412916.37</v>
      </c>
      <c r="N493" s="48">
        <f>'PNC, Exon. &amp; no Exon.'!AJ445</f>
        <v>1935415.1099999999</v>
      </c>
      <c r="O493" s="60">
        <f t="shared" si="27"/>
        <v>19.497188915198869</v>
      </c>
    </row>
    <row r="494" spans="1:15" ht="15.95" hidden="1" customHeight="1" x14ac:dyDescent="0.2">
      <c r="A494" s="47">
        <v>28</v>
      </c>
      <c r="B494" s="52" t="s">
        <v>116</v>
      </c>
      <c r="C494" s="87">
        <f t="shared" si="26"/>
        <v>27875097.489999998</v>
      </c>
      <c r="D494" s="48">
        <f>'PNC, Exon. &amp; no Exon.'!F446</f>
        <v>6916.55</v>
      </c>
      <c r="E494" s="48">
        <f>'PNC, Exon. &amp; no Exon.'!I446</f>
        <v>232867.29</v>
      </c>
      <c r="F494" s="48">
        <f>'PNC, Exon. &amp; no Exon.'!L446</f>
        <v>399446.13</v>
      </c>
      <c r="G494" s="48">
        <f>'PNC, Exon. &amp; no Exon.'!O446</f>
        <v>74923.95</v>
      </c>
      <c r="H494" s="48">
        <f>'PNC, Exon. &amp; no Exon.'!R446</f>
        <v>4004941.96</v>
      </c>
      <c r="I494" s="48">
        <f>'PNC, Exon. &amp; no Exon.'!U446</f>
        <v>72744.429999999993</v>
      </c>
      <c r="J494" s="48">
        <f>'PNC, Exon. &amp; no Exon.'!X446</f>
        <v>86718.91</v>
      </c>
      <c r="K494" s="48">
        <f>'PNC, Exon. &amp; no Exon.'!AA446</f>
        <v>22000566.059999999</v>
      </c>
      <c r="L494" s="48">
        <f>'PNC, Exon. &amp; no Exon.'!AD446</f>
        <v>0</v>
      </c>
      <c r="M494" s="48">
        <f>'PNC, Exon. &amp; no Exon.'!AG446</f>
        <v>361124.89</v>
      </c>
      <c r="N494" s="48">
        <f>'PNC, Exon. &amp; no Exon.'!AJ446</f>
        <v>634847.31999999995</v>
      </c>
      <c r="O494" s="60">
        <f t="shared" si="27"/>
        <v>0.42872978482840046</v>
      </c>
    </row>
    <row r="495" spans="1:15" ht="15.95" hidden="1" customHeight="1" x14ac:dyDescent="0.2">
      <c r="A495" s="47">
        <v>29</v>
      </c>
      <c r="B495" s="52" t="s">
        <v>121</v>
      </c>
      <c r="C495" s="87">
        <f t="shared" ref="C495:C503" si="28">SUM(D495:N495)</f>
        <v>21826768.779999997</v>
      </c>
      <c r="D495" s="48">
        <f>'PNC, Exon. &amp; no Exon.'!F447</f>
        <v>0</v>
      </c>
      <c r="E495" s="48">
        <f>'PNC, Exon. &amp; no Exon.'!I447</f>
        <v>999796.61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912295.38</v>
      </c>
      <c r="I495" s="48">
        <f>'PNC, Exon. &amp; no Exon.'!U447</f>
        <v>90990</v>
      </c>
      <c r="J495" s="48">
        <f>'PNC, Exon. &amp; no Exon.'!X447</f>
        <v>160679.10999999999</v>
      </c>
      <c r="K495" s="48">
        <f>'PNC, Exon. &amp; no Exon.'!AA447</f>
        <v>10242067.18</v>
      </c>
      <c r="L495" s="48">
        <f>'PNC, Exon. &amp; no Exon.'!AD447</f>
        <v>0</v>
      </c>
      <c r="M495" s="48">
        <f>'PNC, Exon. &amp; no Exon.'!AG447</f>
        <v>8839364.8399999999</v>
      </c>
      <c r="N495" s="48">
        <f>'PNC, Exon. &amp; no Exon.'!AJ447</f>
        <v>581575.66</v>
      </c>
      <c r="O495" s="60">
        <f t="shared" si="27"/>
        <v>0.33570414904936885</v>
      </c>
    </row>
    <row r="496" spans="1:15" ht="15.95" hidden="1" customHeight="1" x14ac:dyDescent="0.2">
      <c r="A496" s="47">
        <v>30</v>
      </c>
      <c r="B496" s="52" t="s">
        <v>100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106</v>
      </c>
      <c r="C497" s="87">
        <f t="shared" si="28"/>
        <v>23949780.789999999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23949780.789999999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7"/>
        <v>0.36835689519893616</v>
      </c>
    </row>
    <row r="498" spans="1:15" ht="15.95" hidden="1" customHeight="1" x14ac:dyDescent="0.2">
      <c r="A498" s="47">
        <v>32</v>
      </c>
      <c r="B498" s="52" t="s">
        <v>114</v>
      </c>
      <c r="C498" s="87">
        <f t="shared" si="28"/>
        <v>10693045.889999999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1868860.18</v>
      </c>
      <c r="I498" s="48">
        <f>'PNC, Exon. &amp; no Exon.'!U450</f>
        <v>152816.17000000001</v>
      </c>
      <c r="J498" s="48">
        <f>'PNC, Exon. &amp; no Exon.'!X450</f>
        <v>15791.61</v>
      </c>
      <c r="K498" s="48">
        <f>'PNC, Exon. &amp; no Exon.'!AA450</f>
        <v>4585408.6399999997</v>
      </c>
      <c r="L498" s="48">
        <f>'PNC, Exon. &amp; no Exon.'!AD450</f>
        <v>0</v>
      </c>
      <c r="M498" s="48">
        <f>'PNC, Exon. &amp; no Exon.'!AG450</f>
        <v>2290091.2799999998</v>
      </c>
      <c r="N498" s="48">
        <f>'PNC, Exon. &amp; no Exon.'!AJ450</f>
        <v>1780078.01</v>
      </c>
      <c r="O498" s="60">
        <f t="shared" si="27"/>
        <v>0.16446318314131614</v>
      </c>
    </row>
    <row r="499" spans="1:15" ht="15.95" hidden="1" customHeight="1" x14ac:dyDescent="0.2">
      <c r="A499" s="47">
        <v>33</v>
      </c>
      <c r="B499" s="52" t="s">
        <v>115</v>
      </c>
      <c r="C499" s="87">
        <f t="shared" si="28"/>
        <v>16632681.41</v>
      </c>
      <c r="D499" s="48">
        <f>'PNC, Exon. &amp; no Exon.'!F451</f>
        <v>0</v>
      </c>
      <c r="E499" s="48">
        <f>'PNC, Exon. &amp; no Exon.'!I451</f>
        <v>7771717.3799999999</v>
      </c>
      <c r="F499" s="48">
        <f>'PNC, Exon. &amp; no Exon.'!L451</f>
        <v>0</v>
      </c>
      <c r="G499" s="48">
        <f>'PNC, Exon. &amp; no Exon.'!O451</f>
        <v>16851.88</v>
      </c>
      <c r="H499" s="48">
        <f>'PNC, Exon. &amp; no Exon.'!R451</f>
        <v>5786733.9499999993</v>
      </c>
      <c r="I499" s="48">
        <f>'PNC, Exon. &amp; no Exon.'!U451</f>
        <v>1338252.06</v>
      </c>
      <c r="J499" s="48">
        <f>'PNC, Exon. &amp; no Exon.'!X451</f>
        <v>138110.38</v>
      </c>
      <c r="K499" s="48">
        <f>'PNC, Exon. &amp; no Exon.'!AA451</f>
        <v>58252.480000000003</v>
      </c>
      <c r="L499" s="48">
        <f>'PNC, Exon. &amp; no Exon.'!AD451</f>
        <v>0</v>
      </c>
      <c r="M499" s="48">
        <f>'PNC, Exon. &amp; no Exon.'!AG451</f>
        <v>132644</v>
      </c>
      <c r="N499" s="48">
        <f>'PNC, Exon. &amp; no Exon.'!AJ451</f>
        <v>1390119.28</v>
      </c>
      <c r="O499" s="60">
        <f t="shared" si="27"/>
        <v>0.25581707560258066</v>
      </c>
    </row>
    <row r="500" spans="1:15" ht="15.95" hidden="1" customHeight="1" x14ac:dyDescent="0.2">
      <c r="A500" s="47">
        <v>34</v>
      </c>
      <c r="B500" s="52" t="s">
        <v>117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160</v>
      </c>
      <c r="C501" s="87">
        <f t="shared" si="28"/>
        <v>940462.63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785114.9</v>
      </c>
      <c r="L501" s="48">
        <f>'PNC, Exon. &amp; no Exon.'!AD453</f>
        <v>0</v>
      </c>
      <c r="M501" s="48">
        <f>'PNC, Exon. &amp; no Exon.'!AG453</f>
        <v>119963.22</v>
      </c>
      <c r="N501" s="48">
        <f>'PNC, Exon. &amp; no Exon.'!AJ453</f>
        <v>35384.51</v>
      </c>
      <c r="O501" s="60">
        <f t="shared" si="27"/>
        <v>1.4464679133183243E-2</v>
      </c>
    </row>
    <row r="502" spans="1:15" ht="15.95" hidden="1" customHeight="1" x14ac:dyDescent="0.2">
      <c r="A502" s="47">
        <v>36</v>
      </c>
      <c r="B502" s="52" t="s">
        <v>163</v>
      </c>
      <c r="C502" s="87">
        <f t="shared" si="28"/>
        <v>775.86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775.86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>
        <f t="shared" si="27"/>
        <v>1.1933026995736717E-5</v>
      </c>
    </row>
    <row r="503" spans="1:15" ht="15.95" hidden="1" customHeight="1" x14ac:dyDescent="0.2">
      <c r="A503" s="47">
        <v>37</v>
      </c>
      <c r="B503" s="52" t="s">
        <v>101</v>
      </c>
      <c r="C503" s="87">
        <f t="shared" si="28"/>
        <v>86613499.510000005</v>
      </c>
      <c r="D503" s="48">
        <f>'PNC, Exon. &amp; no Exon.'!F455</f>
        <v>0</v>
      </c>
      <c r="E503" s="48">
        <f>'PNC, Exon. &amp; no Exon.'!I455</f>
        <v>2669529.5099999998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82771275.060000002</v>
      </c>
      <c r="M503" s="48">
        <f>'PNC, Exon. &amp; no Exon.'!AG455</f>
        <v>0</v>
      </c>
      <c r="N503" s="48">
        <f>'PNC, Exon. &amp; no Exon.'!AJ455</f>
        <v>1172694.94</v>
      </c>
      <c r="O503" s="60">
        <f t="shared" si="27"/>
        <v>1.3321491349574137</v>
      </c>
    </row>
    <row r="504" spans="1:15" ht="15.95" hidden="1" customHeight="1" x14ac:dyDescent="0.2">
      <c r="A504" s="47">
        <v>38</v>
      </c>
      <c r="B504" s="52" t="s">
        <v>107</v>
      </c>
      <c r="C504" s="87">
        <f>SUM(D504:N504)</f>
        <v>25281982.960000001</v>
      </c>
      <c r="D504" s="48">
        <f>'PNC, Exon. &amp; no Exon.'!F456</f>
        <v>0</v>
      </c>
      <c r="E504" s="48">
        <f>'PNC, Exon. &amp; no Exon.'!I456</f>
        <v>25252561.780000001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29421.18</v>
      </c>
      <c r="N504" s="48">
        <f>'PNC, Exon. &amp; no Exon.'!AJ456</f>
        <v>0</v>
      </c>
      <c r="O504" s="60">
        <f t="shared" si="27"/>
        <v>0.38884668002917494</v>
      </c>
    </row>
    <row r="505" spans="1:15" hidden="1" x14ac:dyDescent="0.2">
      <c r="A505" s="81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141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110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105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109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5907081730.6399994</v>
      </c>
      <c r="D532" s="87">
        <f>SUM(D533:D570)</f>
        <v>32204874.970000003</v>
      </c>
      <c r="E532" s="87">
        <f t="shared" ref="E532:N532" si="29">SUM(E533:E570)</f>
        <v>881818839.53999984</v>
      </c>
      <c r="F532" s="87">
        <f t="shared" si="29"/>
        <v>1575272815.7500002</v>
      </c>
      <c r="G532" s="87">
        <f t="shared" si="29"/>
        <v>78775714.360000014</v>
      </c>
      <c r="H532" s="87">
        <f t="shared" si="29"/>
        <v>1469162851.8100002</v>
      </c>
      <c r="I532" s="87">
        <f t="shared" si="29"/>
        <v>27672922.270000007</v>
      </c>
      <c r="J532" s="87">
        <f t="shared" si="29"/>
        <v>80412244.75</v>
      </c>
      <c r="K532" s="87">
        <f t="shared" si="29"/>
        <v>1361874172.2800002</v>
      </c>
      <c r="L532" s="87">
        <f t="shared" si="29"/>
        <v>18653178.170000002</v>
      </c>
      <c r="M532" s="87">
        <f t="shared" si="29"/>
        <v>112163832.82000001</v>
      </c>
      <c r="N532" s="87">
        <f t="shared" si="29"/>
        <v>269070283.92000002</v>
      </c>
      <c r="O532" s="64">
        <f>SUM(O533:O570)</f>
        <v>100</v>
      </c>
    </row>
    <row r="533" spans="1:15" ht="15.95" hidden="1" customHeight="1" x14ac:dyDescent="0.2">
      <c r="A533" s="47">
        <v>1</v>
      </c>
      <c r="B533" s="103" t="s">
        <v>88</v>
      </c>
      <c r="C533" s="87">
        <f t="shared" ref="C533:C539" si="30">SUM(D533:N533)</f>
        <v>1527772578.1700001</v>
      </c>
      <c r="D533" s="48">
        <f>'PNC, Exon. &amp; no Exon.'!F477</f>
        <v>5514226.5</v>
      </c>
      <c r="E533" s="48">
        <f>'PNC, Exon. &amp; no Exon.'!I477</f>
        <v>231651160.88999999</v>
      </c>
      <c r="F533" s="48">
        <f>'PNC, Exon. &amp; no Exon.'!L477</f>
        <v>350824599.54000002</v>
      </c>
      <c r="G533" s="48">
        <f>'PNC, Exon. &amp; no Exon.'!O477</f>
        <v>44013803.530000001</v>
      </c>
      <c r="H533" s="48">
        <f>'PNC, Exon. &amp; no Exon.'!R477</f>
        <v>601043522.41000009</v>
      </c>
      <c r="I533" s="48">
        <f>'PNC, Exon. &amp; no Exon.'!U477</f>
        <v>3915640.02</v>
      </c>
      <c r="J533" s="48">
        <f>'PNC, Exon. &amp; no Exon.'!X477</f>
        <v>30942738.719999999</v>
      </c>
      <c r="K533" s="48">
        <f>'PNC, Exon. &amp; no Exon.'!AA477</f>
        <v>184043474.72999999</v>
      </c>
      <c r="L533" s="48">
        <f>'PNC, Exon. &amp; no Exon.'!AD477</f>
        <v>0</v>
      </c>
      <c r="M533" s="48">
        <f>'PNC, Exon. &amp; no Exon.'!AG477</f>
        <v>14601780.780000001</v>
      </c>
      <c r="N533" s="48">
        <f>'PNC, Exon. &amp; no Exon.'!AJ477</f>
        <v>61221631.049999997</v>
      </c>
      <c r="O533" s="60">
        <f>(C533/$C$532*100)</f>
        <v>25.863406802811824</v>
      </c>
    </row>
    <row r="534" spans="1:15" ht="15.95" hidden="1" customHeight="1" x14ac:dyDescent="0.2">
      <c r="A534" s="47">
        <v>2</v>
      </c>
      <c r="B534" s="52" t="s">
        <v>85</v>
      </c>
      <c r="C534" s="87">
        <f t="shared" si="30"/>
        <v>713790229.96000004</v>
      </c>
      <c r="D534" s="48">
        <f>'PNC, Exon. &amp; no Exon.'!F478</f>
        <v>5477687.9800000004</v>
      </c>
      <c r="E534" s="48">
        <f>'PNC, Exon. &amp; no Exon.'!I478</f>
        <v>169220540.03</v>
      </c>
      <c r="F534" s="48">
        <f>'PNC, Exon. &amp; no Exon.'!L478</f>
        <v>5529294.4199999999</v>
      </c>
      <c r="G534" s="48">
        <f>'PNC, Exon. &amp; no Exon.'!O478</f>
        <v>3947194.98</v>
      </c>
      <c r="H534" s="48">
        <f>'PNC, Exon. &amp; no Exon.'!R478</f>
        <v>218901227.83000001</v>
      </c>
      <c r="I534" s="48">
        <f>'PNC, Exon. &amp; no Exon.'!U478</f>
        <v>1824197.8</v>
      </c>
      <c r="J534" s="48">
        <f>'PNC, Exon. &amp; no Exon.'!X478</f>
        <v>7904257.3999999994</v>
      </c>
      <c r="K534" s="48">
        <f>'PNC, Exon. &amp; no Exon.'!AA478</f>
        <v>239671595.79999998</v>
      </c>
      <c r="L534" s="48">
        <f>'PNC, Exon. &amp; no Exon.'!AD478</f>
        <v>0</v>
      </c>
      <c r="M534" s="48">
        <f>'PNC, Exon. &amp; no Exon.'!AG478</f>
        <v>9759234.4399999995</v>
      </c>
      <c r="N534" s="48">
        <f>'PNC, Exon. &amp; no Exon.'!AJ478</f>
        <v>51554999.280000001</v>
      </c>
      <c r="O534" s="60">
        <f t="shared" ref="O534:O570" si="31">(C534/$C$532*100)</f>
        <v>12.083635583668569</v>
      </c>
    </row>
    <row r="535" spans="1:15" ht="15.95" hidden="1" customHeight="1" x14ac:dyDescent="0.2">
      <c r="A535" s="47">
        <v>3</v>
      </c>
      <c r="B535" s="52" t="s">
        <v>97</v>
      </c>
      <c r="C535" s="87">
        <f t="shared" si="30"/>
        <v>668351002.25</v>
      </c>
      <c r="D535" s="48">
        <f>'PNC, Exon. &amp; no Exon.'!F479</f>
        <v>1869485.09</v>
      </c>
      <c r="E535" s="48">
        <f>'PNC, Exon. &amp; no Exon.'!I479</f>
        <v>157899680.78</v>
      </c>
      <c r="F535" s="48">
        <f>'PNC, Exon. &amp; no Exon.'!L479</f>
        <v>25361577.350000001</v>
      </c>
      <c r="G535" s="48">
        <f>'PNC, Exon. &amp; no Exon.'!O479</f>
        <v>13389772.85</v>
      </c>
      <c r="H535" s="48">
        <f>'PNC, Exon. &amp; no Exon.'!R479</f>
        <v>189608898.50999999</v>
      </c>
      <c r="I535" s="48">
        <f>'PNC, Exon. &amp; no Exon.'!U479</f>
        <v>1202923.74</v>
      </c>
      <c r="J535" s="48">
        <f>'PNC, Exon. &amp; no Exon.'!X479</f>
        <v>3779228</v>
      </c>
      <c r="K535" s="48">
        <f>'PNC, Exon. &amp; no Exon.'!AA479</f>
        <v>227138230.34</v>
      </c>
      <c r="L535" s="48">
        <f>'PNC, Exon. &amp; no Exon.'!AD479</f>
        <v>0</v>
      </c>
      <c r="M535" s="48">
        <f>'PNC, Exon. &amp; no Exon.'!AG479</f>
        <v>9415967</v>
      </c>
      <c r="N535" s="48">
        <f>'PNC, Exon. &amp; no Exon.'!AJ479</f>
        <v>38685238.590000004</v>
      </c>
      <c r="O535" s="60">
        <f t="shared" si="31"/>
        <v>11.314402487158205</v>
      </c>
    </row>
    <row r="536" spans="1:15" ht="15.95" hidden="1" customHeight="1" x14ac:dyDescent="0.2">
      <c r="A536" s="47">
        <v>4</v>
      </c>
      <c r="B536" s="52" t="s">
        <v>94</v>
      </c>
      <c r="C536" s="87">
        <f t="shared" si="30"/>
        <v>391694613.73999995</v>
      </c>
      <c r="D536" s="48">
        <f>'PNC, Exon. &amp; no Exon.'!F480</f>
        <v>903431.91</v>
      </c>
      <c r="E536" s="48">
        <f>'PNC, Exon. &amp; no Exon.'!I480</f>
        <v>16544684.310000001</v>
      </c>
      <c r="F536" s="48">
        <f>'PNC, Exon. &amp; no Exon.'!L480</f>
        <v>11334099.42</v>
      </c>
      <c r="G536" s="48">
        <f>'PNC, Exon. &amp; no Exon.'!O480</f>
        <v>2049606.52</v>
      </c>
      <c r="H536" s="48">
        <f>'PNC, Exon. &amp; no Exon.'!R480</f>
        <v>164028569.75</v>
      </c>
      <c r="I536" s="48">
        <f>'PNC, Exon. &amp; no Exon.'!U480</f>
        <v>5707822.5</v>
      </c>
      <c r="J536" s="48">
        <f>'PNC, Exon. &amp; no Exon.'!X480</f>
        <v>8994016.4100000001</v>
      </c>
      <c r="K536" s="48">
        <f>'PNC, Exon. &amp; no Exon.'!AA480</f>
        <v>119036283.47</v>
      </c>
      <c r="L536" s="48">
        <f>'PNC, Exon. &amp; no Exon.'!AD480</f>
        <v>0</v>
      </c>
      <c r="M536" s="48">
        <f>'PNC, Exon. &amp; no Exon.'!AG480</f>
        <v>11003180.15</v>
      </c>
      <c r="N536" s="48">
        <f>'PNC, Exon. &amp; no Exon.'!AJ480</f>
        <v>52092919.300000004</v>
      </c>
      <c r="O536" s="60">
        <f t="shared" si="31"/>
        <v>6.6309326940286306</v>
      </c>
    </row>
    <row r="537" spans="1:15" ht="15.95" hidden="1" customHeight="1" x14ac:dyDescent="0.2">
      <c r="A537" s="47">
        <v>5</v>
      </c>
      <c r="B537" s="52" t="s">
        <v>89</v>
      </c>
      <c r="C537" s="87">
        <f t="shared" si="30"/>
        <v>576072186.85000002</v>
      </c>
      <c r="D537" s="48">
        <f>'PNC, Exon. &amp; no Exon.'!F481</f>
        <v>155051.99</v>
      </c>
      <c r="E537" s="48">
        <f>'PNC, Exon. &amp; no Exon.'!I481</f>
        <v>18083639.859999999</v>
      </c>
      <c r="F537" s="48">
        <f>'PNC, Exon. &amp; no Exon.'!L481</f>
        <v>146257638.22999999</v>
      </c>
      <c r="G537" s="48">
        <f>'PNC, Exon. &amp; no Exon.'!O481</f>
        <v>3962067.04</v>
      </c>
      <c r="H537" s="48">
        <f>'PNC, Exon. &amp; no Exon.'!R481</f>
        <v>211128576.45000002</v>
      </c>
      <c r="I537" s="48">
        <f>'PNC, Exon. &amp; no Exon.'!U481</f>
        <v>3037744.77</v>
      </c>
      <c r="J537" s="48">
        <f>'PNC, Exon. &amp; no Exon.'!X481</f>
        <v>24812694.09</v>
      </c>
      <c r="K537" s="48">
        <f>'PNC, Exon. &amp; no Exon.'!AA481</f>
        <v>130101780.22000001</v>
      </c>
      <c r="L537" s="48">
        <f>'PNC, Exon. &amp; no Exon.'!AD481</f>
        <v>0</v>
      </c>
      <c r="M537" s="48">
        <f>'PNC, Exon. &amp; no Exon.'!AG481</f>
        <v>6365087.5800000001</v>
      </c>
      <c r="N537" s="48">
        <f>'PNC, Exon. &amp; no Exon.'!AJ481</f>
        <v>32167906.620000001</v>
      </c>
      <c r="O537" s="60">
        <f t="shared" si="31"/>
        <v>9.7522298339282631</v>
      </c>
    </row>
    <row r="538" spans="1:15" ht="15.95" hidden="1" customHeight="1" x14ac:dyDescent="0.2">
      <c r="A538" s="47">
        <v>6</v>
      </c>
      <c r="B538" s="52" t="s">
        <v>87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91</v>
      </c>
      <c r="C539" s="87">
        <f t="shared" si="30"/>
        <v>89038431.590000004</v>
      </c>
      <c r="D539" s="48">
        <f>'PNC, Exon. &amp; no Exon.'!F483</f>
        <v>0</v>
      </c>
      <c r="E539" s="48">
        <f>'PNC, Exon. &amp; no Exon.'!I483</f>
        <v>32507.75</v>
      </c>
      <c r="F539" s="48">
        <f>'PNC, Exon. &amp; no Exon.'!L483</f>
        <v>0</v>
      </c>
      <c r="G539" s="48">
        <f>'PNC, Exon. &amp; no Exon.'!O483</f>
        <v>32404.2</v>
      </c>
      <c r="H539" s="48">
        <f>'PNC, Exon. &amp; no Exon.'!R483</f>
        <v>7985638.9000000004</v>
      </c>
      <c r="I539" s="48">
        <f>'PNC, Exon. &amp; no Exon.'!U483</f>
        <v>436990.49</v>
      </c>
      <c r="J539" s="48">
        <f>'PNC, Exon. &amp; no Exon.'!X483</f>
        <v>18223.22</v>
      </c>
      <c r="K539" s="48">
        <f>'PNC, Exon. &amp; no Exon.'!AA483</f>
        <v>75208704.989999995</v>
      </c>
      <c r="L539" s="48">
        <f>'PNC, Exon. &amp; no Exon.'!AD483</f>
        <v>0</v>
      </c>
      <c r="M539" s="48">
        <f>'PNC, Exon. &amp; no Exon.'!AG483</f>
        <v>920620.9</v>
      </c>
      <c r="N539" s="48">
        <f>'PNC, Exon. &amp; no Exon.'!AJ483</f>
        <v>4403341.1400000006</v>
      </c>
      <c r="O539" s="60">
        <f t="shared" si="31"/>
        <v>1.5073167369287979</v>
      </c>
    </row>
    <row r="540" spans="1:15" ht="15.95" hidden="1" customHeight="1" x14ac:dyDescent="0.2">
      <c r="A540" s="47">
        <v>8</v>
      </c>
      <c r="B540" s="52" t="s">
        <v>162</v>
      </c>
      <c r="C540" s="87">
        <f t="shared" ref="C540:C561" si="32">SUM(D540:N540)</f>
        <v>138022120.06</v>
      </c>
      <c r="D540" s="48">
        <f>'PNC, Exon. &amp; no Exon.'!F484</f>
        <v>0</v>
      </c>
      <c r="E540" s="48">
        <f>'PNC, Exon. &amp; no Exon.'!I484</f>
        <v>111209199.01000001</v>
      </c>
      <c r="F540" s="48">
        <f>'PNC, Exon. &amp; no Exon.'!L484</f>
        <v>0</v>
      </c>
      <c r="G540" s="48">
        <f>'PNC, Exon. &amp; no Exon.'!O484</f>
        <v>1451735.74</v>
      </c>
      <c r="H540" s="48">
        <f>'PNC, Exon. &amp; no Exon.'!R484</f>
        <v>19819826.609999999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5541358.7000000002</v>
      </c>
      <c r="O540" s="60">
        <f t="shared" si="31"/>
        <v>2.3365534176390357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85910618.430000007</v>
      </c>
      <c r="D541" s="48">
        <f>'PNC, Exon. &amp; no Exon.'!F485</f>
        <v>0</v>
      </c>
      <c r="E541" s="48">
        <f>'PNC, Exon. &amp; no Exon.'!I485</f>
        <v>29976.12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262834.15000000002</v>
      </c>
      <c r="I541" s="48">
        <f>'PNC, Exon. &amp; no Exon.'!U485</f>
        <v>69375.92</v>
      </c>
      <c r="J541" s="48">
        <f>'PNC, Exon. &amp; no Exon.'!X485</f>
        <v>2122972</v>
      </c>
      <c r="K541" s="48">
        <f>'PNC, Exon. &amp; no Exon.'!AA485</f>
        <v>82685530.170000002</v>
      </c>
      <c r="L541" s="48">
        <f>'PNC, Exon. &amp; no Exon.'!AD485</f>
        <v>0</v>
      </c>
      <c r="M541" s="48">
        <f>'PNC, Exon. &amp; no Exon.'!AG485</f>
        <v>664814.19999999995</v>
      </c>
      <c r="N541" s="48">
        <f>'PNC, Exon. &amp; no Exon.'!AJ485</f>
        <v>75115.87</v>
      </c>
      <c r="O541" s="60">
        <f t="shared" si="31"/>
        <v>1.4543665103596268</v>
      </c>
    </row>
    <row r="542" spans="1:15" ht="15.95" hidden="1" customHeight="1" x14ac:dyDescent="0.2">
      <c r="A542" s="47">
        <v>10</v>
      </c>
      <c r="B542" s="52" t="s">
        <v>93</v>
      </c>
      <c r="C542" s="87">
        <f t="shared" si="32"/>
        <v>173614039.84</v>
      </c>
      <c r="D542" s="48">
        <f>'PNC, Exon. &amp; no Exon.'!F486</f>
        <v>6389645.3300000001</v>
      </c>
      <c r="E542" s="48">
        <f>'PNC, Exon. &amp; no Exon.'!I486</f>
        <v>2933942.85</v>
      </c>
      <c r="F542" s="48">
        <f>'PNC, Exon. &amp; no Exon.'!L486</f>
        <v>164290451.66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31"/>
        <v>2.9390830829284953</v>
      </c>
    </row>
    <row r="543" spans="1:15" ht="15.95" hidden="1" customHeight="1" x14ac:dyDescent="0.2">
      <c r="A543" s="47">
        <v>11</v>
      </c>
      <c r="B543" s="52" t="s">
        <v>96</v>
      </c>
      <c r="C543" s="87">
        <f t="shared" si="32"/>
        <v>9733154.1699999999</v>
      </c>
      <c r="D543" s="48">
        <f>'PNC, Exon. &amp; no Exon.'!F487</f>
        <v>62586.45</v>
      </c>
      <c r="E543" s="48">
        <f>'PNC, Exon. &amp; no Exon.'!I487</f>
        <v>64904.05</v>
      </c>
      <c r="F543" s="48">
        <f>'PNC, Exon. &amp; no Exon.'!L487</f>
        <v>0</v>
      </c>
      <c r="G543" s="48">
        <f>'PNC, Exon. &amp; no Exon.'!O487</f>
        <v>34000.870000000003</v>
      </c>
      <c r="H543" s="48">
        <f>'PNC, Exon. &amp; no Exon.'!R487</f>
        <v>3394354.42</v>
      </c>
      <c r="I543" s="48">
        <f>'PNC, Exon. &amp; no Exon.'!U487</f>
        <v>0</v>
      </c>
      <c r="J543" s="48">
        <f>'PNC, Exon. &amp; no Exon.'!X487</f>
        <v>102542.24</v>
      </c>
      <c r="K543" s="48">
        <f>'PNC, Exon. &amp; no Exon.'!AA487</f>
        <v>5039199.6399999997</v>
      </c>
      <c r="L543" s="48">
        <f>'PNC, Exon. &amp; no Exon.'!AD487</f>
        <v>0</v>
      </c>
      <c r="M543" s="48">
        <f>'PNC, Exon. &amp; no Exon.'!AG487</f>
        <v>244230.97</v>
      </c>
      <c r="N543" s="48">
        <f>'PNC, Exon. &amp; no Exon.'!AJ487</f>
        <v>791335.53</v>
      </c>
      <c r="O543" s="60">
        <f t="shared" si="31"/>
        <v>0.16477094128415701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25998758.080000002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25996861.530000001</v>
      </c>
      <c r="L544" s="48">
        <f>'PNC, Exon. &amp; no Exon.'!AD488</f>
        <v>0</v>
      </c>
      <c r="M544" s="48">
        <f>'PNC, Exon. &amp; no Exon.'!AG488</f>
        <v>1896.55</v>
      </c>
      <c r="N544" s="48">
        <f>'PNC, Exon. &amp; no Exon.'!AJ488</f>
        <v>0</v>
      </c>
      <c r="O544" s="60">
        <f t="shared" si="31"/>
        <v>0.44012863314798217</v>
      </c>
    </row>
    <row r="545" spans="1:15" ht="15.95" hidden="1" customHeight="1" x14ac:dyDescent="0.2">
      <c r="A545" s="47">
        <v>13</v>
      </c>
      <c r="B545" s="52" t="s">
        <v>164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38024487.230000004</v>
      </c>
      <c r="D546" s="48">
        <f>'PNC, Exon. &amp; no Exon.'!F490</f>
        <v>0</v>
      </c>
      <c r="E546" s="48">
        <f>'PNC, Exon. &amp; no Exon.'!I490</f>
        <v>14731632.529999999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3476309.54</v>
      </c>
      <c r="I546" s="48">
        <f>'PNC, Exon. &amp; no Exon.'!U490</f>
        <v>0</v>
      </c>
      <c r="J546" s="48">
        <f>'PNC, Exon. &amp; no Exon.'!X490</f>
        <v>3071.21</v>
      </c>
      <c r="K546" s="48">
        <f>'PNC, Exon. &amp; no Exon.'!AA490</f>
        <v>16009725.75</v>
      </c>
      <c r="L546" s="48">
        <f>'PNC, Exon. &amp; no Exon.'!AD490</f>
        <v>0</v>
      </c>
      <c r="M546" s="48">
        <f>'PNC, Exon. &amp; no Exon.'!AG490</f>
        <v>3141850.52</v>
      </c>
      <c r="N546" s="48">
        <f>'PNC, Exon. &amp; no Exon.'!AJ490</f>
        <v>661897.68000000005</v>
      </c>
      <c r="O546" s="60">
        <f t="shared" si="31"/>
        <v>0.64371019335600532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37903525.729999997</v>
      </c>
      <c r="D547" s="48">
        <f>'PNC, Exon. &amp; no Exon.'!F491</f>
        <v>5909346.21</v>
      </c>
      <c r="E547" s="48">
        <f>'PNC, Exon. &amp; no Exon.'!I491</f>
        <v>5512892.4199999999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2769415.37</v>
      </c>
      <c r="I547" s="48">
        <f>'PNC, Exon. &amp; no Exon.'!U491</f>
        <v>435912.71</v>
      </c>
      <c r="J547" s="48">
        <f>'PNC, Exon. &amp; no Exon.'!X491</f>
        <v>9517.27</v>
      </c>
      <c r="K547" s="48">
        <f>'PNC, Exon. &amp; no Exon.'!AA491</f>
        <v>18799676.399999999</v>
      </c>
      <c r="L547" s="48">
        <f>'PNC, Exon. &amp; no Exon.'!AD491</f>
        <v>0</v>
      </c>
      <c r="M547" s="48">
        <f>'PNC, Exon. &amp; no Exon.'!AG491</f>
        <v>1273412.45</v>
      </c>
      <c r="N547" s="48">
        <f>'PNC, Exon. &amp; no Exon.'!AJ491</f>
        <v>3193352.9</v>
      </c>
      <c r="O547" s="60">
        <f t="shared" si="31"/>
        <v>0.6416624563258474</v>
      </c>
    </row>
    <row r="548" spans="1:15" ht="15.95" hidden="1" customHeight="1" x14ac:dyDescent="0.2">
      <c r="A548" s="47">
        <v>16</v>
      </c>
      <c r="B548" s="52" t="s">
        <v>104</v>
      </c>
      <c r="C548" s="87">
        <f t="shared" si="32"/>
        <v>53690097.830000006</v>
      </c>
      <c r="D548" s="48">
        <f>'PNC, Exon. &amp; no Exon.'!F492</f>
        <v>0</v>
      </c>
      <c r="E548" s="48">
        <f>'PNC, Exon. &amp; no Exon.'!I492</f>
        <v>20008.63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114178.05</v>
      </c>
      <c r="I548" s="48">
        <f>'PNC, Exon. &amp; no Exon.'!U492</f>
        <v>100183.2</v>
      </c>
      <c r="J548" s="48">
        <f>'PNC, Exon. &amp; no Exon.'!X492</f>
        <v>188831.26</v>
      </c>
      <c r="K548" s="48">
        <f>'PNC, Exon. &amp; no Exon.'!AA492</f>
        <v>46650656.960000001</v>
      </c>
      <c r="L548" s="48">
        <f>'PNC, Exon. &amp; no Exon.'!AD492</f>
        <v>0</v>
      </c>
      <c r="M548" s="48">
        <f>'PNC, Exon. &amp; no Exon.'!AG492</f>
        <v>6381733.4900000002</v>
      </c>
      <c r="N548" s="48">
        <f>'PNC, Exon. &amp; no Exon.'!AJ492</f>
        <v>234506.23999999999</v>
      </c>
      <c r="O548" s="60">
        <f t="shared" si="31"/>
        <v>0.90891069868747154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132842531.75</v>
      </c>
      <c r="D549" s="48">
        <f>'PNC, Exon. &amp; no Exon.'!F493</f>
        <v>13184.91</v>
      </c>
      <c r="E549" s="48">
        <f>'PNC, Exon. &amp; no Exon.'!I493</f>
        <v>81950957.930000007</v>
      </c>
      <c r="F549" s="48">
        <f>'PNC, Exon. &amp; no Exon.'!L493</f>
        <v>6977.95</v>
      </c>
      <c r="G549" s="48">
        <f>'PNC, Exon. &amp; no Exon.'!O493</f>
        <v>108003.61</v>
      </c>
      <c r="H549" s="48">
        <f>'PNC, Exon. &amp; no Exon.'!R493</f>
        <v>5864751.75</v>
      </c>
      <c r="I549" s="48">
        <f>'PNC, Exon. &amp; no Exon.'!U493</f>
        <v>9483718.8000000007</v>
      </c>
      <c r="J549" s="48">
        <f>'PNC, Exon. &amp; no Exon.'!X493</f>
        <v>151831.34</v>
      </c>
      <c r="K549" s="48">
        <f>'PNC, Exon. &amp; no Exon.'!AA493</f>
        <v>21440591.360000003</v>
      </c>
      <c r="L549" s="48">
        <f>'PNC, Exon. &amp; no Exon.'!AD493</f>
        <v>0</v>
      </c>
      <c r="M549" s="48">
        <f>'PNC, Exon. &amp; no Exon.'!AG493</f>
        <v>8228837.9400000004</v>
      </c>
      <c r="N549" s="48">
        <f>'PNC, Exon. &amp; no Exon.'!AJ493</f>
        <v>5593676.1600000001</v>
      </c>
      <c r="O549" s="60">
        <f t="shared" si="31"/>
        <v>2.248869032248979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98</v>
      </c>
      <c r="C551" s="87">
        <f t="shared" si="32"/>
        <v>35331844.770000003</v>
      </c>
      <c r="D551" s="48">
        <f>'PNC, Exon. &amp; no Exon.'!F495</f>
        <v>0</v>
      </c>
      <c r="E551" s="48">
        <f>'PNC, Exon. &amp; no Exon.'!I495</f>
        <v>525177.27</v>
      </c>
      <c r="F551" s="48">
        <f>'PNC, Exon. &amp; no Exon.'!L495</f>
        <v>34806667.5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31"/>
        <v>0.59812689888365567</v>
      </c>
    </row>
    <row r="552" spans="1:15" ht="15.95" hidden="1" customHeight="1" x14ac:dyDescent="0.2">
      <c r="A552" s="47">
        <v>20</v>
      </c>
      <c r="B552" s="52" t="s">
        <v>90</v>
      </c>
      <c r="C552" s="87">
        <f t="shared" si="32"/>
        <v>4990303.4499999993</v>
      </c>
      <c r="D552" s="48">
        <f>'PNC, Exon. &amp; no Exon.'!F496</f>
        <v>153228.43</v>
      </c>
      <c r="E552" s="48">
        <f>'PNC, Exon. &amp; no Exon.'!I496</f>
        <v>62809.120000000003</v>
      </c>
      <c r="F552" s="48">
        <f>'PNC, Exon. &amp; no Exon.'!L496</f>
        <v>91600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3649119.36</v>
      </c>
      <c r="L552" s="48">
        <f>'PNC, Exon. &amp; no Exon.'!AD496</f>
        <v>0</v>
      </c>
      <c r="M552" s="48">
        <f>'PNC, Exon. &amp; no Exon.'!AG496</f>
        <v>1033546.54</v>
      </c>
      <c r="N552" s="48">
        <f>'PNC, Exon. &amp; no Exon.'!AJ496</f>
        <v>0</v>
      </c>
      <c r="O552" s="60">
        <f t="shared" si="31"/>
        <v>8.4480013610025467E-2</v>
      </c>
    </row>
    <row r="553" spans="1:15" ht="15.95" hidden="1" customHeight="1" x14ac:dyDescent="0.2">
      <c r="A553" s="47">
        <v>21</v>
      </c>
      <c r="B553" s="52" t="s">
        <v>99</v>
      </c>
      <c r="C553" s="87">
        <f t="shared" si="32"/>
        <v>59222630.780000009</v>
      </c>
      <c r="D553" s="48">
        <f>'PNC, Exon. &amp; no Exon.'!F497</f>
        <v>527717.42000000004</v>
      </c>
      <c r="E553" s="48">
        <f>'PNC, Exon. &amp; no Exon.'!I497</f>
        <v>31120.18</v>
      </c>
      <c r="F553" s="48">
        <f>'PNC, Exon. &amp; no Exon.'!L497</f>
        <v>0</v>
      </c>
      <c r="G553" s="48">
        <f>'PNC, Exon. &amp; no Exon.'!O497</f>
        <v>12148.26</v>
      </c>
      <c r="H553" s="48">
        <f>'PNC, Exon. &amp; no Exon.'!R497</f>
        <v>586284.18999999994</v>
      </c>
      <c r="I553" s="48">
        <f>'PNC, Exon. &amp; no Exon.'!U497</f>
        <v>99585.03</v>
      </c>
      <c r="J553" s="48">
        <f>'PNC, Exon. &amp; no Exon.'!X497</f>
        <v>7596.2</v>
      </c>
      <c r="K553" s="48">
        <f>'PNC, Exon. &amp; no Exon.'!AA497</f>
        <v>34520789.810000002</v>
      </c>
      <c r="L553" s="48">
        <f>'PNC, Exon. &amp; no Exon.'!AD497</f>
        <v>0</v>
      </c>
      <c r="M553" s="48">
        <f>'PNC, Exon. &amp; no Exon.'!AG497</f>
        <v>22118881.09</v>
      </c>
      <c r="N553" s="48">
        <f>'PNC, Exon. &amp; no Exon.'!AJ497</f>
        <v>1318508.6000000001</v>
      </c>
      <c r="O553" s="60">
        <f t="shared" si="31"/>
        <v>1.0025700249382459</v>
      </c>
    </row>
    <row r="554" spans="1:15" ht="15.95" hidden="1" customHeight="1" x14ac:dyDescent="0.2">
      <c r="A554" s="47">
        <v>22</v>
      </c>
      <c r="B554" s="51" t="s">
        <v>112</v>
      </c>
      <c r="C554" s="87">
        <f t="shared" si="32"/>
        <v>45541185.420000002</v>
      </c>
      <c r="D554" s="48">
        <f>'PNC, Exon. &amp; no Exon.'!F498</f>
        <v>4174.71</v>
      </c>
      <c r="E554" s="48">
        <f>'PNC, Exon. &amp; no Exon.'!I498</f>
        <v>267821.5</v>
      </c>
      <c r="F554" s="48">
        <f>'PNC, Exon. &amp; no Exon.'!L498</f>
        <v>18741.37</v>
      </c>
      <c r="G554" s="48">
        <f>'PNC, Exon. &amp; no Exon.'!O498</f>
        <v>0</v>
      </c>
      <c r="H554" s="48">
        <f>'PNC, Exon. &amp; no Exon.'!R498</f>
        <v>1308093.55</v>
      </c>
      <c r="I554" s="48">
        <f>'PNC, Exon. &amp; no Exon.'!U498</f>
        <v>143431.51</v>
      </c>
      <c r="J554" s="48">
        <f>'PNC, Exon. &amp; no Exon.'!X498</f>
        <v>0</v>
      </c>
      <c r="K554" s="48">
        <f>'PNC, Exon. &amp; no Exon.'!AA498</f>
        <v>43492071.880000003</v>
      </c>
      <c r="L554" s="48">
        <f>'PNC, Exon. &amp; no Exon.'!AD498</f>
        <v>0</v>
      </c>
      <c r="M554" s="48">
        <f>'PNC, Exon. &amp; no Exon.'!AG498</f>
        <v>39270</v>
      </c>
      <c r="N554" s="48">
        <f>'PNC, Exon. &amp; no Exon.'!AJ498</f>
        <v>267580.90000000002</v>
      </c>
      <c r="O554" s="60">
        <f t="shared" si="31"/>
        <v>0.77095912155367907</v>
      </c>
    </row>
    <row r="555" spans="1:15" ht="15.95" hidden="1" customHeight="1" x14ac:dyDescent="0.2">
      <c r="A555" s="47">
        <v>23</v>
      </c>
      <c r="B555" s="52" t="s">
        <v>103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5363564.96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5363564.96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31"/>
        <v>9.0798895369590349E-2</v>
      </c>
    </row>
    <row r="557" spans="1:15" ht="15.95" hidden="1" customHeight="1" x14ac:dyDescent="0.2">
      <c r="A557" s="47">
        <v>25</v>
      </c>
      <c r="B557" s="52" t="s">
        <v>102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111</v>
      </c>
      <c r="C558" s="87">
        <f t="shared" si="32"/>
        <v>48715608.68</v>
      </c>
      <c r="D558" s="48">
        <f>'PNC, Exon. &amp; no Exon.'!F502</f>
        <v>179364.88</v>
      </c>
      <c r="E558" s="48">
        <f>'PNC, Exon. &amp; no Exon.'!I502</f>
        <v>1978549.5</v>
      </c>
      <c r="F558" s="48">
        <f>'PNC, Exon. &amp; no Exon.'!L502</f>
        <v>0</v>
      </c>
      <c r="G558" s="48">
        <f>'PNC, Exon. &amp; no Exon.'!O502</f>
        <v>2914304.93</v>
      </c>
      <c r="H558" s="48">
        <f>'PNC, Exon. &amp; no Exon.'!R502</f>
        <v>20783326.210000001</v>
      </c>
      <c r="I558" s="48">
        <f>'PNC, Exon. &amp; no Exon.'!U502</f>
        <v>116624</v>
      </c>
      <c r="J558" s="48">
        <f>'PNC, Exon. &amp; no Exon.'!X502</f>
        <v>1056811.3799999999</v>
      </c>
      <c r="K558" s="48">
        <f>'PNC, Exon. &amp; no Exon.'!AA502</f>
        <v>18439300.82</v>
      </c>
      <c r="L558" s="48">
        <f>'PNC, Exon. &amp; no Exon.'!AD502</f>
        <v>0</v>
      </c>
      <c r="M558" s="48">
        <f>'PNC, Exon. &amp; no Exon.'!AG502</f>
        <v>310383.44</v>
      </c>
      <c r="N558" s="48">
        <f>'PNC, Exon. &amp; no Exon.'!AJ502</f>
        <v>2936943.52</v>
      </c>
      <c r="O558" s="60">
        <f t="shared" si="31"/>
        <v>0.82469840272079553</v>
      </c>
    </row>
    <row r="559" spans="1:15" ht="15.95" hidden="1" customHeight="1" x14ac:dyDescent="0.2">
      <c r="A559" s="47">
        <v>27</v>
      </c>
      <c r="B559" s="52" t="s">
        <v>113</v>
      </c>
      <c r="C559" s="87">
        <f t="shared" si="32"/>
        <v>901487136.71000004</v>
      </c>
      <c r="D559" s="48">
        <f>'PNC, Exon. &amp; no Exon.'!F503</f>
        <v>5045743.16</v>
      </c>
      <c r="E559" s="48">
        <f>'PNC, Exon. &amp; no Exon.'!I503</f>
        <v>30949622.649999999</v>
      </c>
      <c r="F559" s="48">
        <f>'PNC, Exon. &amp; no Exon.'!L503</f>
        <v>813650781.36000001</v>
      </c>
      <c r="G559" s="48">
        <f>'PNC, Exon. &amp; no Exon.'!O503</f>
        <v>6732022.2000000002</v>
      </c>
      <c r="H559" s="48">
        <f>'PNC, Exon. &amp; no Exon.'!R503</f>
        <v>10964152.299999999</v>
      </c>
      <c r="I559" s="48">
        <f>'PNC, Exon. &amp; no Exon.'!U503</f>
        <v>283554.43</v>
      </c>
      <c r="J559" s="48">
        <f>'PNC, Exon. &amp; no Exon.'!X503</f>
        <v>143701.17000000001</v>
      </c>
      <c r="K559" s="48">
        <f>'PNC, Exon. &amp; no Exon.'!AA503</f>
        <v>30626545.98</v>
      </c>
      <c r="L559" s="48">
        <f>'PNC, Exon. &amp; no Exon.'!AD503</f>
        <v>0</v>
      </c>
      <c r="M559" s="48">
        <f>'PNC, Exon. &amp; no Exon.'!AG503</f>
        <v>523558.96</v>
      </c>
      <c r="N559" s="48">
        <f>'PNC, Exon. &amp; no Exon.'!AJ503</f>
        <v>2567454.5</v>
      </c>
      <c r="O559" s="60">
        <f t="shared" si="31"/>
        <v>15.261125168354983</v>
      </c>
    </row>
    <row r="560" spans="1:15" ht="15.95" hidden="1" customHeight="1" x14ac:dyDescent="0.2">
      <c r="A560" s="47">
        <v>28</v>
      </c>
      <c r="B560" s="52" t="s">
        <v>116</v>
      </c>
      <c r="C560" s="87">
        <f t="shared" si="32"/>
        <v>18268031.02</v>
      </c>
      <c r="D560" s="48">
        <f>'PNC, Exon. &amp; no Exon.'!F504</f>
        <v>0</v>
      </c>
      <c r="E560" s="48">
        <f>'PNC, Exon. &amp; no Exon.'!I504</f>
        <v>36076.19</v>
      </c>
      <c r="F560" s="48">
        <f>'PNC, Exon. &amp; no Exon.'!L504</f>
        <v>65763.490000000005</v>
      </c>
      <c r="G560" s="48">
        <f>'PNC, Exon. &amp; no Exon.'!O504</f>
        <v>128649.63</v>
      </c>
      <c r="H560" s="48">
        <f>'PNC, Exon. &amp; no Exon.'!R504</f>
        <v>1211790.6399999999</v>
      </c>
      <c r="I560" s="48">
        <f>'PNC, Exon. &amp; no Exon.'!U504</f>
        <v>21773</v>
      </c>
      <c r="J560" s="48">
        <f>'PNC, Exon. &amp; no Exon.'!X504</f>
        <v>12221.76</v>
      </c>
      <c r="K560" s="48">
        <f>'PNC, Exon. &amp; no Exon.'!AA504</f>
        <v>15797979.939999999</v>
      </c>
      <c r="L560" s="48">
        <f>'PNC, Exon. &amp; no Exon.'!AD504</f>
        <v>0</v>
      </c>
      <c r="M560" s="48">
        <f>'PNC, Exon. &amp; no Exon.'!AG504</f>
        <v>556619.12</v>
      </c>
      <c r="N560" s="48">
        <f>'PNC, Exon. &amp; no Exon.'!AJ504</f>
        <v>437157.25</v>
      </c>
      <c r="O560" s="60">
        <f t="shared" si="31"/>
        <v>0.30925644595780394</v>
      </c>
    </row>
    <row r="561" spans="1:15" ht="15.95" hidden="1" customHeight="1" x14ac:dyDescent="0.2">
      <c r="A561" s="47">
        <v>29</v>
      </c>
      <c r="B561" s="52" t="s">
        <v>121</v>
      </c>
      <c r="C561" s="87">
        <f t="shared" si="32"/>
        <v>27980018.329999998</v>
      </c>
      <c r="D561" s="48">
        <f>'PNC, Exon. &amp; no Exon.'!F505</f>
        <v>0</v>
      </c>
      <c r="E561" s="48">
        <f>'PNC, Exon. &amp; no Exon.'!I505</f>
        <v>536181.85</v>
      </c>
      <c r="F561" s="48">
        <f>'PNC, Exon. &amp; no Exon.'!L505</f>
        <v>16200</v>
      </c>
      <c r="G561" s="48">
        <f>'PNC, Exon. &amp; no Exon.'!O505</f>
        <v>0</v>
      </c>
      <c r="H561" s="48">
        <f>'PNC, Exon. &amp; no Exon.'!R505</f>
        <v>967056.44</v>
      </c>
      <c r="I561" s="48">
        <f>'PNC, Exon. &amp; no Exon.'!U505</f>
        <v>30172.41</v>
      </c>
      <c r="J561" s="48">
        <f>'PNC, Exon. &amp; no Exon.'!X505</f>
        <v>131481.95000000001</v>
      </c>
      <c r="K561" s="48">
        <f>'PNC, Exon. &amp; no Exon.'!AA505</f>
        <v>11006309.529999999</v>
      </c>
      <c r="L561" s="48">
        <f>'PNC, Exon. &amp; no Exon.'!AD505</f>
        <v>0</v>
      </c>
      <c r="M561" s="48">
        <f>'PNC, Exon. &amp; no Exon.'!AG505</f>
        <v>14273738.220000001</v>
      </c>
      <c r="N561" s="48">
        <f>'PNC, Exon. &amp; no Exon.'!AJ505</f>
        <v>1018877.93</v>
      </c>
      <c r="O561" s="60">
        <f t="shared" si="31"/>
        <v>0.47366905700437162</v>
      </c>
    </row>
    <row r="562" spans="1:15" ht="15.95" hidden="1" customHeight="1" x14ac:dyDescent="0.2">
      <c r="A562" s="47">
        <v>30</v>
      </c>
      <c r="B562" s="52" t="s">
        <v>100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106</v>
      </c>
      <c r="C563" s="87">
        <f t="shared" si="33"/>
        <v>23018423.460000001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23018423.460000001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31"/>
        <v>0.38967504615017545</v>
      </c>
    </row>
    <row r="564" spans="1:15" ht="15.95" hidden="1" customHeight="1" x14ac:dyDescent="0.2">
      <c r="A564" s="47">
        <v>32</v>
      </c>
      <c r="B564" s="52" t="s">
        <v>114</v>
      </c>
      <c r="C564" s="87">
        <f t="shared" si="33"/>
        <v>9015728.3499999996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849558.98</v>
      </c>
      <c r="I564" s="48">
        <f>'PNC, Exon. &amp; no Exon.'!U508</f>
        <v>324483.39</v>
      </c>
      <c r="J564" s="48">
        <f>'PNC, Exon. &amp; no Exon.'!X508</f>
        <v>30509.13</v>
      </c>
      <c r="K564" s="48">
        <f>'PNC, Exon. &amp; no Exon.'!AA508</f>
        <v>5709120.46</v>
      </c>
      <c r="L564" s="48">
        <f>'PNC, Exon. &amp; no Exon.'!AD508</f>
        <v>0</v>
      </c>
      <c r="M564" s="48">
        <f>'PNC, Exon. &amp; no Exon.'!AG508</f>
        <v>826641.64</v>
      </c>
      <c r="N564" s="48">
        <f>'PNC, Exon. &amp; no Exon.'!AJ508</f>
        <v>1275414.75</v>
      </c>
      <c r="O564" s="60">
        <f t="shared" si="31"/>
        <v>0.15262575940392814</v>
      </c>
    </row>
    <row r="565" spans="1:15" ht="15.95" hidden="1" customHeight="1" x14ac:dyDescent="0.2">
      <c r="A565" s="47">
        <v>33</v>
      </c>
      <c r="B565" s="52" t="s">
        <v>115</v>
      </c>
      <c r="C565" s="87">
        <f t="shared" si="33"/>
        <v>15652690.640000001</v>
      </c>
      <c r="D565" s="48">
        <f>'PNC, Exon. &amp; no Exon.'!F509</f>
        <v>0</v>
      </c>
      <c r="E565" s="48">
        <f>'PNC, Exon. &amp; no Exon.'!I509</f>
        <v>8581882.9800000004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4094485.7600000002</v>
      </c>
      <c r="I565" s="48">
        <f>'PNC, Exon. &amp; no Exon.'!U509</f>
        <v>438788.55</v>
      </c>
      <c r="J565" s="48">
        <f>'PNC, Exon. &amp; no Exon.'!X509</f>
        <v>0</v>
      </c>
      <c r="K565" s="48">
        <f>'PNC, Exon. &amp; no Exon.'!AA509</f>
        <v>20147.52</v>
      </c>
      <c r="L565" s="48">
        <f>'PNC, Exon. &amp; no Exon.'!AD509</f>
        <v>0</v>
      </c>
      <c r="M565" s="48">
        <f>'PNC, Exon. &amp; no Exon.'!AG509</f>
        <v>108026.8</v>
      </c>
      <c r="N565" s="48">
        <f>'PNC, Exon. &amp; no Exon.'!AJ509</f>
        <v>2409359.0300000003</v>
      </c>
      <c r="O565" s="60">
        <f t="shared" si="31"/>
        <v>0.26498178548655565</v>
      </c>
    </row>
    <row r="566" spans="1:15" ht="15.95" hidden="1" customHeight="1" x14ac:dyDescent="0.2">
      <c r="A566" s="47">
        <v>34</v>
      </c>
      <c r="B566" s="52" t="s">
        <v>117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160</v>
      </c>
      <c r="C567" s="87">
        <f t="shared" si="33"/>
        <v>1119112.8800000001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754046.18</v>
      </c>
      <c r="L567" s="48">
        <f>'PNC, Exon. &amp; no Exon.'!AD511</f>
        <v>0</v>
      </c>
      <c r="M567" s="48">
        <f>'PNC, Exon. &amp; no Exon.'!AG511</f>
        <v>321963.25</v>
      </c>
      <c r="N567" s="48">
        <f>'PNC, Exon. &amp; no Exon.'!AJ511</f>
        <v>43103.45</v>
      </c>
      <c r="O567" s="60">
        <f t="shared" si="31"/>
        <v>1.8945275028025566E-2</v>
      </c>
    </row>
    <row r="568" spans="1:15" ht="15.95" hidden="1" customHeight="1" x14ac:dyDescent="0.2">
      <c r="A568" s="47">
        <v>36</v>
      </c>
      <c r="B568" s="52" t="s">
        <v>163</v>
      </c>
      <c r="C568" s="87">
        <f t="shared" si="33"/>
        <v>672864.48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672864.48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>
        <f t="shared" si="31"/>
        <v>1.1390810398133748E-2</v>
      </c>
    </row>
    <row r="569" spans="1:15" ht="15.95" hidden="1" customHeight="1" x14ac:dyDescent="0.2">
      <c r="A569" s="47">
        <v>37</v>
      </c>
      <c r="B569" s="52" t="s">
        <v>101</v>
      </c>
      <c r="C569" s="87">
        <f t="shared" si="33"/>
        <v>21854838.490000002</v>
      </c>
      <c r="D569" s="48">
        <f>'PNC, Exon. &amp; no Exon.'!F513</f>
        <v>0</v>
      </c>
      <c r="E569" s="48">
        <f>'PNC, Exon. &amp; no Exon.'!I513</f>
        <v>2623055.39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18653178.170000002</v>
      </c>
      <c r="M569" s="48">
        <f>'PNC, Exon. &amp; no Exon.'!AG513</f>
        <v>0</v>
      </c>
      <c r="N569" s="48">
        <f>'PNC, Exon. &amp; no Exon.'!AJ513</f>
        <v>578604.93000000005</v>
      </c>
      <c r="O569" s="60">
        <f t="shared" si="31"/>
        <v>0.36997691053839799</v>
      </c>
    </row>
    <row r="570" spans="1:15" ht="15.95" hidden="1" customHeight="1" x14ac:dyDescent="0.2">
      <c r="A570" s="47">
        <v>38</v>
      </c>
      <c r="B570" s="52" t="s">
        <v>107</v>
      </c>
      <c r="C570" s="87">
        <f>SUM(D570:N570)</f>
        <v>26389372.539999999</v>
      </c>
      <c r="D570" s="48">
        <f>'PNC, Exon. &amp; no Exon.'!F514</f>
        <v>0</v>
      </c>
      <c r="E570" s="48">
        <f>'PNC, Exon. &amp; no Exon.'!I514</f>
        <v>26340815.75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48556.79</v>
      </c>
      <c r="N570" s="48">
        <f>'PNC, Exon. &amp; no Exon.'!AJ514</f>
        <v>0</v>
      </c>
      <c r="O570" s="60">
        <f t="shared" si="31"/>
        <v>0.44674128009975672</v>
      </c>
    </row>
    <row r="571" spans="1:15" hidden="1" x14ac:dyDescent="0.2">
      <c r="A571" s="81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130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110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105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109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5861270802.4699984</v>
      </c>
      <c r="D598" s="87">
        <f t="shared" ref="D598:N598" si="34">SUM(D599:D636)</f>
        <v>33804622.760000005</v>
      </c>
      <c r="E598" s="87">
        <f t="shared" si="34"/>
        <v>875836045.21999991</v>
      </c>
      <c r="F598" s="87">
        <f t="shared" si="34"/>
        <v>1693524358.1999998</v>
      </c>
      <c r="G598" s="87">
        <f t="shared" si="34"/>
        <v>71617219.349999994</v>
      </c>
      <c r="H598" s="87">
        <f t="shared" si="34"/>
        <v>1405501301.5200005</v>
      </c>
      <c r="I598" s="87">
        <f t="shared" si="34"/>
        <v>48475302.5</v>
      </c>
      <c r="J598" s="87">
        <f t="shared" si="34"/>
        <v>83214358.330000013</v>
      </c>
      <c r="K598" s="87">
        <f t="shared" si="34"/>
        <v>1285776618.6899998</v>
      </c>
      <c r="L598" s="87">
        <f t="shared" si="34"/>
        <v>17850715.809999999</v>
      </c>
      <c r="M598" s="87">
        <f t="shared" si="34"/>
        <v>77612294.24000001</v>
      </c>
      <c r="N598" s="87">
        <f t="shared" si="34"/>
        <v>268057965.84999999</v>
      </c>
      <c r="O598" s="64">
        <f>SUM(O599:O636)</f>
        <v>100.00000000000004</v>
      </c>
    </row>
    <row r="599" spans="1:15" ht="15.95" hidden="1" customHeight="1" x14ac:dyDescent="0.2">
      <c r="A599" s="47">
        <v>1</v>
      </c>
      <c r="B599" s="103" t="s">
        <v>88</v>
      </c>
      <c r="C599" s="116">
        <f t="shared" ref="C599:C629" si="35">SUM(D599:N599)</f>
        <v>1095344188.9999998</v>
      </c>
      <c r="D599" s="48">
        <f>'PNC, Exon. &amp; no Exon.'!F535</f>
        <v>5653259.9900000002</v>
      </c>
      <c r="E599" s="48">
        <f>'PNC, Exon. &amp; no Exon.'!I535</f>
        <v>225896444.16999999</v>
      </c>
      <c r="F599" s="48">
        <f>'PNC, Exon. &amp; no Exon.'!L535</f>
        <v>295511687.70999998</v>
      </c>
      <c r="G599" s="48">
        <f>'PNC, Exon. &amp; no Exon.'!O535</f>
        <v>38112000.100000001</v>
      </c>
      <c r="H599" s="48">
        <f>'PNC, Exon. &amp; no Exon.'!R535</f>
        <v>286842488.82999998</v>
      </c>
      <c r="I599" s="48">
        <f>'PNC, Exon. &amp; no Exon.'!U535</f>
        <v>3226760.93</v>
      </c>
      <c r="J599" s="48">
        <f>'PNC, Exon. &amp; no Exon.'!X535</f>
        <v>37172744.039999999</v>
      </c>
      <c r="K599" s="48">
        <f>'PNC, Exon. &amp; no Exon.'!AA535</f>
        <v>156336558.74000001</v>
      </c>
      <c r="L599" s="48">
        <f>'PNC, Exon. &amp; no Exon.'!AD535</f>
        <v>0</v>
      </c>
      <c r="M599" s="48">
        <f>'PNC, Exon. &amp; no Exon.'!AG535</f>
        <v>8808229.3900000006</v>
      </c>
      <c r="N599" s="48">
        <f>'PNC, Exon. &amp; no Exon.'!AJ535</f>
        <v>37784015.100000001</v>
      </c>
      <c r="O599" s="60">
        <f>(C599/$C$598*100)</f>
        <v>18.687827706892687</v>
      </c>
    </row>
    <row r="600" spans="1:15" ht="15.95" hidden="1" customHeight="1" x14ac:dyDescent="0.2">
      <c r="A600" s="47">
        <v>2</v>
      </c>
      <c r="B600" s="52" t="s">
        <v>85</v>
      </c>
      <c r="C600" s="116">
        <f t="shared" si="35"/>
        <v>951511476.04999995</v>
      </c>
      <c r="D600" s="48">
        <f>'PNC, Exon. &amp; no Exon.'!F536</f>
        <v>6117178.5599999996</v>
      </c>
      <c r="E600" s="48">
        <f>'PNC, Exon. &amp; no Exon.'!I536</f>
        <v>183715484.57999998</v>
      </c>
      <c r="F600" s="48">
        <f>'PNC, Exon. &amp; no Exon.'!L536</f>
        <v>65883094.270000003</v>
      </c>
      <c r="G600" s="48">
        <f>'PNC, Exon. &amp; no Exon.'!O536</f>
        <v>3510582.03</v>
      </c>
      <c r="H600" s="48">
        <f>'PNC, Exon. &amp; no Exon.'!R536</f>
        <v>321787028.22000003</v>
      </c>
      <c r="I600" s="48">
        <f>'PNC, Exon. &amp; no Exon.'!U536</f>
        <v>17545203.91</v>
      </c>
      <c r="J600" s="48">
        <f>'PNC, Exon. &amp; no Exon.'!X536</f>
        <v>19241114.059999999</v>
      </c>
      <c r="K600" s="48">
        <f>'PNC, Exon. &amp; no Exon.'!AA536</f>
        <v>258174908.91999999</v>
      </c>
      <c r="L600" s="48">
        <f>'PNC, Exon. &amp; no Exon.'!AD536</f>
        <v>0</v>
      </c>
      <c r="M600" s="48">
        <f>'PNC, Exon. &amp; no Exon.'!AG536</f>
        <v>4147882.25</v>
      </c>
      <c r="N600" s="48">
        <f>'PNC, Exon. &amp; no Exon.'!AJ536</f>
        <v>71388999.25</v>
      </c>
      <c r="O600" s="60">
        <f t="shared" ref="O600:O636" si="36">(C600/$C$598*100)</f>
        <v>16.233876715763131</v>
      </c>
    </row>
    <row r="601" spans="1:15" ht="15.95" hidden="1" customHeight="1" x14ac:dyDescent="0.2">
      <c r="A601" s="47">
        <v>3</v>
      </c>
      <c r="B601" s="52" t="s">
        <v>97</v>
      </c>
      <c r="C601" s="116">
        <f t="shared" si="35"/>
        <v>751597728.77999997</v>
      </c>
      <c r="D601" s="48">
        <f>'PNC, Exon. &amp; no Exon.'!F537</f>
        <v>2972293.38</v>
      </c>
      <c r="E601" s="48">
        <f>'PNC, Exon. &amp; no Exon.'!I537</f>
        <v>147943747.84</v>
      </c>
      <c r="F601" s="48">
        <f>'PNC, Exon. &amp; no Exon.'!L537</f>
        <v>30830847.210000001</v>
      </c>
      <c r="G601" s="48">
        <f>'PNC, Exon. &amp; no Exon.'!O537</f>
        <v>13512551.970000001</v>
      </c>
      <c r="H601" s="48">
        <f>'PNC, Exon. &amp; no Exon.'!R537</f>
        <v>333222412.24000001</v>
      </c>
      <c r="I601" s="48">
        <f>'PNC, Exon. &amp; no Exon.'!U537</f>
        <v>1534328.64</v>
      </c>
      <c r="J601" s="48">
        <f>'PNC, Exon. &amp; no Exon.'!X537</f>
        <v>3231798.71</v>
      </c>
      <c r="K601" s="48">
        <f>'PNC, Exon. &amp; no Exon.'!AA537</f>
        <v>187249466.53</v>
      </c>
      <c r="L601" s="48">
        <f>'PNC, Exon. &amp; no Exon.'!AD537</f>
        <v>0</v>
      </c>
      <c r="M601" s="48">
        <f>'PNC, Exon. &amp; no Exon.'!AG537</f>
        <v>6329663.79</v>
      </c>
      <c r="N601" s="48">
        <f>'PNC, Exon. &amp; no Exon.'!AJ537</f>
        <v>24770618.470000003</v>
      </c>
      <c r="O601" s="60">
        <f t="shared" si="36"/>
        <v>12.823118980670015</v>
      </c>
    </row>
    <row r="602" spans="1:15" ht="15.95" hidden="1" customHeight="1" x14ac:dyDescent="0.2">
      <c r="A602" s="47">
        <v>4</v>
      </c>
      <c r="B602" s="52" t="s">
        <v>94</v>
      </c>
      <c r="C602" s="116">
        <f t="shared" si="35"/>
        <v>408175519.88999999</v>
      </c>
      <c r="D602" s="48">
        <f>'PNC, Exon. &amp; no Exon.'!F538</f>
        <v>1175805.4399999999</v>
      </c>
      <c r="E602" s="48">
        <f>'PNC, Exon. &amp; no Exon.'!I538</f>
        <v>18618395.800000001</v>
      </c>
      <c r="F602" s="48">
        <f>'PNC, Exon. &amp; no Exon.'!L538</f>
        <v>10263781.77</v>
      </c>
      <c r="G602" s="48">
        <f>'PNC, Exon. &amp; no Exon.'!O538</f>
        <v>6010329.29</v>
      </c>
      <c r="H602" s="48">
        <f>'PNC, Exon. &amp; no Exon.'!R538</f>
        <v>175596645.00999999</v>
      </c>
      <c r="I602" s="48">
        <f>'PNC, Exon. &amp; no Exon.'!U538</f>
        <v>6264982.0599999996</v>
      </c>
      <c r="J602" s="48">
        <f>'PNC, Exon. &amp; no Exon.'!X538</f>
        <v>10497293.1</v>
      </c>
      <c r="K602" s="48">
        <f>'PNC, Exon. &amp; no Exon.'!AA538</f>
        <v>124536821.65000001</v>
      </c>
      <c r="L602" s="48">
        <f>'PNC, Exon. &amp; no Exon.'!AD538</f>
        <v>0</v>
      </c>
      <c r="M602" s="48">
        <f>'PNC, Exon. &amp; no Exon.'!AG538</f>
        <v>9742703.3599999994</v>
      </c>
      <c r="N602" s="48">
        <f>'PNC, Exon. &amp; no Exon.'!AJ538</f>
        <v>45468762.409999996</v>
      </c>
      <c r="O602" s="60">
        <f t="shared" si="36"/>
        <v>6.963942353900296</v>
      </c>
    </row>
    <row r="603" spans="1:15" ht="15.95" hidden="1" customHeight="1" x14ac:dyDescent="0.2">
      <c r="A603" s="47">
        <v>5</v>
      </c>
      <c r="B603" s="52" t="s">
        <v>89</v>
      </c>
      <c r="C603" s="116">
        <f t="shared" si="35"/>
        <v>593353674.87000012</v>
      </c>
      <c r="D603" s="48">
        <f>'PNC, Exon. &amp; no Exon.'!F539</f>
        <v>258901.07</v>
      </c>
      <c r="E603" s="48">
        <f>'PNC, Exon. &amp; no Exon.'!I539</f>
        <v>19723617.59</v>
      </c>
      <c r="F603" s="48">
        <f>'PNC, Exon. &amp; no Exon.'!L539</f>
        <v>147532133.67000002</v>
      </c>
      <c r="G603" s="48">
        <f>'PNC, Exon. &amp; no Exon.'!O539</f>
        <v>1417600.99</v>
      </c>
      <c r="H603" s="48">
        <f>'PNC, Exon. &amp; no Exon.'!R539</f>
        <v>205199266.48000002</v>
      </c>
      <c r="I603" s="48">
        <f>'PNC, Exon. &amp; no Exon.'!U539</f>
        <v>13754383.73</v>
      </c>
      <c r="J603" s="48">
        <f>'PNC, Exon. &amp; no Exon.'!X539</f>
        <v>9638311.6499999985</v>
      </c>
      <c r="K603" s="48">
        <f>'PNC, Exon. &amp; no Exon.'!AA539</f>
        <v>128508342.17</v>
      </c>
      <c r="L603" s="48">
        <f>'PNC, Exon. &amp; no Exon.'!AD539</f>
        <v>0</v>
      </c>
      <c r="M603" s="48">
        <f>'PNC, Exon. &amp; no Exon.'!AG539</f>
        <v>8305001.8200000003</v>
      </c>
      <c r="N603" s="48">
        <f>'PNC, Exon. &amp; no Exon.'!AJ539</f>
        <v>59016115.700000003</v>
      </c>
      <c r="O603" s="60">
        <f t="shared" si="36"/>
        <v>10.123293989759951</v>
      </c>
    </row>
    <row r="604" spans="1:15" ht="15.95" hidden="1" customHeight="1" x14ac:dyDescent="0.2">
      <c r="A604" s="47">
        <v>6</v>
      </c>
      <c r="B604" s="52" t="s">
        <v>87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>
        <f t="shared" si="36"/>
        <v>0</v>
      </c>
    </row>
    <row r="605" spans="1:15" ht="15.95" hidden="1" customHeight="1" x14ac:dyDescent="0.2">
      <c r="A605" s="47">
        <v>7</v>
      </c>
      <c r="B605" s="52" t="s">
        <v>91</v>
      </c>
      <c r="C605" s="116">
        <f t="shared" si="35"/>
        <v>92152740.409999996</v>
      </c>
      <c r="D605" s="48">
        <f>'PNC, Exon. &amp; no Exon.'!F541</f>
        <v>0</v>
      </c>
      <c r="E605" s="48">
        <f>'PNC, Exon. &amp; no Exon.'!I541</f>
        <v>35344.76</v>
      </c>
      <c r="F605" s="48">
        <f>'PNC, Exon. &amp; no Exon.'!L541</f>
        <v>0</v>
      </c>
      <c r="G605" s="48">
        <f>'PNC, Exon. &amp; no Exon.'!O541</f>
        <v>114909.94</v>
      </c>
      <c r="H605" s="48">
        <f>'PNC, Exon. &amp; no Exon.'!R541</f>
        <v>13516271.459999999</v>
      </c>
      <c r="I605" s="48">
        <f>'PNC, Exon. &amp; no Exon.'!U541</f>
        <v>340445.94</v>
      </c>
      <c r="J605" s="48">
        <f>'PNC, Exon. &amp; no Exon.'!X541</f>
        <v>520239.54</v>
      </c>
      <c r="K605" s="48">
        <f>'PNC, Exon. &amp; no Exon.'!AA541</f>
        <v>72147306.679999992</v>
      </c>
      <c r="L605" s="48">
        <f>'PNC, Exon. &amp; no Exon.'!AD541</f>
        <v>0</v>
      </c>
      <c r="M605" s="48">
        <f>'PNC, Exon. &amp; no Exon.'!AG541</f>
        <v>809886.86</v>
      </c>
      <c r="N605" s="48">
        <f>'PNC, Exon. &amp; no Exon.'!AJ541</f>
        <v>4668335.2299999995</v>
      </c>
      <c r="O605" s="60">
        <f t="shared" si="36"/>
        <v>1.5722314070724375</v>
      </c>
    </row>
    <row r="606" spans="1:15" ht="15.95" hidden="1" customHeight="1" x14ac:dyDescent="0.2">
      <c r="A606" s="47">
        <v>8</v>
      </c>
      <c r="B606" s="52" t="s">
        <v>162</v>
      </c>
      <c r="C606" s="116">
        <f t="shared" si="35"/>
        <v>126737407.97999999</v>
      </c>
      <c r="D606" s="48">
        <f>'PNC, Exon. &amp; no Exon.'!F542</f>
        <v>0</v>
      </c>
      <c r="E606" s="48">
        <f>'PNC, Exon. &amp; no Exon.'!I542</f>
        <v>114343247.55</v>
      </c>
      <c r="F606" s="48">
        <f>'PNC, Exon. &amp; no Exon.'!L542</f>
        <v>0</v>
      </c>
      <c r="G606" s="48">
        <f>'PNC, Exon. &amp; no Exon.'!O542</f>
        <v>1429494.19</v>
      </c>
      <c r="H606" s="48">
        <f>'PNC, Exon. &amp; no Exon.'!R542</f>
        <v>5455760.1900000004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5508906.0499999998</v>
      </c>
      <c r="O606" s="60">
        <f t="shared" si="36"/>
        <v>2.1622854880991262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78177637.200000003</v>
      </c>
      <c r="D607" s="48">
        <f>'PNC, Exon. &amp; no Exon.'!F543</f>
        <v>0</v>
      </c>
      <c r="E607" s="48">
        <f>'PNC, Exon. &amp; no Exon.'!I543</f>
        <v>148436.19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309335.46999999997</v>
      </c>
      <c r="I607" s="48">
        <f>'PNC, Exon. &amp; no Exon.'!U543</f>
        <v>87551.52</v>
      </c>
      <c r="J607" s="48">
        <f>'PNC, Exon. &amp; no Exon.'!X543</f>
        <v>1255491.1299999999</v>
      </c>
      <c r="K607" s="48">
        <f>'PNC, Exon. &amp; no Exon.'!AA543</f>
        <v>75432666.450000003</v>
      </c>
      <c r="L607" s="48">
        <f>'PNC, Exon. &amp; no Exon.'!AD543</f>
        <v>0</v>
      </c>
      <c r="M607" s="48">
        <f>'PNC, Exon. &amp; no Exon.'!AG543</f>
        <v>768377.48</v>
      </c>
      <c r="N607" s="48">
        <f>'PNC, Exon. &amp; no Exon.'!AJ543</f>
        <v>175778.96</v>
      </c>
      <c r="O607" s="60">
        <f t="shared" si="36"/>
        <v>1.3338001234656343</v>
      </c>
    </row>
    <row r="608" spans="1:15" ht="15.95" hidden="1" customHeight="1" x14ac:dyDescent="0.2">
      <c r="A608" s="47">
        <v>10</v>
      </c>
      <c r="B608" s="52" t="s">
        <v>93</v>
      </c>
      <c r="C608" s="116">
        <f t="shared" si="35"/>
        <v>230428420.54999998</v>
      </c>
      <c r="D608" s="48">
        <f>'PNC, Exon. &amp; no Exon.'!F544</f>
        <v>6808188.2300000004</v>
      </c>
      <c r="E608" s="48">
        <f>'PNC, Exon. &amp; no Exon.'!I544</f>
        <v>223692.81</v>
      </c>
      <c r="F608" s="48">
        <f>'PNC, Exon. &amp; no Exon.'!L544</f>
        <v>223396539.50999999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>
        <f t="shared" si="36"/>
        <v>3.9313730471708475</v>
      </c>
    </row>
    <row r="609" spans="1:15" ht="15.95" hidden="1" customHeight="1" x14ac:dyDescent="0.2">
      <c r="A609" s="47">
        <v>11</v>
      </c>
      <c r="B609" s="52" t="s">
        <v>96</v>
      </c>
      <c r="C609" s="116">
        <f t="shared" si="35"/>
        <v>9913954.4299999997</v>
      </c>
      <c r="D609" s="48">
        <f>'PNC, Exon. &amp; no Exon.'!F545</f>
        <v>38180.629999999997</v>
      </c>
      <c r="E609" s="48">
        <f>'PNC, Exon. &amp; no Exon.'!I545</f>
        <v>16374.12</v>
      </c>
      <c r="F609" s="48">
        <f>'PNC, Exon. &amp; no Exon.'!L545</f>
        <v>0</v>
      </c>
      <c r="G609" s="48">
        <f>'PNC, Exon. &amp; no Exon.'!O545</f>
        <v>41268.69</v>
      </c>
      <c r="H609" s="48">
        <f>'PNC, Exon. &amp; no Exon.'!R545</f>
        <v>3719681.8</v>
      </c>
      <c r="I609" s="48">
        <f>'PNC, Exon. &amp; no Exon.'!U545</f>
        <v>0</v>
      </c>
      <c r="J609" s="48">
        <f>'PNC, Exon. &amp; no Exon.'!X545</f>
        <v>223997.59</v>
      </c>
      <c r="K609" s="48">
        <f>'PNC, Exon. &amp; no Exon.'!AA545</f>
        <v>4518847.4400000004</v>
      </c>
      <c r="L609" s="48">
        <f>'PNC, Exon. &amp; no Exon.'!AD545</f>
        <v>0</v>
      </c>
      <c r="M609" s="48">
        <f>'PNC, Exon. &amp; no Exon.'!AG545</f>
        <v>249780.7</v>
      </c>
      <c r="N609" s="48">
        <f>'PNC, Exon. &amp; no Exon.'!AJ545</f>
        <v>1105823.46</v>
      </c>
      <c r="O609" s="60">
        <f t="shared" si="36"/>
        <v>0.16914342920006628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26035409.530000001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26035409.530000001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>
        <f t="shared" si="36"/>
        <v>0.44419393690235942</v>
      </c>
    </row>
    <row r="611" spans="1:15" ht="15.95" hidden="1" customHeight="1" x14ac:dyDescent="0.2">
      <c r="A611" s="47">
        <v>13</v>
      </c>
      <c r="B611" s="52" t="s">
        <v>164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>
        <f t="shared" si="36"/>
        <v>0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33327060.489999998</v>
      </c>
      <c r="D612" s="48">
        <f>'PNC, Exon. &amp; no Exon.'!F548</f>
        <v>0</v>
      </c>
      <c r="E612" s="48">
        <f>'PNC, Exon. &amp; no Exon.'!I548</f>
        <v>14081494.279999999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4978963.6500000004</v>
      </c>
      <c r="I612" s="48">
        <f>'PNC, Exon. &amp; no Exon.'!U548</f>
        <v>0</v>
      </c>
      <c r="J612" s="48">
        <f>'PNC, Exon. &amp; no Exon.'!X548</f>
        <v>53180.36</v>
      </c>
      <c r="K612" s="48">
        <f>'PNC, Exon. &amp; no Exon.'!AA548</f>
        <v>12984122.699999999</v>
      </c>
      <c r="L612" s="48">
        <f>'PNC, Exon. &amp; no Exon.'!AD548</f>
        <v>0</v>
      </c>
      <c r="M612" s="48">
        <f>'PNC, Exon. &amp; no Exon.'!AG548</f>
        <v>749189.28</v>
      </c>
      <c r="N612" s="48">
        <f>'PNC, Exon. &amp; no Exon.'!AJ548</f>
        <v>480110.22</v>
      </c>
      <c r="O612" s="60">
        <f t="shared" si="36"/>
        <v>0.56859786236042265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36170990.230000004</v>
      </c>
      <c r="D613" s="48">
        <f>'PNC, Exon. &amp; no Exon.'!F549</f>
        <v>6292310.4000000004</v>
      </c>
      <c r="E613" s="48">
        <f>'PNC, Exon. &amp; no Exon.'!I549</f>
        <v>6480020.3100000005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974503.63</v>
      </c>
      <c r="I613" s="48">
        <f>'PNC, Exon. &amp; no Exon.'!U549</f>
        <v>243252</v>
      </c>
      <c r="J613" s="48">
        <f>'PNC, Exon. &amp; no Exon.'!X549</f>
        <v>23671.86</v>
      </c>
      <c r="K613" s="48">
        <f>'PNC, Exon. &amp; no Exon.'!AA549</f>
        <v>17777637.73</v>
      </c>
      <c r="L613" s="48">
        <f>'PNC, Exon. &amp; no Exon.'!AD549</f>
        <v>0</v>
      </c>
      <c r="M613" s="48">
        <f>'PNC, Exon. &amp; no Exon.'!AG549</f>
        <v>1393756.51</v>
      </c>
      <c r="N613" s="48">
        <f>'PNC, Exon. &amp; no Exon.'!AJ549</f>
        <v>2985837.79</v>
      </c>
      <c r="O613" s="60">
        <f t="shared" si="36"/>
        <v>0.61711856436930335</v>
      </c>
    </row>
    <row r="614" spans="1:15" ht="15.95" hidden="1" customHeight="1" x14ac:dyDescent="0.2">
      <c r="A614" s="47">
        <v>16</v>
      </c>
      <c r="B614" s="52" t="s">
        <v>104</v>
      </c>
      <c r="C614" s="116">
        <f t="shared" si="35"/>
        <v>52962580.749999993</v>
      </c>
      <c r="D614" s="48">
        <f>'PNC, Exon. &amp; no Exon.'!F550</f>
        <v>0</v>
      </c>
      <c r="E614" s="48">
        <f>'PNC, Exon. &amp; no Exon.'!I550</f>
        <v>20160.349999999999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165946.73000000001</v>
      </c>
      <c r="I614" s="48">
        <f>'PNC, Exon. &amp; no Exon.'!U550</f>
        <v>21061.21</v>
      </c>
      <c r="J614" s="48">
        <f>'PNC, Exon. &amp; no Exon.'!X550</f>
        <v>249292.69</v>
      </c>
      <c r="K614" s="48">
        <f>'PNC, Exon. &amp; no Exon.'!AA550</f>
        <v>45308372.539999999</v>
      </c>
      <c r="L614" s="48">
        <f>'PNC, Exon. &amp; no Exon.'!AD550</f>
        <v>0</v>
      </c>
      <c r="M614" s="48">
        <f>'PNC, Exon. &amp; no Exon.'!AG550</f>
        <v>6913867.2199999997</v>
      </c>
      <c r="N614" s="48">
        <f>'PNC, Exon. &amp; no Exon.'!AJ550</f>
        <v>283880.01</v>
      </c>
      <c r="O614" s="60">
        <f t="shared" si="36"/>
        <v>0.90360235066567862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122497237.10000001</v>
      </c>
      <c r="D615" s="48">
        <f>'PNC, Exon. &amp; no Exon.'!F551</f>
        <v>22100.43</v>
      </c>
      <c r="E615" s="48">
        <f>'PNC, Exon. &amp; no Exon.'!I551</f>
        <v>78311980.700000003</v>
      </c>
      <c r="F615" s="48">
        <f>'PNC, Exon. &amp; no Exon.'!L551</f>
        <v>82365.149999999994</v>
      </c>
      <c r="G615" s="48">
        <f>'PNC, Exon. &amp; no Exon.'!O551</f>
        <v>36194.92</v>
      </c>
      <c r="H615" s="48">
        <f>'PNC, Exon. &amp; no Exon.'!R551</f>
        <v>14533760.550000001</v>
      </c>
      <c r="I615" s="48">
        <f>'PNC, Exon. &amp; no Exon.'!U551</f>
        <v>3775422.31</v>
      </c>
      <c r="J615" s="48">
        <f>'PNC, Exon. &amp; no Exon.'!X551</f>
        <v>110504.7</v>
      </c>
      <c r="K615" s="48">
        <f>'PNC, Exon. &amp; no Exon.'!AA551</f>
        <v>17959018.609999999</v>
      </c>
      <c r="L615" s="48">
        <f>'PNC, Exon. &amp; no Exon.'!AD551</f>
        <v>0</v>
      </c>
      <c r="M615" s="48">
        <f>'PNC, Exon. &amp; no Exon.'!AG551</f>
        <v>3713185.74</v>
      </c>
      <c r="N615" s="48">
        <f>'PNC, Exon. &amp; no Exon.'!AJ551</f>
        <v>3952703.99</v>
      </c>
      <c r="O615" s="60">
        <f t="shared" si="36"/>
        <v>2.0899433114125769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>
        <f t="shared" si="36"/>
        <v>0</v>
      </c>
    </row>
    <row r="617" spans="1:15" ht="15.95" hidden="1" customHeight="1" x14ac:dyDescent="0.2">
      <c r="A617" s="47">
        <v>19</v>
      </c>
      <c r="B617" s="52" t="s">
        <v>98</v>
      </c>
      <c r="C617" s="116">
        <f t="shared" si="35"/>
        <v>34733833.530000001</v>
      </c>
      <c r="D617" s="48">
        <f>'PNC, Exon. &amp; no Exon.'!F553</f>
        <v>0</v>
      </c>
      <c r="E617" s="48">
        <f>'PNC, Exon. &amp; no Exon.'!I553</f>
        <v>1117256.3999999999</v>
      </c>
      <c r="F617" s="48">
        <f>'PNC, Exon. &amp; no Exon.'!L553</f>
        <v>33616577.130000003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>
        <f t="shared" si="36"/>
        <v>0.59259902332720771</v>
      </c>
    </row>
    <row r="618" spans="1:15" ht="15.95" hidden="1" customHeight="1" x14ac:dyDescent="0.2">
      <c r="A618" s="47">
        <v>20</v>
      </c>
      <c r="B618" s="52" t="s">
        <v>90</v>
      </c>
      <c r="C618" s="116">
        <f t="shared" si="35"/>
        <v>5591298.5900000008</v>
      </c>
      <c r="D618" s="48">
        <f>'PNC, Exon. &amp; no Exon.'!F554</f>
        <v>146038.79999999999</v>
      </c>
      <c r="E618" s="48">
        <f>'PNC, Exon. &amp; no Exon.'!I554</f>
        <v>0</v>
      </c>
      <c r="F618" s="48">
        <f>'PNC, Exon. &amp; no Exon.'!L554</f>
        <v>116320</v>
      </c>
      <c r="G618" s="48">
        <f>'PNC, Exon. &amp; no Exon.'!O554</f>
        <v>0</v>
      </c>
      <c r="H618" s="48">
        <f>'PNC, Exon. &amp; no Exon.'!R554</f>
        <v>4740.5</v>
      </c>
      <c r="I618" s="48">
        <f>'PNC, Exon. &amp; no Exon.'!U554</f>
        <v>444182.35</v>
      </c>
      <c r="J618" s="48">
        <f>'PNC, Exon. &amp; no Exon.'!X554</f>
        <v>0</v>
      </c>
      <c r="K618" s="48">
        <f>'PNC, Exon. &amp; no Exon.'!AA554</f>
        <v>3968691.34</v>
      </c>
      <c r="L618" s="48">
        <f>'PNC, Exon. &amp; no Exon.'!AD554</f>
        <v>0</v>
      </c>
      <c r="M618" s="48">
        <f>'PNC, Exon. &amp; no Exon.'!AG554</f>
        <v>416881.9</v>
      </c>
      <c r="N618" s="48">
        <f>'PNC, Exon. &amp; no Exon.'!AJ554</f>
        <v>494443.7</v>
      </c>
      <c r="O618" s="60">
        <f t="shared" si="36"/>
        <v>9.5393964524617625E-2</v>
      </c>
    </row>
    <row r="619" spans="1:15" ht="15.95" hidden="1" customHeight="1" x14ac:dyDescent="0.2">
      <c r="A619" s="47">
        <v>21</v>
      </c>
      <c r="B619" s="52" t="s">
        <v>99</v>
      </c>
      <c r="C619" s="116">
        <f t="shared" si="35"/>
        <v>50222169.340000004</v>
      </c>
      <c r="D619" s="48">
        <f>'PNC, Exon. &amp; no Exon.'!F555</f>
        <v>576188.87</v>
      </c>
      <c r="E619" s="48">
        <f>'PNC, Exon. &amp; no Exon.'!I555</f>
        <v>26988.639999999999</v>
      </c>
      <c r="F619" s="48">
        <f>'PNC, Exon. &amp; no Exon.'!L555</f>
        <v>0</v>
      </c>
      <c r="G619" s="48">
        <f>'PNC, Exon. &amp; no Exon.'!O555</f>
        <v>44944.75</v>
      </c>
      <c r="H619" s="48">
        <f>'PNC, Exon. &amp; no Exon.'!R555</f>
        <v>508199.84</v>
      </c>
      <c r="I619" s="48">
        <f>'PNC, Exon. &amp; no Exon.'!U555</f>
        <v>0</v>
      </c>
      <c r="J619" s="48">
        <f>'PNC, Exon. &amp; no Exon.'!X555</f>
        <v>5536.31</v>
      </c>
      <c r="K619" s="48">
        <f>'PNC, Exon. &amp; no Exon.'!AA555</f>
        <v>30044117.309999999</v>
      </c>
      <c r="L619" s="48">
        <f>'PNC, Exon. &amp; no Exon.'!AD555</f>
        <v>0</v>
      </c>
      <c r="M619" s="48">
        <f>'PNC, Exon. &amp; no Exon.'!AG555</f>
        <v>18014674.48</v>
      </c>
      <c r="N619" s="48">
        <f>'PNC, Exon. &amp; no Exon.'!AJ555</f>
        <v>1001519.14</v>
      </c>
      <c r="O619" s="60">
        <f t="shared" si="36"/>
        <v>0.8568477900532403</v>
      </c>
    </row>
    <row r="620" spans="1:15" ht="15.95" hidden="1" customHeight="1" x14ac:dyDescent="0.2">
      <c r="A620" s="47">
        <v>22</v>
      </c>
      <c r="B620" s="51" t="s">
        <v>112</v>
      </c>
      <c r="C620" s="116">
        <f t="shared" si="35"/>
        <v>42189696.519999988</v>
      </c>
      <c r="D620" s="48">
        <f>'PNC, Exon. &amp; no Exon.'!F556</f>
        <v>4174.71</v>
      </c>
      <c r="E620" s="48">
        <f>'PNC, Exon. &amp; no Exon.'!I556</f>
        <v>433228.16</v>
      </c>
      <c r="F620" s="48">
        <f>'PNC, Exon. &amp; no Exon.'!L556</f>
        <v>-158855.41</v>
      </c>
      <c r="G620" s="48">
        <f>'PNC, Exon. &amp; no Exon.'!O556</f>
        <v>163651.51999999999</v>
      </c>
      <c r="H620" s="48">
        <f>'PNC, Exon. &amp; no Exon.'!R556</f>
        <v>1070574.6599999999</v>
      </c>
      <c r="I620" s="48">
        <f>'PNC, Exon. &amp; no Exon.'!U556</f>
        <v>242187.93</v>
      </c>
      <c r="J620" s="48">
        <f>'PNC, Exon. &amp; no Exon.'!X556</f>
        <v>10081.19</v>
      </c>
      <c r="K620" s="48">
        <f>'PNC, Exon. &amp; no Exon.'!AA556</f>
        <v>40115490.119999997</v>
      </c>
      <c r="L620" s="48">
        <f>'PNC, Exon. &amp; no Exon.'!AD556</f>
        <v>0</v>
      </c>
      <c r="M620" s="48">
        <f>'PNC, Exon. &amp; no Exon.'!AG556</f>
        <v>24743.48</v>
      </c>
      <c r="N620" s="48">
        <f>'PNC, Exon. &amp; no Exon.'!AJ556</f>
        <v>284420.15999999997</v>
      </c>
      <c r="O620" s="60">
        <f t="shared" si="36"/>
        <v>0.71980459429072663</v>
      </c>
    </row>
    <row r="621" spans="1:15" ht="15.95" hidden="1" customHeight="1" x14ac:dyDescent="0.2">
      <c r="A621" s="47">
        <v>23</v>
      </c>
      <c r="B621" s="52" t="s">
        <v>103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>
        <f t="shared" si="36"/>
        <v>0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4515922.72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4515922.72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>
        <f t="shared" si="36"/>
        <v>7.7046819234097563E-2</v>
      </c>
    </row>
    <row r="623" spans="1:15" ht="15.95" hidden="1" customHeight="1" x14ac:dyDescent="0.2">
      <c r="A623" s="47">
        <v>25</v>
      </c>
      <c r="B623" s="52" t="s">
        <v>102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>
        <f t="shared" si="36"/>
        <v>0</v>
      </c>
    </row>
    <row r="624" spans="1:15" ht="15.95" hidden="1" customHeight="1" x14ac:dyDescent="0.2">
      <c r="A624" s="47">
        <v>26</v>
      </c>
      <c r="B624" s="52" t="s">
        <v>111</v>
      </c>
      <c r="C624" s="116">
        <f t="shared" si="35"/>
        <v>41592079.089999996</v>
      </c>
      <c r="D624" s="48">
        <f>'PNC, Exon. &amp; no Exon.'!F560</f>
        <v>67874.63</v>
      </c>
      <c r="E624" s="48">
        <f>'PNC, Exon. &amp; no Exon.'!I560</f>
        <v>2416393.0699999998</v>
      </c>
      <c r="F624" s="48">
        <f>'PNC, Exon. &amp; no Exon.'!L560</f>
        <v>0</v>
      </c>
      <c r="G624" s="48">
        <f>'PNC, Exon. &amp; no Exon.'!O560</f>
        <v>2806697.94</v>
      </c>
      <c r="H624" s="48">
        <f>'PNC, Exon. &amp; no Exon.'!R560</f>
        <v>16131131.65</v>
      </c>
      <c r="I624" s="48">
        <f>'PNC, Exon. &amp; no Exon.'!U560</f>
        <v>236614.25</v>
      </c>
      <c r="J624" s="48">
        <f>'PNC, Exon. &amp; no Exon.'!X560</f>
        <v>345773.66000000003</v>
      </c>
      <c r="K624" s="48">
        <f>'PNC, Exon. &amp; no Exon.'!AA560</f>
        <v>17301648.440000001</v>
      </c>
      <c r="L624" s="48">
        <f>'PNC, Exon. &amp; no Exon.'!AD560</f>
        <v>0</v>
      </c>
      <c r="M624" s="48">
        <f>'PNC, Exon. &amp; no Exon.'!AG560</f>
        <v>351634.94</v>
      </c>
      <c r="N624" s="48">
        <f>'PNC, Exon. &amp; no Exon.'!AJ560</f>
        <v>1934310.51</v>
      </c>
      <c r="O624" s="60">
        <f t="shared" si="36"/>
        <v>0.7096085557499352</v>
      </c>
    </row>
    <row r="625" spans="1:15" ht="15.95" hidden="1" customHeight="1" x14ac:dyDescent="0.2">
      <c r="A625" s="47">
        <v>27</v>
      </c>
      <c r="B625" s="52" t="s">
        <v>113</v>
      </c>
      <c r="C625" s="116">
        <f t="shared" si="35"/>
        <v>932607897.61999989</v>
      </c>
      <c r="D625" s="48">
        <f>'PNC, Exon. &amp; no Exon.'!F561</f>
        <v>3672127.62</v>
      </c>
      <c r="E625" s="48">
        <f>'PNC, Exon. &amp; no Exon.'!I561</f>
        <v>24781985.120000001</v>
      </c>
      <c r="F625" s="48">
        <f>'PNC, Exon. &amp; no Exon.'!L561</f>
        <v>852595019.76999998</v>
      </c>
      <c r="G625" s="48">
        <f>'PNC, Exon. &amp; no Exon.'!O561</f>
        <v>4416993.0199999996</v>
      </c>
      <c r="H625" s="48">
        <f>'PNC, Exon. &amp; no Exon.'!R561</f>
        <v>16221240.210000001</v>
      </c>
      <c r="I625" s="48">
        <f>'PNC, Exon. &amp; no Exon.'!U561</f>
        <v>92844.43</v>
      </c>
      <c r="J625" s="48">
        <f>'PNC, Exon. &amp; no Exon.'!X561</f>
        <v>305295.12</v>
      </c>
      <c r="K625" s="48">
        <f>'PNC, Exon. &amp; no Exon.'!AA561</f>
        <v>27109538.059999999</v>
      </c>
      <c r="L625" s="48">
        <f>'PNC, Exon. &amp; no Exon.'!AD561</f>
        <v>0</v>
      </c>
      <c r="M625" s="48">
        <f>'PNC, Exon. &amp; no Exon.'!AG561</f>
        <v>515843.72</v>
      </c>
      <c r="N625" s="48">
        <f>'PNC, Exon. &amp; no Exon.'!AJ561</f>
        <v>2897010.55</v>
      </c>
      <c r="O625" s="60">
        <f t="shared" si="36"/>
        <v>15.911359994269326</v>
      </c>
    </row>
    <row r="626" spans="1:15" ht="15.95" hidden="1" customHeight="1" x14ac:dyDescent="0.2">
      <c r="A626" s="47">
        <v>28</v>
      </c>
      <c r="B626" s="52" t="s">
        <v>116</v>
      </c>
      <c r="C626" s="116">
        <f t="shared" si="35"/>
        <v>21203596.870000001</v>
      </c>
      <c r="D626" s="48">
        <f>'PNC, Exon. &amp; no Exon.'!F562</f>
        <v>0</v>
      </c>
      <c r="E626" s="48">
        <f>'PNC, Exon. &amp; no Exon.'!I562</f>
        <v>16698.560000000001</v>
      </c>
      <c r="F626" s="48">
        <f>'PNC, Exon. &amp; no Exon.'!L562</f>
        <v>20734.189999999999</v>
      </c>
      <c r="G626" s="48">
        <f>'PNC, Exon. &amp; no Exon.'!O562</f>
        <v>0</v>
      </c>
      <c r="H626" s="48">
        <f>'PNC, Exon. &amp; no Exon.'!R562</f>
        <v>1070803.8</v>
      </c>
      <c r="I626" s="48">
        <f>'PNC, Exon. &amp; no Exon.'!U562</f>
        <v>47593.33</v>
      </c>
      <c r="J626" s="48">
        <f>'PNC, Exon. &amp; no Exon.'!X562</f>
        <v>87717.41</v>
      </c>
      <c r="K626" s="48">
        <f>'PNC, Exon. &amp; no Exon.'!AA562</f>
        <v>18805555.420000002</v>
      </c>
      <c r="L626" s="48">
        <f>'PNC, Exon. &amp; no Exon.'!AD562</f>
        <v>0</v>
      </c>
      <c r="M626" s="48">
        <f>'PNC, Exon. &amp; no Exon.'!AG562</f>
        <v>407580.13</v>
      </c>
      <c r="N626" s="48">
        <f>'PNC, Exon. &amp; no Exon.'!AJ562</f>
        <v>746914.03</v>
      </c>
      <c r="O626" s="60">
        <f t="shared" si="36"/>
        <v>0.36175767311526696</v>
      </c>
    </row>
    <row r="627" spans="1:15" ht="15.95" hidden="1" customHeight="1" x14ac:dyDescent="0.2">
      <c r="A627" s="47">
        <v>29</v>
      </c>
      <c r="B627" s="52" t="s">
        <v>121</v>
      </c>
      <c r="C627" s="116">
        <f t="shared" si="35"/>
        <v>18501706.73</v>
      </c>
      <c r="D627" s="48">
        <f>'PNC, Exon. &amp; no Exon.'!F563</f>
        <v>0</v>
      </c>
      <c r="E627" s="48">
        <f>'PNC, Exon. &amp; no Exon.'!I563</f>
        <v>614088.28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501542.38</v>
      </c>
      <c r="I627" s="48">
        <f>'PNC, Exon. &amp; no Exon.'!U563</f>
        <v>0</v>
      </c>
      <c r="J627" s="48">
        <f>'PNC, Exon. &amp; no Exon.'!X563</f>
        <v>116264.2</v>
      </c>
      <c r="K627" s="48">
        <f>'PNC, Exon. &amp; no Exon.'!AA563</f>
        <v>10936168.129999999</v>
      </c>
      <c r="L627" s="48">
        <f>'PNC, Exon. &amp; no Exon.'!AD563</f>
        <v>0</v>
      </c>
      <c r="M627" s="48">
        <f>'PNC, Exon. &amp; no Exon.'!AG563</f>
        <v>5305843.33</v>
      </c>
      <c r="N627" s="48">
        <f>'PNC, Exon. &amp; no Exon.'!AJ563</f>
        <v>1027800.41</v>
      </c>
      <c r="O627" s="60">
        <f t="shared" si="36"/>
        <v>0.31566032953473494</v>
      </c>
    </row>
    <row r="628" spans="1:15" ht="15.95" hidden="1" customHeight="1" x14ac:dyDescent="0.2">
      <c r="A628" s="47">
        <v>30</v>
      </c>
      <c r="B628" s="52" t="s">
        <v>100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>
        <f t="shared" si="36"/>
        <v>0</v>
      </c>
    </row>
    <row r="629" spans="1:15" ht="15.95" hidden="1" customHeight="1" x14ac:dyDescent="0.2">
      <c r="A629" s="47">
        <v>31</v>
      </c>
      <c r="B629" s="51" t="s">
        <v>106</v>
      </c>
      <c r="C629" s="116">
        <f t="shared" si="35"/>
        <v>33834113.229999997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33834113.229999997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>
        <f t="shared" si="36"/>
        <v>0.57724876345488008</v>
      </c>
    </row>
    <row r="630" spans="1:15" ht="15.95" hidden="1" customHeight="1" x14ac:dyDescent="0.2">
      <c r="A630" s="47">
        <v>32</v>
      </c>
      <c r="B630" s="52" t="s">
        <v>114</v>
      </c>
      <c r="C630" s="116">
        <f t="shared" ref="C630:C635" si="37">SUM(D630:N630)</f>
        <v>7075324.4099999992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789810.47</v>
      </c>
      <c r="I630" s="48">
        <f>'PNC, Exon. &amp; no Exon.'!U566</f>
        <v>74025.45</v>
      </c>
      <c r="J630" s="48">
        <f>'PNC, Exon. &amp; no Exon.'!X566</f>
        <v>31661.7</v>
      </c>
      <c r="K630" s="48">
        <f>'PNC, Exon. &amp; no Exon.'!AA566</f>
        <v>4992551.5199999996</v>
      </c>
      <c r="L630" s="48">
        <f>'PNC, Exon. &amp; no Exon.'!AD566</f>
        <v>0</v>
      </c>
      <c r="M630" s="48">
        <f>'PNC, Exon. &amp; no Exon.'!AG566</f>
        <v>504184.93</v>
      </c>
      <c r="N630" s="48">
        <f>'PNC, Exon. &amp; no Exon.'!AJ566</f>
        <v>683090.34</v>
      </c>
      <c r="O630" s="60">
        <f t="shared" si="36"/>
        <v>0.12071314649066184</v>
      </c>
    </row>
    <row r="631" spans="1:15" ht="15.95" hidden="1" customHeight="1" x14ac:dyDescent="0.2">
      <c r="A631" s="47">
        <v>33</v>
      </c>
      <c r="B631" s="52" t="s">
        <v>115</v>
      </c>
      <c r="C631" s="116">
        <f t="shared" si="37"/>
        <v>12146660.199999999</v>
      </c>
      <c r="D631" s="48">
        <f>'PNC, Exon. &amp; no Exon.'!F567</f>
        <v>0</v>
      </c>
      <c r="E631" s="48">
        <f>'PNC, Exon. &amp; no Exon.'!I567</f>
        <v>8489988.9399999995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2899176.51</v>
      </c>
      <c r="I631" s="48">
        <f>'PNC, Exon. &amp; no Exon.'!U567</f>
        <v>544462.51</v>
      </c>
      <c r="J631" s="48">
        <f>'PNC, Exon. &amp; no Exon.'!X567</f>
        <v>94389.31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59982.44</v>
      </c>
      <c r="N631" s="48">
        <f>'PNC, Exon. &amp; no Exon.'!AJ567</f>
        <v>58660.49</v>
      </c>
      <c r="O631" s="60">
        <f t="shared" si="36"/>
        <v>0.2072359494954793</v>
      </c>
    </row>
    <row r="632" spans="1:15" ht="15.95" hidden="1" customHeight="1" x14ac:dyDescent="0.2">
      <c r="A632" s="47">
        <v>34</v>
      </c>
      <c r="B632" s="52" t="s">
        <v>117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>
        <f t="shared" si="36"/>
        <v>0</v>
      </c>
    </row>
    <row r="633" spans="1:15" ht="15.95" hidden="1" customHeight="1" x14ac:dyDescent="0.2">
      <c r="A633" s="47">
        <v>35</v>
      </c>
      <c r="B633" s="52" t="s">
        <v>160</v>
      </c>
      <c r="C633" s="116">
        <f t="shared" si="37"/>
        <v>664850.76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2017.24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606854.21</v>
      </c>
      <c r="L633" s="48">
        <f>'PNC, Exon. &amp; no Exon.'!AD569</f>
        <v>0</v>
      </c>
      <c r="M633" s="48">
        <f>'PNC, Exon. &amp; no Exon.'!AG569</f>
        <v>49979.31</v>
      </c>
      <c r="N633" s="48">
        <f>'PNC, Exon. &amp; no Exon.'!AJ569</f>
        <v>6000</v>
      </c>
      <c r="O633" s="60">
        <f t="shared" si="36"/>
        <v>1.1343116235472779E-2</v>
      </c>
    </row>
    <row r="634" spans="1:15" ht="15.95" hidden="1" customHeight="1" x14ac:dyDescent="0.2">
      <c r="A634" s="47">
        <v>36</v>
      </c>
      <c r="B634" s="52" t="s">
        <v>163</v>
      </c>
      <c r="C634" s="116">
        <f t="shared" si="37"/>
        <v>410601.73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410601.73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>
        <f t="shared" si="36"/>
        <v>7.0053362800942126E-3</v>
      </c>
    </row>
    <row r="635" spans="1:15" ht="15.95" hidden="1" customHeight="1" x14ac:dyDescent="0.2">
      <c r="A635" s="47">
        <v>37</v>
      </c>
      <c r="B635" s="52" t="s">
        <v>101</v>
      </c>
      <c r="C635" s="116">
        <f t="shared" si="37"/>
        <v>20080334.149999999</v>
      </c>
      <c r="D635" s="48">
        <f>'PNC, Exon. &amp; no Exon.'!F571</f>
        <v>0</v>
      </c>
      <c r="E635" s="48">
        <f>'PNC, Exon. &amp; no Exon.'!I571</f>
        <v>895708.46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17850715.809999999</v>
      </c>
      <c r="M635" s="48">
        <f>'PNC, Exon. &amp; no Exon.'!AG571</f>
        <v>0</v>
      </c>
      <c r="N635" s="48">
        <f>'PNC, Exon. &amp; no Exon.'!AJ571</f>
        <v>1333909.8799999999</v>
      </c>
      <c r="O635" s="60">
        <f t="shared" si="36"/>
        <v>0.34259352326014259</v>
      </c>
    </row>
    <row r="636" spans="1:15" ht="15.95" hidden="1" customHeight="1" x14ac:dyDescent="0.2">
      <c r="A636" s="47">
        <v>38</v>
      </c>
      <c r="B636" s="52" t="s">
        <v>107</v>
      </c>
      <c r="C636" s="117">
        <f>SUM(D636:N636)</f>
        <v>27514689.719999999</v>
      </c>
      <c r="D636" s="48">
        <f>'PNC, Exon. &amp; no Exon.'!F572</f>
        <v>0</v>
      </c>
      <c r="E636" s="48">
        <f>'PNC, Exon. &amp; no Exon.'!I572</f>
        <v>27485268.539999999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29421.18</v>
      </c>
      <c r="N636" s="48">
        <f>'PNC, Exon. &amp; no Exon.'!AJ572</f>
        <v>0</v>
      </c>
      <c r="O636" s="60">
        <f t="shared" si="36"/>
        <v>0.46943215297960694</v>
      </c>
    </row>
    <row r="637" spans="1:15" hidden="1" x14ac:dyDescent="0.2">
      <c r="A637" s="81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customHeight="1" x14ac:dyDescent="0.2">
      <c r="A660" s="189" t="s">
        <v>131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customHeight="1" x14ac:dyDescent="0.2">
      <c r="A661" s="188" t="s">
        <v>110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40.5" customHeight="1" x14ac:dyDescent="0.2">
      <c r="A663" s="158" t="s">
        <v>32</v>
      </c>
      <c r="B663" s="80" t="s">
        <v>105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109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customHeight="1" x14ac:dyDescent="0.2">
      <c r="A664" s="47"/>
      <c r="B664" s="75" t="s">
        <v>21</v>
      </c>
      <c r="C664" s="116">
        <f>SUM(C665:C702)</f>
        <v>5621864111.1200018</v>
      </c>
      <c r="D664" s="87">
        <f t="shared" ref="D664:O664" si="38">SUM(D665:D702)</f>
        <v>43218078.329999998</v>
      </c>
      <c r="E664" s="87">
        <f t="shared" si="38"/>
        <v>915186463.7700001</v>
      </c>
      <c r="F664" s="87">
        <f t="shared" si="38"/>
        <v>1681024968.7500002</v>
      </c>
      <c r="G664" s="87">
        <f t="shared" si="38"/>
        <v>76603927.470000029</v>
      </c>
      <c r="H664" s="87">
        <f t="shared" si="38"/>
        <v>1100616081.3599999</v>
      </c>
      <c r="I664" s="87">
        <f t="shared" si="38"/>
        <v>21417366.050000004</v>
      </c>
      <c r="J664" s="87">
        <f t="shared" si="38"/>
        <v>61133039.329999991</v>
      </c>
      <c r="K664" s="87">
        <f t="shared" si="38"/>
        <v>1400365845.8999999</v>
      </c>
      <c r="L664" s="87">
        <f t="shared" si="38"/>
        <v>7449991.6799999997</v>
      </c>
      <c r="M664" s="87">
        <f t="shared" si="38"/>
        <v>84418322.979999989</v>
      </c>
      <c r="N664" s="87">
        <f t="shared" si="38"/>
        <v>230430025.49999991</v>
      </c>
      <c r="O664" s="64">
        <f t="shared" si="38"/>
        <v>100</v>
      </c>
    </row>
    <row r="665" spans="1:15" ht="15.95" customHeight="1" x14ac:dyDescent="0.2">
      <c r="A665" s="47">
        <v>1</v>
      </c>
      <c r="B665" s="103" t="s">
        <v>88</v>
      </c>
      <c r="C665" s="116">
        <f t="shared" ref="C665:C702" si="39">SUM(D665:N665)</f>
        <v>1105919424.3899999</v>
      </c>
      <c r="D665" s="48">
        <v>6158258.4900000002</v>
      </c>
      <c r="E665" s="48">
        <v>236899847.69</v>
      </c>
      <c r="F665" s="48">
        <v>318204802.11999995</v>
      </c>
      <c r="G665" s="48">
        <v>42844262.880000003</v>
      </c>
      <c r="H665" s="48">
        <v>246588895.50999999</v>
      </c>
      <c r="I665" s="48">
        <v>1516275.9</v>
      </c>
      <c r="J665" s="48">
        <v>30006075.109999999</v>
      </c>
      <c r="K665" s="48">
        <v>162744787.47999999</v>
      </c>
      <c r="L665" s="48">
        <v>0</v>
      </c>
      <c r="M665" s="48">
        <v>7553106.21</v>
      </c>
      <c r="N665" s="48">
        <v>53403113</v>
      </c>
      <c r="O665" s="60">
        <f>(C665/$C$664*100)</f>
        <v>19.671756601204578</v>
      </c>
    </row>
    <row r="666" spans="1:15" ht="15.95" customHeight="1" x14ac:dyDescent="0.2">
      <c r="A666" s="47">
        <v>2</v>
      </c>
      <c r="B666" s="52" t="s">
        <v>113</v>
      </c>
      <c r="C666" s="116">
        <f t="shared" si="39"/>
        <v>1008130171.92</v>
      </c>
      <c r="D666" s="48">
        <v>3841659</v>
      </c>
      <c r="E666" s="48">
        <v>27544148.589999996</v>
      </c>
      <c r="F666" s="48">
        <v>913836791.90999997</v>
      </c>
      <c r="G666" s="48">
        <v>4897504.5599999996</v>
      </c>
      <c r="H666" s="48">
        <v>16248418.219999999</v>
      </c>
      <c r="I666" s="48">
        <v>192074.69</v>
      </c>
      <c r="J666" s="48">
        <v>628187.53999999992</v>
      </c>
      <c r="K666" s="48">
        <v>37189656.730000004</v>
      </c>
      <c r="L666" s="48">
        <v>0</v>
      </c>
      <c r="M666" s="48">
        <v>672492.15</v>
      </c>
      <c r="N666" s="48">
        <v>3079238.5300000003</v>
      </c>
      <c r="O666" s="60">
        <f t="shared" ref="O666:O702" si="40">(C666/$C$664*100)</f>
        <v>17.932311276004103</v>
      </c>
    </row>
    <row r="667" spans="1:15" ht="15.95" customHeight="1" x14ac:dyDescent="0.2">
      <c r="A667" s="47">
        <v>3</v>
      </c>
      <c r="B667" s="52" t="s">
        <v>85</v>
      </c>
      <c r="C667" s="116">
        <f t="shared" si="39"/>
        <v>735457577.86000001</v>
      </c>
      <c r="D667" s="48">
        <v>7356848.7400000002</v>
      </c>
      <c r="E667" s="48">
        <v>191056005.68000001</v>
      </c>
      <c r="F667" s="48">
        <v>8887970.3800000008</v>
      </c>
      <c r="G667" s="48">
        <v>5133900.88</v>
      </c>
      <c r="H667" s="48">
        <v>227223771.64000002</v>
      </c>
      <c r="I667" s="48">
        <v>782379</v>
      </c>
      <c r="J667" s="48">
        <v>5615461.0200000005</v>
      </c>
      <c r="K667" s="48">
        <v>260373859.28</v>
      </c>
      <c r="L667" s="48">
        <v>0</v>
      </c>
      <c r="M667" s="48">
        <v>5803121.5899999999</v>
      </c>
      <c r="N667" s="48">
        <v>23224259.649999999</v>
      </c>
      <c r="O667" s="60">
        <f t="shared" si="40"/>
        <v>13.082094538807349</v>
      </c>
    </row>
    <row r="668" spans="1:15" ht="15.95" customHeight="1" x14ac:dyDescent="0.2">
      <c r="A668" s="47">
        <v>4</v>
      </c>
      <c r="B668" s="52" t="s">
        <v>97</v>
      </c>
      <c r="C668" s="116">
        <f t="shared" si="39"/>
        <v>655763714.63</v>
      </c>
      <c r="D668" s="48">
        <v>3108702.69</v>
      </c>
      <c r="E668" s="48">
        <v>178236076.82999998</v>
      </c>
      <c r="F668" s="48">
        <v>28164131.640000001</v>
      </c>
      <c r="G668" s="48">
        <v>13100424.620000001</v>
      </c>
      <c r="H668" s="48">
        <v>158417119.18000001</v>
      </c>
      <c r="I668" s="48">
        <v>1580394.07</v>
      </c>
      <c r="J668" s="48">
        <v>6440134.8000000007</v>
      </c>
      <c r="K668" s="48">
        <v>231426051.33999997</v>
      </c>
      <c r="L668" s="48">
        <v>0</v>
      </c>
      <c r="M668" s="48">
        <v>6143300.4400000004</v>
      </c>
      <c r="N668" s="48">
        <v>29147379.02</v>
      </c>
      <c r="O668" s="60">
        <f t="shared" si="40"/>
        <v>11.664524464988485</v>
      </c>
    </row>
    <row r="669" spans="1:15" ht="15.95" customHeight="1" x14ac:dyDescent="0.2">
      <c r="A669" s="47">
        <v>5</v>
      </c>
      <c r="B669" s="52" t="s">
        <v>89</v>
      </c>
      <c r="C669" s="116">
        <f t="shared" si="39"/>
        <v>511617927.84000003</v>
      </c>
      <c r="D669" s="48">
        <v>506973.83</v>
      </c>
      <c r="E669" s="48">
        <v>17474957.140000001</v>
      </c>
      <c r="F669" s="48">
        <v>132503271.28999999</v>
      </c>
      <c r="G669" s="48">
        <v>3534857.02</v>
      </c>
      <c r="H669" s="48">
        <v>171954028.59</v>
      </c>
      <c r="I669" s="48">
        <v>3449722.77</v>
      </c>
      <c r="J669" s="48">
        <v>6024122.0600000005</v>
      </c>
      <c r="K669" s="48">
        <v>143179679.91999999</v>
      </c>
      <c r="L669" s="48">
        <v>0</v>
      </c>
      <c r="M669" s="48">
        <v>5335088.3600000003</v>
      </c>
      <c r="N669" s="48">
        <v>27655226.859999999</v>
      </c>
      <c r="O669" s="60">
        <f t="shared" si="40"/>
        <v>9.100503280184661</v>
      </c>
    </row>
    <row r="670" spans="1:15" ht="15.95" customHeight="1" x14ac:dyDescent="0.2">
      <c r="A670" s="47">
        <v>6</v>
      </c>
      <c r="B670" s="52" t="s">
        <v>94</v>
      </c>
      <c r="C670" s="116">
        <f t="shared" si="39"/>
        <v>432912668.10000002</v>
      </c>
      <c r="D670" s="48">
        <v>1310458.24</v>
      </c>
      <c r="E670" s="48">
        <v>14359103.67</v>
      </c>
      <c r="F670" s="48">
        <v>10229208.26</v>
      </c>
      <c r="G670" s="48">
        <v>2527568.1799999997</v>
      </c>
      <c r="H670" s="48">
        <v>206456190.93000001</v>
      </c>
      <c r="I670" s="48">
        <v>5078504.08</v>
      </c>
      <c r="J670" s="48">
        <v>7659751.5199999996</v>
      </c>
      <c r="K670" s="48">
        <v>117624031.91000001</v>
      </c>
      <c r="L670" s="48">
        <v>0</v>
      </c>
      <c r="M670" s="48">
        <v>6960874.6499999994</v>
      </c>
      <c r="N670" s="48">
        <v>60706976.660000004</v>
      </c>
      <c r="O670" s="60">
        <f t="shared" si="40"/>
        <v>7.7005181829938261</v>
      </c>
    </row>
    <row r="671" spans="1:15" ht="15.95" customHeight="1" x14ac:dyDescent="0.2">
      <c r="A671" s="47">
        <v>7</v>
      </c>
      <c r="B671" s="52" t="s">
        <v>93</v>
      </c>
      <c r="C671" s="116">
        <f t="shared" si="39"/>
        <v>220306638.49000001</v>
      </c>
      <c r="D671" s="48">
        <v>13948361.25</v>
      </c>
      <c r="E671" s="48">
        <v>360226.82999999996</v>
      </c>
      <c r="F671" s="48">
        <v>205998050.41</v>
      </c>
      <c r="G671" s="48">
        <v>0</v>
      </c>
      <c r="H671" s="48">
        <v>0</v>
      </c>
      <c r="I671" s="48">
        <v>0</v>
      </c>
      <c r="J671" s="48">
        <v>0</v>
      </c>
      <c r="K671" s="48">
        <v>0</v>
      </c>
      <c r="L671" s="48">
        <v>0</v>
      </c>
      <c r="M671" s="48">
        <v>0</v>
      </c>
      <c r="N671" s="48">
        <v>0</v>
      </c>
      <c r="O671" s="60">
        <f t="shared" si="40"/>
        <v>3.9187471296973411</v>
      </c>
    </row>
    <row r="672" spans="1:15" ht="15.95" customHeight="1" x14ac:dyDescent="0.2">
      <c r="A672" s="47">
        <v>8</v>
      </c>
      <c r="B672" s="52" t="s">
        <v>79</v>
      </c>
      <c r="C672" s="116">
        <f t="shared" si="39"/>
        <v>138220606.92000002</v>
      </c>
      <c r="D672" s="48">
        <v>36409.589999999997</v>
      </c>
      <c r="E672" s="48">
        <v>87539806.570000008</v>
      </c>
      <c r="F672" s="48">
        <v>49763.73</v>
      </c>
      <c r="G672" s="48">
        <v>260956.36000000002</v>
      </c>
      <c r="H672" s="48">
        <v>14815208.92</v>
      </c>
      <c r="I672" s="48">
        <v>6571257.7699999996</v>
      </c>
      <c r="J672" s="48">
        <v>162084.53</v>
      </c>
      <c r="K672" s="48">
        <v>19781149.969999999</v>
      </c>
      <c r="L672" s="48">
        <v>0</v>
      </c>
      <c r="M672" s="48">
        <v>4971864.4400000004</v>
      </c>
      <c r="N672" s="48">
        <v>4032105.04</v>
      </c>
      <c r="O672" s="60">
        <f t="shared" si="40"/>
        <v>2.45862589681954</v>
      </c>
    </row>
    <row r="673" spans="1:15" ht="15.95" customHeight="1" x14ac:dyDescent="0.2">
      <c r="A673" s="47">
        <v>9</v>
      </c>
      <c r="B673" s="52" t="s">
        <v>162</v>
      </c>
      <c r="C673" s="116">
        <f t="shared" si="39"/>
        <v>113220255.66</v>
      </c>
      <c r="D673" s="48">
        <v>0</v>
      </c>
      <c r="E673" s="48">
        <v>98922860.909999996</v>
      </c>
      <c r="F673" s="48">
        <v>0</v>
      </c>
      <c r="G673" s="48">
        <v>1408459.53</v>
      </c>
      <c r="H673" s="48">
        <v>7874504.5499999998</v>
      </c>
      <c r="I673" s="48">
        <v>0</v>
      </c>
      <c r="J673" s="48">
        <v>0</v>
      </c>
      <c r="K673" s="48">
        <v>0</v>
      </c>
      <c r="L673" s="48">
        <v>0</v>
      </c>
      <c r="M673" s="48">
        <v>0</v>
      </c>
      <c r="N673" s="48">
        <v>5014430.67</v>
      </c>
      <c r="O673" s="60">
        <f t="shared" si="40"/>
        <v>2.0139272921245328</v>
      </c>
    </row>
    <row r="674" spans="1:15" ht="15.95" customHeight="1" x14ac:dyDescent="0.2">
      <c r="A674" s="47">
        <v>10</v>
      </c>
      <c r="B674" s="52" t="s">
        <v>91</v>
      </c>
      <c r="C674" s="116">
        <f t="shared" si="39"/>
        <v>107521547.75</v>
      </c>
      <c r="D674" s="48">
        <v>0</v>
      </c>
      <c r="E674" s="48">
        <v>85506.34</v>
      </c>
      <c r="F674" s="48">
        <v>0</v>
      </c>
      <c r="G674" s="48">
        <v>41317.870000000003</v>
      </c>
      <c r="H674" s="48">
        <v>15828209.469999999</v>
      </c>
      <c r="I674" s="48">
        <v>364527.59</v>
      </c>
      <c r="J674" s="48">
        <v>610098.71</v>
      </c>
      <c r="K674" s="48">
        <v>81395815.269999996</v>
      </c>
      <c r="L674" s="48">
        <v>0</v>
      </c>
      <c r="M674" s="48">
        <v>3474985.3</v>
      </c>
      <c r="N674" s="48">
        <v>5721087.2000000002</v>
      </c>
      <c r="O674" s="60">
        <f t="shared" si="40"/>
        <v>1.9125604181240035</v>
      </c>
    </row>
    <row r="675" spans="1:15" ht="15.95" customHeight="1" x14ac:dyDescent="0.2">
      <c r="A675" s="47">
        <v>11</v>
      </c>
      <c r="B675" s="52" t="s">
        <v>78</v>
      </c>
      <c r="C675" s="116">
        <f t="shared" si="39"/>
        <v>88859896.839999989</v>
      </c>
      <c r="D675" s="48">
        <v>0</v>
      </c>
      <c r="E675" s="48">
        <v>85896.88</v>
      </c>
      <c r="F675" s="48">
        <v>0</v>
      </c>
      <c r="G675" s="48">
        <v>0</v>
      </c>
      <c r="H675" s="48">
        <v>261519.96</v>
      </c>
      <c r="I675" s="48">
        <v>193311.21</v>
      </c>
      <c r="J675" s="48">
        <v>2420424.04</v>
      </c>
      <c r="K675" s="48">
        <v>84994868.529999986</v>
      </c>
      <c r="L675" s="48">
        <v>0</v>
      </c>
      <c r="M675" s="48">
        <v>837246.57</v>
      </c>
      <c r="N675" s="48">
        <v>66629.649999999994</v>
      </c>
      <c r="O675" s="60">
        <f t="shared" si="40"/>
        <v>1.5806126772832489</v>
      </c>
    </row>
    <row r="676" spans="1:15" ht="15.95" customHeight="1" x14ac:dyDescent="0.2">
      <c r="A676" s="47">
        <v>12</v>
      </c>
      <c r="B676" s="52" t="s">
        <v>99</v>
      </c>
      <c r="C676" s="116">
        <f t="shared" si="39"/>
        <v>62354616.5</v>
      </c>
      <c r="D676" s="48">
        <v>362727.57</v>
      </c>
      <c r="E676" s="48">
        <v>0</v>
      </c>
      <c r="F676" s="48">
        <v>1012.32</v>
      </c>
      <c r="G676" s="48">
        <v>7348.36</v>
      </c>
      <c r="H676" s="48">
        <v>1125285.1499999999</v>
      </c>
      <c r="I676" s="48">
        <v>0</v>
      </c>
      <c r="J676" s="48">
        <v>0</v>
      </c>
      <c r="K676" s="48">
        <v>36678876.399999999</v>
      </c>
      <c r="L676" s="48">
        <v>0</v>
      </c>
      <c r="M676" s="48">
        <v>21880016.280000001</v>
      </c>
      <c r="N676" s="48">
        <v>2299350.42</v>
      </c>
      <c r="O676" s="60">
        <f t="shared" si="40"/>
        <v>1.1091448542248303</v>
      </c>
    </row>
    <row r="677" spans="1:15" ht="15.95" customHeight="1" x14ac:dyDescent="0.2">
      <c r="A677" s="47">
        <v>13</v>
      </c>
      <c r="B677" s="52" t="s">
        <v>104</v>
      </c>
      <c r="C677" s="116">
        <f t="shared" si="39"/>
        <v>57896133.160000004</v>
      </c>
      <c r="D677" s="48">
        <v>0</v>
      </c>
      <c r="E677" s="48">
        <v>52289.23</v>
      </c>
      <c r="F677" s="48">
        <v>0</v>
      </c>
      <c r="G677" s="48">
        <v>0</v>
      </c>
      <c r="H677" s="48">
        <v>128208.18</v>
      </c>
      <c r="I677" s="48">
        <v>19258.62</v>
      </c>
      <c r="J677" s="48">
        <v>310540.32</v>
      </c>
      <c r="K677" s="48">
        <v>48775045.170000002</v>
      </c>
      <c r="L677" s="48">
        <v>0</v>
      </c>
      <c r="M677" s="48">
        <v>8458502.6600000001</v>
      </c>
      <c r="N677" s="48">
        <v>152288.98000000001</v>
      </c>
      <c r="O677" s="60">
        <f t="shared" si="40"/>
        <v>1.0298387156936419</v>
      </c>
    </row>
    <row r="678" spans="1:15" ht="15.95" customHeight="1" x14ac:dyDescent="0.2">
      <c r="A678" s="47">
        <v>14</v>
      </c>
      <c r="B678" s="52" t="s">
        <v>111</v>
      </c>
      <c r="C678" s="116">
        <f t="shared" si="39"/>
        <v>48211365.810000002</v>
      </c>
      <c r="D678" s="48">
        <v>109971.06</v>
      </c>
      <c r="E678" s="48">
        <v>2478480.5</v>
      </c>
      <c r="F678" s="48">
        <v>0</v>
      </c>
      <c r="G678" s="48">
        <v>2796998.53</v>
      </c>
      <c r="H678" s="48">
        <v>18251574.949999999</v>
      </c>
      <c r="I678" s="48">
        <v>525541.93999999994</v>
      </c>
      <c r="J678" s="48">
        <v>248221.19</v>
      </c>
      <c r="K678" s="48">
        <v>19890324.5</v>
      </c>
      <c r="L678" s="48">
        <v>0</v>
      </c>
      <c r="M678" s="48">
        <v>288167.32</v>
      </c>
      <c r="N678" s="48">
        <v>3622085.82</v>
      </c>
      <c r="O678" s="60">
        <f t="shared" si="40"/>
        <v>0.85756903505793225</v>
      </c>
    </row>
    <row r="679" spans="1:15" ht="15.95" customHeight="1" x14ac:dyDescent="0.2">
      <c r="A679" s="47">
        <v>15</v>
      </c>
      <c r="B679" s="51" t="s">
        <v>112</v>
      </c>
      <c r="C679" s="116">
        <f t="shared" si="39"/>
        <v>44999096.25</v>
      </c>
      <c r="D679" s="48">
        <v>4174.71</v>
      </c>
      <c r="E679" s="48">
        <v>483923.88</v>
      </c>
      <c r="F679" s="48">
        <v>0</v>
      </c>
      <c r="G679" s="48">
        <v>18626.34</v>
      </c>
      <c r="H679" s="48">
        <v>403403.53</v>
      </c>
      <c r="I679" s="48">
        <v>258207.99</v>
      </c>
      <c r="J679" s="48">
        <v>4179.3100000000004</v>
      </c>
      <c r="K679" s="48">
        <v>43717211.390000001</v>
      </c>
      <c r="L679" s="48">
        <v>0</v>
      </c>
      <c r="M679" s="48">
        <v>13800</v>
      </c>
      <c r="N679" s="48">
        <v>95569.1</v>
      </c>
      <c r="O679" s="60">
        <f t="shared" si="40"/>
        <v>0.80043016623244512</v>
      </c>
    </row>
    <row r="680" spans="1:15" ht="15.95" customHeight="1" x14ac:dyDescent="0.2">
      <c r="A680" s="47">
        <v>16</v>
      </c>
      <c r="B680" s="52" t="s">
        <v>98</v>
      </c>
      <c r="C680" s="116">
        <f t="shared" si="39"/>
        <v>37491281.729999997</v>
      </c>
      <c r="D680" s="48">
        <v>0</v>
      </c>
      <c r="E680" s="48">
        <v>1598308.48</v>
      </c>
      <c r="F680" s="48">
        <v>35892973.25</v>
      </c>
      <c r="G680" s="48">
        <v>0</v>
      </c>
      <c r="H680" s="48">
        <v>0</v>
      </c>
      <c r="I680" s="48">
        <v>0</v>
      </c>
      <c r="J680" s="48">
        <v>0</v>
      </c>
      <c r="K680" s="48">
        <v>0</v>
      </c>
      <c r="L680" s="48">
        <v>0</v>
      </c>
      <c r="M680" s="48">
        <v>0</v>
      </c>
      <c r="N680" s="48">
        <v>0</v>
      </c>
      <c r="O680" s="60">
        <f t="shared" si="40"/>
        <v>0.66688345696301232</v>
      </c>
    </row>
    <row r="681" spans="1:15" ht="15.95" customHeight="1" x14ac:dyDescent="0.2">
      <c r="A681" s="47">
        <v>17</v>
      </c>
      <c r="B681" s="52" t="s">
        <v>80</v>
      </c>
      <c r="C681" s="116">
        <f t="shared" si="39"/>
        <v>36932024.170000002</v>
      </c>
      <c r="D681" s="48">
        <v>6293172.46</v>
      </c>
      <c r="E681" s="48">
        <v>4918422.1999999993</v>
      </c>
      <c r="F681" s="48">
        <v>0</v>
      </c>
      <c r="G681" s="48">
        <v>0</v>
      </c>
      <c r="H681" s="48">
        <v>2311919.13</v>
      </c>
      <c r="I681" s="48">
        <v>265886.76</v>
      </c>
      <c r="J681" s="48">
        <v>43863.38</v>
      </c>
      <c r="K681" s="48">
        <v>19479693.640000001</v>
      </c>
      <c r="L681" s="48">
        <v>0</v>
      </c>
      <c r="M681" s="48">
        <v>1189933.3400000001</v>
      </c>
      <c r="N681" s="48">
        <v>2429133.2599999998</v>
      </c>
      <c r="O681" s="60">
        <f t="shared" si="40"/>
        <v>0.65693555447113627</v>
      </c>
    </row>
    <row r="682" spans="1:15" ht="15.95" customHeight="1" x14ac:dyDescent="0.2">
      <c r="A682" s="47">
        <v>18</v>
      </c>
      <c r="B682" s="52" t="s">
        <v>81</v>
      </c>
      <c r="C682" s="116">
        <f t="shared" si="39"/>
        <v>34662804.549999997</v>
      </c>
      <c r="D682" s="48">
        <v>0</v>
      </c>
      <c r="E682" s="48">
        <v>13676839.16</v>
      </c>
      <c r="F682" s="48">
        <v>0</v>
      </c>
      <c r="G682" s="48">
        <v>0</v>
      </c>
      <c r="H682" s="48">
        <v>4278600.04</v>
      </c>
      <c r="I682" s="48">
        <v>0</v>
      </c>
      <c r="J682" s="48">
        <v>3055.29</v>
      </c>
      <c r="K682" s="48">
        <v>14761060.869999999</v>
      </c>
      <c r="L682" s="48">
        <v>0</v>
      </c>
      <c r="M682" s="48">
        <v>1351198</v>
      </c>
      <c r="N682" s="48">
        <v>592051.18999999994</v>
      </c>
      <c r="O682" s="60">
        <f t="shared" si="40"/>
        <v>0.61657136965365722</v>
      </c>
    </row>
    <row r="683" spans="1:15" ht="15.95" customHeight="1" x14ac:dyDescent="0.2">
      <c r="A683" s="47">
        <v>19</v>
      </c>
      <c r="B683" s="52" t="s">
        <v>107</v>
      </c>
      <c r="C683" s="116">
        <f t="shared" si="39"/>
        <v>29424062.080000002</v>
      </c>
      <c r="D683" s="48">
        <v>0</v>
      </c>
      <c r="E683" s="48">
        <v>29199169.57</v>
      </c>
      <c r="F683" s="48">
        <v>0</v>
      </c>
      <c r="G683" s="48">
        <v>0</v>
      </c>
      <c r="H683" s="48">
        <v>0</v>
      </c>
      <c r="I683" s="48">
        <v>0</v>
      </c>
      <c r="J683" s="48">
        <v>0</v>
      </c>
      <c r="K683" s="48">
        <v>0</v>
      </c>
      <c r="L683" s="48">
        <v>0</v>
      </c>
      <c r="M683" s="48">
        <v>224892.51</v>
      </c>
      <c r="N683" s="48">
        <v>0</v>
      </c>
      <c r="O683" s="60">
        <f t="shared" si="40"/>
        <v>0.52338622027166126</v>
      </c>
    </row>
    <row r="684" spans="1:15" ht="15.95" customHeight="1" x14ac:dyDescent="0.2">
      <c r="A684" s="47">
        <v>20</v>
      </c>
      <c r="B684" s="51" t="s">
        <v>106</v>
      </c>
      <c r="C684" s="116">
        <f t="shared" si="39"/>
        <v>26746574.449999999</v>
      </c>
      <c r="D684" s="48">
        <v>0</v>
      </c>
      <c r="E684" s="48">
        <v>0</v>
      </c>
      <c r="F684" s="48">
        <v>26746574.449999999</v>
      </c>
      <c r="G684" s="48">
        <v>0</v>
      </c>
      <c r="H684" s="48">
        <v>0</v>
      </c>
      <c r="I684" s="48">
        <v>0</v>
      </c>
      <c r="J684" s="48">
        <v>0</v>
      </c>
      <c r="K684" s="48">
        <v>0</v>
      </c>
      <c r="L684" s="48">
        <v>0</v>
      </c>
      <c r="M684" s="48">
        <v>0</v>
      </c>
      <c r="N684" s="48">
        <v>0</v>
      </c>
      <c r="O684" s="60">
        <f t="shared" si="40"/>
        <v>0.47575988891470167</v>
      </c>
    </row>
    <row r="685" spans="1:15" ht="15.95" customHeight="1" x14ac:dyDescent="0.2">
      <c r="A685" s="47">
        <v>21</v>
      </c>
      <c r="B685" s="52" t="s">
        <v>83</v>
      </c>
      <c r="C685" s="116">
        <f t="shared" si="39"/>
        <v>26725374.550000001</v>
      </c>
      <c r="D685" s="48">
        <v>0</v>
      </c>
      <c r="E685" s="48">
        <v>0</v>
      </c>
      <c r="F685" s="48">
        <v>0</v>
      </c>
      <c r="G685" s="48">
        <v>0</v>
      </c>
      <c r="H685" s="48">
        <v>3000</v>
      </c>
      <c r="I685" s="48">
        <v>0</v>
      </c>
      <c r="J685" s="48">
        <v>0</v>
      </c>
      <c r="K685" s="48">
        <v>26720478</v>
      </c>
      <c r="L685" s="48">
        <v>0</v>
      </c>
      <c r="M685" s="48">
        <v>1896.55</v>
      </c>
      <c r="N685" s="48">
        <v>0</v>
      </c>
      <c r="O685" s="60">
        <f t="shared" si="40"/>
        <v>0.47538279157508312</v>
      </c>
    </row>
    <row r="686" spans="1:15" ht="15.95" customHeight="1" x14ac:dyDescent="0.2">
      <c r="A686" s="47">
        <v>22</v>
      </c>
      <c r="B686" s="52" t="s">
        <v>121</v>
      </c>
      <c r="C686" s="116">
        <f t="shared" si="39"/>
        <v>22498964.030000001</v>
      </c>
      <c r="D686" s="48">
        <v>0</v>
      </c>
      <c r="E686" s="48">
        <v>606941.34</v>
      </c>
      <c r="F686" s="48">
        <v>374494</v>
      </c>
      <c r="G686" s="48">
        <v>1939.66</v>
      </c>
      <c r="H686" s="48">
        <v>950265.89</v>
      </c>
      <c r="I686" s="48">
        <v>24181.03</v>
      </c>
      <c r="J686" s="48">
        <v>185427.11</v>
      </c>
      <c r="K686" s="48">
        <v>12901783.550000001</v>
      </c>
      <c r="L686" s="48">
        <v>0</v>
      </c>
      <c r="M686" s="48">
        <v>6626474.2199999997</v>
      </c>
      <c r="N686" s="48">
        <v>827457.23</v>
      </c>
      <c r="O686" s="60">
        <f t="shared" si="40"/>
        <v>0.40020469341294168</v>
      </c>
    </row>
    <row r="687" spans="1:15" ht="15.95" customHeight="1" x14ac:dyDescent="0.2">
      <c r="A687" s="47">
        <v>23</v>
      </c>
      <c r="B687" s="52" t="s">
        <v>116</v>
      </c>
      <c r="C687" s="116">
        <f t="shared" si="39"/>
        <v>22315430.959999997</v>
      </c>
      <c r="D687" s="48">
        <v>0</v>
      </c>
      <c r="E687" s="48">
        <v>209634.28</v>
      </c>
      <c r="F687" s="48">
        <v>7438.99</v>
      </c>
      <c r="G687" s="48">
        <v>0</v>
      </c>
      <c r="H687" s="48">
        <v>1416181.75</v>
      </c>
      <c r="I687" s="48">
        <v>21223.69</v>
      </c>
      <c r="J687" s="48">
        <v>43856.26</v>
      </c>
      <c r="K687" s="48">
        <v>18737392.84</v>
      </c>
      <c r="L687" s="48">
        <v>0</v>
      </c>
      <c r="M687" s="48">
        <v>444634.77</v>
      </c>
      <c r="N687" s="48">
        <v>1435068.38</v>
      </c>
      <c r="O687" s="60">
        <f t="shared" si="40"/>
        <v>0.3969400632765252</v>
      </c>
    </row>
    <row r="688" spans="1:15" ht="15.95" customHeight="1" x14ac:dyDescent="0.2">
      <c r="A688" s="47">
        <v>24</v>
      </c>
      <c r="B688" s="52" t="s">
        <v>115</v>
      </c>
      <c r="C688" s="116">
        <f t="shared" si="39"/>
        <v>15905425.760000002</v>
      </c>
      <c r="D688" s="48">
        <v>0</v>
      </c>
      <c r="E688" s="48">
        <v>7873013.3300000001</v>
      </c>
      <c r="F688" s="48">
        <v>0</v>
      </c>
      <c r="G688" s="48">
        <v>0</v>
      </c>
      <c r="H688" s="48">
        <v>3183136.64</v>
      </c>
      <c r="I688" s="48">
        <v>451076.4</v>
      </c>
      <c r="J688" s="48">
        <v>504694.62</v>
      </c>
      <c r="K688" s="48">
        <v>18414.55</v>
      </c>
      <c r="L688" s="48">
        <v>0</v>
      </c>
      <c r="M688" s="48">
        <v>71530.210000000006</v>
      </c>
      <c r="N688" s="48">
        <v>3803560.01</v>
      </c>
      <c r="O688" s="60">
        <f t="shared" si="40"/>
        <v>0.28292085055096222</v>
      </c>
    </row>
    <row r="689" spans="1:15" ht="15.95" customHeight="1" x14ac:dyDescent="0.2">
      <c r="A689" s="47">
        <v>25</v>
      </c>
      <c r="B689" s="52" t="s">
        <v>101</v>
      </c>
      <c r="C689" s="116">
        <f t="shared" si="39"/>
        <v>9183388.1699999999</v>
      </c>
      <c r="D689" s="48">
        <v>0</v>
      </c>
      <c r="E689" s="48">
        <v>1459248.62</v>
      </c>
      <c r="F689" s="48">
        <v>0</v>
      </c>
      <c r="G689" s="48">
        <v>0</v>
      </c>
      <c r="H689" s="48">
        <v>0</v>
      </c>
      <c r="I689" s="48">
        <v>0</v>
      </c>
      <c r="J689" s="48">
        <v>0</v>
      </c>
      <c r="K689" s="48">
        <v>0</v>
      </c>
      <c r="L689" s="48">
        <v>7449991.6799999997</v>
      </c>
      <c r="M689" s="48">
        <v>0</v>
      </c>
      <c r="N689" s="48">
        <v>274147.87</v>
      </c>
      <c r="O689" s="60">
        <f t="shared" si="40"/>
        <v>0.16335130107174473</v>
      </c>
    </row>
    <row r="690" spans="1:15" ht="15.95" customHeight="1" x14ac:dyDescent="0.2">
      <c r="A690" s="47">
        <v>26</v>
      </c>
      <c r="B690" s="52" t="s">
        <v>114</v>
      </c>
      <c r="C690" s="116">
        <f t="shared" si="39"/>
        <v>8250175.7200000007</v>
      </c>
      <c r="D690" s="48">
        <v>0</v>
      </c>
      <c r="E690" s="48">
        <v>0</v>
      </c>
      <c r="F690" s="48">
        <v>0</v>
      </c>
      <c r="G690" s="48">
        <v>0</v>
      </c>
      <c r="H690" s="48">
        <v>656913.6</v>
      </c>
      <c r="I690" s="48">
        <v>123542.54</v>
      </c>
      <c r="J690" s="48">
        <v>35561.550000000003</v>
      </c>
      <c r="K690" s="48">
        <v>5105727.92</v>
      </c>
      <c r="L690" s="48">
        <v>0</v>
      </c>
      <c r="M690" s="48">
        <v>822975.7</v>
      </c>
      <c r="N690" s="48">
        <v>1505454.41</v>
      </c>
      <c r="O690" s="60">
        <f t="shared" si="40"/>
        <v>0.14675160332817758</v>
      </c>
    </row>
    <row r="691" spans="1:15" ht="15.95" customHeight="1" x14ac:dyDescent="0.2">
      <c r="A691" s="47">
        <v>27</v>
      </c>
      <c r="B691" s="52" t="s">
        <v>96</v>
      </c>
      <c r="C691" s="116">
        <f t="shared" si="39"/>
        <v>8223980.0199999996</v>
      </c>
      <c r="D691" s="48">
        <v>44810.720000000001</v>
      </c>
      <c r="E691" s="48">
        <v>65756.05</v>
      </c>
      <c r="F691" s="48">
        <v>0</v>
      </c>
      <c r="G691" s="48">
        <v>16850.68</v>
      </c>
      <c r="H691" s="48">
        <v>2176239.3199999998</v>
      </c>
      <c r="I691" s="48">
        <v>0</v>
      </c>
      <c r="J691" s="48">
        <v>187300.97</v>
      </c>
      <c r="K691" s="48">
        <v>5088122.5999999996</v>
      </c>
      <c r="L691" s="48">
        <v>0</v>
      </c>
      <c r="M691" s="48">
        <v>79120.45</v>
      </c>
      <c r="N691" s="48">
        <v>565779.23</v>
      </c>
      <c r="O691" s="60">
        <f t="shared" si="40"/>
        <v>0.14628564222555707</v>
      </c>
    </row>
    <row r="692" spans="1:15" ht="15.95" customHeight="1" x14ac:dyDescent="0.2">
      <c r="A692" s="47">
        <v>28</v>
      </c>
      <c r="B692" s="52" t="s">
        <v>90</v>
      </c>
      <c r="C692" s="116">
        <f t="shared" si="39"/>
        <v>5383756.71</v>
      </c>
      <c r="D692" s="48">
        <v>133136.19</v>
      </c>
      <c r="E692" s="48">
        <v>0</v>
      </c>
      <c r="F692" s="48">
        <v>118080</v>
      </c>
      <c r="G692" s="48">
        <v>0</v>
      </c>
      <c r="H692" s="48">
        <v>60900</v>
      </c>
      <c r="I692" s="48">
        <v>0</v>
      </c>
      <c r="J692" s="48">
        <v>0</v>
      </c>
      <c r="K692" s="48">
        <v>3702146.86</v>
      </c>
      <c r="L692" s="48">
        <v>0</v>
      </c>
      <c r="M692" s="48">
        <v>600355.17000000004</v>
      </c>
      <c r="N692" s="48">
        <v>769138.49</v>
      </c>
      <c r="O692" s="60">
        <f t="shared" si="40"/>
        <v>9.5764618346981606E-2</v>
      </c>
    </row>
    <row r="693" spans="1:15" ht="15.95" customHeight="1" x14ac:dyDescent="0.2">
      <c r="A693" s="47">
        <v>29</v>
      </c>
      <c r="B693" s="52" t="s">
        <v>82</v>
      </c>
      <c r="C693" s="116">
        <f t="shared" si="39"/>
        <v>5273602.71</v>
      </c>
      <c r="D693" s="48">
        <v>0</v>
      </c>
      <c r="E693" s="48">
        <v>0</v>
      </c>
      <c r="F693" s="48">
        <v>0</v>
      </c>
      <c r="G693" s="48">
        <v>0</v>
      </c>
      <c r="H693" s="48">
        <v>0</v>
      </c>
      <c r="I693" s="48">
        <v>0</v>
      </c>
      <c r="J693" s="48">
        <v>0</v>
      </c>
      <c r="K693" s="48">
        <v>5273602.71</v>
      </c>
      <c r="L693" s="48">
        <v>0</v>
      </c>
      <c r="M693" s="48">
        <v>0</v>
      </c>
      <c r="N693" s="48">
        <v>0</v>
      </c>
      <c r="O693" s="60">
        <f t="shared" si="40"/>
        <v>9.3805232673071143E-2</v>
      </c>
    </row>
    <row r="694" spans="1:15" ht="15.95" customHeight="1" x14ac:dyDescent="0.2">
      <c r="A694" s="47">
        <v>30</v>
      </c>
      <c r="B694" s="52" t="s">
        <v>160</v>
      </c>
      <c r="C694" s="116">
        <f t="shared" si="39"/>
        <v>1180897.21</v>
      </c>
      <c r="D694" s="48">
        <v>0</v>
      </c>
      <c r="E694" s="48">
        <v>0</v>
      </c>
      <c r="F694" s="48">
        <v>0</v>
      </c>
      <c r="G694" s="48">
        <v>12912</v>
      </c>
      <c r="H694" s="48">
        <v>2586.21</v>
      </c>
      <c r="I694" s="48">
        <v>0</v>
      </c>
      <c r="J694" s="48">
        <v>0</v>
      </c>
      <c r="K694" s="48">
        <v>552652.91</v>
      </c>
      <c r="L694" s="48">
        <v>0</v>
      </c>
      <c r="M694" s="48">
        <v>612746.09</v>
      </c>
      <c r="N694" s="48">
        <v>0</v>
      </c>
      <c r="O694" s="60">
        <f t="shared" si="40"/>
        <v>2.1005438528195565E-2</v>
      </c>
    </row>
    <row r="695" spans="1:15" ht="15.95" customHeight="1" x14ac:dyDescent="0.2">
      <c r="A695" s="47">
        <v>31</v>
      </c>
      <c r="B695" s="52" t="s">
        <v>163</v>
      </c>
      <c r="C695" s="116">
        <f t="shared" si="39"/>
        <v>253411.56</v>
      </c>
      <c r="D695" s="48">
        <v>0</v>
      </c>
      <c r="E695" s="48">
        <v>0</v>
      </c>
      <c r="F695" s="48">
        <v>0</v>
      </c>
      <c r="G695" s="48">
        <v>0</v>
      </c>
      <c r="H695" s="48">
        <v>0</v>
      </c>
      <c r="I695" s="48">
        <v>0</v>
      </c>
      <c r="J695" s="48">
        <v>0</v>
      </c>
      <c r="K695" s="48">
        <v>253411.56</v>
      </c>
      <c r="L695" s="48">
        <v>0</v>
      </c>
      <c r="M695" s="48">
        <v>0</v>
      </c>
      <c r="N695" s="48">
        <v>0</v>
      </c>
      <c r="O695" s="60">
        <f t="shared" si="40"/>
        <v>4.5076073521370602E-3</v>
      </c>
    </row>
    <row r="696" spans="1:15" ht="15.95" customHeight="1" x14ac:dyDescent="0.2">
      <c r="A696" s="47">
        <v>32</v>
      </c>
      <c r="B696" s="52" t="s">
        <v>164</v>
      </c>
      <c r="C696" s="116">
        <f t="shared" si="39"/>
        <v>21314.620000000003</v>
      </c>
      <c r="D696" s="48">
        <v>2413.79</v>
      </c>
      <c r="E696" s="48">
        <v>0</v>
      </c>
      <c r="F696" s="48">
        <v>10406</v>
      </c>
      <c r="G696" s="48">
        <v>0</v>
      </c>
      <c r="H696" s="48">
        <v>0</v>
      </c>
      <c r="I696" s="48">
        <v>0</v>
      </c>
      <c r="J696" s="48">
        <v>0</v>
      </c>
      <c r="K696" s="48">
        <v>0</v>
      </c>
      <c r="L696" s="48">
        <v>0</v>
      </c>
      <c r="M696" s="48">
        <v>0</v>
      </c>
      <c r="N696" s="48">
        <v>8494.83</v>
      </c>
      <c r="O696" s="60">
        <f t="shared" si="40"/>
        <v>3.7913794390440449E-4</v>
      </c>
    </row>
    <row r="697" spans="1:15" ht="15.95" hidden="1" customHeight="1" x14ac:dyDescent="0.2">
      <c r="A697" s="47">
        <v>33</v>
      </c>
      <c r="B697" s="52" t="s">
        <v>87</v>
      </c>
      <c r="C697" s="116">
        <f t="shared" si="39"/>
        <v>0</v>
      </c>
      <c r="D697" s="48">
        <v>0</v>
      </c>
      <c r="E697" s="48">
        <v>0</v>
      </c>
      <c r="F697" s="48">
        <v>0</v>
      </c>
      <c r="G697" s="48">
        <v>0</v>
      </c>
      <c r="H697" s="48">
        <v>0</v>
      </c>
      <c r="I697" s="48">
        <v>0</v>
      </c>
      <c r="J697" s="48">
        <v>0</v>
      </c>
      <c r="K697" s="48">
        <v>0</v>
      </c>
      <c r="L697" s="48">
        <v>0</v>
      </c>
      <c r="M697" s="48">
        <v>0</v>
      </c>
      <c r="N697" s="48">
        <v>0</v>
      </c>
      <c r="O697" s="60">
        <f t="shared" si="40"/>
        <v>0</v>
      </c>
    </row>
    <row r="698" spans="1:15" ht="15.95" hidden="1" customHeight="1" x14ac:dyDescent="0.2">
      <c r="A698" s="47">
        <v>34</v>
      </c>
      <c r="B698" s="52" t="s">
        <v>84</v>
      </c>
      <c r="C698" s="116">
        <f t="shared" si="39"/>
        <v>0</v>
      </c>
      <c r="D698" s="48">
        <v>0</v>
      </c>
      <c r="E698" s="48">
        <v>0</v>
      </c>
      <c r="F698" s="48">
        <v>0</v>
      </c>
      <c r="G698" s="48">
        <v>0</v>
      </c>
      <c r="H698" s="48">
        <v>0</v>
      </c>
      <c r="I698" s="48">
        <v>0</v>
      </c>
      <c r="J698" s="48">
        <v>0</v>
      </c>
      <c r="K698" s="48">
        <v>0</v>
      </c>
      <c r="L698" s="48">
        <v>0</v>
      </c>
      <c r="M698" s="48">
        <v>0</v>
      </c>
      <c r="N698" s="48">
        <v>0</v>
      </c>
      <c r="O698" s="60">
        <f t="shared" si="40"/>
        <v>0</v>
      </c>
    </row>
    <row r="699" spans="1:15" ht="15.95" hidden="1" customHeight="1" x14ac:dyDescent="0.2">
      <c r="A699" s="47">
        <v>35</v>
      </c>
      <c r="B699" s="52" t="s">
        <v>103</v>
      </c>
      <c r="C699" s="116">
        <f t="shared" si="39"/>
        <v>0</v>
      </c>
      <c r="D699" s="48">
        <v>0</v>
      </c>
      <c r="E699" s="48">
        <v>0</v>
      </c>
      <c r="F699" s="48">
        <v>0</v>
      </c>
      <c r="G699" s="48">
        <v>0</v>
      </c>
      <c r="H699" s="48">
        <v>0</v>
      </c>
      <c r="I699" s="48">
        <v>0</v>
      </c>
      <c r="J699" s="48">
        <v>0</v>
      </c>
      <c r="K699" s="48">
        <v>0</v>
      </c>
      <c r="L699" s="48">
        <v>0</v>
      </c>
      <c r="M699" s="48">
        <v>0</v>
      </c>
      <c r="N699" s="48">
        <v>0</v>
      </c>
      <c r="O699" s="60">
        <f t="shared" si="40"/>
        <v>0</v>
      </c>
    </row>
    <row r="700" spans="1:15" ht="15.95" hidden="1" customHeight="1" x14ac:dyDescent="0.2">
      <c r="A700" s="47">
        <v>36</v>
      </c>
      <c r="B700" s="52" t="s">
        <v>102</v>
      </c>
      <c r="C700" s="116">
        <f t="shared" si="39"/>
        <v>0</v>
      </c>
      <c r="D700" s="48">
        <v>0</v>
      </c>
      <c r="E700" s="48">
        <v>0</v>
      </c>
      <c r="F700" s="48">
        <v>0</v>
      </c>
      <c r="G700" s="48">
        <v>0</v>
      </c>
      <c r="H700" s="48">
        <v>0</v>
      </c>
      <c r="I700" s="48">
        <v>0</v>
      </c>
      <c r="J700" s="48">
        <v>0</v>
      </c>
      <c r="K700" s="48">
        <v>0</v>
      </c>
      <c r="L700" s="48">
        <v>0</v>
      </c>
      <c r="M700" s="48">
        <v>0</v>
      </c>
      <c r="N700" s="48">
        <v>0</v>
      </c>
      <c r="O700" s="60">
        <f t="shared" si="40"/>
        <v>0</v>
      </c>
    </row>
    <row r="701" spans="1:15" ht="15.95" hidden="1" customHeight="1" x14ac:dyDescent="0.2">
      <c r="A701" s="47">
        <v>37</v>
      </c>
      <c r="B701" s="52" t="s">
        <v>100</v>
      </c>
      <c r="C701" s="116">
        <f t="shared" si="39"/>
        <v>0</v>
      </c>
      <c r="D701" s="48">
        <v>0</v>
      </c>
      <c r="E701" s="48">
        <v>0</v>
      </c>
      <c r="F701" s="48">
        <v>0</v>
      </c>
      <c r="G701" s="48">
        <v>0</v>
      </c>
      <c r="H701" s="48">
        <v>0</v>
      </c>
      <c r="I701" s="48">
        <v>0</v>
      </c>
      <c r="J701" s="48">
        <v>0</v>
      </c>
      <c r="K701" s="48">
        <v>0</v>
      </c>
      <c r="L701" s="48">
        <v>0</v>
      </c>
      <c r="M701" s="48">
        <v>0</v>
      </c>
      <c r="N701" s="48">
        <v>0</v>
      </c>
      <c r="O701" s="60">
        <f t="shared" si="40"/>
        <v>0</v>
      </c>
    </row>
    <row r="702" spans="1:15" ht="15.95" hidden="1" customHeight="1" x14ac:dyDescent="0.2">
      <c r="A702" s="47">
        <v>38</v>
      </c>
      <c r="B702" s="52" t="s">
        <v>117</v>
      </c>
      <c r="C702" s="116">
        <f t="shared" si="39"/>
        <v>0</v>
      </c>
      <c r="D702" s="48">
        <v>0</v>
      </c>
      <c r="E702" s="48">
        <v>0</v>
      </c>
      <c r="F702" s="48">
        <v>0</v>
      </c>
      <c r="G702" s="48">
        <v>0</v>
      </c>
      <c r="H702" s="48">
        <v>0</v>
      </c>
      <c r="I702" s="48">
        <v>0</v>
      </c>
      <c r="J702" s="48">
        <v>0</v>
      </c>
      <c r="K702" s="48">
        <v>0</v>
      </c>
      <c r="L702" s="48">
        <v>0</v>
      </c>
      <c r="M702" s="48">
        <v>0</v>
      </c>
      <c r="N702" s="48">
        <v>0</v>
      </c>
      <c r="O702" s="60">
        <f t="shared" si="40"/>
        <v>0</v>
      </c>
    </row>
    <row r="703" spans="1:15" x14ac:dyDescent="0.2">
      <c r="A703" s="81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132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110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105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109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88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85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97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94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89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87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91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162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93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96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164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104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98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90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99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112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103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102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111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113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116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121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100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106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114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115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117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160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163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101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107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133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110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105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109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88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85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97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94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89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87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91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162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93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96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164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104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98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90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99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112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103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102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111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113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116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121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100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106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114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115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117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160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163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101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107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6"/>
  <sheetViews>
    <sheetView zoomScaleNormal="100"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166</v>
      </c>
      <c r="B3" s="188"/>
      <c r="C3" s="188"/>
      <c r="D3" s="188"/>
      <c r="E3" s="188"/>
      <c r="F3" s="188"/>
      <c r="G3" s="188"/>
    </row>
    <row r="4" spans="1:9" x14ac:dyDescent="0.2">
      <c r="A4" s="188" t="s">
        <v>110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258355731.40000001</v>
      </c>
      <c r="C8" s="120">
        <f>C49+C89+C129+C169+C209+C248+C287+C326+C366+C405+C444+C483</f>
        <v>319636270.44</v>
      </c>
      <c r="D8" s="120">
        <f>C8-B8</f>
        <v>61280539.039999992</v>
      </c>
      <c r="E8" s="121">
        <f>(D8/B8*100)</f>
        <v>23.719442455535162</v>
      </c>
      <c r="F8" s="122">
        <f>(B8/B22*100)</f>
        <v>0.52829915543030581</v>
      </c>
      <c r="G8" s="122">
        <f>(C8/C22*100)</f>
        <v>0.55463731230251612</v>
      </c>
    </row>
    <row r="9" spans="1:9" ht="15.95" customHeight="1" x14ac:dyDescent="0.2">
      <c r="A9" s="59" t="s">
        <v>13</v>
      </c>
      <c r="B9" s="120">
        <f>B50+B90+B130+B170+B210+B249+B288+B327+B367+B406+B445+B484</f>
        <v>7477958243.3099995</v>
      </c>
      <c r="C9" s="120">
        <f>C50+C90+C130+C170+C210+C249+C288+C327+C367+C406+C445+C484</f>
        <v>8503740113.8400011</v>
      </c>
      <c r="D9" s="120">
        <f>C9-B9</f>
        <v>1025781870.5300016</v>
      </c>
      <c r="E9" s="121">
        <f t="shared" ref="E9:E15" si="0">(D9/B9*100)</f>
        <v>13.717405702922935</v>
      </c>
      <c r="F9" s="122">
        <f>(B9/B22*100)</f>
        <v>15.291315593720039</v>
      </c>
      <c r="G9" s="122">
        <f>(C9/C22*100)</f>
        <v>14.755808390476949</v>
      </c>
    </row>
    <row r="10" spans="1:9" ht="15.95" customHeight="1" x14ac:dyDescent="0.2">
      <c r="A10" s="68" t="s">
        <v>30</v>
      </c>
      <c r="B10" s="69">
        <f>(B8+B9)</f>
        <v>7736313974.7099991</v>
      </c>
      <c r="C10" s="69">
        <f>(C8+C9)</f>
        <v>8823376384.2800007</v>
      </c>
      <c r="D10" s="69">
        <f t="shared" ref="D10:D20" si="1">(C10-B10)</f>
        <v>1087062409.5700016</v>
      </c>
      <c r="E10" s="70">
        <f t="shared" si="0"/>
        <v>14.05142569347117</v>
      </c>
      <c r="F10" s="71">
        <f>(F8+F9)</f>
        <v>15.819614749150345</v>
      </c>
      <c r="G10" s="71">
        <f>(G8+G9)</f>
        <v>15.310445702779464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11998759313.010002</v>
      </c>
      <c r="C11" s="120">
        <f t="shared" si="2"/>
        <v>15502047152.09</v>
      </c>
      <c r="D11" s="120">
        <f t="shared" si="1"/>
        <v>3503287839.079998</v>
      </c>
      <c r="E11" s="121">
        <f t="shared" si="0"/>
        <v>29.197084029191721</v>
      </c>
      <c r="F11" s="122">
        <f>(B11/B22*100)</f>
        <v>24.535683326724527</v>
      </c>
      <c r="G11" s="122">
        <f>(C11/C22*100)</f>
        <v>26.899368321956551</v>
      </c>
    </row>
    <row r="12" spans="1:9" ht="15.95" customHeight="1" x14ac:dyDescent="0.2">
      <c r="A12" s="59" t="s">
        <v>15</v>
      </c>
      <c r="B12" s="120">
        <f t="shared" si="2"/>
        <v>522136503.08000004</v>
      </c>
      <c r="C12" s="120">
        <f t="shared" si="2"/>
        <v>630240321.25</v>
      </c>
      <c r="D12" s="120">
        <f t="shared" si="1"/>
        <v>108103818.16999996</v>
      </c>
      <c r="E12" s="121">
        <f t="shared" si="0"/>
        <v>20.704129577670351</v>
      </c>
      <c r="F12" s="122">
        <f>(B12/B22*100)</f>
        <v>1.0676917136760578</v>
      </c>
      <c r="G12" s="122">
        <f>(C12/C22*100)</f>
        <v>1.0936017911909357</v>
      </c>
    </row>
    <row r="13" spans="1:9" ht="15.95" customHeight="1" x14ac:dyDescent="0.2">
      <c r="A13" s="59" t="s">
        <v>27</v>
      </c>
      <c r="B13" s="120">
        <f t="shared" si="2"/>
        <v>11516151712.07</v>
      </c>
      <c r="C13" s="120">
        <f t="shared" si="2"/>
        <v>13386191328.34</v>
      </c>
      <c r="D13" s="120">
        <f t="shared" si="1"/>
        <v>1870039616.2700005</v>
      </c>
      <c r="E13" s="121">
        <f t="shared" si="0"/>
        <v>16.238407265076447</v>
      </c>
      <c r="F13" s="122">
        <f>(B13/B22*100)</f>
        <v>23.548822355616032</v>
      </c>
      <c r="G13" s="122">
        <f>(C13/C22*100)</f>
        <v>23.227905800857542</v>
      </c>
    </row>
    <row r="14" spans="1:9" ht="15.95" customHeight="1" x14ac:dyDescent="0.2">
      <c r="A14" s="59" t="s">
        <v>35</v>
      </c>
      <c r="B14" s="120">
        <f t="shared" si="2"/>
        <v>330763018.21000004</v>
      </c>
      <c r="C14" s="120">
        <f t="shared" si="2"/>
        <v>423760960.37</v>
      </c>
      <c r="D14" s="120">
        <f t="shared" si="1"/>
        <v>92997942.159999967</v>
      </c>
      <c r="E14" s="121">
        <f t="shared" si="0"/>
        <v>28.11618501466085</v>
      </c>
      <c r="F14" s="122">
        <f>(B14/B22*100)</f>
        <v>0.67636131864006277</v>
      </c>
      <c r="G14" s="122">
        <f>(C14/C22*100)</f>
        <v>0.73531592580157079</v>
      </c>
    </row>
    <row r="15" spans="1:9" ht="15.95" customHeight="1" x14ac:dyDescent="0.2">
      <c r="A15" s="59" t="s">
        <v>16</v>
      </c>
      <c r="B15" s="120">
        <f t="shared" si="2"/>
        <v>586339697.36000001</v>
      </c>
      <c r="C15" s="120">
        <f t="shared" si="2"/>
        <v>672634951.12000012</v>
      </c>
      <c r="D15" s="120">
        <f t="shared" si="1"/>
        <v>86295253.76000011</v>
      </c>
      <c r="E15" s="121">
        <f t="shared" si="0"/>
        <v>14.717620885733185</v>
      </c>
      <c r="F15" s="122">
        <f>(B15/B22*100)</f>
        <v>1.1989777243646977</v>
      </c>
      <c r="G15" s="122">
        <f>(C15/C22*100)</f>
        <v>1.1671655439364825</v>
      </c>
    </row>
    <row r="16" spans="1:9" ht="15.95" customHeight="1" x14ac:dyDescent="0.2">
      <c r="A16" s="59" t="s">
        <v>36</v>
      </c>
      <c r="B16" s="120">
        <f t="shared" si="2"/>
        <v>12402453226.219999</v>
      </c>
      <c r="C16" s="120">
        <f t="shared" si="2"/>
        <v>13998867637.320002</v>
      </c>
      <c r="D16" s="120">
        <f t="shared" si="1"/>
        <v>1596414411.1000023</v>
      </c>
      <c r="E16" s="121">
        <f>(D16/B16*100)</f>
        <v>12.871763206693867</v>
      </c>
      <c r="F16" s="122">
        <f>(B16/B22*100)</f>
        <v>25.36117750966951</v>
      </c>
      <c r="G16" s="122">
        <f>(C16/C22*100)</f>
        <v>24.291030273109453</v>
      </c>
    </row>
    <row r="17" spans="1:7" ht="15.95" customHeight="1" x14ac:dyDescent="0.2">
      <c r="A17" s="59" t="s">
        <v>34</v>
      </c>
      <c r="B17" s="120">
        <f t="shared" si="2"/>
        <v>324930280.63</v>
      </c>
      <c r="C17" s="120">
        <f t="shared" si="2"/>
        <v>255806601.75</v>
      </c>
      <c r="D17" s="120">
        <f t="shared" si="1"/>
        <v>-69123678.879999995</v>
      </c>
      <c r="E17" s="121">
        <f>(D17/B17*100)</f>
        <v>-21.273387862152351</v>
      </c>
      <c r="F17" s="122">
        <f>(B17/B22*100)</f>
        <v>0.66443423530940582</v>
      </c>
      <c r="G17" s="122">
        <f>(C17/C22*100)</f>
        <v>0.44387918138499521</v>
      </c>
    </row>
    <row r="18" spans="1:7" ht="15.95" customHeight="1" x14ac:dyDescent="0.2">
      <c r="A18" s="59" t="s">
        <v>17</v>
      </c>
      <c r="B18" s="120">
        <f t="shared" si="2"/>
        <v>984291277.72000003</v>
      </c>
      <c r="C18" s="120">
        <f t="shared" si="2"/>
        <v>1099164494.4400001</v>
      </c>
      <c r="D18" s="120">
        <f t="shared" si="1"/>
        <v>114873216.72000003</v>
      </c>
      <c r="E18" s="121">
        <f>(D18/B18*100)</f>
        <v>11.670652714315514</v>
      </c>
      <c r="F18" s="122">
        <f>(B18/B22*100)</f>
        <v>2.0127296882444643</v>
      </c>
      <c r="G18" s="122">
        <f>(C18/C22*100)</f>
        <v>1.9072855534678528</v>
      </c>
    </row>
    <row r="19" spans="1:7" ht="15.95" customHeight="1" x14ac:dyDescent="0.2">
      <c r="A19" s="59" t="s">
        <v>18</v>
      </c>
      <c r="B19" s="120">
        <f t="shared" si="2"/>
        <v>2501162988.7499995</v>
      </c>
      <c r="C19" s="120">
        <f t="shared" si="2"/>
        <v>2837691532.4799995</v>
      </c>
      <c r="D19" s="120">
        <f t="shared" si="1"/>
        <v>336528543.73000002</v>
      </c>
      <c r="E19" s="121">
        <f>(D19/B19*100)</f>
        <v>13.454882598362216</v>
      </c>
      <c r="F19" s="122">
        <f>(B19/B22*100)</f>
        <v>5.1145073786048938</v>
      </c>
      <c r="G19" s="122">
        <f>(C19/C22*100)</f>
        <v>4.9240019055151487</v>
      </c>
    </row>
    <row r="20" spans="1:7" ht="15.95" customHeight="1" x14ac:dyDescent="0.2">
      <c r="A20" s="62" t="s">
        <v>31</v>
      </c>
      <c r="B20" s="63">
        <f>SUM(B11:B19)</f>
        <v>41166988017.050003</v>
      </c>
      <c r="C20" s="63">
        <f>SUM(C11:C19)</f>
        <v>48806404979.160004</v>
      </c>
      <c r="D20" s="63">
        <f t="shared" si="1"/>
        <v>7639416962.1100006</v>
      </c>
      <c r="E20" s="64">
        <f>(D20/B20*100)</f>
        <v>18.557143308483017</v>
      </c>
      <c r="F20" s="65">
        <f>SUM(F11:F19)</f>
        <v>84.180385250849639</v>
      </c>
      <c r="G20" s="65">
        <f>SUM(G11:G19)</f>
        <v>84.689554297220553</v>
      </c>
    </row>
    <row r="21" spans="1:7" hidden="1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48903301991.760002</v>
      </c>
      <c r="C22" s="66">
        <f>(C10+C20)</f>
        <v>57629781363.440002</v>
      </c>
      <c r="D22" s="66">
        <f>(C22-B22)</f>
        <v>8726479371.6800003</v>
      </c>
      <c r="E22" s="57">
        <f>(D22/B22*100)</f>
        <v>17.844356140103535</v>
      </c>
      <c r="F22" s="67">
        <f>(F10+F20)</f>
        <v>99.999999999999986</v>
      </c>
      <c r="G22" s="67">
        <f>(G10+G20)</f>
        <v>100.00000000000001</v>
      </c>
    </row>
    <row r="23" spans="1:7" x14ac:dyDescent="0.2">
      <c r="A23" s="81" t="s">
        <v>95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142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110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95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143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110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95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144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110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95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145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110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95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146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110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5" hidden="1" customHeight="1" x14ac:dyDescent="0.2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5" hidden="1" customHeight="1" x14ac:dyDescent="0.2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5" hidden="1" customHeight="1" x14ac:dyDescent="0.2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5" hidden="1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hidden="1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hidden="1" customHeight="1" x14ac:dyDescent="0.2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hidden="1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hidden="1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hidden="1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hidden="1" customHeight="1" x14ac:dyDescent="0.2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5" hidden="1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hidden="1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">
      <c r="A224" s="81" t="s">
        <v>95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147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110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0.56097710633042297</v>
      </c>
    </row>
    <row r="249" spans="1:7" ht="15.95" hidden="1" customHeight="1" x14ac:dyDescent="0.2">
      <c r="A249" s="59" t="s">
        <v>13</v>
      </c>
      <c r="B249" s="48">
        <v>746866338.16000009</v>
      </c>
      <c r="C249" s="48">
        <f>'P.N.C. x Comp. x Ramos'!E400</f>
        <v>830947671.09000027</v>
      </c>
      <c r="D249" s="48">
        <f t="shared" ref="D249:D260" si="13">(C249-B249)</f>
        <v>84081332.930000186</v>
      </c>
      <c r="E249" s="60">
        <f t="shared" ref="E249:E255" si="14">(D249/B249*100)</f>
        <v>11.257882252016501</v>
      </c>
      <c r="F249" s="61">
        <f>(B249/B262*100)</f>
        <v>15.115164528962174</v>
      </c>
      <c r="G249" s="132">
        <f>(C249/C262*100)</f>
        <v>15.056169715392409</v>
      </c>
    </row>
    <row r="250" spans="1:7" ht="15.95" hidden="1" customHeight="1" x14ac:dyDescent="0.2">
      <c r="A250" s="62" t="s">
        <v>30</v>
      </c>
      <c r="B250" s="63">
        <v>769576825.99000013</v>
      </c>
      <c r="C250" s="63">
        <f>(C248+C249)</f>
        <v>861907910.57000029</v>
      </c>
      <c r="D250" s="63">
        <f t="shared" si="13"/>
        <v>92331084.580000162</v>
      </c>
      <c r="E250" s="64">
        <f t="shared" si="14"/>
        <v>11.997643570052084</v>
      </c>
      <c r="F250" s="65">
        <f>(F248+F249)</f>
        <v>15.574781923058605</v>
      </c>
      <c r="G250" s="133">
        <f>(G248+G249)</f>
        <v>15.617146821722832</v>
      </c>
    </row>
    <row r="251" spans="1:7" ht="15.95" hidden="1" customHeight="1" x14ac:dyDescent="0.2">
      <c r="A251" s="59" t="s">
        <v>14</v>
      </c>
      <c r="B251" s="48">
        <v>1138067917.2200003</v>
      </c>
      <c r="C251" s="48">
        <f>'P.N.C. x Comp. x Ramos'!F400</f>
        <v>1371246033.4099998</v>
      </c>
      <c r="D251" s="48">
        <f t="shared" si="13"/>
        <v>233178116.18999958</v>
      </c>
      <c r="E251" s="60">
        <f t="shared" si="14"/>
        <v>20.488945577131478</v>
      </c>
      <c r="F251" s="61">
        <f>(B251/B262*100)</f>
        <v>23.03234586297345</v>
      </c>
      <c r="G251" s="132">
        <f>(C251/C262*100)</f>
        <v>24.845984553392491</v>
      </c>
    </row>
    <row r="252" spans="1:7" ht="15.95" hidden="1" customHeight="1" x14ac:dyDescent="0.2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1.4199746802949524</v>
      </c>
    </row>
    <row r="253" spans="1:7" ht="15.95" hidden="1" customHeight="1" x14ac:dyDescent="0.2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24.958918609530411</v>
      </c>
    </row>
    <row r="254" spans="1:7" ht="15.95" hidden="1" customHeight="1" x14ac:dyDescent="0.2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0.47821407719211623</v>
      </c>
    </row>
    <row r="255" spans="1:7" ht="15.95" hidden="1" customHeight="1" x14ac:dyDescent="0.2">
      <c r="A255" s="59" t="s">
        <v>16</v>
      </c>
      <c r="B255" s="48">
        <v>60406963.199999988</v>
      </c>
      <c r="C255" s="48">
        <f>'P.N.C. x Comp. x Ramos'!J400</f>
        <v>68484865.63000001</v>
      </c>
      <c r="D255" s="48">
        <f t="shared" si="13"/>
        <v>8077902.4300000221</v>
      </c>
      <c r="E255" s="60">
        <f t="shared" si="14"/>
        <v>13.37246900370589</v>
      </c>
      <c r="F255" s="61">
        <f>(B255/B262*100)</f>
        <v>1.2225228810183162</v>
      </c>
      <c r="G255" s="132">
        <f>(C255/C262*100)</f>
        <v>1.240896142724063</v>
      </c>
    </row>
    <row r="256" spans="1:7" ht="15.95" hidden="1" customHeight="1" x14ac:dyDescent="0.2">
      <c r="A256" s="59" t="s">
        <v>36</v>
      </c>
      <c r="B256" s="48">
        <v>1210080899.6099999</v>
      </c>
      <c r="C256" s="48">
        <f>'P.N.C. x Comp. x Ramos'!K400</f>
        <v>1277291738.6800005</v>
      </c>
      <c r="D256" s="48">
        <f t="shared" si="13"/>
        <v>67210839.070000648</v>
      </c>
      <c r="E256" s="60">
        <f>(D256/B256*100)</f>
        <v>5.5542434470011228</v>
      </c>
      <c r="F256" s="61">
        <f>(B256/B262*100)</f>
        <v>24.489752659118164</v>
      </c>
      <c r="G256" s="132">
        <f>(C256/C262*100)</f>
        <v>23.143600809914069</v>
      </c>
    </row>
    <row r="257" spans="1:7" ht="15.95" hidden="1" customHeight="1" x14ac:dyDescent="0.2">
      <c r="A257" s="59" t="s">
        <v>34</v>
      </c>
      <c r="B257" s="48">
        <v>36261068.659999996</v>
      </c>
      <c r="C257" s="48">
        <f>'P.N.C. x Comp. x Ramos'!L400</f>
        <v>40382250.880000003</v>
      </c>
      <c r="D257" s="48">
        <f t="shared" si="13"/>
        <v>4121182.2200000063</v>
      </c>
      <c r="E257" s="60">
        <f>(D257/B257*100)</f>
        <v>11.365308228067008</v>
      </c>
      <c r="F257" s="61">
        <f>(B257/B262*100)</f>
        <v>0.73385556529724993</v>
      </c>
      <c r="G257" s="132">
        <f>(C257/C262*100)</f>
        <v>0.73169712593487923</v>
      </c>
    </row>
    <row r="258" spans="1:7" ht="15.95" hidden="1" customHeight="1" x14ac:dyDescent="0.2">
      <c r="A258" s="59" t="s">
        <v>17</v>
      </c>
      <c r="B258" s="48">
        <v>148022975.91000003</v>
      </c>
      <c r="C258" s="48">
        <f>'P.N.C. x Comp. x Ramos'!M400</f>
        <v>83157679.959999993</v>
      </c>
      <c r="D258" s="48">
        <f t="shared" si="13"/>
        <v>-64865295.950000033</v>
      </c>
      <c r="E258" s="60">
        <f>(D258/B258*100)</f>
        <v>-43.821099765916756</v>
      </c>
      <c r="F258" s="61">
        <f>(B258/B262*100)</f>
        <v>2.9957055508196455</v>
      </c>
      <c r="G258" s="132">
        <f>(C258/C262*100)</f>
        <v>1.506756906814217</v>
      </c>
    </row>
    <row r="259" spans="1:7" ht="15.95" hidden="1" customHeight="1" x14ac:dyDescent="0.2">
      <c r="A259" s="59" t="s">
        <v>18</v>
      </c>
      <c r="B259" s="48">
        <v>272435207.68999994</v>
      </c>
      <c r="C259" s="48">
        <f>'P.N.C. x Comp. x Ramos'!N400</f>
        <v>334274419.40999997</v>
      </c>
      <c r="D259" s="48">
        <f t="shared" si="13"/>
        <v>61839211.720000029</v>
      </c>
      <c r="E259" s="60">
        <f>(D259/B259*100)</f>
        <v>22.698685769853199</v>
      </c>
      <c r="F259" s="61">
        <f>(B259/B262*100)</f>
        <v>5.5135742198012379</v>
      </c>
      <c r="G259" s="132">
        <f>(C259/C262*100)</f>
        <v>6.0568102724799715</v>
      </c>
    </row>
    <row r="260" spans="1:7" ht="15.95" hidden="1" customHeight="1" x14ac:dyDescent="0.2">
      <c r="A260" s="62" t="s">
        <v>31</v>
      </c>
      <c r="B260" s="63">
        <v>4171595575.5999999</v>
      </c>
      <c r="C260" s="63">
        <f>SUM(C251:C259)</f>
        <v>4657076577.5</v>
      </c>
      <c r="D260" s="63">
        <f t="shared" si="13"/>
        <v>485481001.9000001</v>
      </c>
      <c r="E260" s="64">
        <f>(D260/B260*100)</f>
        <v>11.637777274950087</v>
      </c>
      <c r="F260" s="65">
        <f>SUM(F251:F259)</f>
        <v>84.425218076941405</v>
      </c>
      <c r="G260" s="133">
        <f>SUM(G251:G259)</f>
        <v>84.382853178277173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4941172401.5900002</v>
      </c>
      <c r="C262" s="66">
        <f>(C250+C260)</f>
        <v>5518984488.0700006</v>
      </c>
      <c r="D262" s="66">
        <f>(C262-B262)</f>
        <v>577812086.4800005</v>
      </c>
      <c r="E262" s="57">
        <f>(D262/B262*100)</f>
        <v>11.693825665626818</v>
      </c>
      <c r="F262" s="67">
        <f>(F250+F260)</f>
        <v>100.00000000000001</v>
      </c>
      <c r="G262" s="134">
        <f>(G250+G260)</f>
        <v>100</v>
      </c>
    </row>
    <row r="263" spans="1:7" hidden="1" x14ac:dyDescent="0.2">
      <c r="A263" s="81" t="s">
        <v>95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148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110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>
        <v>29961106.5</v>
      </c>
      <c r="C287" s="129">
        <f>'P.N.C. x Comp. x Ramos'!D466</f>
        <v>34970897.420000002</v>
      </c>
      <c r="D287" s="129">
        <f>(C287-B287)</f>
        <v>5009790.9200000018</v>
      </c>
      <c r="E287" s="130">
        <f>(D287/B287*100)</f>
        <v>16.720980982461384</v>
      </c>
      <c r="F287" s="131">
        <f>(B287/B301*100)</f>
        <v>0.59386270514091344</v>
      </c>
      <c r="G287" s="131">
        <f>(C287/C301*100)</f>
        <v>0.53786593325857679</v>
      </c>
    </row>
    <row r="288" spans="1:7" ht="15.95" hidden="1" customHeight="1" x14ac:dyDescent="0.2">
      <c r="A288" s="59" t="s">
        <v>13</v>
      </c>
      <c r="B288" s="129">
        <v>772331156.6700002</v>
      </c>
      <c r="C288" s="129">
        <f>'P.N.C. x Comp. x Ramos'!E466</f>
        <v>911035441.64999986</v>
      </c>
      <c r="D288" s="129">
        <f t="shared" ref="D288:D299" si="15">(C288-B288)</f>
        <v>138704284.97999966</v>
      </c>
      <c r="E288" s="130">
        <f t="shared" ref="E288:E294" si="16">(D288/B288*100)</f>
        <v>17.959172536563212</v>
      </c>
      <c r="F288" s="131">
        <f>(B288/B301*100)</f>
        <v>15.308468996786115</v>
      </c>
      <c r="G288" s="131">
        <f>(C288/C301*100)</f>
        <v>14.012077590393071</v>
      </c>
    </row>
    <row r="289" spans="1:7" ht="15.95" hidden="1" customHeight="1" x14ac:dyDescent="0.2">
      <c r="A289" s="62" t="s">
        <v>30</v>
      </c>
      <c r="B289" s="63">
        <v>802292263.1700002</v>
      </c>
      <c r="C289" s="63">
        <f>(C287+C288)</f>
        <v>946006339.06999981</v>
      </c>
      <c r="D289" s="63">
        <f t="shared" si="15"/>
        <v>143714075.89999962</v>
      </c>
      <c r="E289" s="64">
        <f t="shared" si="16"/>
        <v>17.91293304165238</v>
      </c>
      <c r="F289" s="65">
        <f>(F287+F288)</f>
        <v>15.902331701927029</v>
      </c>
      <c r="G289" s="65">
        <f>(G287+G288)</f>
        <v>14.549943523651647</v>
      </c>
    </row>
    <row r="290" spans="1:7" ht="15.95" hidden="1" customHeight="1" x14ac:dyDescent="0.2">
      <c r="A290" s="59" t="s">
        <v>14</v>
      </c>
      <c r="B290" s="129">
        <v>1249668924.5</v>
      </c>
      <c r="C290" s="129">
        <f>'P.N.C. x Comp. x Ramos'!F466</f>
        <v>1951744983.8200002</v>
      </c>
      <c r="D290" s="129">
        <f t="shared" si="15"/>
        <v>702076059.32000017</v>
      </c>
      <c r="E290" s="130">
        <f t="shared" si="16"/>
        <v>56.180964858424801</v>
      </c>
      <c r="F290" s="131">
        <f>(B290/B301*100)</f>
        <v>24.769838458206003</v>
      </c>
      <c r="G290" s="131">
        <f>(C290/C301*100)</f>
        <v>30.0185930202843</v>
      </c>
    </row>
    <row r="291" spans="1:7" ht="15.95" hidden="1" customHeight="1" x14ac:dyDescent="0.2">
      <c r="A291" s="59" t="s">
        <v>15</v>
      </c>
      <c r="B291" s="129">
        <v>48258171.170000002</v>
      </c>
      <c r="C291" s="129">
        <f>'P.N.C. x Comp. x Ramos'!G466</f>
        <v>59056306.930000015</v>
      </c>
      <c r="D291" s="129">
        <f t="shared" si="15"/>
        <v>10798135.760000013</v>
      </c>
      <c r="E291" s="130">
        <f t="shared" si="16"/>
        <v>22.375766628124406</v>
      </c>
      <c r="F291" s="131">
        <f>(B291/B301*100)</f>
        <v>0.95653103052684119</v>
      </c>
      <c r="G291" s="131">
        <f>(C291/C301*100)</f>
        <v>0.90830885064857492</v>
      </c>
    </row>
    <row r="292" spans="1:7" ht="15.95" hidden="1" customHeight="1" x14ac:dyDescent="0.2">
      <c r="A292" s="59" t="s">
        <v>27</v>
      </c>
      <c r="B292" s="129">
        <v>1196910638.1499994</v>
      </c>
      <c r="C292" s="129">
        <f>'P.N.C. x Comp. x Ramos'!H466</f>
        <v>1455909423.73</v>
      </c>
      <c r="D292" s="129">
        <f t="shared" si="15"/>
        <v>258998785.58000064</v>
      </c>
      <c r="E292" s="130">
        <f t="shared" si="16"/>
        <v>21.638940897068238</v>
      </c>
      <c r="F292" s="131">
        <f>(B292/B301*100)</f>
        <v>23.724110101998257</v>
      </c>
      <c r="G292" s="131">
        <f>(C292/C301*100)</f>
        <v>22.392450257414446</v>
      </c>
    </row>
    <row r="293" spans="1:7" ht="15.95" hidden="1" customHeight="1" x14ac:dyDescent="0.2">
      <c r="A293" s="59" t="s">
        <v>35</v>
      </c>
      <c r="B293" s="129">
        <v>18211349.43</v>
      </c>
      <c r="C293" s="129">
        <f>'P.N.C. x Comp. x Ramos'!I466</f>
        <v>25619197.500000004</v>
      </c>
      <c r="D293" s="129">
        <f t="shared" si="15"/>
        <v>7407848.070000004</v>
      </c>
      <c r="E293" s="130">
        <f t="shared" si="16"/>
        <v>40.677095887232142</v>
      </c>
      <c r="F293" s="131">
        <f>(B293/B301*100)</f>
        <v>0.36096935327693025</v>
      </c>
      <c r="G293" s="131">
        <f>(C293/C301*100)</f>
        <v>0.39403317012941841</v>
      </c>
    </row>
    <row r="294" spans="1:7" ht="15.95" hidden="1" customHeight="1" x14ac:dyDescent="0.2">
      <c r="A294" s="59" t="s">
        <v>16</v>
      </c>
      <c r="B294" s="129">
        <v>57091558.720000006</v>
      </c>
      <c r="C294" s="129">
        <f>'P.N.C. x Comp. x Ramos'!J466</f>
        <v>68313941.739999995</v>
      </c>
      <c r="D294" s="129">
        <f t="shared" si="15"/>
        <v>11222383.019999988</v>
      </c>
      <c r="E294" s="130">
        <f t="shared" si="16"/>
        <v>19.656816649619032</v>
      </c>
      <c r="F294" s="131">
        <f>(B294/B301*100)</f>
        <v>1.1316186704309636</v>
      </c>
      <c r="G294" s="131">
        <f>(C294/C301*100)</f>
        <v>1.0506948559902625</v>
      </c>
    </row>
    <row r="295" spans="1:7" ht="15.95" hidden="1" customHeight="1" x14ac:dyDescent="0.2">
      <c r="A295" s="59" t="s">
        <v>36</v>
      </c>
      <c r="B295" s="129">
        <v>1241340024.8599999</v>
      </c>
      <c r="C295" s="129">
        <f>'P.N.C. x Comp. x Ramos'!K466</f>
        <v>1433373223.9400005</v>
      </c>
      <c r="D295" s="129">
        <f t="shared" si="15"/>
        <v>192033199.08000064</v>
      </c>
      <c r="E295" s="130">
        <f>(D295/B295*100)</f>
        <v>15.469830605168669</v>
      </c>
      <c r="F295" s="131">
        <f>(B295/B301*100)</f>
        <v>24.604750334005463</v>
      </c>
      <c r="G295" s="131">
        <f>(C295/C301*100)</f>
        <v>22.045834784938251</v>
      </c>
    </row>
    <row r="296" spans="1:7" ht="15.95" hidden="1" customHeight="1" x14ac:dyDescent="0.2">
      <c r="A296" s="59" t="s">
        <v>34</v>
      </c>
      <c r="B296" s="129">
        <v>87546895.430000007</v>
      </c>
      <c r="C296" s="129">
        <f>'P.N.C. x Comp. x Ramos'!L466</f>
        <v>82771275.060000002</v>
      </c>
      <c r="D296" s="129">
        <f t="shared" si="15"/>
        <v>-4775620.3700000048</v>
      </c>
      <c r="E296" s="130">
        <f>(D296/B296*100)</f>
        <v>-5.4549282947656943</v>
      </c>
      <c r="F296" s="131">
        <f>(B296/B301*100)</f>
        <v>1.7352775721667177</v>
      </c>
      <c r="G296" s="131">
        <f>(C296/C301*100)</f>
        <v>1.2730542362830006</v>
      </c>
    </row>
    <row r="297" spans="1:7" ht="15.95" hidden="1" customHeight="1" x14ac:dyDescent="0.2">
      <c r="A297" s="59" t="s">
        <v>17</v>
      </c>
      <c r="B297" s="129">
        <v>73580398.12999998</v>
      </c>
      <c r="C297" s="129">
        <f>'P.N.C. x Comp. x Ramos'!M466</f>
        <v>103896064.86000003</v>
      </c>
      <c r="D297" s="129">
        <f t="shared" si="15"/>
        <v>30315666.730000049</v>
      </c>
      <c r="E297" s="130">
        <f>(D297/B297*100)</f>
        <v>41.200737561162818</v>
      </c>
      <c r="F297" s="131">
        <f>(B297/B301*100)</f>
        <v>1.4584459448728035</v>
      </c>
      <c r="G297" s="131">
        <f>(C297/C301*100)</f>
        <v>1.597961677010276</v>
      </c>
    </row>
    <row r="298" spans="1:7" ht="15.95" hidden="1" customHeight="1" x14ac:dyDescent="0.2">
      <c r="A298" s="59" t="s">
        <v>18</v>
      </c>
      <c r="B298" s="129">
        <v>270223209.9600001</v>
      </c>
      <c r="C298" s="129">
        <f>'P.N.C. x Comp. x Ramos'!N466</f>
        <v>375096260.81999987</v>
      </c>
      <c r="D298" s="129">
        <f t="shared" si="15"/>
        <v>104873050.85999978</v>
      </c>
      <c r="E298" s="130">
        <f>(D298/B298*100)</f>
        <v>38.809786500398559</v>
      </c>
      <c r="F298" s="131">
        <f>(B298/B301*100)</f>
        <v>5.3561268325889992</v>
      </c>
      <c r="G298" s="131">
        <f>(C298/C301*100)</f>
        <v>5.7691256236498303</v>
      </c>
    </row>
    <row r="299" spans="1:7" ht="15.95" hidden="1" customHeight="1" x14ac:dyDescent="0.2">
      <c r="A299" s="62" t="s">
        <v>31</v>
      </c>
      <c r="B299" s="63">
        <v>4242831170.349999</v>
      </c>
      <c r="C299" s="63">
        <f>SUM(C290:C298)</f>
        <v>5555780678.4000006</v>
      </c>
      <c r="D299" s="63">
        <f t="shared" si="15"/>
        <v>1312949508.0500016</v>
      </c>
      <c r="E299" s="64">
        <f>(D299/B299*100)</f>
        <v>30.94512732972342</v>
      </c>
      <c r="F299" s="65">
        <f>SUM(F290:F298)</f>
        <v>84.097668298072975</v>
      </c>
      <c r="G299" s="65">
        <f>SUM(G290:G298)</f>
        <v>85.450056476348351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5045123433.5199995</v>
      </c>
      <c r="C301" s="66">
        <f>(C289+C299)</f>
        <v>6501787017.4700003</v>
      </c>
      <c r="D301" s="66">
        <f>(C301-B301)</f>
        <v>1456663583.9500008</v>
      </c>
      <c r="E301" s="57">
        <f>(D301/B301*100)</f>
        <v>28.872704565994766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95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149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110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>
        <v>21943948.48</v>
      </c>
      <c r="C326" s="129">
        <f>'P.N.C. x Comp. x Ramos'!D532</f>
        <v>32204874.970000003</v>
      </c>
      <c r="D326" s="129">
        <f>(C326-B326)</f>
        <v>10260926.490000002</v>
      </c>
      <c r="E326" s="130">
        <f>(D326/B326*100)</f>
        <v>46.759709171537402</v>
      </c>
      <c r="F326" s="131">
        <f>(B326/B340*100)</f>
        <v>0.42396941264634913</v>
      </c>
      <c r="G326" s="131">
        <f>(C326/C340*100)</f>
        <v>0.54519094941506385</v>
      </c>
    </row>
    <row r="327" spans="1:8" ht="15.95" hidden="1" customHeight="1" x14ac:dyDescent="0.2">
      <c r="A327" s="59" t="s">
        <v>13</v>
      </c>
      <c r="B327" s="48">
        <v>787307919.60000014</v>
      </c>
      <c r="C327" s="129">
        <f>'P.N.C. x Comp. x Ramos'!E532</f>
        <v>881818839.53999984</v>
      </c>
      <c r="D327" s="129">
        <f t="shared" ref="D327:D338" si="17">(C327-B327)</f>
        <v>94510919.9399997</v>
      </c>
      <c r="E327" s="130">
        <f t="shared" ref="E327:E333" si="18">(D327/B327*100)</f>
        <v>12.004314650869629</v>
      </c>
      <c r="F327" s="131">
        <f>(B327/B340*100)</f>
        <v>15.211231312762866</v>
      </c>
      <c r="G327" s="131">
        <f>(C327/C340*100)</f>
        <v>14.928163850620358</v>
      </c>
    </row>
    <row r="328" spans="1:8" ht="15.95" hidden="1" customHeight="1" x14ac:dyDescent="0.2">
      <c r="A328" s="62" t="s">
        <v>30</v>
      </c>
      <c r="B328" s="63">
        <v>809251868.08000016</v>
      </c>
      <c r="C328" s="63">
        <f>(C326+C327)</f>
        <v>914023714.50999987</v>
      </c>
      <c r="D328" s="63">
        <f t="shared" si="17"/>
        <v>104771846.42999971</v>
      </c>
      <c r="E328" s="64">
        <f t="shared" si="18"/>
        <v>12.946753731761826</v>
      </c>
      <c r="F328" s="65">
        <f>(F326+F327)</f>
        <v>15.635200725409215</v>
      </c>
      <c r="G328" s="65">
        <f>(G326+G327)</f>
        <v>15.473354800035422</v>
      </c>
    </row>
    <row r="329" spans="1:8" ht="15.95" hidden="1" customHeight="1" x14ac:dyDescent="0.2">
      <c r="A329" s="59" t="s">
        <v>14</v>
      </c>
      <c r="B329" s="129">
        <v>1478944291.8099997</v>
      </c>
      <c r="C329" s="129">
        <f>'P.N.C. x Comp. x Ramos'!F532</f>
        <v>1575272815.7500002</v>
      </c>
      <c r="D329" s="129">
        <f t="shared" si="17"/>
        <v>96328523.940000534</v>
      </c>
      <c r="E329" s="130">
        <f t="shared" si="18"/>
        <v>6.5133301148286842</v>
      </c>
      <c r="F329" s="131">
        <f>(B329/B340*100)</f>
        <v>28.574034582100712</v>
      </c>
      <c r="G329" s="131">
        <f>(C329/C340*100)</f>
        <v>26.667530391175543</v>
      </c>
    </row>
    <row r="330" spans="1:8" ht="15.95" hidden="1" customHeight="1" x14ac:dyDescent="0.2">
      <c r="A330" s="59" t="s">
        <v>15</v>
      </c>
      <c r="B330" s="129">
        <v>55429386.590000004</v>
      </c>
      <c r="C330" s="129">
        <f>'P.N.C. x Comp. x Ramos'!G532</f>
        <v>78775714.360000014</v>
      </c>
      <c r="D330" s="129">
        <f t="shared" si="17"/>
        <v>23346327.770000011</v>
      </c>
      <c r="E330" s="130">
        <f t="shared" si="18"/>
        <v>42.119044077987169</v>
      </c>
      <c r="F330" s="131">
        <f>(B330/B340*100)</f>
        <v>1.0709268889018881</v>
      </c>
      <c r="G330" s="131">
        <f>(C330/C340*100)</f>
        <v>1.3335809110510664</v>
      </c>
      <c r="H330" t="s">
        <v>63</v>
      </c>
    </row>
    <row r="331" spans="1:8" ht="15.95" hidden="1" customHeight="1" x14ac:dyDescent="0.2">
      <c r="A331" s="59" t="s">
        <v>27</v>
      </c>
      <c r="B331" s="129">
        <v>1096258241.03</v>
      </c>
      <c r="C331" s="129">
        <f>'P.N.C. x Comp. x Ramos'!H532</f>
        <v>1469162851.8100002</v>
      </c>
      <c r="D331" s="129">
        <f t="shared" si="17"/>
        <v>372904610.78000021</v>
      </c>
      <c r="E331" s="130">
        <f t="shared" si="18"/>
        <v>34.016128392306008</v>
      </c>
      <c r="F331" s="131">
        <f>(B331/B340*100)</f>
        <v>21.180325089708234</v>
      </c>
      <c r="G331" s="131">
        <f>(C331/C340*100)</f>
        <v>24.871212534430676</v>
      </c>
    </row>
    <row r="332" spans="1:8" ht="15.95" hidden="1" customHeight="1" x14ac:dyDescent="0.2">
      <c r="A332" s="59" t="s">
        <v>35</v>
      </c>
      <c r="B332" s="129">
        <v>19649178.850000001</v>
      </c>
      <c r="C332" s="136">
        <f>'P.N.C. x Comp. x Ramos'!I532</f>
        <v>27672922.270000007</v>
      </c>
      <c r="D332" s="129">
        <f t="shared" si="17"/>
        <v>8023743.4200000055</v>
      </c>
      <c r="E332" s="130">
        <f t="shared" si="18"/>
        <v>40.835006293405513</v>
      </c>
      <c r="F332" s="131">
        <f>(B332/B340*100)</f>
        <v>0.37963317420336773</v>
      </c>
      <c r="G332" s="131">
        <f>(C332/C340*100)</f>
        <v>0.46847027909671052</v>
      </c>
    </row>
    <row r="333" spans="1:8" ht="15.95" hidden="1" customHeight="1" x14ac:dyDescent="0.2">
      <c r="A333" s="59" t="s">
        <v>16</v>
      </c>
      <c r="B333" s="129">
        <v>68051056.949999988</v>
      </c>
      <c r="C333" s="129">
        <f>'P.N.C. x Comp. x Ramos'!J532</f>
        <v>80412244.75</v>
      </c>
      <c r="D333" s="129">
        <f t="shared" si="17"/>
        <v>12361187.800000012</v>
      </c>
      <c r="E333" s="130">
        <f t="shared" si="18"/>
        <v>18.164578706076973</v>
      </c>
      <c r="F333" s="131">
        <f>(B333/B340*100)</f>
        <v>1.3147846510554124</v>
      </c>
      <c r="G333" s="131">
        <f>(C333/C340*100)</f>
        <v>1.3612854606853013</v>
      </c>
    </row>
    <row r="334" spans="1:8" ht="15.95" hidden="1" customHeight="1" x14ac:dyDescent="0.2">
      <c r="A334" s="59" t="s">
        <v>36</v>
      </c>
      <c r="B334" s="129">
        <v>1289712438.3599997</v>
      </c>
      <c r="C334" s="129">
        <f>'P.N.C. x Comp. x Ramos'!K532</f>
        <v>1361874172.2800002</v>
      </c>
      <c r="D334" s="129">
        <f t="shared" si="17"/>
        <v>72161733.920000553</v>
      </c>
      <c r="E334" s="130">
        <f>(D334/B334*100)</f>
        <v>5.5951801171865512</v>
      </c>
      <c r="F334" s="131">
        <f>(B334/B340*100)</f>
        <v>24.917968863832282</v>
      </c>
      <c r="G334" s="131">
        <f>(C334/C340*100)</f>
        <v>23.054940398335212</v>
      </c>
    </row>
    <row r="335" spans="1:8" ht="15.95" hidden="1" customHeight="1" x14ac:dyDescent="0.2">
      <c r="A335" s="59" t="s">
        <v>34</v>
      </c>
      <c r="B335" s="129">
        <v>19055289.41</v>
      </c>
      <c r="C335" s="129">
        <f>'P.N.C. x Comp. x Ramos'!L532</f>
        <v>18653178.170000002</v>
      </c>
      <c r="D335" s="129">
        <f t="shared" si="17"/>
        <v>-402111.23999999836</v>
      </c>
      <c r="E335" s="130">
        <f>(D335/B335*100)</f>
        <v>-2.110234231283703</v>
      </c>
      <c r="F335" s="131">
        <f>(B335/B340*100)</f>
        <v>0.36815889657811918</v>
      </c>
      <c r="G335" s="131">
        <f>(C335/C340*100)</f>
        <v>0.31577653773175457</v>
      </c>
    </row>
    <row r="336" spans="1:8" ht="15.95" hidden="1" customHeight="1" x14ac:dyDescent="0.2">
      <c r="A336" s="59" t="s">
        <v>17</v>
      </c>
      <c r="B336" s="129">
        <v>100926869.77</v>
      </c>
      <c r="C336" s="129">
        <f>'P.N.C. x Comp. x Ramos'!M532</f>
        <v>112163832.82000001</v>
      </c>
      <c r="D336" s="129">
        <f t="shared" si="17"/>
        <v>11236963.050000012</v>
      </c>
      <c r="E336" s="130">
        <f>(D336/B336*100)</f>
        <v>11.133767524552855</v>
      </c>
      <c r="F336" s="131">
        <f>(B336/B340*100)</f>
        <v>1.9499638242233726</v>
      </c>
      <c r="G336" s="131">
        <f>(C336/C340*100)</f>
        <v>1.898802791879564</v>
      </c>
    </row>
    <row r="337" spans="1:7" ht="15.95" hidden="1" customHeight="1" x14ac:dyDescent="0.2">
      <c r="A337" s="59" t="s">
        <v>18</v>
      </c>
      <c r="B337" s="129">
        <v>238554310.83000001</v>
      </c>
      <c r="C337" s="129">
        <f>'P.N.C. x Comp. x Ramos'!N532</f>
        <v>269070283.92000002</v>
      </c>
      <c r="D337" s="129">
        <f t="shared" si="17"/>
        <v>30515973.090000004</v>
      </c>
      <c r="E337" s="130">
        <f>(D337/B337*100)</f>
        <v>12.792044287033017</v>
      </c>
      <c r="F337" s="131">
        <f>(B337/B340*100)</f>
        <v>4.6090033039874188</v>
      </c>
      <c r="G337" s="131">
        <f>(C337/C340*100)</f>
        <v>4.5550458955787585</v>
      </c>
    </row>
    <row r="338" spans="1:7" ht="15.95" hidden="1" customHeight="1" x14ac:dyDescent="0.2">
      <c r="A338" s="62" t="s">
        <v>31</v>
      </c>
      <c r="B338" s="63">
        <v>4366581063.5999985</v>
      </c>
      <c r="C338" s="63">
        <f>SUM(C329:C337)</f>
        <v>4993058016.1300001</v>
      </c>
      <c r="D338" s="63">
        <f t="shared" si="17"/>
        <v>626476952.53000164</v>
      </c>
      <c r="E338" s="64">
        <f>(D338/B338*100)</f>
        <v>14.347081696303308</v>
      </c>
      <c r="F338" s="65">
        <f>SUM(F329:F337)</f>
        <v>84.364799274590823</v>
      </c>
      <c r="G338" s="65">
        <f>SUM(G329:G337)</f>
        <v>84.526645199964591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5175832931.6799984</v>
      </c>
      <c r="C340" s="66">
        <f>(C328+C338)</f>
        <v>5907081730.6400003</v>
      </c>
      <c r="D340" s="66">
        <f>(C340-B340)</f>
        <v>731248798.96000195</v>
      </c>
      <c r="E340" s="57">
        <f>(D340/B340*100)</f>
        <v>14.128137608233221</v>
      </c>
      <c r="F340" s="67">
        <f>(F328+F338)</f>
        <v>100.00000000000004</v>
      </c>
      <c r="G340" s="67">
        <f>(G328+G338)</f>
        <v>100.00000000000001</v>
      </c>
    </row>
    <row r="341" spans="1:7" hidden="1" x14ac:dyDescent="0.2">
      <c r="A341" s="81" t="s">
        <v>95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150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110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>
        <v>25850830.050000004</v>
      </c>
      <c r="C366" s="48">
        <f>'P.N.C. x Comp. x Ramos'!D598</f>
        <v>33804622.760000005</v>
      </c>
      <c r="D366" s="48">
        <f>(C366-B366)</f>
        <v>7953792.7100000009</v>
      </c>
      <c r="E366" s="60">
        <f>(D366/B366*100)</f>
        <v>30.768036053836497</v>
      </c>
      <c r="F366" s="61">
        <f>(B366/B380*100)</f>
        <v>0.53488528038278904</v>
      </c>
      <c r="G366" s="61">
        <f>(C366/C380*100)</f>
        <v>0.57674562222503667</v>
      </c>
    </row>
    <row r="367" spans="1:7" ht="15.95" hidden="1" customHeight="1" x14ac:dyDescent="0.2">
      <c r="A367" s="51" t="s">
        <v>13</v>
      </c>
      <c r="B367" s="48">
        <v>764315910.42000008</v>
      </c>
      <c r="C367" s="48">
        <f>'P.N.C. x Comp. x Ramos'!E598</f>
        <v>875836045.21999991</v>
      </c>
      <c r="D367" s="48">
        <f t="shared" ref="D367:D378" si="19">(C367-B367)</f>
        <v>111520134.79999983</v>
      </c>
      <c r="E367" s="60">
        <f t="shared" ref="E367:E373" si="20">(D367/B367*100)</f>
        <v>14.590843037497189</v>
      </c>
      <c r="F367" s="61">
        <f>(B367/B380*100)</f>
        <v>15.814630681308756</v>
      </c>
      <c r="G367" s="61">
        <f>(C367/C380*100)</f>
        <v>14.942767101818832</v>
      </c>
    </row>
    <row r="368" spans="1:7" ht="15.95" hidden="1" customHeight="1" x14ac:dyDescent="0.2">
      <c r="A368" s="62" t="s">
        <v>30</v>
      </c>
      <c r="B368" s="63">
        <v>790166740.47000003</v>
      </c>
      <c r="C368" s="63">
        <f>(C366+C367)</f>
        <v>909640667.9799999</v>
      </c>
      <c r="D368" s="63">
        <f t="shared" si="19"/>
        <v>119473927.50999987</v>
      </c>
      <c r="E368" s="64">
        <f t="shared" si="20"/>
        <v>15.120090658198981</v>
      </c>
      <c r="F368" s="65">
        <f>(F366+F367)</f>
        <v>16.349515961691544</v>
      </c>
      <c r="G368" s="65">
        <f>(G366+G367)</f>
        <v>15.519512724043869</v>
      </c>
    </row>
    <row r="369" spans="1:7" ht="15.95" hidden="1" customHeight="1" x14ac:dyDescent="0.2">
      <c r="A369" s="59" t="s">
        <v>14</v>
      </c>
      <c r="B369" s="129">
        <v>1373312587.8499999</v>
      </c>
      <c r="C369" s="129">
        <f>'P.N.C. x Comp. x Ramos'!F598</f>
        <v>1693524358.1999998</v>
      </c>
      <c r="D369" s="129">
        <f t="shared" si="19"/>
        <v>320211770.3499999</v>
      </c>
      <c r="E369" s="130">
        <f t="shared" si="20"/>
        <v>23.316743266098648</v>
      </c>
      <c r="F369" s="131">
        <f>(B369/B380*100)</f>
        <v>28.415516530207537</v>
      </c>
      <c r="G369" s="131">
        <f>(C369/C380*100)</f>
        <v>28.893467223632307</v>
      </c>
    </row>
    <row r="370" spans="1:7" ht="15.95" hidden="1" customHeight="1" x14ac:dyDescent="0.2">
      <c r="A370" s="59" t="s">
        <v>15</v>
      </c>
      <c r="B370" s="129">
        <v>52306630.340000004</v>
      </c>
      <c r="C370" s="129">
        <f>'P.N.C. x Comp. x Ramos'!G598</f>
        <v>71617219.349999994</v>
      </c>
      <c r="D370" s="129">
        <f t="shared" si="19"/>
        <v>19310589.00999999</v>
      </c>
      <c r="E370" s="130">
        <f t="shared" si="20"/>
        <v>36.918052041354244</v>
      </c>
      <c r="F370" s="131">
        <f>(B370/B380*100)</f>
        <v>1.0822881347011057</v>
      </c>
      <c r="G370" s="131">
        <f>(C370/C380*100)</f>
        <v>1.2218718732432523</v>
      </c>
    </row>
    <row r="371" spans="1:7" ht="15.95" hidden="1" customHeight="1" x14ac:dyDescent="0.2">
      <c r="A371" s="59" t="s">
        <v>27</v>
      </c>
      <c r="B371" s="129">
        <v>1058463225.02</v>
      </c>
      <c r="C371" s="129">
        <f>'P.N.C. x Comp. x Ramos'!H598</f>
        <v>1405501301.5200005</v>
      </c>
      <c r="D371" s="129">
        <f t="shared" si="19"/>
        <v>347038076.50000048</v>
      </c>
      <c r="E371" s="130">
        <f t="shared" si="20"/>
        <v>32.786975333360594</v>
      </c>
      <c r="F371" s="131">
        <f>(B371/B380*100)</f>
        <v>21.900898261086734</v>
      </c>
      <c r="G371" s="131">
        <f>(C371/C380*100)</f>
        <v>23.979463650232773</v>
      </c>
    </row>
    <row r="372" spans="1:7" ht="15.95" hidden="1" customHeight="1" x14ac:dyDescent="0.2">
      <c r="A372" s="59" t="s">
        <v>35</v>
      </c>
      <c r="B372" s="129">
        <v>20411252.749999996</v>
      </c>
      <c r="C372" s="129">
        <f>'P.N.C. x Comp. x Ramos'!I598</f>
        <v>48475302.5</v>
      </c>
      <c r="D372" s="129">
        <f t="shared" si="19"/>
        <v>28064049.750000004</v>
      </c>
      <c r="E372" s="130">
        <f t="shared" si="20"/>
        <v>137.49302942711347</v>
      </c>
      <c r="F372" s="131">
        <f>(B372/B380*100)</f>
        <v>0.42233377531905286</v>
      </c>
      <c r="G372" s="131">
        <f>(C372/C380*100)</f>
        <v>0.82704423893146184</v>
      </c>
    </row>
    <row r="373" spans="1:7" ht="15.95" hidden="1" customHeight="1" x14ac:dyDescent="0.2">
      <c r="A373" s="59" t="s">
        <v>16</v>
      </c>
      <c r="B373" s="129">
        <v>78630552.520000011</v>
      </c>
      <c r="C373" s="129">
        <f>'P.N.C. x Comp. x Ramos'!J598</f>
        <v>83214358.330000013</v>
      </c>
      <c r="D373" s="129">
        <f t="shared" si="19"/>
        <v>4583805.8100000024</v>
      </c>
      <c r="E373" s="130">
        <f t="shared" si="20"/>
        <v>5.829548010404852</v>
      </c>
      <c r="F373" s="131">
        <f>(B373/B380*100)</f>
        <v>1.6269622696820838</v>
      </c>
      <c r="G373" s="131">
        <f>(C373/C380*100)</f>
        <v>1.4197323606841816</v>
      </c>
    </row>
    <row r="374" spans="1:7" ht="15.95" hidden="1" customHeight="1" x14ac:dyDescent="0.2">
      <c r="A374" s="59" t="s">
        <v>36</v>
      </c>
      <c r="B374" s="129">
        <v>1108513421.5599999</v>
      </c>
      <c r="C374" s="129">
        <f>'P.N.C. x Comp. x Ramos'!K598</f>
        <v>1285776618.6899998</v>
      </c>
      <c r="D374" s="129">
        <f t="shared" si="19"/>
        <v>177263197.12999988</v>
      </c>
      <c r="E374" s="130">
        <f>(D374/B374*100)</f>
        <v>15.991073602026319</v>
      </c>
      <c r="F374" s="131">
        <f>(B374/B380*100)</f>
        <v>22.936498021625624</v>
      </c>
      <c r="G374" s="131">
        <f>(C374/C380*100)</f>
        <v>21.936823293476905</v>
      </c>
    </row>
    <row r="375" spans="1:7" ht="15.95" hidden="1" customHeight="1" x14ac:dyDescent="0.2">
      <c r="A375" s="59" t="s">
        <v>34</v>
      </c>
      <c r="B375" s="129">
        <v>10784705.720000001</v>
      </c>
      <c r="C375" s="129">
        <f>'P.N.C. x Comp. x Ramos'!L598</f>
        <v>17850715.809999999</v>
      </c>
      <c r="D375" s="129">
        <f t="shared" si="19"/>
        <v>7066010.089999998</v>
      </c>
      <c r="E375" s="130">
        <f>(D375/B375*100)</f>
        <v>65.518802955339211</v>
      </c>
      <c r="F375" s="131">
        <f>(B375/B380*100)</f>
        <v>0.22314874732187054</v>
      </c>
      <c r="G375" s="131">
        <f>(C375/C380*100)</f>
        <v>0.30455367806035377</v>
      </c>
    </row>
    <row r="376" spans="1:7" ht="15.95" hidden="1" customHeight="1" x14ac:dyDescent="0.2">
      <c r="A376" s="59" t="s">
        <v>17</v>
      </c>
      <c r="B376" s="129">
        <v>87047439.780000031</v>
      </c>
      <c r="C376" s="129">
        <f>'P.N.C. x Comp. x Ramos'!M598</f>
        <v>77612294.24000001</v>
      </c>
      <c r="D376" s="129">
        <f t="shared" si="19"/>
        <v>-9435145.5400000215</v>
      </c>
      <c r="E376" s="130">
        <f>(D376/B376*100)</f>
        <v>-10.839084485248508</v>
      </c>
      <c r="F376" s="131">
        <f>(B376/B380*100)</f>
        <v>1.8011179580413224</v>
      </c>
      <c r="G376" s="131">
        <f>(C376/C380*100)</f>
        <v>1.324154724386619</v>
      </c>
    </row>
    <row r="377" spans="1:7" ht="15.95" hidden="1" customHeight="1" x14ac:dyDescent="0.2">
      <c r="A377" s="59" t="s">
        <v>18</v>
      </c>
      <c r="B377" s="129">
        <v>253330623.6999999</v>
      </c>
      <c r="C377" s="129">
        <f>'P.N.C. x Comp. x Ramos'!N598</f>
        <v>268057965.84999999</v>
      </c>
      <c r="D377" s="129">
        <f t="shared" si="19"/>
        <v>14727342.150000095</v>
      </c>
      <c r="E377" s="130">
        <f>(D377/B377*100)</f>
        <v>5.8134867134897048</v>
      </c>
      <c r="F377" s="131">
        <f>(B377/B380*100)</f>
        <v>5.2417203403231243</v>
      </c>
      <c r="G377" s="131">
        <f>(C377/C380*100)</f>
        <v>4.573376233308271</v>
      </c>
    </row>
    <row r="378" spans="1:7" ht="15.95" hidden="1" customHeight="1" x14ac:dyDescent="0.2">
      <c r="A378" s="62" t="s">
        <v>31</v>
      </c>
      <c r="B378" s="63">
        <v>4042800439.2399998</v>
      </c>
      <c r="C378" s="63">
        <f>SUM(C369:C377)</f>
        <v>4951630134.4900007</v>
      </c>
      <c r="D378" s="63">
        <f t="shared" si="19"/>
        <v>908829695.25000095</v>
      </c>
      <c r="E378" s="64">
        <f>(D378/B378*100)</f>
        <v>22.480201753931997</v>
      </c>
      <c r="F378" s="65">
        <f>SUM(F369:F377)</f>
        <v>83.650484038308448</v>
      </c>
      <c r="G378" s="65">
        <f>SUM(G369:G377)</f>
        <v>84.480487275956122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4832967179.71</v>
      </c>
      <c r="C380" s="66">
        <f>(C368+C378)</f>
        <v>5861270802.4700003</v>
      </c>
      <c r="D380" s="66">
        <f>(C380-B380)</f>
        <v>1028303622.7600002</v>
      </c>
      <c r="E380" s="57">
        <f>(D380/B380*100)</f>
        <v>21.276859215536888</v>
      </c>
      <c r="F380" s="67">
        <f>(F368+F378)</f>
        <v>100</v>
      </c>
      <c r="G380" s="67">
        <f>(G368+G378)</f>
        <v>99.999999999999986</v>
      </c>
    </row>
    <row r="381" spans="1:7" hidden="1" x14ac:dyDescent="0.2">
      <c r="A381" s="81" t="s">
        <v>95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x14ac:dyDescent="0.2">
      <c r="A399" s="188" t="s">
        <v>151</v>
      </c>
      <c r="B399" s="188"/>
      <c r="C399" s="188"/>
      <c r="D399" s="188"/>
      <c r="E399" s="188"/>
      <c r="F399" s="188"/>
      <c r="G399" s="188"/>
    </row>
    <row r="400" spans="1:7" x14ac:dyDescent="0.2">
      <c r="A400" s="188" t="s">
        <v>110</v>
      </c>
      <c r="B400" s="188"/>
      <c r="C400" s="188"/>
      <c r="D400" s="188"/>
      <c r="E400" s="188"/>
      <c r="F400" s="188"/>
      <c r="G400" s="188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"/>
      <c r="B402" s="1"/>
      <c r="C402" s="1"/>
      <c r="D402" s="1"/>
      <c r="E402" s="1"/>
      <c r="F402" s="1"/>
      <c r="G402" s="1"/>
    </row>
    <row r="403" spans="1:7" ht="18.75" customHeight="1" x14ac:dyDescent="0.2">
      <c r="A403" s="191" t="s">
        <v>20</v>
      </c>
      <c r="B403" s="191">
        <v>2018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customHeight="1" x14ac:dyDescent="0.2">
      <c r="A405" s="59" t="s">
        <v>12</v>
      </c>
      <c r="B405" s="129">
        <v>38622993.310000002</v>
      </c>
      <c r="C405" s="129">
        <f>'P.N.C. x Comp. x Ramos'!D664</f>
        <v>43218078.329999998</v>
      </c>
      <c r="D405" s="129">
        <f>(C405-B405)</f>
        <v>4595085.0199999958</v>
      </c>
      <c r="E405" s="130">
        <f>(D405/B405*100)</f>
        <v>11.897278346912247</v>
      </c>
      <c r="F405" s="131">
        <f>(B405/B419*100)</f>
        <v>0.70288921263674187</v>
      </c>
      <c r="G405" s="131">
        <f>(C405/C419*100)</f>
        <v>0.76874996399352669</v>
      </c>
    </row>
    <row r="406" spans="1:7" ht="15.95" customHeight="1" x14ac:dyDescent="0.2">
      <c r="A406" s="59" t="s">
        <v>13</v>
      </c>
      <c r="B406" s="129">
        <v>793413277.94000006</v>
      </c>
      <c r="C406" s="129">
        <f>'P.N.C. x Comp. x Ramos'!E664</f>
        <v>915186463.7700001</v>
      </c>
      <c r="D406" s="129">
        <f t="shared" ref="D406:D417" si="21">(C406-B406)</f>
        <v>121773185.83000004</v>
      </c>
      <c r="E406" s="130">
        <f t="shared" ref="E406:E412" si="22">(D406/B406*100)</f>
        <v>15.348014611775737</v>
      </c>
      <c r="F406" s="131">
        <f>(B406/B419*100)</f>
        <v>14.439109619253459</v>
      </c>
      <c r="G406" s="131">
        <f>(C406/C419*100)</f>
        <v>16.279057011708428</v>
      </c>
    </row>
    <row r="407" spans="1:7" ht="15.95" customHeight="1" x14ac:dyDescent="0.2">
      <c r="A407" s="62" t="s">
        <v>30</v>
      </c>
      <c r="B407" s="63">
        <v>832036271.25</v>
      </c>
      <c r="C407" s="63">
        <f>(C405+C406)</f>
        <v>958404542.10000014</v>
      </c>
      <c r="D407" s="63">
        <f t="shared" si="21"/>
        <v>126368270.85000014</v>
      </c>
      <c r="E407" s="64">
        <f t="shared" si="22"/>
        <v>15.18783197517967</v>
      </c>
      <c r="F407" s="65">
        <f>(F405+F406)</f>
        <v>15.141998831890202</v>
      </c>
      <c r="G407" s="65">
        <f>(G405+G406)</f>
        <v>17.047806975701956</v>
      </c>
    </row>
    <row r="408" spans="1:7" ht="15.95" customHeight="1" x14ac:dyDescent="0.2">
      <c r="A408" s="59" t="s">
        <v>14</v>
      </c>
      <c r="B408" s="129">
        <v>1600880919.6099999</v>
      </c>
      <c r="C408" s="129">
        <f>'P.N.C. x Comp. x Ramos'!F664</f>
        <v>1681024968.7500002</v>
      </c>
      <c r="D408" s="129">
        <f t="shared" si="21"/>
        <v>80144049.140000343</v>
      </c>
      <c r="E408" s="130">
        <f t="shared" si="22"/>
        <v>5.006246758161419</v>
      </c>
      <c r="F408" s="131">
        <f>(B408/B419*100)</f>
        <v>29.133990731332471</v>
      </c>
      <c r="G408" s="131">
        <f>(C408/C419*100)</f>
        <v>29.901558193570477</v>
      </c>
    </row>
    <row r="409" spans="1:7" ht="15.95" customHeight="1" x14ac:dyDescent="0.2">
      <c r="A409" s="59" t="s">
        <v>15</v>
      </c>
      <c r="B409" s="129">
        <v>69050362.840000018</v>
      </c>
      <c r="C409" s="129">
        <f>'P.N.C. x Comp. x Ramos'!G664</f>
        <v>76603927.470000029</v>
      </c>
      <c r="D409" s="129">
        <f t="shared" si="21"/>
        <v>7553564.6300000101</v>
      </c>
      <c r="E409" s="130">
        <f t="shared" si="22"/>
        <v>10.93921062732537</v>
      </c>
      <c r="F409" s="131">
        <f>(B409/B419*100)</f>
        <v>1.2566285264151875</v>
      </c>
      <c r="G409" s="131">
        <f>(C409/C419*100)</f>
        <v>1.3626072412258792</v>
      </c>
    </row>
    <row r="410" spans="1:7" ht="15.95" customHeight="1" x14ac:dyDescent="0.2">
      <c r="A410" s="59" t="s">
        <v>27</v>
      </c>
      <c r="B410" s="129">
        <v>1272697408.21</v>
      </c>
      <c r="C410" s="129">
        <f>'P.N.C. x Comp. x Ramos'!H664</f>
        <v>1100616081.3599999</v>
      </c>
      <c r="D410" s="129">
        <f t="shared" si="21"/>
        <v>-172081326.85000014</v>
      </c>
      <c r="E410" s="130">
        <f t="shared" si="22"/>
        <v>-13.520992950871639</v>
      </c>
      <c r="F410" s="131">
        <f>(B410/B419*100)</f>
        <v>23.161469438722506</v>
      </c>
      <c r="G410" s="131">
        <f>(C410/C419*100)</f>
        <v>19.57742235681205</v>
      </c>
    </row>
    <row r="411" spans="1:7" ht="15.95" customHeight="1" x14ac:dyDescent="0.2">
      <c r="A411" s="59" t="s">
        <v>35</v>
      </c>
      <c r="B411" s="129">
        <v>19067728.849999998</v>
      </c>
      <c r="C411" s="129">
        <f>'P.N.C. x Comp. x Ramos'!I664</f>
        <v>21417366.050000004</v>
      </c>
      <c r="D411" s="129">
        <f t="shared" si="21"/>
        <v>2349637.2000000067</v>
      </c>
      <c r="E411" s="130">
        <f t="shared" si="22"/>
        <v>12.322585550087718</v>
      </c>
      <c r="F411" s="131">
        <f>(B411/B419*100)</f>
        <v>0.34700834320568574</v>
      </c>
      <c r="G411" s="131">
        <f>(C411/C419*100)</f>
        <v>0.38096555922859526</v>
      </c>
    </row>
    <row r="412" spans="1:7" ht="15.95" customHeight="1" x14ac:dyDescent="0.2">
      <c r="A412" s="59" t="s">
        <v>16</v>
      </c>
      <c r="B412" s="129">
        <v>61055193.050000004</v>
      </c>
      <c r="C412" s="129">
        <f>'P.N.C. x Comp. x Ramos'!J664</f>
        <v>61133039.329999991</v>
      </c>
      <c r="D412" s="129">
        <f t="shared" si="21"/>
        <v>77846.279999986291</v>
      </c>
      <c r="E412" s="130">
        <f t="shared" si="22"/>
        <v>0.12750148858957097</v>
      </c>
      <c r="F412" s="131">
        <f>(B412/B419*100)</f>
        <v>1.1111266344855646</v>
      </c>
      <c r="G412" s="131">
        <f>(C412/C419*100)</f>
        <v>1.0874158130055003</v>
      </c>
    </row>
    <row r="413" spans="1:7" ht="15.95" customHeight="1" x14ac:dyDescent="0.2">
      <c r="A413" s="59" t="s">
        <v>36</v>
      </c>
      <c r="B413" s="129">
        <v>1321014014.4799998</v>
      </c>
      <c r="C413" s="129">
        <f>'P.N.C. x Comp. x Ramos'!K664</f>
        <v>1400365845.8999999</v>
      </c>
      <c r="D413" s="129">
        <f t="shared" si="21"/>
        <v>79351831.420000076</v>
      </c>
      <c r="E413" s="130">
        <f>(D413/B413*100)</f>
        <v>6.006887932315836</v>
      </c>
      <c r="F413" s="131">
        <f>(B413/B419*100)</f>
        <v>24.040770042531655</v>
      </c>
      <c r="G413" s="131">
        <f>(C413/C419*100)</f>
        <v>24.909279524029905</v>
      </c>
    </row>
    <row r="414" spans="1:7" ht="15.95" customHeight="1" x14ac:dyDescent="0.2">
      <c r="A414" s="59" t="s">
        <v>34</v>
      </c>
      <c r="B414" s="129">
        <v>7380569.8200000003</v>
      </c>
      <c r="C414" s="129">
        <f>'P.N.C. x Comp. x Ramos'!L664</f>
        <v>7449991.6799999997</v>
      </c>
      <c r="D414" s="129">
        <f t="shared" si="21"/>
        <v>69421.859999999404</v>
      </c>
      <c r="E414" s="130">
        <f>(D414/B414*100)</f>
        <v>0.94060298449963586</v>
      </c>
      <c r="F414" s="131">
        <f>(B414/B419*100)</f>
        <v>0.13431695642934877</v>
      </c>
      <c r="G414" s="131">
        <f>(C414/C419*100)</f>
        <v>0.13251817427006068</v>
      </c>
    </row>
    <row r="415" spans="1:7" ht="15.95" customHeight="1" x14ac:dyDescent="0.2">
      <c r="A415" s="59" t="s">
        <v>17</v>
      </c>
      <c r="B415" s="129">
        <v>93825265.310000002</v>
      </c>
      <c r="C415" s="129">
        <f>'P.N.C. x Comp. x Ramos'!M664</f>
        <v>84418322.979999989</v>
      </c>
      <c r="D415" s="129">
        <f t="shared" si="21"/>
        <v>-9406942.3300000131</v>
      </c>
      <c r="E415" s="130">
        <f>(D415/B415*100)</f>
        <v>-10.026022627188254</v>
      </c>
      <c r="F415" s="131">
        <f>(B415/B419*100)</f>
        <v>1.707500149712744</v>
      </c>
      <c r="G415" s="131">
        <f>(C415/C419*100)</f>
        <v>1.5016073194124573</v>
      </c>
    </row>
    <row r="416" spans="1:7" ht="15.95" customHeight="1" x14ac:dyDescent="0.2">
      <c r="A416" s="59" t="s">
        <v>18</v>
      </c>
      <c r="B416" s="129">
        <v>217882871.75999993</v>
      </c>
      <c r="C416" s="129">
        <f>'P.N.C. x Comp. x Ramos'!N664</f>
        <v>230430025.49999991</v>
      </c>
      <c r="D416" s="129">
        <f t="shared" si="21"/>
        <v>12547153.73999998</v>
      </c>
      <c r="E416" s="130">
        <f>(D416/B416*100)</f>
        <v>5.7586691595568782</v>
      </c>
      <c r="F416" s="131">
        <f>(B416/B419*100)</f>
        <v>3.9651903452746273</v>
      </c>
      <c r="G416" s="131">
        <f>(C416/C419*100)</f>
        <v>4.0988188427431256</v>
      </c>
    </row>
    <row r="417" spans="1:7" ht="15.95" customHeight="1" x14ac:dyDescent="0.2">
      <c r="A417" s="62" t="s">
        <v>31</v>
      </c>
      <c r="B417" s="63">
        <v>4662854333.9300003</v>
      </c>
      <c r="C417" s="63">
        <f>SUM(C408:C416)</f>
        <v>4663459569.0199995</v>
      </c>
      <c r="D417" s="63">
        <f t="shared" si="21"/>
        <v>605235.08999919891</v>
      </c>
      <c r="E417" s="64">
        <f>(D417/B417*100)</f>
        <v>1.2979927028710926E-2</v>
      </c>
      <c r="F417" s="65">
        <f>SUM(F408:F416)</f>
        <v>84.85800116810978</v>
      </c>
      <c r="G417" s="65">
        <f>SUM(G408:G416)</f>
        <v>82.952193024298055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customHeight="1" x14ac:dyDescent="0.2">
      <c r="A419" s="55" t="s">
        <v>19</v>
      </c>
      <c r="B419" s="66">
        <f>(B407+B417)</f>
        <v>5494890605.1800003</v>
      </c>
      <c r="C419" s="66">
        <f>(C407+C417)</f>
        <v>5621864111.1199999</v>
      </c>
      <c r="D419" s="66">
        <f>(C419-B419)</f>
        <v>126973505.93999958</v>
      </c>
      <c r="E419" s="57">
        <f>(D419/B419*100)</f>
        <v>2.3107558469007996</v>
      </c>
      <c r="F419" s="67">
        <f>(F407+F417)</f>
        <v>99.999999999999986</v>
      </c>
      <c r="G419" s="67">
        <f>(G407+G417)</f>
        <v>100.00000000000001</v>
      </c>
    </row>
    <row r="420" spans="1:7" x14ac:dyDescent="0.2">
      <c r="A420" s="81" t="s">
        <v>95</v>
      </c>
    </row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152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110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95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153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110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95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O5" sqref="O5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4.710937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118</v>
      </c>
      <c r="D7" s="191"/>
      <c r="E7" s="191" t="s">
        <v>52</v>
      </c>
      <c r="F7" s="191"/>
      <c r="G7" s="191" t="s">
        <v>154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88</v>
      </c>
      <c r="C9" s="48">
        <v>7499845019.0299997</v>
      </c>
      <c r="D9" s="48">
        <v>3117320692.5499997</v>
      </c>
      <c r="E9" s="47">
        <v>1</v>
      </c>
      <c r="F9" s="63">
        <f t="shared" ref="F9:F46" si="0">(C9+D9)</f>
        <v>10617165711.58</v>
      </c>
      <c r="G9" s="48">
        <v>8189691930.6000004</v>
      </c>
      <c r="H9" s="48">
        <v>4994383104.8800001</v>
      </c>
      <c r="I9" s="82">
        <v>1</v>
      </c>
      <c r="J9" s="63">
        <f t="shared" ref="J9:J46" si="1">(G9+H9)</f>
        <v>13184075035.48</v>
      </c>
      <c r="K9" s="48">
        <f>J9-F9</f>
        <v>2566909323.8999996</v>
      </c>
      <c r="L9" s="94">
        <f>K9/F9*100</f>
        <v>24.176973343274714</v>
      </c>
      <c r="M9" s="61">
        <f>(F9/$F$47*100)</f>
        <v>21.710529308161949</v>
      </c>
      <c r="N9" s="61">
        <f>(J9/$J$47*100)</f>
        <v>22.877190791919091</v>
      </c>
    </row>
    <row r="10" spans="1:14" ht="15.95" customHeight="1" x14ac:dyDescent="0.2">
      <c r="A10" s="98"/>
      <c r="B10" s="52" t="s">
        <v>113</v>
      </c>
      <c r="C10" s="48">
        <v>232017227.15000001</v>
      </c>
      <c r="D10" s="48">
        <v>7195892707.3399992</v>
      </c>
      <c r="E10" s="47">
        <v>2</v>
      </c>
      <c r="F10" s="63">
        <f t="shared" si="0"/>
        <v>7427909934.4899988</v>
      </c>
      <c r="G10" s="48">
        <v>745252803.20000005</v>
      </c>
      <c r="H10" s="48">
        <v>8658222945.3700008</v>
      </c>
      <c r="I10" s="82">
        <v>2</v>
      </c>
      <c r="J10" s="63">
        <f t="shared" si="1"/>
        <v>9403475748.5700016</v>
      </c>
      <c r="K10" s="48">
        <f t="shared" ref="K10:K43" si="2">J10-F10</f>
        <v>1975565814.0800028</v>
      </c>
      <c r="L10" s="94">
        <f t="shared" ref="L10:L43" si="3">K10/F10*100</f>
        <v>26.596523537622097</v>
      </c>
      <c r="M10" s="61">
        <f t="shared" ref="M10:M43" si="4">(F10/$F$47*100)</f>
        <v>15.188974224565799</v>
      </c>
      <c r="N10" s="61">
        <f t="shared" ref="N10:N43" si="5">(J10/$J$47*100)</f>
        <v>16.317042206471935</v>
      </c>
    </row>
    <row r="11" spans="1:14" ht="15.95" customHeight="1" x14ac:dyDescent="0.2">
      <c r="A11" s="98"/>
      <c r="B11" s="52" t="s">
        <v>119</v>
      </c>
      <c r="C11" s="48">
        <v>5555499066.1100016</v>
      </c>
      <c r="D11" s="48">
        <v>1200607756.55</v>
      </c>
      <c r="E11" s="47">
        <v>3</v>
      </c>
      <c r="F11" s="63">
        <f t="shared" si="0"/>
        <v>6756106822.6600018</v>
      </c>
      <c r="G11" s="48">
        <v>6419296424.96</v>
      </c>
      <c r="H11" s="48">
        <v>1183575226.9199998</v>
      </c>
      <c r="I11" s="82">
        <v>3</v>
      </c>
      <c r="J11" s="63">
        <f t="shared" si="1"/>
        <v>7602871651.8800001</v>
      </c>
      <c r="K11" s="48">
        <f t="shared" si="2"/>
        <v>846764829.21999836</v>
      </c>
      <c r="L11" s="94">
        <f t="shared" si="3"/>
        <v>12.533325056080324</v>
      </c>
      <c r="M11" s="61">
        <f t="shared" si="4"/>
        <v>13.815236492207372</v>
      </c>
      <c r="N11" s="61">
        <f t="shared" si="5"/>
        <v>13.192608876880485</v>
      </c>
    </row>
    <row r="12" spans="1:14" ht="15.95" customHeight="1" x14ac:dyDescent="0.2">
      <c r="A12" s="98"/>
      <c r="B12" s="52" t="s">
        <v>97</v>
      </c>
      <c r="C12" s="48">
        <v>5082964410.5699997</v>
      </c>
      <c r="D12" s="48">
        <v>1142276277.2799997</v>
      </c>
      <c r="E12" s="47">
        <v>4</v>
      </c>
      <c r="F12" s="63">
        <f t="shared" si="0"/>
        <v>6225240687.8499994</v>
      </c>
      <c r="G12" s="48">
        <v>6008559166.3800001</v>
      </c>
      <c r="H12" s="48">
        <v>1271007230.1500001</v>
      </c>
      <c r="I12" s="82">
        <v>4</v>
      </c>
      <c r="J12" s="63">
        <f t="shared" si="1"/>
        <v>7279566396.5300007</v>
      </c>
      <c r="K12" s="48">
        <f t="shared" si="2"/>
        <v>1054325708.6800013</v>
      </c>
      <c r="L12" s="94">
        <f t="shared" si="3"/>
        <v>16.936304338204341</v>
      </c>
      <c r="M12" s="61">
        <f t="shared" si="4"/>
        <v>12.729693976285949</v>
      </c>
      <c r="N12" s="61">
        <f t="shared" si="5"/>
        <v>12.631605090815279</v>
      </c>
    </row>
    <row r="13" spans="1:14" ht="15.95" customHeight="1" x14ac:dyDescent="0.2">
      <c r="A13" s="98"/>
      <c r="B13" s="52" t="s">
        <v>89</v>
      </c>
      <c r="C13" s="48">
        <v>3467600651.6900005</v>
      </c>
      <c r="D13" s="48">
        <v>704406941.26999998</v>
      </c>
      <c r="E13" s="47">
        <v>5</v>
      </c>
      <c r="F13" s="63">
        <f t="shared" si="0"/>
        <v>4172007592.9600005</v>
      </c>
      <c r="G13" s="48">
        <v>3725245775.6299996</v>
      </c>
      <c r="H13" s="48">
        <v>882100090.39999998</v>
      </c>
      <c r="I13" s="82">
        <v>5</v>
      </c>
      <c r="J13" s="63">
        <f t="shared" si="1"/>
        <v>4607345866.0299997</v>
      </c>
      <c r="K13" s="48">
        <f t="shared" si="2"/>
        <v>435338273.06999922</v>
      </c>
      <c r="L13" s="94">
        <f t="shared" si="3"/>
        <v>10.434743067213134</v>
      </c>
      <c r="M13" s="61">
        <f t="shared" si="4"/>
        <v>8.5311368006662747</v>
      </c>
      <c r="N13" s="61">
        <f t="shared" si="5"/>
        <v>7.9947307746561638</v>
      </c>
    </row>
    <row r="14" spans="1:14" ht="15.95" customHeight="1" x14ac:dyDescent="0.2">
      <c r="A14" s="98"/>
      <c r="B14" s="52" t="s">
        <v>94</v>
      </c>
      <c r="C14" s="48">
        <v>3292728987.1300006</v>
      </c>
      <c r="D14" s="48">
        <v>213805896.69999993</v>
      </c>
      <c r="E14" s="47">
        <v>6</v>
      </c>
      <c r="F14" s="63">
        <f t="shared" si="0"/>
        <v>3506534883.8300004</v>
      </c>
      <c r="G14" s="48">
        <v>3809212548.4299998</v>
      </c>
      <c r="H14" s="48">
        <v>292043431.93000001</v>
      </c>
      <c r="I14" s="82">
        <v>6</v>
      </c>
      <c r="J14" s="63">
        <f t="shared" si="1"/>
        <v>4101255980.3599997</v>
      </c>
      <c r="K14" s="48">
        <f t="shared" si="2"/>
        <v>594721096.52999926</v>
      </c>
      <c r="L14" s="94">
        <f t="shared" si="3"/>
        <v>16.960364468994452</v>
      </c>
      <c r="M14" s="61">
        <f t="shared" si="4"/>
        <v>7.1703438030029902</v>
      </c>
      <c r="N14" s="61">
        <f t="shared" si="5"/>
        <v>7.1165565499816621</v>
      </c>
    </row>
    <row r="15" spans="1:14" ht="15.95" customHeight="1" x14ac:dyDescent="0.2">
      <c r="A15" s="98"/>
      <c r="B15" s="52" t="s">
        <v>93</v>
      </c>
      <c r="C15" s="48">
        <v>75919322.900000006</v>
      </c>
      <c r="D15" s="48">
        <v>1653983632.6199999</v>
      </c>
      <c r="E15" s="47">
        <v>7</v>
      </c>
      <c r="F15" s="63">
        <f t="shared" si="0"/>
        <v>1729902955.52</v>
      </c>
      <c r="G15" s="48">
        <v>84563983.459999979</v>
      </c>
      <c r="H15" s="48">
        <v>1835819404.1299999</v>
      </c>
      <c r="I15" s="82">
        <v>7</v>
      </c>
      <c r="J15" s="63">
        <f t="shared" si="1"/>
        <v>1920383387.5899999</v>
      </c>
      <c r="K15" s="48">
        <f t="shared" si="2"/>
        <v>190480432.06999993</v>
      </c>
      <c r="L15" s="94">
        <f t="shared" si="3"/>
        <v>11.011047264945709</v>
      </c>
      <c r="M15" s="61">
        <f t="shared" si="4"/>
        <v>3.5373949918790379</v>
      </c>
      <c r="N15" s="61">
        <f t="shared" si="5"/>
        <v>3.3322760249239467</v>
      </c>
    </row>
    <row r="16" spans="1:14" ht="15.95" customHeight="1" x14ac:dyDescent="0.2">
      <c r="A16" s="98"/>
      <c r="B16" s="52" t="s">
        <v>79</v>
      </c>
      <c r="C16" s="48">
        <v>443264175.61000001</v>
      </c>
      <c r="D16" s="48">
        <v>775894673.21000004</v>
      </c>
      <c r="E16" s="47">
        <v>8</v>
      </c>
      <c r="F16" s="63">
        <f t="shared" si="0"/>
        <v>1219158848.8200002</v>
      </c>
      <c r="G16" s="48">
        <v>456661420.37999994</v>
      </c>
      <c r="H16" s="48">
        <v>803626686.14999998</v>
      </c>
      <c r="I16" s="82">
        <v>8</v>
      </c>
      <c r="J16" s="63">
        <f t="shared" si="1"/>
        <v>1260288106.53</v>
      </c>
      <c r="K16" s="48">
        <f t="shared" si="2"/>
        <v>41129257.7099998</v>
      </c>
      <c r="L16" s="94">
        <f t="shared" si="3"/>
        <v>3.3735766056907188</v>
      </c>
      <c r="M16" s="61">
        <f t="shared" si="4"/>
        <v>2.4929990392579695</v>
      </c>
      <c r="N16" s="61">
        <f t="shared" si="5"/>
        <v>2.1868694912827129</v>
      </c>
    </row>
    <row r="17" spans="1:14" ht="15.95" customHeight="1" x14ac:dyDescent="0.2">
      <c r="A17" s="98"/>
      <c r="B17" s="52" t="s">
        <v>162</v>
      </c>
      <c r="C17" s="48">
        <v>342505580.69</v>
      </c>
      <c r="D17" s="48">
        <v>856789145.79999995</v>
      </c>
      <c r="E17" s="47">
        <v>9</v>
      </c>
      <c r="F17" s="63">
        <f t="shared" si="0"/>
        <v>1199294726.49</v>
      </c>
      <c r="G17" s="48">
        <v>351362915.12000006</v>
      </c>
      <c r="H17" s="48">
        <v>907282269.94999993</v>
      </c>
      <c r="I17" s="82">
        <v>9</v>
      </c>
      <c r="J17" s="63">
        <f t="shared" si="1"/>
        <v>1258645185.0699999</v>
      </c>
      <c r="K17" s="48">
        <f t="shared" si="2"/>
        <v>59350458.579999924</v>
      </c>
      <c r="L17" s="94">
        <f t="shared" si="3"/>
        <v>4.9487800845837207</v>
      </c>
      <c r="M17" s="61">
        <f t="shared" si="4"/>
        <v>2.452379855029168</v>
      </c>
      <c r="N17" s="61">
        <f t="shared" si="5"/>
        <v>2.1840186710624541</v>
      </c>
    </row>
    <row r="18" spans="1:14" ht="15.95" customHeight="1" x14ac:dyDescent="0.2">
      <c r="A18" s="98"/>
      <c r="B18" s="52" t="s">
        <v>91</v>
      </c>
      <c r="C18" s="48">
        <v>874199296.15999985</v>
      </c>
      <c r="D18" s="48">
        <v>1835313.59</v>
      </c>
      <c r="E18" s="47">
        <v>10</v>
      </c>
      <c r="F18" s="63">
        <f t="shared" si="0"/>
        <v>876034609.74999988</v>
      </c>
      <c r="G18" s="48">
        <v>937008308.71000004</v>
      </c>
      <c r="H18" s="48">
        <v>3018883.96</v>
      </c>
      <c r="I18" s="82">
        <v>10</v>
      </c>
      <c r="J18" s="63">
        <f t="shared" si="1"/>
        <v>940027192.67000008</v>
      </c>
      <c r="K18" s="48">
        <f t="shared" si="2"/>
        <v>63992582.920000196</v>
      </c>
      <c r="L18" s="94">
        <f t="shared" si="3"/>
        <v>7.3048007701730198</v>
      </c>
      <c r="M18" s="61">
        <f t="shared" si="4"/>
        <v>1.7913608571822166</v>
      </c>
      <c r="N18" s="61">
        <f t="shared" si="5"/>
        <v>1.6311482890100777</v>
      </c>
    </row>
    <row r="19" spans="1:14" ht="15.95" customHeight="1" x14ac:dyDescent="0.2">
      <c r="A19" s="98"/>
      <c r="B19" s="52" t="s">
        <v>78</v>
      </c>
      <c r="C19" s="48">
        <v>774261226.35000002</v>
      </c>
      <c r="D19" s="48">
        <v>861612.97</v>
      </c>
      <c r="E19" s="47">
        <v>11</v>
      </c>
      <c r="F19" s="63">
        <f t="shared" si="0"/>
        <v>775122839.32000005</v>
      </c>
      <c r="G19" s="48">
        <v>880586169.32000005</v>
      </c>
      <c r="H19" s="48">
        <v>977598.53999999992</v>
      </c>
      <c r="I19" s="82">
        <v>11</v>
      </c>
      <c r="J19" s="63">
        <f t="shared" si="1"/>
        <v>881563767.86000001</v>
      </c>
      <c r="K19" s="48">
        <f t="shared" si="2"/>
        <v>106440928.53999996</v>
      </c>
      <c r="L19" s="94">
        <f t="shared" si="3"/>
        <v>13.732136784071347</v>
      </c>
      <c r="M19" s="61">
        <f t="shared" si="4"/>
        <v>1.5850112523089037</v>
      </c>
      <c r="N19" s="61">
        <f t="shared" si="5"/>
        <v>1.529701739280342</v>
      </c>
    </row>
    <row r="20" spans="1:14" ht="15.95" customHeight="1" x14ac:dyDescent="0.2">
      <c r="A20" s="98"/>
      <c r="B20" s="52" t="s">
        <v>99</v>
      </c>
      <c r="C20" s="48">
        <v>458072478.09999996</v>
      </c>
      <c r="D20" s="48">
        <v>3820466.7800000003</v>
      </c>
      <c r="E20" s="47">
        <v>14</v>
      </c>
      <c r="F20" s="63">
        <f t="shared" si="0"/>
        <v>461892944.87999994</v>
      </c>
      <c r="G20" s="48">
        <v>571693487.55000007</v>
      </c>
      <c r="H20" s="48">
        <v>1955.37</v>
      </c>
      <c r="I20" s="82">
        <v>12</v>
      </c>
      <c r="J20" s="63">
        <f t="shared" si="1"/>
        <v>571695442.92000008</v>
      </c>
      <c r="K20" s="48">
        <f t="shared" si="2"/>
        <v>109802498.04000014</v>
      </c>
      <c r="L20" s="94">
        <f t="shared" si="3"/>
        <v>23.772283005649047</v>
      </c>
      <c r="M20" s="61">
        <f t="shared" si="4"/>
        <v>0.94450257153970285</v>
      </c>
      <c r="N20" s="61">
        <f t="shared" si="5"/>
        <v>0.99201390217780772</v>
      </c>
    </row>
    <row r="21" spans="1:14" ht="15.95" customHeight="1" x14ac:dyDescent="0.2">
      <c r="A21" s="98"/>
      <c r="B21" s="52" t="s">
        <v>104</v>
      </c>
      <c r="C21" s="48">
        <v>463170441.24000007</v>
      </c>
      <c r="D21" s="48">
        <v>0</v>
      </c>
      <c r="E21" s="47">
        <v>13</v>
      </c>
      <c r="F21" s="63">
        <f t="shared" si="0"/>
        <v>463170441.24000007</v>
      </c>
      <c r="G21" s="48">
        <v>565124560.31999993</v>
      </c>
      <c r="H21" s="48">
        <v>0</v>
      </c>
      <c r="I21" s="82">
        <v>13</v>
      </c>
      <c r="J21" s="63">
        <f t="shared" si="1"/>
        <v>565124560.31999993</v>
      </c>
      <c r="K21" s="48">
        <f t="shared" si="2"/>
        <v>101954119.07999986</v>
      </c>
      <c r="L21" s="94">
        <f t="shared" si="3"/>
        <v>22.012224874939832</v>
      </c>
      <c r="M21" s="61">
        <f t="shared" si="4"/>
        <v>0.94711486213761675</v>
      </c>
      <c r="N21" s="61">
        <f t="shared" si="5"/>
        <v>0.98061201509001683</v>
      </c>
    </row>
    <row r="22" spans="1:14" ht="15.95" customHeight="1" x14ac:dyDescent="0.2">
      <c r="A22" s="98"/>
      <c r="B22" s="52" t="s">
        <v>80</v>
      </c>
      <c r="C22" s="48">
        <v>272743052.08999997</v>
      </c>
      <c r="D22" s="48">
        <v>11531360.469999999</v>
      </c>
      <c r="E22" s="47">
        <v>18</v>
      </c>
      <c r="F22" s="63">
        <f t="shared" si="0"/>
        <v>284274412.55999994</v>
      </c>
      <c r="G22" s="48">
        <v>444929020.92000002</v>
      </c>
      <c r="H22" s="48">
        <v>65652951.450000003</v>
      </c>
      <c r="I22" s="82">
        <v>14</v>
      </c>
      <c r="J22" s="63">
        <f t="shared" si="1"/>
        <v>510581972.37</v>
      </c>
      <c r="K22" s="48">
        <f t="shared" si="2"/>
        <v>226307559.81000006</v>
      </c>
      <c r="L22" s="94">
        <f t="shared" si="3"/>
        <v>79.608839139623512</v>
      </c>
      <c r="M22" s="61">
        <f t="shared" si="4"/>
        <v>0.58129901454895416</v>
      </c>
      <c r="N22" s="61">
        <f t="shared" si="5"/>
        <v>0.88596895613751236</v>
      </c>
    </row>
    <row r="23" spans="1:14" ht="15.95" customHeight="1" x14ac:dyDescent="0.2">
      <c r="A23" s="98"/>
      <c r="B23" s="51" t="s">
        <v>112</v>
      </c>
      <c r="C23" s="48">
        <v>523885295.40000004</v>
      </c>
      <c r="D23" s="48">
        <v>8625264.2600000016</v>
      </c>
      <c r="E23" s="47">
        <v>12</v>
      </c>
      <c r="F23" s="63">
        <f t="shared" si="0"/>
        <v>532510559.66000003</v>
      </c>
      <c r="G23" s="48">
        <v>485729904.88000005</v>
      </c>
      <c r="H23" s="48">
        <v>-1380749.2099999997</v>
      </c>
      <c r="I23" s="82">
        <v>15</v>
      </c>
      <c r="J23" s="63">
        <f t="shared" si="1"/>
        <v>484349155.67000008</v>
      </c>
      <c r="K23" s="48">
        <f t="shared" si="2"/>
        <v>-48161403.98999995</v>
      </c>
      <c r="L23" s="94">
        <f t="shared" si="3"/>
        <v>-9.0442157655521953</v>
      </c>
      <c r="M23" s="61">
        <f t="shared" si="4"/>
        <v>1.0889051208642841</v>
      </c>
      <c r="N23" s="61">
        <f t="shared" si="5"/>
        <v>0.84044940690555603</v>
      </c>
    </row>
    <row r="24" spans="1:14" ht="15.95" customHeight="1" x14ac:dyDescent="0.2">
      <c r="A24" s="98"/>
      <c r="B24" s="52" t="s">
        <v>111</v>
      </c>
      <c r="C24" s="48">
        <v>366467996.81</v>
      </c>
      <c r="D24" s="48">
        <v>3224334.1399999997</v>
      </c>
      <c r="E24" s="47">
        <v>15</v>
      </c>
      <c r="F24" s="63">
        <f t="shared" si="0"/>
        <v>369692330.94999999</v>
      </c>
      <c r="G24" s="48">
        <v>413169423.60000002</v>
      </c>
      <c r="H24" s="48">
        <v>4699017.8099999996</v>
      </c>
      <c r="I24" s="82">
        <v>16</v>
      </c>
      <c r="J24" s="63">
        <f t="shared" si="1"/>
        <v>417868441.41000003</v>
      </c>
      <c r="K24" s="48">
        <f t="shared" si="2"/>
        <v>48176110.460000038</v>
      </c>
      <c r="L24" s="94">
        <f t="shared" si="3"/>
        <v>13.031406503943883</v>
      </c>
      <c r="M24" s="61">
        <f t="shared" si="4"/>
        <v>0.75596598980635621</v>
      </c>
      <c r="N24" s="61">
        <f t="shared" si="5"/>
        <v>0.72509114475852132</v>
      </c>
    </row>
    <row r="25" spans="1:14" ht="15.95" customHeight="1" x14ac:dyDescent="0.2">
      <c r="A25" s="98"/>
      <c r="B25" s="52" t="s">
        <v>81</v>
      </c>
      <c r="C25" s="48">
        <v>311317196.36000001</v>
      </c>
      <c r="D25" s="48">
        <v>9311644.5200000014</v>
      </c>
      <c r="E25" s="47">
        <v>17</v>
      </c>
      <c r="F25" s="63">
        <f t="shared" si="0"/>
        <v>320628840.88</v>
      </c>
      <c r="G25" s="48">
        <v>343036617.61000001</v>
      </c>
      <c r="H25" s="48">
        <v>6539483.4100000001</v>
      </c>
      <c r="I25" s="82">
        <v>17</v>
      </c>
      <c r="J25" s="63">
        <f t="shared" si="1"/>
        <v>349576101.02000004</v>
      </c>
      <c r="K25" s="48">
        <f t="shared" si="2"/>
        <v>28947260.140000045</v>
      </c>
      <c r="L25" s="94">
        <f t="shared" si="3"/>
        <v>9.0282770759334081</v>
      </c>
      <c r="M25" s="61">
        <f t="shared" si="4"/>
        <v>0.65563842894294677</v>
      </c>
      <c r="N25" s="61">
        <f t="shared" si="5"/>
        <v>0.60658932369604501</v>
      </c>
    </row>
    <row r="26" spans="1:14" ht="15.95" customHeight="1" x14ac:dyDescent="0.2">
      <c r="A26" s="98"/>
      <c r="B26" s="52" t="s">
        <v>98</v>
      </c>
      <c r="C26" s="48">
        <v>4256162.63</v>
      </c>
      <c r="D26" s="48">
        <v>215451549.09000003</v>
      </c>
      <c r="E26" s="47">
        <v>21</v>
      </c>
      <c r="F26" s="63">
        <f t="shared" si="0"/>
        <v>219707711.72000003</v>
      </c>
      <c r="G26" s="48">
        <v>16921419.599999998</v>
      </c>
      <c r="H26" s="48">
        <v>307087857.56999999</v>
      </c>
      <c r="I26" s="82">
        <v>18</v>
      </c>
      <c r="J26" s="63">
        <f t="shared" si="1"/>
        <v>324009277.17000002</v>
      </c>
      <c r="K26" s="48">
        <f t="shared" si="2"/>
        <v>104301565.44999999</v>
      </c>
      <c r="L26" s="94">
        <f t="shared" si="3"/>
        <v>47.472874135125501</v>
      </c>
      <c r="M26" s="61">
        <f t="shared" si="4"/>
        <v>0.44926968685472374</v>
      </c>
      <c r="N26" s="61">
        <f t="shared" si="5"/>
        <v>0.56222541454156838</v>
      </c>
    </row>
    <row r="27" spans="1:14" ht="15.95" customHeight="1" x14ac:dyDescent="0.2">
      <c r="A27" s="98"/>
      <c r="B27" s="52" t="s">
        <v>101</v>
      </c>
      <c r="C27" s="48">
        <v>28751798.060000002</v>
      </c>
      <c r="D27" s="48">
        <v>324930280.63</v>
      </c>
      <c r="E27" s="47">
        <v>16</v>
      </c>
      <c r="F27" s="63">
        <f t="shared" si="0"/>
        <v>353682078.69</v>
      </c>
      <c r="G27" s="48">
        <v>21827620.399999999</v>
      </c>
      <c r="H27" s="48">
        <v>255806601.75</v>
      </c>
      <c r="I27" s="82">
        <v>19</v>
      </c>
      <c r="J27" s="63">
        <f t="shared" si="1"/>
        <v>277634222.14999998</v>
      </c>
      <c r="K27" s="48">
        <f t="shared" si="2"/>
        <v>-76047856.540000021</v>
      </c>
      <c r="L27" s="94">
        <f t="shared" si="3"/>
        <v>-21.501755707180024</v>
      </c>
      <c r="M27" s="61">
        <f t="shared" si="4"/>
        <v>0.72322739832495153</v>
      </c>
      <c r="N27" s="61">
        <f t="shared" si="5"/>
        <v>0.48175477258730248</v>
      </c>
    </row>
    <row r="28" spans="1:14" ht="15.95" customHeight="1" x14ac:dyDescent="0.2">
      <c r="A28" s="98"/>
      <c r="B28" s="52" t="s">
        <v>83</v>
      </c>
      <c r="C28" s="48">
        <v>240964484.81999996</v>
      </c>
      <c r="D28" s="48">
        <v>0</v>
      </c>
      <c r="E28" s="47">
        <v>19</v>
      </c>
      <c r="F28" s="63">
        <f t="shared" si="0"/>
        <v>240964484.81999996</v>
      </c>
      <c r="G28" s="48">
        <v>264876627.67000002</v>
      </c>
      <c r="H28" s="48">
        <v>0</v>
      </c>
      <c r="I28" s="82">
        <v>20</v>
      </c>
      <c r="J28" s="63">
        <f t="shared" si="1"/>
        <v>264876627.67000002</v>
      </c>
      <c r="K28" s="48">
        <f t="shared" si="2"/>
        <v>23912142.850000054</v>
      </c>
      <c r="L28" s="94">
        <f t="shared" si="3"/>
        <v>9.9235133625033498</v>
      </c>
      <c r="M28" s="61">
        <f t="shared" si="4"/>
        <v>0.49273663537198675</v>
      </c>
      <c r="N28" s="61">
        <f t="shared" si="5"/>
        <v>0.45961761680053193</v>
      </c>
    </row>
    <row r="29" spans="1:14" ht="15.95" customHeight="1" x14ac:dyDescent="0.2">
      <c r="A29" s="98"/>
      <c r="B29" s="52" t="s">
        <v>107</v>
      </c>
      <c r="C29" s="48">
        <v>183447670.59</v>
      </c>
      <c r="D29" s="48">
        <v>33918150.759999998</v>
      </c>
      <c r="E29" s="47">
        <v>22</v>
      </c>
      <c r="F29" s="63">
        <f t="shared" si="0"/>
        <v>217365821.34999999</v>
      </c>
      <c r="G29" s="48">
        <v>256788141.54000002</v>
      </c>
      <c r="H29" s="48">
        <v>0</v>
      </c>
      <c r="I29" s="82">
        <v>21</v>
      </c>
      <c r="J29" s="63">
        <f t="shared" si="1"/>
        <v>256788141.54000002</v>
      </c>
      <c r="K29" s="48">
        <f t="shared" si="2"/>
        <v>39422320.190000027</v>
      </c>
      <c r="L29" s="94">
        <f t="shared" si="3"/>
        <v>18.136393267883019</v>
      </c>
      <c r="M29" s="61">
        <f t="shared" si="4"/>
        <v>0.44448086836063794</v>
      </c>
      <c r="N29" s="61">
        <f t="shared" si="5"/>
        <v>0.4455823629115917</v>
      </c>
    </row>
    <row r="30" spans="1:14" ht="15.95" customHeight="1" x14ac:dyDescent="0.2">
      <c r="A30" s="98"/>
      <c r="B30" s="51" t="s">
        <v>106</v>
      </c>
      <c r="C30" s="48">
        <v>0</v>
      </c>
      <c r="D30" s="48">
        <v>220900485.59999999</v>
      </c>
      <c r="E30" s="47">
        <v>20</v>
      </c>
      <c r="F30" s="63">
        <f t="shared" si="0"/>
        <v>220900485.59999999</v>
      </c>
      <c r="G30" s="48">
        <v>0</v>
      </c>
      <c r="H30" s="48">
        <v>254253656.61999997</v>
      </c>
      <c r="I30" s="82">
        <v>22</v>
      </c>
      <c r="J30" s="63">
        <f t="shared" si="1"/>
        <v>254253656.61999997</v>
      </c>
      <c r="K30" s="48">
        <f t="shared" si="2"/>
        <v>33353171.019999981</v>
      </c>
      <c r="L30" s="94">
        <f t="shared" si="3"/>
        <v>15.098731417184347</v>
      </c>
      <c r="M30" s="61">
        <f t="shared" si="4"/>
        <v>0.45170873254575084</v>
      </c>
      <c r="N30" s="61">
        <f t="shared" si="5"/>
        <v>0.44118448934685195</v>
      </c>
    </row>
    <row r="31" spans="1:14" ht="15.95" customHeight="1" x14ac:dyDescent="0.2">
      <c r="A31" s="98"/>
      <c r="B31" s="52" t="s">
        <v>116</v>
      </c>
      <c r="C31" s="48">
        <v>158941988.39000002</v>
      </c>
      <c r="D31" s="48">
        <v>2161966.9299999997</v>
      </c>
      <c r="E31" s="47">
        <v>23</v>
      </c>
      <c r="F31" s="63">
        <f t="shared" si="0"/>
        <v>161103955.32000002</v>
      </c>
      <c r="G31" s="48">
        <v>216785616.02999997</v>
      </c>
      <c r="H31" s="48">
        <v>1271255.6099999996</v>
      </c>
      <c r="I31" s="82">
        <v>23</v>
      </c>
      <c r="J31" s="63">
        <f t="shared" si="1"/>
        <v>218056871.63999999</v>
      </c>
      <c r="K31" s="48">
        <f t="shared" si="2"/>
        <v>56952916.319999963</v>
      </c>
      <c r="L31" s="94">
        <f t="shared" si="3"/>
        <v>35.351656144552543</v>
      </c>
      <c r="M31" s="61">
        <f t="shared" si="4"/>
        <v>0.32943369620960439</v>
      </c>
      <c r="N31" s="61">
        <f t="shared" si="5"/>
        <v>0.37837532345443536</v>
      </c>
    </row>
    <row r="32" spans="1:14" ht="15.95" customHeight="1" x14ac:dyDescent="0.2">
      <c r="A32" s="98"/>
      <c r="B32" s="52" t="s">
        <v>121</v>
      </c>
      <c r="C32" s="48">
        <v>106489123.15000001</v>
      </c>
      <c r="D32" s="48">
        <v>241565.01</v>
      </c>
      <c r="E32" s="47">
        <v>26</v>
      </c>
      <c r="F32" s="63">
        <f t="shared" si="0"/>
        <v>106730688.16000001</v>
      </c>
      <c r="G32" s="48">
        <v>191567293.94000003</v>
      </c>
      <c r="H32" s="48">
        <v>1311669.04</v>
      </c>
      <c r="I32" s="82">
        <v>24</v>
      </c>
      <c r="J32" s="63">
        <f t="shared" si="1"/>
        <v>192878962.98000002</v>
      </c>
      <c r="K32" s="48">
        <f t="shared" si="2"/>
        <v>86148274.820000008</v>
      </c>
      <c r="L32" s="94">
        <f t="shared" si="3"/>
        <v>80.715562042338846</v>
      </c>
      <c r="M32" s="61">
        <f t="shared" si="4"/>
        <v>0.2182484286602645</v>
      </c>
      <c r="N32" s="61">
        <f t="shared" si="5"/>
        <v>0.33468626535925283</v>
      </c>
    </row>
    <row r="33" spans="1:14" ht="15.95" customHeight="1" x14ac:dyDescent="0.2">
      <c r="A33" s="98"/>
      <c r="B33" s="52" t="s">
        <v>115</v>
      </c>
      <c r="C33" s="48">
        <v>113765110.53</v>
      </c>
      <c r="D33" s="48">
        <v>0</v>
      </c>
      <c r="E33" s="47">
        <v>25</v>
      </c>
      <c r="F33" s="63">
        <f t="shared" si="0"/>
        <v>113765110.53</v>
      </c>
      <c r="G33" s="48">
        <v>134913170.77000001</v>
      </c>
      <c r="H33" s="48">
        <v>2097850.0799999996</v>
      </c>
      <c r="I33" s="82">
        <v>25</v>
      </c>
      <c r="J33" s="63">
        <f t="shared" si="1"/>
        <v>137011020.85000002</v>
      </c>
      <c r="K33" s="48">
        <f t="shared" si="2"/>
        <v>23245910.320000023</v>
      </c>
      <c r="L33" s="94">
        <f t="shared" si="3"/>
        <v>20.433250767044299</v>
      </c>
      <c r="M33" s="61">
        <f t="shared" si="4"/>
        <v>0.23263277917137162</v>
      </c>
      <c r="N33" s="61">
        <f t="shared" si="5"/>
        <v>0.23774343335773793</v>
      </c>
    </row>
    <row r="34" spans="1:14" ht="15.95" customHeight="1" x14ac:dyDescent="0.2">
      <c r="A34" s="98"/>
      <c r="B34" s="52" t="s">
        <v>90</v>
      </c>
      <c r="C34" s="48">
        <v>56904074.750000007</v>
      </c>
      <c r="D34" s="48">
        <v>88275777.039999992</v>
      </c>
      <c r="E34" s="47">
        <v>24</v>
      </c>
      <c r="F34" s="63">
        <f t="shared" si="0"/>
        <v>145179851.78999999</v>
      </c>
      <c r="G34" s="48">
        <v>63035846.280000009</v>
      </c>
      <c r="H34" s="48">
        <v>72386871.24000001</v>
      </c>
      <c r="I34" s="82">
        <v>26</v>
      </c>
      <c r="J34" s="63">
        <f t="shared" si="1"/>
        <v>135422717.52000001</v>
      </c>
      <c r="K34" s="48">
        <f t="shared" si="2"/>
        <v>-9757134.2699999809</v>
      </c>
      <c r="L34" s="94">
        <f t="shared" si="3"/>
        <v>-6.7207220214782275</v>
      </c>
      <c r="M34" s="61">
        <f t="shared" si="4"/>
        <v>0.29687126610481679</v>
      </c>
      <c r="N34" s="61">
        <f t="shared" si="5"/>
        <v>0.23498738727804966</v>
      </c>
    </row>
    <row r="35" spans="1:14" ht="15.95" customHeight="1" x14ac:dyDescent="0.2">
      <c r="A35" s="98"/>
      <c r="B35" s="52" t="s">
        <v>96</v>
      </c>
      <c r="C35" s="48">
        <v>100255516.98999999</v>
      </c>
      <c r="D35" s="48">
        <v>0</v>
      </c>
      <c r="E35" s="47">
        <v>27</v>
      </c>
      <c r="F35" s="63">
        <f t="shared" si="0"/>
        <v>100255516.98999999</v>
      </c>
      <c r="G35" s="48">
        <v>98532758.029999986</v>
      </c>
      <c r="H35" s="48">
        <v>0</v>
      </c>
      <c r="I35" s="82">
        <v>27</v>
      </c>
      <c r="J35" s="63">
        <f t="shared" si="1"/>
        <v>98532758.029999986</v>
      </c>
      <c r="K35" s="48">
        <f t="shared" si="2"/>
        <v>-1722758.9600000083</v>
      </c>
      <c r="L35" s="94">
        <f t="shared" si="3"/>
        <v>-1.7183682372031908</v>
      </c>
      <c r="M35" s="61">
        <f t="shared" si="4"/>
        <v>0.20500766391376321</v>
      </c>
      <c r="N35" s="61">
        <f t="shared" si="5"/>
        <v>0.17097541531279972</v>
      </c>
    </row>
    <row r="36" spans="1:14" ht="15.95" customHeight="1" x14ac:dyDescent="0.2">
      <c r="A36" s="98"/>
      <c r="B36" s="52" t="s">
        <v>120</v>
      </c>
      <c r="C36" s="48">
        <v>15739509.300000001</v>
      </c>
      <c r="D36" s="48">
        <v>0</v>
      </c>
      <c r="E36" s="47">
        <v>30</v>
      </c>
      <c r="F36" s="63">
        <f t="shared" si="0"/>
        <v>15739509.300000001</v>
      </c>
      <c r="G36" s="48">
        <v>68038612.280000001</v>
      </c>
      <c r="H36" s="48">
        <v>9943.0300000000007</v>
      </c>
      <c r="I36" s="82">
        <v>28</v>
      </c>
      <c r="J36" s="63">
        <f t="shared" si="1"/>
        <v>68048555.310000002</v>
      </c>
      <c r="K36" s="48">
        <f t="shared" si="2"/>
        <v>52309046.010000005</v>
      </c>
      <c r="L36" s="94">
        <f t="shared" si="3"/>
        <v>332.34229233563212</v>
      </c>
      <c r="M36" s="61">
        <f t="shared" si="4"/>
        <v>3.2184962280567567E-2</v>
      </c>
      <c r="N36" s="61">
        <f t="shared" si="5"/>
        <v>0.11807880179321593</v>
      </c>
    </row>
    <row r="37" spans="1:14" ht="15.95" customHeight="1" x14ac:dyDescent="0.2">
      <c r="A37" s="98"/>
      <c r="B37" s="52" t="s">
        <v>82</v>
      </c>
      <c r="C37" s="48">
        <v>54707652.330000006</v>
      </c>
      <c r="D37" s="48">
        <v>0</v>
      </c>
      <c r="E37" s="47">
        <v>28</v>
      </c>
      <c r="F37" s="63">
        <f t="shared" si="0"/>
        <v>54707652.330000006</v>
      </c>
      <c r="G37" s="48">
        <v>56057439.18</v>
      </c>
      <c r="H37" s="48">
        <v>0</v>
      </c>
      <c r="I37" s="82">
        <v>29</v>
      </c>
      <c r="J37" s="63">
        <f t="shared" si="1"/>
        <v>56057439.18</v>
      </c>
      <c r="K37" s="48">
        <f t="shared" si="2"/>
        <v>1349786.849999994</v>
      </c>
      <c r="L37" s="94">
        <f t="shared" si="3"/>
        <v>2.4672724792831442</v>
      </c>
      <c r="M37" s="61">
        <f t="shared" si="4"/>
        <v>0.11186903563120956</v>
      </c>
      <c r="N37" s="61">
        <f t="shared" si="5"/>
        <v>9.7271649924326312E-2</v>
      </c>
    </row>
    <row r="38" spans="1:14" ht="15.95" customHeight="1" x14ac:dyDescent="0.2">
      <c r="A38" s="98"/>
      <c r="B38" s="52" t="s">
        <v>160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6158152.25</v>
      </c>
      <c r="H38" s="48">
        <v>0</v>
      </c>
      <c r="I38" s="82">
        <v>30</v>
      </c>
      <c r="J38" s="63">
        <f t="shared" si="1"/>
        <v>6158152.25</v>
      </c>
      <c r="K38" s="48">
        <f t="shared" si="2"/>
        <v>6158152.25</v>
      </c>
      <c r="L38" s="94" t="e">
        <f t="shared" si="3"/>
        <v>#DIV/0!</v>
      </c>
      <c r="M38" s="61">
        <f t="shared" si="4"/>
        <v>0</v>
      </c>
      <c r="N38" s="61">
        <f t="shared" si="5"/>
        <v>1.0685711630873368E-2</v>
      </c>
    </row>
    <row r="39" spans="1:14" ht="15.95" customHeight="1" x14ac:dyDescent="0.2">
      <c r="A39" s="98"/>
      <c r="B39" s="52" t="s">
        <v>163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1337653.6299999999</v>
      </c>
      <c r="H39" s="48">
        <v>0</v>
      </c>
      <c r="I39" s="82">
        <v>31</v>
      </c>
      <c r="J39" s="63">
        <f t="shared" si="1"/>
        <v>1337653.6299999999</v>
      </c>
      <c r="K39" s="48">
        <f t="shared" si="2"/>
        <v>1337653.6299999999</v>
      </c>
      <c r="L39" s="94" t="e">
        <f t="shared" si="3"/>
        <v>#DIV/0!</v>
      </c>
      <c r="M39" s="61">
        <f t="shared" si="4"/>
        <v>0</v>
      </c>
      <c r="N39" s="61">
        <f t="shared" si="5"/>
        <v>2.3211152261087701E-3</v>
      </c>
    </row>
    <row r="40" spans="1:14" ht="15.95" customHeight="1" x14ac:dyDescent="0.2">
      <c r="A40" s="98"/>
      <c r="B40" s="52" t="s">
        <v>164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10908.619999999999</v>
      </c>
      <c r="H40" s="48">
        <v>10406</v>
      </c>
      <c r="I40" s="82">
        <v>32</v>
      </c>
      <c r="J40" s="63">
        <f t="shared" si="1"/>
        <v>21314.62</v>
      </c>
      <c r="K40" s="48">
        <f t="shared" si="2"/>
        <v>21314.62</v>
      </c>
      <c r="L40" s="94" t="e">
        <f t="shared" si="3"/>
        <v>#DIV/0!</v>
      </c>
      <c r="M40" s="61">
        <f t="shared" si="4"/>
        <v>0</v>
      </c>
      <c r="N40" s="61">
        <f t="shared" si="5"/>
        <v>3.6985425756832512E-5</v>
      </c>
    </row>
    <row r="41" spans="1:14" ht="15.95" customHeight="1" x14ac:dyDescent="0.2">
      <c r="A41" s="98"/>
      <c r="B41" s="52" t="s">
        <v>84</v>
      </c>
      <c r="C41" s="48">
        <v>16549981.719999999</v>
      </c>
      <c r="D41" s="48">
        <v>0</v>
      </c>
      <c r="E41" s="47">
        <v>29</v>
      </c>
      <c r="F41" s="63">
        <f t="shared" si="0"/>
        <v>16549981.719999999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-16549981.719999999</v>
      </c>
      <c r="L41" s="94">
        <f t="shared" si="3"/>
        <v>-100</v>
      </c>
      <c r="M41" s="61">
        <f t="shared" si="4"/>
        <v>3.3842258182869948E-2</v>
      </c>
      <c r="N41" s="61">
        <f t="shared" si="5"/>
        <v>0</v>
      </c>
    </row>
    <row r="42" spans="1:14" ht="15.95" hidden="1" customHeight="1" x14ac:dyDescent="0.2">
      <c r="A42" s="98"/>
      <c r="B42" s="52" t="s">
        <v>87</v>
      </c>
      <c r="C42" s="48">
        <v>0</v>
      </c>
      <c r="D42" s="48">
        <v>0</v>
      </c>
      <c r="E42" s="47">
        <v>31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hidden="1" customHeight="1" x14ac:dyDescent="0.2">
      <c r="A43" s="98"/>
      <c r="B43" s="52" t="s">
        <v>103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hidden="1" customHeight="1" x14ac:dyDescent="0.2">
      <c r="A44" s="98"/>
      <c r="B44" s="52" t="s">
        <v>102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hidden="1" customHeight="1" x14ac:dyDescent="0.2">
      <c r="A45" s="98"/>
      <c r="B45" s="52" t="s">
        <v>100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hidden="1" customHeight="1" x14ac:dyDescent="0.2">
      <c r="A46" s="98"/>
      <c r="B46" s="52" t="s">
        <v>117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31117234496.650013</v>
      </c>
      <c r="D47" s="66">
        <f>SUM(D9:D46)</f>
        <v>17786067495.109993</v>
      </c>
      <c r="E47" s="66"/>
      <c r="F47" s="66">
        <f>SUM(F9:F46)</f>
        <v>48903301991.759995</v>
      </c>
      <c r="G47" s="66">
        <f>SUM(G9:G46)</f>
        <v>35827975721.289993</v>
      </c>
      <c r="H47" s="66">
        <f>SUM(H9:H46)</f>
        <v>21801805642.150005</v>
      </c>
      <c r="I47" s="66"/>
      <c r="J47" s="66">
        <f>SUM(J9:J46)</f>
        <v>57629781363.439995</v>
      </c>
      <c r="K47" s="66">
        <f>J47-F47</f>
        <v>8726479371.6800003</v>
      </c>
      <c r="L47" s="95">
        <f>K47/F47*100</f>
        <v>17.844356140103539</v>
      </c>
      <c r="M47" s="67">
        <f>SUM(M9:M46)</f>
        <v>100.00000000000001</v>
      </c>
      <c r="N47" s="67">
        <f>SUM(N9:N46)</f>
        <v>100.00000000000003</v>
      </c>
    </row>
    <row r="48" spans="1:14" x14ac:dyDescent="0.2">
      <c r="A48" s="6"/>
      <c r="B48" s="81" t="s">
        <v>95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155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110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118</v>
      </c>
      <c r="D62" s="191"/>
      <c r="E62" s="191" t="s">
        <v>52</v>
      </c>
      <c r="F62" s="191"/>
      <c r="G62" s="191" t="s">
        <v>154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88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119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97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94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89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87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91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162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93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96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164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104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98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90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99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112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103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102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111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113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116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121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100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106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120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115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117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160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163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101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107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143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110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118</v>
      </c>
      <c r="D113" s="191"/>
      <c r="E113" s="191" t="s">
        <v>52</v>
      </c>
      <c r="F113" s="191"/>
      <c r="G113" s="191" t="s">
        <v>154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88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119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97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94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89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87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91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162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93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96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164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104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98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90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99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112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103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102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111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113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116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121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100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106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120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115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117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160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163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101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107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95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144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110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118</v>
      </c>
      <c r="D165" s="191"/>
      <c r="E165" s="191" t="s">
        <v>52</v>
      </c>
      <c r="F165" s="191"/>
      <c r="G165" s="191" t="s">
        <v>154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88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119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97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94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89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87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91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162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93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96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164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104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98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90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99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112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103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102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111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113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116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121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100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106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120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115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117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160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163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101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107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95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145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110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118</v>
      </c>
      <c r="D216" s="191"/>
      <c r="E216" s="191" t="s">
        <v>52</v>
      </c>
      <c r="F216" s="191"/>
      <c r="G216" s="191" t="s">
        <v>154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88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119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97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94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89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87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91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162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93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96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164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104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98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90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99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112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103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102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111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113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116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121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100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106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120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115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117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160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163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101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107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95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146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110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118</v>
      </c>
      <c r="D268" s="191"/>
      <c r="E268" s="191" t="s">
        <v>52</v>
      </c>
      <c r="F268" s="191"/>
      <c r="G268" s="191" t="s">
        <v>154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88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5" hidden="1" customHeight="1" x14ac:dyDescent="0.2">
      <c r="A271" s="98"/>
      <c r="B271" s="52" t="s">
        <v>119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5" hidden="1" customHeight="1" x14ac:dyDescent="0.2">
      <c r="A272" s="98"/>
      <c r="B272" s="52" t="s">
        <v>97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5" hidden="1" customHeight="1" x14ac:dyDescent="0.2">
      <c r="A273" s="98"/>
      <c r="B273" s="52" t="s">
        <v>94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5" hidden="1" customHeight="1" x14ac:dyDescent="0.2">
      <c r="A274" s="98"/>
      <c r="B274" s="52" t="s">
        <v>89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5" hidden="1" customHeight="1" x14ac:dyDescent="0.2">
      <c r="A275" s="98"/>
      <c r="B275" s="52" t="s">
        <v>87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91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5" hidden="1" customHeight="1" x14ac:dyDescent="0.2">
      <c r="A277" s="98"/>
      <c r="B277" s="52" t="s">
        <v>162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5" hidden="1" customHeight="1" x14ac:dyDescent="0.2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5" hidden="1" customHeight="1" x14ac:dyDescent="0.2">
      <c r="A279" s="98"/>
      <c r="B279" s="52" t="s">
        <v>93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5" hidden="1" customHeight="1" x14ac:dyDescent="0.2">
      <c r="A280" s="11"/>
      <c r="B280" s="52" t="s">
        <v>96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5" hidden="1" customHeight="1" x14ac:dyDescent="0.2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5" hidden="1" customHeight="1" x14ac:dyDescent="0.2">
      <c r="A282" s="11"/>
      <c r="B282" s="52" t="s">
        <v>164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5" hidden="1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5" hidden="1" customHeight="1" x14ac:dyDescent="0.2">
      <c r="A285" s="11"/>
      <c r="B285" s="52" t="s">
        <v>104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5" hidden="1" customHeight="1" x14ac:dyDescent="0.2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98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5" hidden="1" customHeight="1" x14ac:dyDescent="0.2">
      <c r="A289" s="11"/>
      <c r="B289" s="52" t="s">
        <v>90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5" hidden="1" customHeight="1" x14ac:dyDescent="0.2">
      <c r="A290" s="11"/>
      <c r="B290" s="52" t="s">
        <v>99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5" hidden="1" customHeight="1" x14ac:dyDescent="0.2">
      <c r="A291" s="11"/>
      <c r="B291" s="51" t="s">
        <v>112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5" hidden="1" customHeight="1" x14ac:dyDescent="0.2">
      <c r="A292" s="11"/>
      <c r="B292" s="52" t="s">
        <v>103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5" hidden="1" customHeight="1" x14ac:dyDescent="0.2">
      <c r="A294" s="11"/>
      <c r="B294" s="52" t="s">
        <v>102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111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5" hidden="1" customHeight="1" x14ac:dyDescent="0.2">
      <c r="A296" s="11"/>
      <c r="B296" s="52" t="s">
        <v>113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5" hidden="1" customHeight="1" x14ac:dyDescent="0.2">
      <c r="A297" s="11"/>
      <c r="B297" s="52" t="s">
        <v>116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5" hidden="1" customHeight="1" x14ac:dyDescent="0.2">
      <c r="A298" s="11"/>
      <c r="B298" s="52" t="s">
        <v>121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5" hidden="1" customHeight="1" x14ac:dyDescent="0.2">
      <c r="A299" s="11"/>
      <c r="B299" s="52" t="s">
        <v>100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106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5" hidden="1" customHeight="1" x14ac:dyDescent="0.2">
      <c r="A301" s="11"/>
      <c r="B301" s="52" t="s">
        <v>120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5" hidden="1" customHeight="1" x14ac:dyDescent="0.2">
      <c r="A302" s="11"/>
      <c r="B302" s="52" t="s">
        <v>115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5" hidden="1" customHeight="1" x14ac:dyDescent="0.2">
      <c r="A303" s="11"/>
      <c r="B303" s="52" t="s">
        <v>117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160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5" hidden="1" customHeight="1" x14ac:dyDescent="0.2">
      <c r="A305" s="11"/>
      <c r="B305" s="52" t="s">
        <v>163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101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5" hidden="1" customHeight="1" x14ac:dyDescent="0.2">
      <c r="A307" s="11"/>
      <c r="B307" s="52" t="s">
        <v>107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">
      <c r="B309" s="81" t="s">
        <v>95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147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110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118</v>
      </c>
      <c r="D320" s="191"/>
      <c r="E320" s="191" t="s">
        <v>52</v>
      </c>
      <c r="F320" s="191"/>
      <c r="G320" s="191" t="s">
        <v>154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88</v>
      </c>
      <c r="C322" s="48">
        <v>776760111.41000009</v>
      </c>
      <c r="D322" s="48">
        <v>253935705.28</v>
      </c>
      <c r="E322" s="82"/>
      <c r="F322" s="63">
        <f>C322+D322</f>
        <v>1030695816.6900001</v>
      </c>
      <c r="G322" s="48">
        <f>'PNC, Exon. &amp; no Exon.'!B362</f>
        <v>727923092.63999999</v>
      </c>
      <c r="H322" s="48">
        <f>'PNC, Exon. &amp; no Exon.'!C362</f>
        <v>492907843.77000004</v>
      </c>
      <c r="I322" s="82"/>
      <c r="J322" s="63">
        <f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22.120571982925195</v>
      </c>
    </row>
    <row r="323" spans="1:14" ht="15.95" hidden="1" customHeight="1" x14ac:dyDescent="0.2">
      <c r="A323" s="98"/>
      <c r="B323" s="52" t="s">
        <v>119</v>
      </c>
      <c r="C323" s="48">
        <v>531348743.84000003</v>
      </c>
      <c r="D323" s="48">
        <v>143149987.23999998</v>
      </c>
      <c r="E323" s="82"/>
      <c r="F323" s="63">
        <f t="shared" ref="F323:F359" si="44">C323+D323</f>
        <v>674498731.08000004</v>
      </c>
      <c r="G323" s="48">
        <f>'PNC, Exon. &amp; no Exon.'!B363</f>
        <v>603334927.01999998</v>
      </c>
      <c r="H323" s="48">
        <f>'PNC, Exon. &amp; no Exon.'!C363</f>
        <v>140742971.45000002</v>
      </c>
      <c r="I323" s="82"/>
      <c r="J323" s="63">
        <f t="shared" ref="J323:J358" si="45">(G323+H323)</f>
        <v>744077898.47000003</v>
      </c>
      <c r="K323" s="48">
        <f t="shared" ref="K323:K358" si="46">J323-F323</f>
        <v>69579167.389999986</v>
      </c>
      <c r="L323" s="94">
        <f t="shared" ref="L323:L358" si="47">K323/F323*100</f>
        <v>10.315685439258067</v>
      </c>
      <c r="M323" s="61">
        <f t="shared" ref="M323:M358" si="48">(F323/$F$360*100)</f>
        <v>13.650580798657336</v>
      </c>
      <c r="N323" s="61">
        <f t="shared" ref="N323:N358" si="49">(J323/$J$360*100)</f>
        <v>13.482152379272321</v>
      </c>
    </row>
    <row r="324" spans="1:14" ht="15.95" hidden="1" customHeight="1" x14ac:dyDescent="0.2">
      <c r="A324" s="98"/>
      <c r="B324" s="52" t="s">
        <v>97</v>
      </c>
      <c r="C324" s="48">
        <v>559482927.81999993</v>
      </c>
      <c r="D324" s="48">
        <v>111290725.84999999</v>
      </c>
      <c r="E324" s="82"/>
      <c r="F324" s="63">
        <f t="shared" si="44"/>
        <v>670773653.66999996</v>
      </c>
      <c r="G324" s="48">
        <f>'PNC, Exon. &amp; no Exon.'!B364</f>
        <v>705355502.93999994</v>
      </c>
      <c r="H324" s="48">
        <f>'PNC, Exon. &amp; no Exon.'!C364</f>
        <v>122039277.33</v>
      </c>
      <c r="I324" s="82"/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13.575192265182942</v>
      </c>
      <c r="N324" s="61">
        <f t="shared" si="49"/>
        <v>14.991793908073504</v>
      </c>
    </row>
    <row r="325" spans="1:14" ht="15.95" hidden="1" customHeight="1" x14ac:dyDescent="0.2">
      <c r="A325" s="98"/>
      <c r="B325" s="52" t="s">
        <v>94</v>
      </c>
      <c r="C325" s="48">
        <v>356878291.56000006</v>
      </c>
      <c r="D325" s="48">
        <v>12340189.539999999</v>
      </c>
      <c r="E325" s="82"/>
      <c r="F325" s="63">
        <f t="shared" si="44"/>
        <v>369218481.10000008</v>
      </c>
      <c r="G325" s="48">
        <f>'PNC, Exon. &amp; no Exon.'!B365</f>
        <v>345561808.11000001</v>
      </c>
      <c r="H325" s="48">
        <f>'PNC, Exon. &amp; no Exon.'!C365</f>
        <v>29921979.560000006</v>
      </c>
      <c r="I325" s="82"/>
      <c r="J325" s="63">
        <f t="shared" si="45"/>
        <v>375483787.67000002</v>
      </c>
      <c r="K325" s="48">
        <f t="shared" si="46"/>
        <v>6265306.5699999332</v>
      </c>
      <c r="L325" s="94">
        <f t="shared" si="47"/>
        <v>1.6969103364853022</v>
      </c>
      <c r="M325" s="61">
        <f t="shared" si="48"/>
        <v>7.4722849375016898</v>
      </c>
      <c r="N325" s="61">
        <f t="shared" si="49"/>
        <v>6.8034941660310304</v>
      </c>
    </row>
    <row r="326" spans="1:14" ht="15.95" hidden="1" customHeight="1" x14ac:dyDescent="0.2">
      <c r="A326" s="98"/>
      <c r="B326" s="52" t="s">
        <v>89</v>
      </c>
      <c r="C326" s="48">
        <v>360250313.92999995</v>
      </c>
      <c r="D326" s="48">
        <v>45172239.610000014</v>
      </c>
      <c r="E326" s="82"/>
      <c r="F326" s="63">
        <f t="shared" si="44"/>
        <v>405422553.53999996</v>
      </c>
      <c r="G326" s="48">
        <f>'PNC, Exon. &amp; no Exon.'!B366</f>
        <v>378845433.75999999</v>
      </c>
      <c r="H326" s="48">
        <f>'PNC, Exon. &amp; no Exon.'!C366</f>
        <v>48785077.030000001</v>
      </c>
      <c r="I326" s="82"/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8.2049870069204758</v>
      </c>
      <c r="N326" s="61">
        <f t="shared" si="49"/>
        <v>7.7483550047002065</v>
      </c>
    </row>
    <row r="327" spans="1:14" ht="15.95" hidden="1" customHeight="1" x14ac:dyDescent="0.2">
      <c r="A327" s="98"/>
      <c r="B327" s="52" t="s">
        <v>87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91</v>
      </c>
      <c r="C328" s="48">
        <v>84388877.909999996</v>
      </c>
      <c r="D328" s="48">
        <v>22460.98</v>
      </c>
      <c r="E328" s="82"/>
      <c r="F328" s="63">
        <f t="shared" si="44"/>
        <v>84411338.890000001</v>
      </c>
      <c r="G328" s="48">
        <f>'PNC, Exon. &amp; no Exon.'!B368</f>
        <v>87727214.810000002</v>
      </c>
      <c r="H328" s="48">
        <f>'PNC, Exon. &amp; no Exon.'!C368</f>
        <v>429849.7</v>
      </c>
      <c r="I328" s="82"/>
      <c r="J328" s="63">
        <f t="shared" si="45"/>
        <v>88157064.510000005</v>
      </c>
      <c r="K328" s="48">
        <f t="shared" si="46"/>
        <v>3745725.6200000048</v>
      </c>
      <c r="L328" s="94">
        <f t="shared" si="47"/>
        <v>4.4374673702086618</v>
      </c>
      <c r="M328" s="61">
        <f t="shared" si="48"/>
        <v>1.7083261224165667</v>
      </c>
      <c r="N328" s="61">
        <f t="shared" si="49"/>
        <v>1.5973421324260453</v>
      </c>
    </row>
    <row r="329" spans="1:14" ht="15.95" hidden="1" customHeight="1" x14ac:dyDescent="0.2">
      <c r="A329" s="98"/>
      <c r="B329" s="52" t="s">
        <v>162</v>
      </c>
      <c r="C329" s="48">
        <v>32954426.029999997</v>
      </c>
      <c r="D329" s="48">
        <v>86352648.230000004</v>
      </c>
      <c r="E329" s="82"/>
      <c r="F329" s="63">
        <f t="shared" si="44"/>
        <v>119307074.26000001</v>
      </c>
      <c r="G329" s="48">
        <f>'PNC, Exon. &amp; no Exon.'!B369</f>
        <v>50805940.730000004</v>
      </c>
      <c r="H329" s="48">
        <f>'PNC, Exon. &amp; no Exon.'!C369</f>
        <v>90584253.739999995</v>
      </c>
      <c r="I329" s="82"/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</v>
      </c>
      <c r="N329" s="61">
        <f t="shared" si="49"/>
        <v>2.5618878758516752</v>
      </c>
    </row>
    <row r="330" spans="1:14" ht="15.95" hidden="1" customHeight="1" x14ac:dyDescent="0.2">
      <c r="A330" s="98"/>
      <c r="B330" s="52" t="s">
        <v>78</v>
      </c>
      <c r="C330" s="48">
        <v>76082121.229999989</v>
      </c>
      <c r="D330" s="48">
        <v>2294</v>
      </c>
      <c r="E330" s="84"/>
      <c r="F330" s="63">
        <f t="shared" si="44"/>
        <v>76084415.229999989</v>
      </c>
      <c r="G330" s="48">
        <f>'PNC, Exon. &amp; no Exon.'!B370</f>
        <v>81798736.940000013</v>
      </c>
      <c r="H330" s="48">
        <f>'PNC, Exon. &amp; no Exon.'!C370</f>
        <v>36838</v>
      </c>
      <c r="I330" s="82"/>
      <c r="J330" s="63">
        <f t="shared" si="45"/>
        <v>81835574.940000013</v>
      </c>
      <c r="K330" s="48">
        <f t="shared" si="46"/>
        <v>5751159.7100000232</v>
      </c>
      <c r="L330" s="94">
        <f t="shared" si="47"/>
        <v>7.5589195140877532</v>
      </c>
      <c r="M330" s="61">
        <f t="shared" si="48"/>
        <v>1.5398049095699857</v>
      </c>
      <c r="N330" s="61">
        <f t="shared" si="49"/>
        <v>1.4828013218174141</v>
      </c>
    </row>
    <row r="331" spans="1:14" ht="15.95" hidden="1" customHeight="1" x14ac:dyDescent="0.2">
      <c r="A331" s="98"/>
      <c r="B331" s="52" t="s">
        <v>93</v>
      </c>
      <c r="C331" s="48">
        <v>5348235.4700000007</v>
      </c>
      <c r="D331" s="48">
        <v>153729139.18000001</v>
      </c>
      <c r="E331" s="84"/>
      <c r="F331" s="63">
        <f t="shared" si="44"/>
        <v>159077374.65000001</v>
      </c>
      <c r="G331" s="48">
        <f>'PNC, Exon. &amp; no Exon.'!B371</f>
        <v>11580419.6</v>
      </c>
      <c r="H331" s="48">
        <f>'PNC, Exon. &amp; no Exon.'!C371</f>
        <v>149784452</v>
      </c>
      <c r="I331" s="82"/>
      <c r="J331" s="63">
        <f t="shared" si="45"/>
        <v>161364871.59999999</v>
      </c>
      <c r="K331" s="48">
        <f t="shared" si="46"/>
        <v>2287496.9499999881</v>
      </c>
      <c r="L331" s="94">
        <f t="shared" si="47"/>
        <v>1.4379775596830848</v>
      </c>
      <c r="M331" s="61">
        <f t="shared" si="48"/>
        <v>3.2194257095504524</v>
      </c>
      <c r="N331" s="61">
        <f t="shared" si="49"/>
        <v>2.9238145522751702</v>
      </c>
    </row>
    <row r="332" spans="1:14" ht="15.95" hidden="1" customHeight="1" x14ac:dyDescent="0.2">
      <c r="A332" s="11"/>
      <c r="B332" s="52" t="s">
        <v>96</v>
      </c>
      <c r="C332" s="48">
        <v>11716549.51</v>
      </c>
      <c r="D332" s="48">
        <v>0</v>
      </c>
      <c r="E332" s="84"/>
      <c r="F332" s="63">
        <f t="shared" si="44"/>
        <v>11716549.51</v>
      </c>
      <c r="G332" s="48">
        <f>'PNC, Exon. &amp; no Exon.'!B372</f>
        <v>11792940.790000001</v>
      </c>
      <c r="H332" s="48">
        <f>'PNC, Exon. &amp; no Exon.'!C372</f>
        <v>0</v>
      </c>
      <c r="I332" s="82"/>
      <c r="J332" s="63">
        <f t="shared" si="45"/>
        <v>11792940.790000001</v>
      </c>
      <c r="K332" s="48">
        <f t="shared" si="46"/>
        <v>76391.280000001192</v>
      </c>
      <c r="L332" s="94">
        <f t="shared" si="47"/>
        <v>0.65199468439749886</v>
      </c>
      <c r="M332" s="61">
        <f t="shared" si="48"/>
        <v>0.23712084011134238</v>
      </c>
      <c r="N332" s="61">
        <f t="shared" si="49"/>
        <v>0.21367954223266922</v>
      </c>
    </row>
    <row r="333" spans="1:14" ht="15.95" hidden="1" customHeight="1" x14ac:dyDescent="0.2">
      <c r="A333" s="11"/>
      <c r="B333" s="52" t="s">
        <v>83</v>
      </c>
      <c r="C333" s="48">
        <v>23966735.060000002</v>
      </c>
      <c r="D333" s="48">
        <v>0</v>
      </c>
      <c r="E333" s="84"/>
      <c r="F333" s="63">
        <f t="shared" si="44"/>
        <v>23966735.060000002</v>
      </c>
      <c r="G333" s="48">
        <f>'PNC, Exon. &amp; no Exon.'!B373</f>
        <v>23612418.800000001</v>
      </c>
      <c r="H333" s="48">
        <f>'PNC, Exon. &amp; no Exon.'!C373</f>
        <v>0</v>
      </c>
      <c r="I333" s="82"/>
      <c r="J333" s="63">
        <f t="shared" si="45"/>
        <v>23612418.800000001</v>
      </c>
      <c r="K333" s="48">
        <f t="shared" si="46"/>
        <v>-354316.26000000164</v>
      </c>
      <c r="L333" s="94">
        <f t="shared" si="47"/>
        <v>-1.4783668243212165</v>
      </c>
      <c r="M333" s="61">
        <f t="shared" si="48"/>
        <v>0.48504146611617605</v>
      </c>
      <c r="N333" s="61">
        <f t="shared" si="49"/>
        <v>0.42783991966350515</v>
      </c>
    </row>
    <row r="334" spans="1:14" ht="15.95" hidden="1" customHeight="1" x14ac:dyDescent="0.2">
      <c r="A334" s="11"/>
      <c r="B334" s="52" t="s">
        <v>164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34660254.369999997</v>
      </c>
      <c r="D335" s="48">
        <v>151977.62</v>
      </c>
      <c r="E335" s="84"/>
      <c r="F335" s="63">
        <f t="shared" si="44"/>
        <v>34812231.989999995</v>
      </c>
      <c r="G335" s="48">
        <f>'PNC, Exon. &amp; no Exon.'!B375</f>
        <v>33713099.329999998</v>
      </c>
      <c r="H335" s="48">
        <f>'PNC, Exon. &amp; no Exon.'!C375</f>
        <v>778505.17999999993</v>
      </c>
      <c r="I335" s="82"/>
      <c r="J335" s="63">
        <f t="shared" si="45"/>
        <v>34491604.509999998</v>
      </c>
      <c r="K335" s="48">
        <f t="shared" si="46"/>
        <v>-320627.47999999672</v>
      </c>
      <c r="L335" s="94">
        <f t="shared" si="47"/>
        <v>-0.92101960050162468</v>
      </c>
      <c r="M335" s="61">
        <f t="shared" si="48"/>
        <v>0.70453384663926932</v>
      </c>
      <c r="N335" s="61">
        <f t="shared" si="49"/>
        <v>0.62496288193159566</v>
      </c>
    </row>
    <row r="336" spans="1:14" ht="15.95" hidden="1" customHeight="1" x14ac:dyDescent="0.2">
      <c r="A336" s="11"/>
      <c r="B336" s="52" t="s">
        <v>80</v>
      </c>
      <c r="C336" s="48">
        <v>24603158.289999995</v>
      </c>
      <c r="D336" s="48">
        <v>1341207.8999999999</v>
      </c>
      <c r="E336" s="82"/>
      <c r="F336" s="63">
        <f t="shared" si="44"/>
        <v>25944366.189999994</v>
      </c>
      <c r="G336" s="48">
        <f>'PNC, Exon. &amp; no Exon.'!B376</f>
        <v>25853506.530000001</v>
      </c>
      <c r="H336" s="48">
        <f>'PNC, Exon. &amp; no Exon.'!C376</f>
        <v>9454942.7300000004</v>
      </c>
      <c r="I336" s="82"/>
      <c r="J336" s="63">
        <f t="shared" si="45"/>
        <v>35308449.260000005</v>
      </c>
      <c r="K336" s="48">
        <f t="shared" si="46"/>
        <v>9364083.0700000115</v>
      </c>
      <c r="L336" s="94">
        <f t="shared" si="47"/>
        <v>36.092934402110416</v>
      </c>
      <c r="M336" s="61">
        <f t="shared" si="48"/>
        <v>0.52506498622981579</v>
      </c>
      <c r="N336" s="61">
        <f t="shared" si="49"/>
        <v>0.63976351693547595</v>
      </c>
    </row>
    <row r="337" spans="1:14" ht="15.95" hidden="1" customHeight="1" x14ac:dyDescent="0.2">
      <c r="A337" s="11"/>
      <c r="B337" s="52" t="s">
        <v>104</v>
      </c>
      <c r="C337" s="48">
        <v>44321951.339999996</v>
      </c>
      <c r="D337" s="48">
        <v>0</v>
      </c>
      <c r="E337" s="82"/>
      <c r="F337" s="63">
        <f t="shared" si="44"/>
        <v>44321951.339999996</v>
      </c>
      <c r="G337" s="48">
        <f>'PNC, Exon. &amp; no Exon.'!B377</f>
        <v>51099998.890000008</v>
      </c>
      <c r="H337" s="48">
        <f>'PNC, Exon. &amp; no Exon.'!C377</f>
        <v>0</v>
      </c>
      <c r="I337" s="82"/>
      <c r="J337" s="63">
        <f t="shared" si="45"/>
        <v>51099998.890000008</v>
      </c>
      <c r="K337" s="48">
        <f t="shared" si="46"/>
        <v>6778047.5500000119</v>
      </c>
      <c r="L337" s="94">
        <f t="shared" si="47"/>
        <v>15.292755271546246</v>
      </c>
      <c r="M337" s="61">
        <f t="shared" si="48"/>
        <v>0.89699261101955896</v>
      </c>
      <c r="N337" s="61">
        <f t="shared" si="49"/>
        <v>0.92589495405285649</v>
      </c>
    </row>
    <row r="338" spans="1:14" ht="15.95" hidden="1" customHeight="1" x14ac:dyDescent="0.2">
      <c r="A338" s="11"/>
      <c r="B338" s="52" t="s">
        <v>79</v>
      </c>
      <c r="C338" s="48">
        <v>44784996.270000003</v>
      </c>
      <c r="D338" s="48">
        <v>78059065.879999995</v>
      </c>
      <c r="E338" s="82"/>
      <c r="F338" s="63">
        <f t="shared" si="44"/>
        <v>122844062.15000001</v>
      </c>
      <c r="G338" s="48">
        <f>'PNC, Exon. &amp; no Exon.'!B378</f>
        <v>40983883.130000003</v>
      </c>
      <c r="H338" s="48">
        <f>'PNC, Exon. &amp; no Exon.'!C378</f>
        <v>80457491.989999995</v>
      </c>
      <c r="I338" s="82"/>
      <c r="J338" s="63">
        <f t="shared" si="45"/>
        <v>121441375.12</v>
      </c>
      <c r="K338" s="48">
        <f t="shared" si="46"/>
        <v>-1402687.0300000012</v>
      </c>
      <c r="L338" s="94">
        <f t="shared" si="47"/>
        <v>-1.1418435742439352</v>
      </c>
      <c r="M338" s="61">
        <f t="shared" si="48"/>
        <v>2.4861318765253064</v>
      </c>
      <c r="N338" s="61">
        <f t="shared" si="49"/>
        <v>2.2004297236658528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4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98</v>
      </c>
      <c r="C340" s="48">
        <v>478182.48</v>
      </c>
      <c r="D340" s="48">
        <v>25938536.399999999</v>
      </c>
      <c r="E340" s="82"/>
      <c r="F340" s="63">
        <f t="shared" si="44"/>
        <v>26416718.879999999</v>
      </c>
      <c r="G340" s="48">
        <f>'PNC, Exon. &amp; no Exon.'!B380</f>
        <v>1417758.59</v>
      </c>
      <c r="H340" s="48">
        <f>'PNC, Exon. &amp; no Exon.'!C380</f>
        <v>39024307.030000001</v>
      </c>
      <c r="I340" s="82"/>
      <c r="J340" s="63">
        <f t="shared" si="45"/>
        <v>40442065.620000005</v>
      </c>
      <c r="K340" s="48">
        <f t="shared" si="46"/>
        <v>14025346.740000006</v>
      </c>
      <c r="L340" s="94">
        <f t="shared" si="47"/>
        <v>53.092690290990475</v>
      </c>
      <c r="M340" s="61">
        <f t="shared" si="48"/>
        <v>0.53462451282815926</v>
      </c>
      <c r="N340" s="61">
        <f t="shared" si="49"/>
        <v>0.73278092568335285</v>
      </c>
    </row>
    <row r="341" spans="1:14" ht="15.95" hidden="1" customHeight="1" x14ac:dyDescent="0.2">
      <c r="A341" s="11"/>
      <c r="B341" s="52" t="s">
        <v>90</v>
      </c>
      <c r="C341" s="48">
        <v>4758086.8400000008</v>
      </c>
      <c r="D341" s="48">
        <v>0</v>
      </c>
      <c r="E341" s="84"/>
      <c r="F341" s="63">
        <f t="shared" si="44"/>
        <v>4758086.8400000008</v>
      </c>
      <c r="G341" s="48">
        <f>'PNC, Exon. &amp; no Exon.'!B381</f>
        <v>5015195.0199999996</v>
      </c>
      <c r="H341" s="48">
        <f>'PNC, Exon. &amp; no Exon.'!C381</f>
        <v>105510</v>
      </c>
      <c r="I341" s="82"/>
      <c r="J341" s="63">
        <f t="shared" si="45"/>
        <v>5120705.0199999996</v>
      </c>
      <c r="K341" s="48">
        <f t="shared" si="46"/>
        <v>362618.17999999877</v>
      </c>
      <c r="L341" s="94">
        <f t="shared" si="47"/>
        <v>7.6210920942333766</v>
      </c>
      <c r="M341" s="61">
        <f t="shared" si="48"/>
        <v>9.6294693916547311E-2</v>
      </c>
      <c r="N341" s="61">
        <f t="shared" si="49"/>
        <v>9.2783464622324383E-2</v>
      </c>
    </row>
    <row r="342" spans="1:14" ht="15.95" hidden="1" customHeight="1" x14ac:dyDescent="0.2">
      <c r="A342" s="11"/>
      <c r="B342" s="52" t="s">
        <v>99</v>
      </c>
      <c r="C342" s="48">
        <v>46834723.610000007</v>
      </c>
      <c r="D342" s="48">
        <v>79586.210000000006</v>
      </c>
      <c r="E342" s="84"/>
      <c r="F342" s="63">
        <f t="shared" si="44"/>
        <v>46914309.820000008</v>
      </c>
      <c r="G342" s="48">
        <f>'PNC, Exon. &amp; no Exon.'!B382</f>
        <v>52809020.149999999</v>
      </c>
      <c r="H342" s="48">
        <f>'PNC, Exon. &amp; no Exon.'!C382</f>
        <v>0</v>
      </c>
      <c r="I342" s="82"/>
      <c r="J342" s="63">
        <f t="shared" si="45"/>
        <v>52809020.149999999</v>
      </c>
      <c r="K342" s="48">
        <f t="shared" si="46"/>
        <v>5894710.3299999908</v>
      </c>
      <c r="L342" s="94">
        <f t="shared" si="47"/>
        <v>12.564845039001343</v>
      </c>
      <c r="M342" s="61">
        <f t="shared" si="48"/>
        <v>0.94945705203290709</v>
      </c>
      <c r="N342" s="61">
        <f t="shared" si="49"/>
        <v>0.95686118096822947</v>
      </c>
    </row>
    <row r="343" spans="1:14" ht="15.95" hidden="1" customHeight="1" x14ac:dyDescent="0.2">
      <c r="A343" s="11"/>
      <c r="B343" s="51" t="s">
        <v>112</v>
      </c>
      <c r="C343" s="48">
        <v>50835656.499999993</v>
      </c>
      <c r="D343" s="48">
        <v>1497147.98</v>
      </c>
      <c r="E343" s="84"/>
      <c r="F343" s="63">
        <f t="shared" si="44"/>
        <v>52332804.479999989</v>
      </c>
      <c r="G343" s="48">
        <f>'PNC, Exon. &amp; no Exon.'!B383</f>
        <v>44120635.940000005</v>
      </c>
      <c r="H343" s="48">
        <f>'PNC, Exon. &amp; no Exon.'!C383</f>
        <v>-349448.4</v>
      </c>
      <c r="I343" s="82"/>
      <c r="J343" s="63">
        <f t="shared" si="45"/>
        <v>43771187.540000007</v>
      </c>
      <c r="K343" s="48">
        <f t="shared" si="46"/>
        <v>-8561616.9399999827</v>
      </c>
      <c r="L343" s="94">
        <f t="shared" si="47"/>
        <v>-16.359942917395099</v>
      </c>
      <c r="M343" s="61">
        <f t="shared" si="48"/>
        <v>1.0591171533128458</v>
      </c>
      <c r="N343" s="61">
        <f t="shared" si="49"/>
        <v>0.79310220267183384</v>
      </c>
    </row>
    <row r="344" spans="1:14" ht="15.95" hidden="1" customHeight="1" x14ac:dyDescent="0.2">
      <c r="A344" s="11"/>
      <c r="B344" s="52" t="s">
        <v>103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5478734.5199999996</v>
      </c>
      <c r="D345" s="48">
        <v>0</v>
      </c>
      <c r="E345" s="82"/>
      <c r="F345" s="63">
        <f t="shared" si="44"/>
        <v>5478734.5199999996</v>
      </c>
      <c r="G345" s="48">
        <f>'PNC, Exon. &amp; no Exon.'!B385</f>
        <v>4579299.45</v>
      </c>
      <c r="H345" s="48">
        <f>'PNC, Exon. &amp; no Exon.'!C385</f>
        <v>0</v>
      </c>
      <c r="I345" s="82"/>
      <c r="J345" s="63">
        <f t="shared" si="45"/>
        <v>4579299.45</v>
      </c>
      <c r="K345" s="48">
        <f t="shared" si="46"/>
        <v>-899435.06999999937</v>
      </c>
      <c r="L345" s="94">
        <f t="shared" si="47"/>
        <v>-16.41683981431536</v>
      </c>
      <c r="M345" s="61">
        <f t="shared" si="48"/>
        <v>0.11087924230769644</v>
      </c>
      <c r="N345" s="61">
        <f t="shared" si="49"/>
        <v>8.2973587983418848E-2</v>
      </c>
    </row>
    <row r="346" spans="1:14" ht="15.95" hidden="1" customHeight="1" x14ac:dyDescent="0.2">
      <c r="A346" s="11"/>
      <c r="B346" s="52" t="s">
        <v>102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111</v>
      </c>
      <c r="C347" s="48">
        <v>35966267.270000003</v>
      </c>
      <c r="D347" s="48">
        <v>212341.57</v>
      </c>
      <c r="E347" s="82"/>
      <c r="F347" s="63">
        <f t="shared" si="44"/>
        <v>36178608.840000004</v>
      </c>
      <c r="G347" s="48">
        <f>'PNC, Exon. &amp; no Exon.'!B387</f>
        <v>38256912.919999994</v>
      </c>
      <c r="H347" s="48">
        <f>'PNC, Exon. &amp; no Exon.'!C387</f>
        <v>401524.65</v>
      </c>
      <c r="I347" s="82"/>
      <c r="J347" s="63">
        <f t="shared" si="45"/>
        <v>38658437.569999993</v>
      </c>
      <c r="K347" s="48">
        <f t="shared" si="46"/>
        <v>2479828.7299999893</v>
      </c>
      <c r="L347" s="94">
        <f t="shared" si="47"/>
        <v>6.8544059860539104</v>
      </c>
      <c r="M347" s="61">
        <f t="shared" si="48"/>
        <v>0.73218673423251202</v>
      </c>
      <c r="N347" s="61">
        <f t="shared" si="49"/>
        <v>0.70046287779147076</v>
      </c>
    </row>
    <row r="348" spans="1:14" ht="15.95" hidden="1" customHeight="1" x14ac:dyDescent="0.2">
      <c r="A348" s="11"/>
      <c r="B348" s="52" t="s">
        <v>113</v>
      </c>
      <c r="C348" s="48">
        <v>17826212.68</v>
      </c>
      <c r="D348" s="48">
        <v>774377409.13</v>
      </c>
      <c r="E348" s="82"/>
      <c r="F348" s="63">
        <f t="shared" si="44"/>
        <v>792203621.80999994</v>
      </c>
      <c r="G348" s="48">
        <f>'PNC, Exon. &amp; no Exon.'!B388</f>
        <v>65056469.650000013</v>
      </c>
      <c r="H348" s="48">
        <f>'PNC, Exon. &amp; no Exon.'!C388</f>
        <v>777204000.54999995</v>
      </c>
      <c r="I348" s="82"/>
      <c r="J348" s="63">
        <f t="shared" si="45"/>
        <v>842260470.19999993</v>
      </c>
      <c r="K348" s="48">
        <f t="shared" si="46"/>
        <v>50056848.389999986</v>
      </c>
      <c r="L348" s="94">
        <f t="shared" si="47"/>
        <v>6.3186846174259852</v>
      </c>
      <c r="M348" s="61">
        <f t="shared" si="48"/>
        <v>16.032705548891187</v>
      </c>
      <c r="N348" s="61">
        <f t="shared" si="49"/>
        <v>15.261149438282622</v>
      </c>
    </row>
    <row r="349" spans="1:14" ht="15.95" hidden="1" customHeight="1" x14ac:dyDescent="0.2">
      <c r="A349" s="11"/>
      <c r="B349" s="52" t="s">
        <v>116</v>
      </c>
      <c r="C349" s="48">
        <v>15009382.000000002</v>
      </c>
      <c r="D349" s="48">
        <v>143611.03</v>
      </c>
      <c r="E349" s="82"/>
      <c r="F349" s="63">
        <f t="shared" si="44"/>
        <v>15152993.030000001</v>
      </c>
      <c r="G349" s="48">
        <f>'PNC, Exon. &amp; no Exon.'!B389</f>
        <v>27296870.190000001</v>
      </c>
      <c r="H349" s="48">
        <f>'PNC, Exon. &amp; no Exon.'!C389</f>
        <v>111681.2</v>
      </c>
      <c r="I349" s="82"/>
      <c r="J349" s="63">
        <f t="shared" si="45"/>
        <v>27408551.390000001</v>
      </c>
      <c r="K349" s="48">
        <f t="shared" si="46"/>
        <v>12255558.359999999</v>
      </c>
      <c r="L349" s="94">
        <f t="shared" si="47"/>
        <v>80.878796259830381</v>
      </c>
      <c r="M349" s="61">
        <f t="shared" si="48"/>
        <v>0.30666796862064516</v>
      </c>
      <c r="N349" s="61">
        <f t="shared" si="49"/>
        <v>0.49662309160765233</v>
      </c>
    </row>
    <row r="350" spans="1:14" ht="15.95" hidden="1" customHeight="1" x14ac:dyDescent="0.2">
      <c r="A350" s="11"/>
      <c r="B350" s="52" t="s">
        <v>121</v>
      </c>
      <c r="C350" s="48">
        <v>9700023.5899999999</v>
      </c>
      <c r="D350" s="48">
        <v>0</v>
      </c>
      <c r="E350" s="82"/>
      <c r="F350" s="63">
        <f t="shared" si="44"/>
        <v>9700023.5899999999</v>
      </c>
      <c r="G350" s="48">
        <f>'PNC, Exon. &amp; no Exon.'!B390</f>
        <v>14498489.34</v>
      </c>
      <c r="H350" s="48">
        <f>'PNC, Exon. &amp; no Exon.'!C390</f>
        <v>305878.84000000003</v>
      </c>
      <c r="I350" s="82"/>
      <c r="J350" s="63">
        <f t="shared" si="45"/>
        <v>14804368.18</v>
      </c>
      <c r="K350" s="48">
        <f t="shared" si="46"/>
        <v>5104344.59</v>
      </c>
      <c r="L350" s="94">
        <f t="shared" si="47"/>
        <v>52.621981200769433</v>
      </c>
      <c r="M350" s="61">
        <f t="shared" si="48"/>
        <v>0.19631016288520248</v>
      </c>
      <c r="N350" s="61">
        <f t="shared" si="49"/>
        <v>0.26824442453138903</v>
      </c>
    </row>
    <row r="351" spans="1:14" ht="15.95" hidden="1" customHeight="1" x14ac:dyDescent="0.2">
      <c r="A351" s="11"/>
      <c r="B351" s="52" t="s">
        <v>100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106</v>
      </c>
      <c r="C352" s="48">
        <v>0</v>
      </c>
      <c r="D352" s="48">
        <v>21860058.239999998</v>
      </c>
      <c r="E352" s="82"/>
      <c r="F352" s="63">
        <f t="shared" si="44"/>
        <v>21860058.239999998</v>
      </c>
      <c r="G352" s="48">
        <f>'PNC, Exon. &amp; no Exon.'!B392</f>
        <v>0</v>
      </c>
      <c r="H352" s="48">
        <f>'PNC, Exon. &amp; no Exon.'!C392</f>
        <v>21389910.829999998</v>
      </c>
      <c r="I352" s="82"/>
      <c r="J352" s="63">
        <f t="shared" si="45"/>
        <v>21389910.829999998</v>
      </c>
      <c r="K352" s="48">
        <f t="shared" si="46"/>
        <v>-470147.41000000015</v>
      </c>
      <c r="L352" s="94">
        <f t="shared" si="47"/>
        <v>-2.1507143523511503</v>
      </c>
      <c r="M352" s="61">
        <f t="shared" si="48"/>
        <v>0.44240630488759586</v>
      </c>
      <c r="N352" s="61">
        <f t="shared" si="49"/>
        <v>0.38756968562308985</v>
      </c>
    </row>
    <row r="353" spans="1:14" ht="15.95" hidden="1" customHeight="1" x14ac:dyDescent="0.2">
      <c r="A353" s="11"/>
      <c r="B353" s="52" t="s">
        <v>120</v>
      </c>
      <c r="C353" s="48">
        <v>1380777</v>
      </c>
      <c r="D353" s="48">
        <v>0</v>
      </c>
      <c r="E353" s="84"/>
      <c r="F353" s="63">
        <f t="shared" si="44"/>
        <v>1380777</v>
      </c>
      <c r="G353" s="48">
        <f>'PNC, Exon. &amp; no Exon.'!B393</f>
        <v>4847449.21</v>
      </c>
      <c r="H353" s="48">
        <f>'PNC, Exon. &amp; no Exon.'!C393</f>
        <v>0</v>
      </c>
      <c r="I353" s="82"/>
      <c r="J353" s="63">
        <f t="shared" si="45"/>
        <v>4847449.21</v>
      </c>
      <c r="K353" s="48">
        <f t="shared" si="46"/>
        <v>3466672.21</v>
      </c>
      <c r="L353" s="94">
        <f t="shared" si="47"/>
        <v>251.06676965215962</v>
      </c>
      <c r="M353" s="61">
        <f t="shared" si="48"/>
        <v>2.7944319440375839E-2</v>
      </c>
      <c r="N353" s="61">
        <f t="shared" si="49"/>
        <v>8.7832267339732317E-2</v>
      </c>
    </row>
    <row r="354" spans="1:14" ht="15.95" hidden="1" customHeight="1" x14ac:dyDescent="0.2">
      <c r="A354" s="11"/>
      <c r="B354" s="52" t="s">
        <v>115</v>
      </c>
      <c r="C354" s="48">
        <v>12292594.299999999</v>
      </c>
      <c r="D354" s="48">
        <v>0</v>
      </c>
      <c r="E354" s="84"/>
      <c r="F354" s="63">
        <f t="shared" si="44"/>
        <v>12292594.299999999</v>
      </c>
      <c r="G354" s="48">
        <f>'PNC, Exon. &amp; no Exon.'!B394</f>
        <v>15048281.58</v>
      </c>
      <c r="H354" s="48">
        <f>'PNC, Exon. &amp; no Exon.'!C394</f>
        <v>3454.59</v>
      </c>
      <c r="I354" s="82"/>
      <c r="J354" s="63">
        <f t="shared" si="45"/>
        <v>15051736.17</v>
      </c>
      <c r="K354" s="48">
        <f t="shared" si="46"/>
        <v>2759141.870000001</v>
      </c>
      <c r="L354" s="94">
        <f t="shared" si="47"/>
        <v>22.445561959203367</v>
      </c>
      <c r="M354" s="61">
        <f t="shared" si="48"/>
        <v>0.24877889903303949</v>
      </c>
      <c r="N354" s="61">
        <f t="shared" si="49"/>
        <v>0.27272655327327477</v>
      </c>
    </row>
    <row r="355" spans="1:14" ht="15.95" hidden="1" customHeight="1" x14ac:dyDescent="0.2">
      <c r="A355" s="11"/>
      <c r="B355" s="52" t="s">
        <v>117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160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Exon.'!B396</f>
        <v>106842.86</v>
      </c>
      <c r="H356" s="48">
        <f>'PNC, Exon. &amp; no Exon.'!C396</f>
        <v>0</v>
      </c>
      <c r="I356" s="82"/>
      <c r="J356" s="63">
        <f t="shared" si="45"/>
        <v>106842.86</v>
      </c>
      <c r="K356" s="48">
        <f t="shared" si="46"/>
        <v>106842.86</v>
      </c>
      <c r="L356" s="94" t="e">
        <f t="shared" si="47"/>
        <v>#DIV/0!</v>
      </c>
      <c r="M356" s="61">
        <f t="shared" si="48"/>
        <v>0</v>
      </c>
      <c r="N356" s="61">
        <f t="shared" si="49"/>
        <v>1.9359152074254725E-3</v>
      </c>
    </row>
    <row r="357" spans="1:14" ht="15.95" hidden="1" customHeight="1" x14ac:dyDescent="0.2">
      <c r="A357" s="11"/>
      <c r="B357" s="52" t="s">
        <v>163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101</v>
      </c>
      <c r="C358" s="48">
        <v>3171556.5300000003</v>
      </c>
      <c r="D358" s="48">
        <v>36261068.659999996</v>
      </c>
      <c r="E358" s="84"/>
      <c r="F358" s="63">
        <f t="shared" si="44"/>
        <v>39432625.189999998</v>
      </c>
      <c r="G358" s="48">
        <f>'PNC, Exon. &amp; no Exon.'!B398</f>
        <v>2914479.1999999997</v>
      </c>
      <c r="H358" s="48">
        <f>'PNC, Exon. &amp; no Exon.'!C398</f>
        <v>40382250.880000003</v>
      </c>
      <c r="I358" s="82"/>
      <c r="J358" s="63">
        <f t="shared" si="45"/>
        <v>43296730.080000006</v>
      </c>
      <c r="K358" s="48">
        <f t="shared" si="46"/>
        <v>3864104.890000008</v>
      </c>
      <c r="L358" s="94">
        <f t="shared" si="47"/>
        <v>9.7992585362537152</v>
      </c>
      <c r="M358" s="61">
        <f t="shared" si="48"/>
        <v>0.79804188126103692</v>
      </c>
      <c r="N358" s="61">
        <f t="shared" si="49"/>
        <v>0.7845053772771331</v>
      </c>
    </row>
    <row r="359" spans="1:14" ht="15.95" hidden="1" customHeight="1" x14ac:dyDescent="0.2">
      <c r="A359" s="11"/>
      <c r="B359" s="52" t="s">
        <v>107</v>
      </c>
      <c r="C359" s="48">
        <v>23975109.699999999</v>
      </c>
      <c r="D359" s="48">
        <v>0</v>
      </c>
      <c r="E359" s="84"/>
      <c r="F359" s="63">
        <f t="shared" si="44"/>
        <v>23975109.699999999</v>
      </c>
      <c r="G359" s="48">
        <f>'PNC, Exon. &amp; no Exon.'!B399</f>
        <v>18525307.299999997</v>
      </c>
      <c r="H359" s="48">
        <f>'PNC, Exon. &amp; no Exon.'!C399</f>
        <v>0</v>
      </c>
      <c r="I359" s="82"/>
      <c r="J359" s="63">
        <f>(G359+H359)</f>
        <v>18525307.299999997</v>
      </c>
      <c r="K359" s="48">
        <f>J359-F359</f>
        <v>-5449802.4000000022</v>
      </c>
      <c r="L359" s="94">
        <f>K359/F359*100</f>
        <v>-22.731084312827992</v>
      </c>
      <c r="M359" s="61">
        <f>(F359/$F$360*100)</f>
        <v>0.48521095301765116</v>
      </c>
      <c r="N359" s="61">
        <f>(J359/$J$360*100)</f>
        <v>0.33566514528252156</v>
      </c>
    </row>
    <row r="360" spans="1:14" ht="19.5" hidden="1" customHeight="1" x14ac:dyDescent="0.2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4941172401.5900002</v>
      </c>
      <c r="G360" s="66">
        <f>SUM(G322:G359)</f>
        <v>3474481935.420001</v>
      </c>
      <c r="H360" s="66">
        <f>SUM(H322:H359)</f>
        <v>2044502552.6500001</v>
      </c>
      <c r="I360" s="66"/>
      <c r="J360" s="66">
        <f>SUM(J322:J359)</f>
        <v>5518984488.0700006</v>
      </c>
      <c r="K360" s="66">
        <f>J360-F360</f>
        <v>577812086.4800005</v>
      </c>
      <c r="L360" s="95">
        <f>K360/F360*100</f>
        <v>11.693825665626818</v>
      </c>
      <c r="M360" s="67">
        <f>SUM(M322:M359)</f>
        <v>100</v>
      </c>
      <c r="N360" s="67">
        <f>SUM(N322:N359)</f>
        <v>100</v>
      </c>
    </row>
    <row r="361" spans="1:14" hidden="1" x14ac:dyDescent="0.2">
      <c r="B361" s="81" t="s">
        <v>95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148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110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118</v>
      </c>
      <c r="D372" s="191"/>
      <c r="E372" s="191" t="s">
        <v>52</v>
      </c>
      <c r="F372" s="191"/>
      <c r="G372" s="191" t="s">
        <v>154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88</v>
      </c>
      <c r="C374" s="48">
        <v>812530469.82000005</v>
      </c>
      <c r="D374" s="48">
        <v>341423336.69</v>
      </c>
      <c r="E374" s="82"/>
      <c r="F374" s="63">
        <f t="shared" ref="F374:F380" si="50">(C374+D374)</f>
        <v>1153953806.51</v>
      </c>
      <c r="G374" s="48">
        <f>'PNC, Exon. &amp; no Exon.'!B419</f>
        <v>923781647.04999995</v>
      </c>
      <c r="H374" s="48">
        <f>'PNC, Exon. &amp; no Exon.'!C419</f>
        <v>589188902.11999989</v>
      </c>
      <c r="I374" s="82"/>
      <c r="J374" s="63">
        <f>(G374+H374)</f>
        <v>1512970549.1699998</v>
      </c>
      <c r="K374" s="48">
        <f>J374-F374</f>
        <v>359016742.65999985</v>
      </c>
      <c r="L374" s="94">
        <f>K374/F374*100</f>
        <v>31.111881657187347</v>
      </c>
      <c r="M374" s="61">
        <f>(F374/$F$412*100)</f>
        <v>22.872657561618514</v>
      </c>
      <c r="N374" s="61">
        <f>(J374/$J$412*100)</f>
        <v>23.270072444771234</v>
      </c>
    </row>
    <row r="375" spans="1:14" ht="15.95" hidden="1" customHeight="1" x14ac:dyDescent="0.2">
      <c r="A375" s="98"/>
      <c r="B375" s="52" t="s">
        <v>119</v>
      </c>
      <c r="C375" s="48">
        <v>584741293.1500001</v>
      </c>
      <c r="D375" s="48">
        <v>79797928.379999995</v>
      </c>
      <c r="E375" s="82"/>
      <c r="F375" s="63">
        <f t="shared" si="50"/>
        <v>664539221.53000009</v>
      </c>
      <c r="G375" s="48">
        <f>'PNC, Exon. &amp; no Exon.'!B420</f>
        <v>609859571.84000003</v>
      </c>
      <c r="H375" s="48">
        <f>'PNC, Exon. &amp; no Exon.'!C420</f>
        <v>123804438.3</v>
      </c>
      <c r="I375" s="82"/>
      <c r="J375" s="63">
        <f t="shared" ref="J375:J410" si="51">(G375+H375)</f>
        <v>733664010.13999999</v>
      </c>
      <c r="K375" s="48">
        <f t="shared" ref="K375:K410" si="52">J375-F375</f>
        <v>69124788.609999895</v>
      </c>
      <c r="L375" s="94">
        <f t="shared" ref="L375:L410" si="53">K375/F375*100</f>
        <v>10.401912538864241</v>
      </c>
      <c r="M375" s="61">
        <f t="shared" ref="M375:M410" si="54">(F375/$F$412*100)</f>
        <v>13.171912051046665</v>
      </c>
      <c r="N375" s="61">
        <f t="shared" ref="N375:N410" si="55">(J375/$J$412*100)</f>
        <v>11.284036345218306</v>
      </c>
    </row>
    <row r="376" spans="1:14" ht="15.95" hidden="1" customHeight="1" x14ac:dyDescent="0.2">
      <c r="A376" s="98"/>
      <c r="B376" s="52" t="s">
        <v>97</v>
      </c>
      <c r="C376" s="48">
        <v>446565700.94999999</v>
      </c>
      <c r="D376" s="48">
        <v>117743611.67</v>
      </c>
      <c r="E376" s="82"/>
      <c r="F376" s="63">
        <f t="shared" si="50"/>
        <v>564309312.62</v>
      </c>
      <c r="G376" s="48">
        <f>'PNC, Exon. &amp; no Exon.'!B421</f>
        <v>676928717.64999986</v>
      </c>
      <c r="H376" s="48">
        <f>'PNC, Exon. &amp; no Exon.'!C421</f>
        <v>123254194.49000001</v>
      </c>
      <c r="I376" s="82"/>
      <c r="J376" s="63">
        <f t="shared" si="51"/>
        <v>800182912.13999987</v>
      </c>
      <c r="K376" s="48">
        <f t="shared" si="52"/>
        <v>235873599.51999986</v>
      </c>
      <c r="L376" s="94">
        <f t="shared" si="53"/>
        <v>41.798636713059999</v>
      </c>
      <c r="M376" s="61">
        <f t="shared" si="54"/>
        <v>11.185242939165899</v>
      </c>
      <c r="N376" s="61">
        <f t="shared" si="55"/>
        <v>12.307122795470624</v>
      </c>
    </row>
    <row r="377" spans="1:14" ht="15.95" hidden="1" customHeight="1" x14ac:dyDescent="0.2">
      <c r="A377" s="98"/>
      <c r="B377" s="52" t="s">
        <v>94</v>
      </c>
      <c r="C377" s="48">
        <v>337584555.54000002</v>
      </c>
      <c r="D377" s="48">
        <v>21200182.019999996</v>
      </c>
      <c r="E377" s="82"/>
      <c r="F377" s="63">
        <f t="shared" si="50"/>
        <v>358784737.56</v>
      </c>
      <c r="G377" s="48">
        <f>'PNC, Exon. &amp; no Exon.'!B422</f>
        <v>396030129.43000001</v>
      </c>
      <c r="H377" s="48">
        <f>'PNC, Exon. &amp; no Exon.'!C422</f>
        <v>19951444.410000004</v>
      </c>
      <c r="I377" s="82"/>
      <c r="J377" s="63">
        <f t="shared" si="51"/>
        <v>415981573.84000003</v>
      </c>
      <c r="K377" s="48">
        <f t="shared" si="52"/>
        <v>57196836.280000031</v>
      </c>
      <c r="L377" s="94">
        <f t="shared" si="53"/>
        <v>15.941825359958333</v>
      </c>
      <c r="M377" s="61">
        <f t="shared" si="54"/>
        <v>7.1115155513583659</v>
      </c>
      <c r="N377" s="61">
        <f t="shared" si="55"/>
        <v>6.397957557241984</v>
      </c>
    </row>
    <row r="378" spans="1:14" ht="15.95" hidden="1" customHeight="1" x14ac:dyDescent="0.2">
      <c r="A378" s="98"/>
      <c r="B378" s="52" t="s">
        <v>89</v>
      </c>
      <c r="C378" s="48">
        <v>346508860.62</v>
      </c>
      <c r="D378" s="48">
        <v>43420533.620000005</v>
      </c>
      <c r="E378" s="82"/>
      <c r="F378" s="63">
        <f t="shared" si="50"/>
        <v>389929394.24000001</v>
      </c>
      <c r="G378" s="48">
        <f>'PNC, Exon. &amp; no Exon.'!B423</f>
        <v>431342785.12</v>
      </c>
      <c r="H378" s="48">
        <f>'PNC, Exon. &amp; no Exon.'!C423</f>
        <v>53348575.560000002</v>
      </c>
      <c r="I378" s="82"/>
      <c r="J378" s="63">
        <f t="shared" si="51"/>
        <v>484691360.68000001</v>
      </c>
      <c r="K378" s="48">
        <f t="shared" si="52"/>
        <v>94761966.439999998</v>
      </c>
      <c r="L378" s="94">
        <f t="shared" si="53"/>
        <v>24.302339818391424</v>
      </c>
      <c r="M378" s="61">
        <f t="shared" si="54"/>
        <v>7.7288375473490625</v>
      </c>
      <c r="N378" s="61">
        <f t="shared" si="55"/>
        <v>7.4547406640306253</v>
      </c>
    </row>
    <row r="379" spans="1:14" ht="15.95" hidden="1" customHeight="1" x14ac:dyDescent="0.2">
      <c r="A379" s="98"/>
      <c r="B379" s="52" t="s">
        <v>87</v>
      </c>
      <c r="C379" s="48">
        <v>0</v>
      </c>
      <c r="D379" s="48">
        <v>0</v>
      </c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>
        <f t="shared" si="54"/>
        <v>0</v>
      </c>
      <c r="N379" s="61">
        <f t="shared" si="55"/>
        <v>0</v>
      </c>
    </row>
    <row r="380" spans="1:14" ht="15.95" hidden="1" customHeight="1" x14ac:dyDescent="0.2">
      <c r="A380" s="11"/>
      <c r="B380" s="52" t="s">
        <v>91</v>
      </c>
      <c r="C380" s="48">
        <v>91262357.390000001</v>
      </c>
      <c r="D380" s="48">
        <v>519601.76</v>
      </c>
      <c r="E380" s="82"/>
      <c r="F380" s="63">
        <f t="shared" si="50"/>
        <v>91781959.150000006</v>
      </c>
      <c r="G380" s="48">
        <f>'PNC, Exon. &amp; no Exon.'!B425</f>
        <v>94009100.710000008</v>
      </c>
      <c r="H380" s="48">
        <f>'PNC, Exon. &amp; no Exon.'!C425</f>
        <v>50336.21</v>
      </c>
      <c r="I380" s="82"/>
      <c r="J380" s="63">
        <f t="shared" si="51"/>
        <v>94059436.920000002</v>
      </c>
      <c r="K380" s="48">
        <f t="shared" si="52"/>
        <v>2277477.7699999958</v>
      </c>
      <c r="L380" s="94">
        <f t="shared" si="53"/>
        <v>2.4814002567518694</v>
      </c>
      <c r="M380" s="61">
        <f t="shared" si="54"/>
        <v>1.8192212808946759</v>
      </c>
      <c r="N380" s="61">
        <f t="shared" si="55"/>
        <v>1.446670533305177</v>
      </c>
    </row>
    <row r="381" spans="1:14" ht="15.95" hidden="1" customHeight="1" x14ac:dyDescent="0.2">
      <c r="A381" s="98"/>
      <c r="B381" s="52" t="s">
        <v>162</v>
      </c>
      <c r="C381" s="48">
        <v>41226334.990000002</v>
      </c>
      <c r="D381" s="48">
        <v>87758378.879999995</v>
      </c>
      <c r="E381" s="82"/>
      <c r="F381" s="63">
        <f t="shared" ref="F381:F401" si="56">(C381+D381)</f>
        <v>128984713.87</v>
      </c>
      <c r="G381" s="48">
        <f>'PNC, Exon. &amp; no Exon.'!B426</f>
        <v>38728851.489999995</v>
      </c>
      <c r="H381" s="48">
        <f>'PNC, Exon. &amp; no Exon.'!C426</f>
        <v>92708951.819999993</v>
      </c>
      <c r="I381" s="82"/>
      <c r="J381" s="63">
        <f t="shared" si="51"/>
        <v>131437803.30999999</v>
      </c>
      <c r="K381" s="48">
        <f t="shared" si="52"/>
        <v>2453089.4399999827</v>
      </c>
      <c r="L381" s="94">
        <f t="shared" si="53"/>
        <v>1.9018450841177825</v>
      </c>
      <c r="M381" s="61">
        <f t="shared" si="54"/>
        <v>2.5566215687215985</v>
      </c>
      <c r="N381" s="61">
        <f t="shared" si="55"/>
        <v>2.0215642708202028</v>
      </c>
    </row>
    <row r="382" spans="1:14" ht="15.95" hidden="1" customHeight="1" x14ac:dyDescent="0.2">
      <c r="A382" s="98"/>
      <c r="B382" s="52" t="s">
        <v>78</v>
      </c>
      <c r="C382" s="48">
        <v>82035118.200000003</v>
      </c>
      <c r="D382" s="48">
        <v>344685.9</v>
      </c>
      <c r="E382" s="82"/>
      <c r="F382" s="63">
        <f t="shared" si="56"/>
        <v>82379804.100000009</v>
      </c>
      <c r="G382" s="48">
        <f>'PNC, Exon. &amp; no Exon.'!B427</f>
        <v>93294118.710000008</v>
      </c>
      <c r="H382" s="48">
        <f>'PNC, Exon. &amp; no Exon.'!C427</f>
        <v>30584.93</v>
      </c>
      <c r="I382" s="82"/>
      <c r="J382" s="63">
        <f t="shared" si="51"/>
        <v>93324703.640000015</v>
      </c>
      <c r="K382" s="48">
        <f t="shared" si="52"/>
        <v>10944899.540000007</v>
      </c>
      <c r="L382" s="94">
        <f t="shared" si="53"/>
        <v>13.285901392426357</v>
      </c>
      <c r="M382" s="61">
        <f t="shared" si="54"/>
        <v>1.6328600317816868</v>
      </c>
      <c r="N382" s="61">
        <f t="shared" si="55"/>
        <v>1.4353700511757903</v>
      </c>
    </row>
    <row r="383" spans="1:14" ht="15.95" hidden="1" customHeight="1" x14ac:dyDescent="0.2">
      <c r="A383" s="98"/>
      <c r="B383" s="52" t="s">
        <v>93</v>
      </c>
      <c r="C383" s="48">
        <v>15386298.560000001</v>
      </c>
      <c r="D383" s="48">
        <v>166564603.91</v>
      </c>
      <c r="E383" s="84"/>
      <c r="F383" s="63">
        <f t="shared" si="56"/>
        <v>181950902.47</v>
      </c>
      <c r="G383" s="48">
        <f>'PNC, Exon. &amp; no Exon.'!B428</f>
        <v>8873082.2800000012</v>
      </c>
      <c r="H383" s="48">
        <f>'PNC, Exon. &amp; no Exon.'!C428</f>
        <v>186564595.94</v>
      </c>
      <c r="I383" s="82"/>
      <c r="J383" s="63">
        <f t="shared" si="51"/>
        <v>195437678.22</v>
      </c>
      <c r="K383" s="48">
        <f t="shared" si="52"/>
        <v>13486775.75</v>
      </c>
      <c r="L383" s="94">
        <f t="shared" si="53"/>
        <v>7.4123159417819844</v>
      </c>
      <c r="M383" s="61">
        <f t="shared" si="54"/>
        <v>3.6064707804988667</v>
      </c>
      <c r="N383" s="61">
        <f t="shared" si="55"/>
        <v>3.0059071097664081</v>
      </c>
    </row>
    <row r="384" spans="1:14" ht="15.95" hidden="1" customHeight="1" x14ac:dyDescent="0.2">
      <c r="A384" s="98"/>
      <c r="B384" s="52" t="s">
        <v>96</v>
      </c>
      <c r="C384" s="48">
        <v>9957625.3300000001</v>
      </c>
      <c r="D384" s="48">
        <v>0</v>
      </c>
      <c r="E384" s="84"/>
      <c r="F384" s="63">
        <f t="shared" si="56"/>
        <v>9957625.3300000001</v>
      </c>
      <c r="G384" s="48">
        <f>'PNC, Exon. &amp; no Exon.'!B429</f>
        <v>10925389.84</v>
      </c>
      <c r="H384" s="48">
        <f>'PNC, Exon. &amp; no Exon.'!C429</f>
        <v>0</v>
      </c>
      <c r="I384" s="82"/>
      <c r="J384" s="63">
        <f t="shared" si="51"/>
        <v>10925389.84</v>
      </c>
      <c r="K384" s="48">
        <f t="shared" si="52"/>
        <v>967764.50999999978</v>
      </c>
      <c r="L384" s="94">
        <f t="shared" si="53"/>
        <v>9.7188283142603424</v>
      </c>
      <c r="M384" s="61">
        <f t="shared" si="54"/>
        <v>0.1973712925206377</v>
      </c>
      <c r="N384" s="61">
        <f t="shared" si="55"/>
        <v>0.16803672299083292</v>
      </c>
    </row>
    <row r="385" spans="1:14" ht="15.95" hidden="1" customHeight="1" x14ac:dyDescent="0.2">
      <c r="A385" s="11"/>
      <c r="B385" s="52" t="s">
        <v>83</v>
      </c>
      <c r="C385" s="48">
        <v>27277043.890000001</v>
      </c>
      <c r="D385" s="48">
        <v>0</v>
      </c>
      <c r="E385" s="84"/>
      <c r="F385" s="63">
        <f t="shared" si="56"/>
        <v>27277043.890000001</v>
      </c>
      <c r="G385" s="48">
        <f>'PNC, Exon. &amp; no Exon.'!B430</f>
        <v>28788700.32</v>
      </c>
      <c r="H385" s="48">
        <f>'PNC, Exon. &amp; no Exon.'!C430</f>
        <v>0</v>
      </c>
      <c r="I385" s="82"/>
      <c r="J385" s="63">
        <f t="shared" si="51"/>
        <v>28788700.32</v>
      </c>
      <c r="K385" s="48">
        <f t="shared" si="52"/>
        <v>1511656.4299999997</v>
      </c>
      <c r="L385" s="94">
        <f t="shared" si="53"/>
        <v>5.5418630995941101</v>
      </c>
      <c r="M385" s="61">
        <f t="shared" si="54"/>
        <v>0.5406615764595617</v>
      </c>
      <c r="N385" s="61">
        <f t="shared" si="55"/>
        <v>0.44278134984499029</v>
      </c>
    </row>
    <row r="386" spans="1:14" ht="15.95" hidden="1" customHeight="1" x14ac:dyDescent="0.2">
      <c r="A386" s="11"/>
      <c r="B386" s="52" t="s">
        <v>164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27706839.650000006</v>
      </c>
      <c r="D387" s="48">
        <v>5130596.6500000004</v>
      </c>
      <c r="E387" s="82"/>
      <c r="F387" s="63">
        <f t="shared" si="56"/>
        <v>32837436.300000004</v>
      </c>
      <c r="G387" s="48">
        <f>'PNC, Exon. &amp; no Exon.'!B432</f>
        <v>37839379.969999999</v>
      </c>
      <c r="H387" s="48">
        <f>'PNC, Exon. &amp; no Exon.'!C432</f>
        <v>4903188.9800000004</v>
      </c>
      <c r="I387" s="82"/>
      <c r="J387" s="63">
        <f t="shared" si="51"/>
        <v>42742568.950000003</v>
      </c>
      <c r="K387" s="48">
        <f t="shared" si="52"/>
        <v>9905132.6499999985</v>
      </c>
      <c r="L387" s="94">
        <f t="shared" si="53"/>
        <v>30.164147284543031</v>
      </c>
      <c r="M387" s="61">
        <f t="shared" si="54"/>
        <v>0.65087478498200413</v>
      </c>
      <c r="N387" s="61">
        <f t="shared" si="55"/>
        <v>0.65739724840498015</v>
      </c>
    </row>
    <row r="388" spans="1:14" ht="15.95" hidden="1" customHeight="1" x14ac:dyDescent="0.2">
      <c r="A388" s="11"/>
      <c r="B388" s="52" t="s">
        <v>80</v>
      </c>
      <c r="C388" s="48">
        <v>27017044.830000002</v>
      </c>
      <c r="D388" s="48">
        <v>1356231.64</v>
      </c>
      <c r="E388" s="84"/>
      <c r="F388" s="63">
        <f t="shared" si="56"/>
        <v>28373276.470000003</v>
      </c>
      <c r="G388" s="48">
        <f>'PNC, Exon. &amp; no Exon.'!B433</f>
        <v>31597284.030000005</v>
      </c>
      <c r="H388" s="48">
        <f>'PNC, Exon. &amp; no Exon.'!C433</f>
        <v>9471732.540000001</v>
      </c>
      <c r="I388" s="82"/>
      <c r="J388" s="63">
        <f t="shared" si="51"/>
        <v>41069016.570000008</v>
      </c>
      <c r="K388" s="48">
        <f t="shared" si="52"/>
        <v>12695740.100000005</v>
      </c>
      <c r="L388" s="94">
        <f t="shared" si="53"/>
        <v>44.74541427537855</v>
      </c>
      <c r="M388" s="61">
        <f t="shared" si="54"/>
        <v>0.56239013462954801</v>
      </c>
      <c r="N388" s="61">
        <f t="shared" si="55"/>
        <v>0.6316573652697246</v>
      </c>
    </row>
    <row r="389" spans="1:14" ht="15.95" hidden="1" customHeight="1" x14ac:dyDescent="0.2">
      <c r="A389" s="11"/>
      <c r="B389" s="52" t="s">
        <v>104</v>
      </c>
      <c r="C389" s="48">
        <v>49688771.960000008</v>
      </c>
      <c r="D389" s="48">
        <v>0</v>
      </c>
      <c r="E389" s="82"/>
      <c r="F389" s="63">
        <f t="shared" si="56"/>
        <v>49688771.960000008</v>
      </c>
      <c r="G389" s="48">
        <f>'PNC, Exon. &amp; no Exon.'!B434</f>
        <v>61600144.420000002</v>
      </c>
      <c r="H389" s="48">
        <f>'PNC, Exon. &amp; no Exon.'!C434</f>
        <v>0</v>
      </c>
      <c r="I389" s="82"/>
      <c r="J389" s="63">
        <f t="shared" si="51"/>
        <v>61600144.420000002</v>
      </c>
      <c r="K389" s="48">
        <f t="shared" si="52"/>
        <v>11911372.459999993</v>
      </c>
      <c r="L389" s="94">
        <f t="shared" si="53"/>
        <v>23.971959841528736</v>
      </c>
      <c r="M389" s="61">
        <f t="shared" si="54"/>
        <v>0.98488714131087129</v>
      </c>
      <c r="N389" s="61">
        <f t="shared" si="55"/>
        <v>0.94743405550632898</v>
      </c>
    </row>
    <row r="390" spans="1:14" ht="15.95" hidden="1" customHeight="1" x14ac:dyDescent="0.2">
      <c r="A390" s="11"/>
      <c r="B390" s="52" t="s">
        <v>79</v>
      </c>
      <c r="C390" s="48">
        <v>48133922.289999999</v>
      </c>
      <c r="D390" s="48">
        <v>77232224.799999982</v>
      </c>
      <c r="E390" s="82"/>
      <c r="F390" s="63">
        <f t="shared" si="56"/>
        <v>125366147.08999997</v>
      </c>
      <c r="G390" s="48">
        <f>'PNC, Exon. &amp; no Exon.'!B435</f>
        <v>53338676.390000001</v>
      </c>
      <c r="H390" s="48">
        <f>'PNC, Exon. &amp; no Exon.'!C435</f>
        <v>79974439.189999998</v>
      </c>
      <c r="I390" s="82"/>
      <c r="J390" s="63">
        <f t="shared" si="51"/>
        <v>133313115.58</v>
      </c>
      <c r="K390" s="48">
        <f t="shared" si="52"/>
        <v>7946968.4900000244</v>
      </c>
      <c r="L390" s="94">
        <f t="shared" si="53"/>
        <v>6.3390067210846963</v>
      </c>
      <c r="M390" s="61">
        <f t="shared" si="54"/>
        <v>2.4848975201887491</v>
      </c>
      <c r="N390" s="61">
        <f t="shared" si="55"/>
        <v>2.0504072991285911</v>
      </c>
    </row>
    <row r="391" spans="1:14" ht="15.95" hidden="1" customHeight="1" x14ac:dyDescent="0.2">
      <c r="A391" s="11"/>
      <c r="B391" s="52" t="s">
        <v>84</v>
      </c>
      <c r="C391" s="48">
        <v>0</v>
      </c>
      <c r="D391" s="48">
        <v>0</v>
      </c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>
        <f t="shared" si="54"/>
        <v>0</v>
      </c>
      <c r="N391" s="61">
        <f t="shared" si="55"/>
        <v>0</v>
      </c>
    </row>
    <row r="392" spans="1:14" ht="15.95" hidden="1" customHeight="1" x14ac:dyDescent="0.2">
      <c r="A392" s="11"/>
      <c r="B392" s="52" t="s">
        <v>98</v>
      </c>
      <c r="C392" s="48">
        <v>418567.31</v>
      </c>
      <c r="D392" s="48">
        <v>18594057.719999999</v>
      </c>
      <c r="E392" s="82"/>
      <c r="F392" s="63">
        <f t="shared" si="56"/>
        <v>19012625.029999997</v>
      </c>
      <c r="G392" s="48">
        <f>'PNC, Exon. &amp; no Exon.'!B437</f>
        <v>2191945.36</v>
      </c>
      <c r="H392" s="48">
        <f>'PNC, Exon. &amp; no Exon.'!C437</f>
        <v>30178366.809999999</v>
      </c>
      <c r="I392" s="82"/>
      <c r="J392" s="63">
        <f t="shared" si="51"/>
        <v>32370312.169999998</v>
      </c>
      <c r="K392" s="48">
        <f t="shared" si="52"/>
        <v>13357687.140000001</v>
      </c>
      <c r="L392" s="94">
        <f t="shared" si="53"/>
        <v>70.256932532582553</v>
      </c>
      <c r="M392" s="61">
        <f t="shared" si="54"/>
        <v>0.37685153357555856</v>
      </c>
      <c r="N392" s="61">
        <f t="shared" si="55"/>
        <v>0.49786792589518042</v>
      </c>
    </row>
    <row r="393" spans="1:14" ht="15.95" hidden="1" customHeight="1" x14ac:dyDescent="0.2">
      <c r="A393" s="11"/>
      <c r="B393" s="52" t="s">
        <v>90</v>
      </c>
      <c r="C393" s="48">
        <v>5085604.5600000005</v>
      </c>
      <c r="D393" s="48">
        <v>22968425.280000001</v>
      </c>
      <c r="E393" s="82"/>
      <c r="F393" s="63">
        <f t="shared" si="56"/>
        <v>28054029.840000004</v>
      </c>
      <c r="G393" s="48">
        <f>'PNC, Exon. &amp; no Exon.'!B438</f>
        <v>6235710.9900000002</v>
      </c>
      <c r="H393" s="48">
        <f>'PNC, Exon. &amp; no Exon.'!C438</f>
        <v>33837545.210000001</v>
      </c>
      <c r="I393" s="82"/>
      <c r="J393" s="63">
        <f t="shared" si="51"/>
        <v>40073256.200000003</v>
      </c>
      <c r="K393" s="48">
        <f t="shared" si="52"/>
        <v>12019226.359999999</v>
      </c>
      <c r="L393" s="94">
        <f t="shared" si="53"/>
        <v>42.843136720638768</v>
      </c>
      <c r="M393" s="61">
        <f t="shared" si="54"/>
        <v>0.55606230867629347</v>
      </c>
      <c r="N393" s="61">
        <f t="shared" si="55"/>
        <v>0.61634218549954078</v>
      </c>
    </row>
    <row r="394" spans="1:14" ht="15.95" hidden="1" customHeight="1" x14ac:dyDescent="0.2">
      <c r="A394" s="11"/>
      <c r="B394" s="52" t="s">
        <v>99</v>
      </c>
      <c r="C394" s="48">
        <v>46991787.169999994</v>
      </c>
      <c r="D394" s="48">
        <v>0</v>
      </c>
      <c r="E394" s="84"/>
      <c r="F394" s="63">
        <f t="shared" si="56"/>
        <v>46991787.169999994</v>
      </c>
      <c r="G394" s="48">
        <f>'PNC, Exon. &amp; no Exon.'!B439</f>
        <v>71979940.359999999</v>
      </c>
      <c r="H394" s="48">
        <f>'PNC, Exon. &amp; no Exon.'!C439</f>
        <v>0</v>
      </c>
      <c r="I394" s="82"/>
      <c r="J394" s="63">
        <f t="shared" si="51"/>
        <v>71979940.359999999</v>
      </c>
      <c r="K394" s="48">
        <f t="shared" si="52"/>
        <v>24988153.190000005</v>
      </c>
      <c r="L394" s="94">
        <f t="shared" si="53"/>
        <v>53.175575339583339</v>
      </c>
      <c r="M394" s="61">
        <f t="shared" si="54"/>
        <v>0.93142988054136977</v>
      </c>
      <c r="N394" s="61">
        <f t="shared" si="55"/>
        <v>1.1070793332139803</v>
      </c>
    </row>
    <row r="395" spans="1:14" ht="15.95" hidden="1" customHeight="1" x14ac:dyDescent="0.2">
      <c r="A395" s="11"/>
      <c r="B395" s="51" t="s">
        <v>112</v>
      </c>
      <c r="C395" s="48">
        <v>56563763.730000004</v>
      </c>
      <c r="D395" s="48">
        <v>502041.11</v>
      </c>
      <c r="E395" s="84"/>
      <c r="F395" s="63">
        <f t="shared" si="56"/>
        <v>57065804.840000004</v>
      </c>
      <c r="G395" s="48">
        <f>'PNC, Exon. &amp; no Exon.'!B440</f>
        <v>50828556.170000002</v>
      </c>
      <c r="H395" s="48">
        <f>'PNC, Exon. &amp; no Exon.'!C440</f>
        <v>20069.62</v>
      </c>
      <c r="I395" s="82"/>
      <c r="J395" s="63">
        <f t="shared" si="51"/>
        <v>50848625.789999999</v>
      </c>
      <c r="K395" s="48">
        <f t="shared" si="52"/>
        <v>-6217179.0500000045</v>
      </c>
      <c r="L395" s="94">
        <f t="shared" si="53"/>
        <v>-10.894753990470493</v>
      </c>
      <c r="M395" s="61">
        <f t="shared" si="54"/>
        <v>1.1311081996696559</v>
      </c>
      <c r="N395" s="61">
        <f t="shared" si="55"/>
        <v>0.78207153899954129</v>
      </c>
    </row>
    <row r="396" spans="1:14" ht="15.95" hidden="1" customHeight="1" x14ac:dyDescent="0.2">
      <c r="A396" s="11"/>
      <c r="B396" s="52" t="s">
        <v>103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5174663.4800000004</v>
      </c>
      <c r="D397" s="48">
        <v>0</v>
      </c>
      <c r="E397" s="84"/>
      <c r="F397" s="63">
        <f t="shared" si="56"/>
        <v>5174663.4800000004</v>
      </c>
      <c r="G397" s="48">
        <f>'PNC, Exon. &amp; no Exon.'!B442</f>
        <v>5460238.1699999999</v>
      </c>
      <c r="H397" s="48">
        <f>'PNC, Exon. &amp; no Exon.'!C442</f>
        <v>0</v>
      </c>
      <c r="I397" s="82"/>
      <c r="J397" s="63">
        <f t="shared" si="51"/>
        <v>5460238.1699999999</v>
      </c>
      <c r="K397" s="48">
        <f t="shared" si="52"/>
        <v>285574.68999999948</v>
      </c>
      <c r="L397" s="94">
        <f t="shared" si="53"/>
        <v>5.5187103683890077</v>
      </c>
      <c r="M397" s="61">
        <f t="shared" si="54"/>
        <v>0.10256762888335558</v>
      </c>
      <c r="N397" s="61">
        <f t="shared" si="55"/>
        <v>8.3980575729850793E-2</v>
      </c>
    </row>
    <row r="398" spans="1:14" ht="15.95" hidden="1" customHeight="1" x14ac:dyDescent="0.2">
      <c r="A398" s="11"/>
      <c r="B398" s="52" t="s">
        <v>102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111</v>
      </c>
      <c r="C399" s="48">
        <v>31037248.41</v>
      </c>
      <c r="D399" s="48">
        <v>337924.73</v>
      </c>
      <c r="E399" s="82"/>
      <c r="F399" s="63">
        <f t="shared" si="56"/>
        <v>31375173.140000001</v>
      </c>
      <c r="G399" s="48">
        <f>'PNC, Exon. &amp; no Exon.'!B444</f>
        <v>38960863.930000007</v>
      </c>
      <c r="H399" s="48">
        <f>'PNC, Exon. &amp; no Exon.'!C444</f>
        <v>425024.13</v>
      </c>
      <c r="I399" s="82"/>
      <c r="J399" s="63">
        <f t="shared" si="51"/>
        <v>39385888.06000001</v>
      </c>
      <c r="K399" s="48">
        <f t="shared" si="52"/>
        <v>8010714.9200000092</v>
      </c>
      <c r="L399" s="94">
        <f t="shared" si="53"/>
        <v>25.532018211517698</v>
      </c>
      <c r="M399" s="61">
        <f t="shared" si="54"/>
        <v>0.62189109054383296</v>
      </c>
      <c r="N399" s="61">
        <f t="shared" si="55"/>
        <v>0.60577019754987305</v>
      </c>
    </row>
    <row r="400" spans="1:14" ht="15.95" hidden="1" customHeight="1" x14ac:dyDescent="0.2">
      <c r="A400" s="11"/>
      <c r="B400" s="52" t="s">
        <v>113</v>
      </c>
      <c r="C400" s="48">
        <v>23815622.559999999</v>
      </c>
      <c r="D400" s="48">
        <v>763515235.97000003</v>
      </c>
      <c r="E400" s="82"/>
      <c r="F400" s="63">
        <f t="shared" si="56"/>
        <v>787330858.52999997</v>
      </c>
      <c r="G400" s="48">
        <f>'PNC, Exon. &amp; no Exon.'!B445</f>
        <v>80005391.449999988</v>
      </c>
      <c r="H400" s="48">
        <f>'PNC, Exon. &amp; no Exon.'!C445</f>
        <v>1187660306.2100003</v>
      </c>
      <c r="I400" s="82"/>
      <c r="J400" s="63">
        <f t="shared" si="51"/>
        <v>1267665697.6600003</v>
      </c>
      <c r="K400" s="48">
        <f t="shared" si="52"/>
        <v>480334839.13000035</v>
      </c>
      <c r="L400" s="94">
        <f t="shared" si="53"/>
        <v>61.008003677998602</v>
      </c>
      <c r="M400" s="61">
        <f t="shared" si="54"/>
        <v>15.605779896264629</v>
      </c>
      <c r="N400" s="61">
        <f t="shared" si="55"/>
        <v>19.497188915198876</v>
      </c>
    </row>
    <row r="401" spans="1:14" ht="15.95" hidden="1" customHeight="1" x14ac:dyDescent="0.2">
      <c r="A401" s="11"/>
      <c r="B401" s="52" t="s">
        <v>116</v>
      </c>
      <c r="C401" s="48">
        <v>19721117.860000003</v>
      </c>
      <c r="D401" s="48">
        <v>521286.51</v>
      </c>
      <c r="E401" s="82"/>
      <c r="F401" s="63">
        <f t="shared" si="56"/>
        <v>20242404.370000005</v>
      </c>
      <c r="G401" s="48">
        <f>'PNC, Exon. &amp; no Exon.'!B446</f>
        <v>27475651.359999999</v>
      </c>
      <c r="H401" s="48">
        <f>'PNC, Exon. &amp; no Exon.'!C446</f>
        <v>399446.13</v>
      </c>
      <c r="I401" s="82"/>
      <c r="J401" s="63">
        <f t="shared" si="51"/>
        <v>27875097.489999998</v>
      </c>
      <c r="K401" s="48">
        <f t="shared" si="52"/>
        <v>7632693.1199999936</v>
      </c>
      <c r="L401" s="94">
        <f t="shared" si="53"/>
        <v>37.70645512502422</v>
      </c>
      <c r="M401" s="61">
        <f t="shared" si="54"/>
        <v>0.40122713818077604</v>
      </c>
      <c r="N401" s="61">
        <f t="shared" si="55"/>
        <v>0.42872978482840035</v>
      </c>
    </row>
    <row r="402" spans="1:14" ht="15.95" hidden="1" customHeight="1" x14ac:dyDescent="0.2">
      <c r="A402" s="11"/>
      <c r="B402" s="52" t="s">
        <v>121</v>
      </c>
      <c r="C402" s="48">
        <v>11959310.249999998</v>
      </c>
      <c r="D402" s="48">
        <v>66780</v>
      </c>
      <c r="E402" s="82"/>
      <c r="F402" s="63">
        <f t="shared" ref="F402:F410" si="57">(C402+D402)</f>
        <v>12026090.249999998</v>
      </c>
      <c r="G402" s="48">
        <f>'PNC, Exon. &amp; no Exon.'!B447</f>
        <v>21822448.18</v>
      </c>
      <c r="H402" s="48">
        <f>'PNC, Exon. &amp; no Exon.'!C447</f>
        <v>4320.6000000000004</v>
      </c>
      <c r="I402" s="82"/>
      <c r="J402" s="63">
        <f t="shared" si="51"/>
        <v>21826768.780000001</v>
      </c>
      <c r="K402" s="48">
        <f t="shared" si="52"/>
        <v>9800678.5300000031</v>
      </c>
      <c r="L402" s="94">
        <f t="shared" si="53"/>
        <v>81.495135378682235</v>
      </c>
      <c r="M402" s="61">
        <f t="shared" si="54"/>
        <v>0.23837058514957588</v>
      </c>
      <c r="N402" s="61">
        <f t="shared" si="55"/>
        <v>0.33570414904936885</v>
      </c>
    </row>
    <row r="403" spans="1:14" ht="15.95" hidden="1" customHeight="1" x14ac:dyDescent="0.2">
      <c r="A403" s="11"/>
      <c r="B403" s="52" t="s">
        <v>100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106</v>
      </c>
      <c r="C404" s="48">
        <v>0</v>
      </c>
      <c r="D404" s="48">
        <v>23388129.350000001</v>
      </c>
      <c r="E404" s="82"/>
      <c r="F404" s="63">
        <f t="shared" si="57"/>
        <v>23388129.350000001</v>
      </c>
      <c r="G404" s="48">
        <f>'PNC, Exon. &amp; no Exon.'!B449</f>
        <v>0</v>
      </c>
      <c r="H404" s="48">
        <f>'PNC, Exon. &amp; no Exon.'!C449</f>
        <v>23949780.789999999</v>
      </c>
      <c r="I404" s="82"/>
      <c r="J404" s="63">
        <f t="shared" si="51"/>
        <v>23949780.789999999</v>
      </c>
      <c r="K404" s="48">
        <f t="shared" si="52"/>
        <v>561651.43999999762</v>
      </c>
      <c r="L404" s="94">
        <f t="shared" si="53"/>
        <v>2.4014380611418908</v>
      </c>
      <c r="M404" s="61">
        <f t="shared" si="54"/>
        <v>0.46357893237276104</v>
      </c>
      <c r="N404" s="61">
        <f t="shared" si="55"/>
        <v>0.36835689519893611</v>
      </c>
    </row>
    <row r="405" spans="1:14" ht="15.95" hidden="1" customHeight="1" x14ac:dyDescent="0.2">
      <c r="A405" s="11"/>
      <c r="B405" s="52" t="s">
        <v>120</v>
      </c>
      <c r="C405" s="48">
        <v>1965172</v>
      </c>
      <c r="D405" s="48">
        <v>0</v>
      </c>
      <c r="E405" s="84"/>
      <c r="F405" s="63">
        <f t="shared" si="57"/>
        <v>1965172</v>
      </c>
      <c r="G405" s="48">
        <f>'PNC, Exon. &amp; no Exon.'!B450</f>
        <v>10693045.889999999</v>
      </c>
      <c r="H405" s="48">
        <f>'PNC, Exon. &amp; no Exon.'!C450</f>
        <v>0</v>
      </c>
      <c r="I405" s="82"/>
      <c r="J405" s="63">
        <f t="shared" si="51"/>
        <v>10693045.889999999</v>
      </c>
      <c r="K405" s="48">
        <f t="shared" si="52"/>
        <v>8727873.8899999987</v>
      </c>
      <c r="L405" s="94">
        <f t="shared" si="53"/>
        <v>444.12773487511521</v>
      </c>
      <c r="M405" s="61">
        <f t="shared" si="54"/>
        <v>3.895191120485416E-2</v>
      </c>
      <c r="N405" s="61">
        <f t="shared" si="55"/>
        <v>0.16446318314131608</v>
      </c>
    </row>
    <row r="406" spans="1:14" ht="15.95" hidden="1" customHeight="1" x14ac:dyDescent="0.2">
      <c r="A406" s="11"/>
      <c r="B406" s="52" t="s">
        <v>115</v>
      </c>
      <c r="C406" s="48">
        <v>10809542.139999999</v>
      </c>
      <c r="D406" s="48">
        <v>0</v>
      </c>
      <c r="E406" s="84"/>
      <c r="F406" s="63">
        <f t="shared" si="57"/>
        <v>10809542.139999999</v>
      </c>
      <c r="G406" s="48">
        <f>'PNC, Exon. &amp; no Exon.'!B451</f>
        <v>15803386.880000001</v>
      </c>
      <c r="H406" s="48">
        <f>'PNC, Exon. &amp; no Exon.'!C451</f>
        <v>829294.53</v>
      </c>
      <c r="I406" s="82"/>
      <c r="J406" s="63">
        <f t="shared" si="51"/>
        <v>16632681.41</v>
      </c>
      <c r="K406" s="48">
        <f t="shared" si="52"/>
        <v>5823139.2700000014</v>
      </c>
      <c r="L406" s="94">
        <f t="shared" si="53"/>
        <v>53.870360044685505</v>
      </c>
      <c r="M406" s="61">
        <f t="shared" si="54"/>
        <v>0.21425723834982849</v>
      </c>
      <c r="N406" s="61">
        <f t="shared" si="55"/>
        <v>0.25581707560258066</v>
      </c>
    </row>
    <row r="407" spans="1:14" ht="15.95" hidden="1" customHeight="1" x14ac:dyDescent="0.2">
      <c r="A407" s="11"/>
      <c r="B407" s="52" t="s">
        <v>117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160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Exon.'!B453</f>
        <v>940462.63</v>
      </c>
      <c r="H408" s="48">
        <f>'PNC, Exon. &amp; no Exon.'!C453</f>
        <v>0</v>
      </c>
      <c r="I408" s="82"/>
      <c r="J408" s="63">
        <f t="shared" si="51"/>
        <v>940462.63</v>
      </c>
      <c r="K408" s="48">
        <f t="shared" si="52"/>
        <v>940462.63</v>
      </c>
      <c r="L408" s="94" t="e">
        <f t="shared" si="53"/>
        <v>#DIV/0!</v>
      </c>
      <c r="M408" s="61">
        <f t="shared" si="54"/>
        <v>0</v>
      </c>
      <c r="N408" s="61">
        <f t="shared" si="55"/>
        <v>1.446467913318324E-2</v>
      </c>
    </row>
    <row r="409" spans="1:14" ht="15.95" hidden="1" customHeight="1" x14ac:dyDescent="0.2">
      <c r="A409" s="11"/>
      <c r="B409" s="52" t="s">
        <v>163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Exon.'!B454</f>
        <v>775.86</v>
      </c>
      <c r="H409" s="48">
        <f>'PNC, Exon. &amp; no Exon.'!C454</f>
        <v>0</v>
      </c>
      <c r="I409" s="82"/>
      <c r="J409" s="63">
        <f t="shared" si="51"/>
        <v>775.86</v>
      </c>
      <c r="K409" s="48">
        <f t="shared" si="52"/>
        <v>775.86</v>
      </c>
      <c r="L409" s="94" t="e">
        <f t="shared" si="53"/>
        <v>#DIV/0!</v>
      </c>
      <c r="M409" s="61">
        <f t="shared" si="54"/>
        <v>0</v>
      </c>
      <c r="N409" s="61">
        <f t="shared" si="55"/>
        <v>1.1933026995736717E-5</v>
      </c>
    </row>
    <row r="410" spans="1:14" ht="15.95" hidden="1" customHeight="1" x14ac:dyDescent="0.2">
      <c r="A410" s="11"/>
      <c r="B410" s="52" t="s">
        <v>101</v>
      </c>
      <c r="C410" s="48">
        <v>3783122.46</v>
      </c>
      <c r="D410" s="48">
        <v>87546895.430000007</v>
      </c>
      <c r="E410" s="84"/>
      <c r="F410" s="63">
        <f t="shared" si="57"/>
        <v>91330017.890000001</v>
      </c>
      <c r="G410" s="48">
        <f>'PNC, Exon. &amp; no Exon.'!B455</f>
        <v>3842224.4499999997</v>
      </c>
      <c r="H410" s="48">
        <f>'PNC, Exon. &amp; no Exon.'!C455</f>
        <v>82771275.060000002</v>
      </c>
      <c r="I410" s="82"/>
      <c r="J410" s="63">
        <f t="shared" si="51"/>
        <v>86613499.510000005</v>
      </c>
      <c r="K410" s="48">
        <f t="shared" si="52"/>
        <v>-4716518.3799999952</v>
      </c>
      <c r="L410" s="94">
        <f t="shared" si="53"/>
        <v>-5.1642586840185221</v>
      </c>
      <c r="M410" s="61">
        <f t="shared" si="54"/>
        <v>1.8102632986776841</v>
      </c>
      <c r="N410" s="61">
        <f t="shared" si="55"/>
        <v>1.3321491349574135</v>
      </c>
    </row>
    <row r="411" spans="1:14" ht="15.95" hidden="1" customHeight="1" x14ac:dyDescent="0.2">
      <c r="A411" s="11"/>
      <c r="B411" s="52" t="s">
        <v>107</v>
      </c>
      <c r="C411" s="48">
        <v>20242982.399999999</v>
      </c>
      <c r="D411" s="48">
        <v>0</v>
      </c>
      <c r="E411" s="84"/>
      <c r="F411" s="63">
        <f>(C411+D411)</f>
        <v>20242982.399999999</v>
      </c>
      <c r="G411" s="48">
        <f>'PNC, Exon. &amp; no Exon.'!B456</f>
        <v>25281982.960000001</v>
      </c>
      <c r="H411" s="48">
        <f>'PNC, Exon. &amp; no Exon.'!C456</f>
        <v>0</v>
      </c>
      <c r="I411" s="82"/>
      <c r="J411" s="63">
        <f>(G411+H411)</f>
        <v>25281982.960000001</v>
      </c>
      <c r="K411" s="48">
        <f>J411-F411</f>
        <v>5039000.5600000024</v>
      </c>
      <c r="L411" s="94">
        <f>K411/F411*100</f>
        <v>24.892579860169235</v>
      </c>
      <c r="M411" s="61">
        <f>(F411/$F$412*100)</f>
        <v>0.40123859538311429</v>
      </c>
      <c r="N411" s="61">
        <f>(J411/$J$412*100)</f>
        <v>0.38884668002917488</v>
      </c>
    </row>
    <row r="412" spans="1:14" ht="20.25" hidden="1" customHeight="1" x14ac:dyDescent="0.2">
      <c r="A412" s="8"/>
      <c r="B412" s="55" t="s">
        <v>21</v>
      </c>
      <c r="C412" s="66">
        <f>SUM(C374:C411)</f>
        <v>3185190741.4999995</v>
      </c>
      <c r="D412" s="66">
        <f>SUM(D374:D411)</f>
        <v>1859932692.02</v>
      </c>
      <c r="E412" s="66"/>
      <c r="F412" s="66">
        <f>SUM(F374:F411)</f>
        <v>5045123433.5200005</v>
      </c>
      <c r="G412" s="66">
        <f>SUM(G374:G411)</f>
        <v>3858460203.8899999</v>
      </c>
      <c r="H412" s="66">
        <f>SUM(H374:H411)</f>
        <v>2643326813.5800004</v>
      </c>
      <c r="I412" s="66"/>
      <c r="J412" s="66">
        <f>SUM(J374:J411)</f>
        <v>6501787017.4699993</v>
      </c>
      <c r="K412" s="66">
        <f>J412-F412</f>
        <v>1456663583.9499989</v>
      </c>
      <c r="L412" s="95">
        <f>K412/F412*100</f>
        <v>28.872704565994724</v>
      </c>
      <c r="M412" s="67">
        <f>SUM(M374:M411)</f>
        <v>100</v>
      </c>
      <c r="N412" s="67">
        <f>SUM(N374:N411)</f>
        <v>100.00000000000007</v>
      </c>
    </row>
    <row r="413" spans="1:14" hidden="1" x14ac:dyDescent="0.2">
      <c r="B413" s="81" t="s">
        <v>95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149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110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118</v>
      </c>
      <c r="D424" s="191"/>
      <c r="E424" s="191" t="s">
        <v>52</v>
      </c>
      <c r="F424" s="191"/>
      <c r="G424" s="191" t="s">
        <v>154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88</v>
      </c>
      <c r="C426" s="48">
        <v>681475934.03999996</v>
      </c>
      <c r="D426" s="48">
        <v>404019966.17000002</v>
      </c>
      <c r="E426" s="82"/>
      <c r="F426" s="63">
        <f t="shared" ref="F426:F454" si="58">(C426+D426)</f>
        <v>1085495900.21</v>
      </c>
      <c r="G426" s="48">
        <f>'PNC, Exon. &amp; no Exon.'!B477</f>
        <v>972239503.43000007</v>
      </c>
      <c r="H426" s="48">
        <f>'PNC, Exon. &amp; no Exon.'!C477</f>
        <v>555533074.74000013</v>
      </c>
      <c r="I426" s="82"/>
      <c r="J426" s="63">
        <f>(G426+H426)</f>
        <v>1527772578.1700001</v>
      </c>
      <c r="K426" s="48">
        <f>J426-F426</f>
        <v>442276677.96000004</v>
      </c>
      <c r="L426" s="94">
        <f>K426/F426*100</f>
        <v>40.744205286674706</v>
      </c>
      <c r="M426" s="61">
        <f>(F426/$F$464*100)</f>
        <v>20.97239061883058</v>
      </c>
      <c r="N426" s="61">
        <f>(J426/$J$464*100)</f>
        <v>25.863406802811824</v>
      </c>
    </row>
    <row r="427" spans="1:14" ht="15.95" hidden="1" customHeight="1" x14ac:dyDescent="0.2">
      <c r="A427" s="98"/>
      <c r="B427" s="52" t="s">
        <v>119</v>
      </c>
      <c r="C427" s="48">
        <v>566798252.28000009</v>
      </c>
      <c r="D427" s="48">
        <v>127513186.42</v>
      </c>
      <c r="E427" s="82"/>
      <c r="F427" s="63">
        <f t="shared" si="58"/>
        <v>694311438.70000005</v>
      </c>
      <c r="G427" s="48">
        <f>'PNC, Exon. &amp; no Exon.'!B478</f>
        <v>630389085.21000004</v>
      </c>
      <c r="H427" s="48">
        <f>'PNC, Exon. &amp; no Exon.'!C478</f>
        <v>83401144.749999985</v>
      </c>
      <c r="I427" s="82"/>
      <c r="J427" s="63">
        <f t="shared" ref="J427:J462" si="59">(G427+H427)</f>
        <v>713790229.96000004</v>
      </c>
      <c r="K427" s="48">
        <f t="shared" ref="K427:K462" si="60">J427-F427</f>
        <v>19478791.25999999</v>
      </c>
      <c r="L427" s="94">
        <f t="shared" ref="L427:L462" si="61">K427/F427*100</f>
        <v>2.8054832708029802</v>
      </c>
      <c r="M427" s="61">
        <f t="shared" ref="M427:M462" si="62">(F427/$F$464*100)</f>
        <v>13.414487056765118</v>
      </c>
      <c r="N427" s="61">
        <f t="shared" ref="N427:N462" si="63">(J427/$J$464*100)</f>
        <v>12.083635583668565</v>
      </c>
    </row>
    <row r="428" spans="1:14" ht="15.95" hidden="1" customHeight="1" x14ac:dyDescent="0.2">
      <c r="A428" s="98"/>
      <c r="B428" s="52" t="s">
        <v>97</v>
      </c>
      <c r="C428" s="48">
        <v>482809890.30000001</v>
      </c>
      <c r="D428" s="48">
        <v>137603647.29999998</v>
      </c>
      <c r="E428" s="82"/>
      <c r="F428" s="63">
        <f t="shared" si="58"/>
        <v>620413537.60000002</v>
      </c>
      <c r="G428" s="48">
        <f>'PNC, Exon. &amp; no Exon.'!B479</f>
        <v>528605089.12</v>
      </c>
      <c r="H428" s="48">
        <f>'PNC, Exon. &amp; no Exon.'!C479</f>
        <v>139745913.13000005</v>
      </c>
      <c r="I428" s="82"/>
      <c r="J428" s="63">
        <f t="shared" si="59"/>
        <v>668351002.25</v>
      </c>
      <c r="K428" s="48">
        <f t="shared" si="60"/>
        <v>47937464.649999976</v>
      </c>
      <c r="L428" s="94">
        <f t="shared" si="61"/>
        <v>7.7266954611339829</v>
      </c>
      <c r="M428" s="61">
        <f t="shared" si="62"/>
        <v>11.986738092000641</v>
      </c>
      <c r="N428" s="61">
        <f t="shared" si="63"/>
        <v>11.314402487158203</v>
      </c>
    </row>
    <row r="429" spans="1:14" ht="15.95" hidden="1" customHeight="1" x14ac:dyDescent="0.2">
      <c r="A429" s="98"/>
      <c r="B429" s="52" t="s">
        <v>94</v>
      </c>
      <c r="C429" s="48">
        <v>316815331.83000004</v>
      </c>
      <c r="D429" s="48">
        <v>15978057.430000002</v>
      </c>
      <c r="E429" s="82"/>
      <c r="F429" s="63">
        <f t="shared" si="58"/>
        <v>332793389.26000005</v>
      </c>
      <c r="G429" s="48">
        <f>'PNC, Exon. &amp; no Exon.'!B480</f>
        <v>369343219.88</v>
      </c>
      <c r="H429" s="48">
        <f>'PNC, Exon. &amp; no Exon.'!C480</f>
        <v>22351393.860000007</v>
      </c>
      <c r="I429" s="82"/>
      <c r="J429" s="63">
        <f t="shared" si="59"/>
        <v>391694613.74000001</v>
      </c>
      <c r="K429" s="48">
        <f t="shared" si="60"/>
        <v>58901224.479999959</v>
      </c>
      <c r="L429" s="94">
        <f t="shared" si="61"/>
        <v>17.69903681409442</v>
      </c>
      <c r="M429" s="61">
        <f t="shared" si="62"/>
        <v>6.4297552423505335</v>
      </c>
      <c r="N429" s="61">
        <f t="shared" si="63"/>
        <v>6.6309326940286306</v>
      </c>
    </row>
    <row r="430" spans="1:14" ht="15.95" hidden="1" customHeight="1" x14ac:dyDescent="0.2">
      <c r="A430" s="98"/>
      <c r="B430" s="52" t="s">
        <v>89</v>
      </c>
      <c r="C430" s="48">
        <v>429523862.67000002</v>
      </c>
      <c r="D430" s="48">
        <v>124305139.70999999</v>
      </c>
      <c r="E430" s="82"/>
      <c r="F430" s="63">
        <f t="shared" si="58"/>
        <v>553829002.38</v>
      </c>
      <c r="G430" s="48">
        <f>'PNC, Exon. &amp; no Exon.'!B481</f>
        <v>403961421.06000006</v>
      </c>
      <c r="H430" s="48">
        <f>'PNC, Exon. &amp; no Exon.'!C481</f>
        <v>172110765.79000002</v>
      </c>
      <c r="I430" s="82"/>
      <c r="J430" s="63">
        <f t="shared" si="59"/>
        <v>576072186.85000014</v>
      </c>
      <c r="K430" s="48">
        <f t="shared" si="60"/>
        <v>22243184.470000148</v>
      </c>
      <c r="L430" s="94">
        <f t="shared" si="61"/>
        <v>4.0162549043862423</v>
      </c>
      <c r="M430" s="61">
        <f t="shared" si="62"/>
        <v>10.70028746465422</v>
      </c>
      <c r="N430" s="61">
        <f t="shared" si="63"/>
        <v>9.7522298339282631</v>
      </c>
    </row>
    <row r="431" spans="1:14" ht="15.95" hidden="1" customHeight="1" x14ac:dyDescent="0.2">
      <c r="A431" s="98"/>
      <c r="B431" s="52" t="s">
        <v>87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91</v>
      </c>
      <c r="C432" s="48">
        <v>88277939.299999997</v>
      </c>
      <c r="D432" s="48">
        <v>51705.11</v>
      </c>
      <c r="E432" s="82"/>
      <c r="F432" s="63">
        <f t="shared" si="58"/>
        <v>88329644.409999996</v>
      </c>
      <c r="G432" s="48">
        <f>'PNC, Exon. &amp; no Exon.'!B483</f>
        <v>88286017.900000006</v>
      </c>
      <c r="H432" s="48">
        <f>'PNC, Exon. &amp; no Exon.'!C483</f>
        <v>752413.69000000006</v>
      </c>
      <c r="I432" s="82"/>
      <c r="J432" s="63">
        <f t="shared" si="59"/>
        <v>89038431.590000004</v>
      </c>
      <c r="K432" s="48">
        <f t="shared" si="60"/>
        <v>708787.18000000715</v>
      </c>
      <c r="L432" s="94">
        <f t="shared" si="61"/>
        <v>0.80243409190014114</v>
      </c>
      <c r="M432" s="61">
        <f t="shared" si="62"/>
        <v>1.7065783532029404</v>
      </c>
      <c r="N432" s="61">
        <f t="shared" si="63"/>
        <v>1.5073167369287976</v>
      </c>
    </row>
    <row r="433" spans="1:14" ht="15.95" hidden="1" customHeight="1" x14ac:dyDescent="0.2">
      <c r="A433" s="98"/>
      <c r="B433" s="52" t="s">
        <v>162</v>
      </c>
      <c r="C433" s="48">
        <v>36193535.170000002</v>
      </c>
      <c r="D433" s="48">
        <v>86754811.319999993</v>
      </c>
      <c r="E433" s="82"/>
      <c r="F433" s="63">
        <f t="shared" si="58"/>
        <v>122948346.48999999</v>
      </c>
      <c r="G433" s="48">
        <f>'PNC, Exon. &amp; no Exon.'!B484</f>
        <v>46853012.420000002</v>
      </c>
      <c r="H433" s="48">
        <f>'PNC, Exon. &amp; no Exon.'!C484</f>
        <v>91169107.640000001</v>
      </c>
      <c r="I433" s="82"/>
      <c r="J433" s="63">
        <f t="shared" si="59"/>
        <v>138022120.06</v>
      </c>
      <c r="K433" s="48">
        <f t="shared" si="60"/>
        <v>15073773.570000008</v>
      </c>
      <c r="L433" s="94">
        <f t="shared" si="61"/>
        <v>12.260249121142945</v>
      </c>
      <c r="M433" s="61">
        <f t="shared" si="62"/>
        <v>2.3754311260215419</v>
      </c>
      <c r="N433" s="61">
        <f t="shared" si="63"/>
        <v>2.3365534176390352</v>
      </c>
    </row>
    <row r="434" spans="1:14" ht="15.95" hidden="1" customHeight="1" x14ac:dyDescent="0.2">
      <c r="A434" s="98"/>
      <c r="B434" s="52" t="s">
        <v>78</v>
      </c>
      <c r="C434" s="48">
        <v>77757557.370000005</v>
      </c>
      <c r="D434" s="48">
        <v>22630.23</v>
      </c>
      <c r="E434" s="82"/>
      <c r="F434" s="63">
        <f t="shared" si="58"/>
        <v>77780187.600000009</v>
      </c>
      <c r="G434" s="48">
        <f>'PNC, Exon. &amp; no Exon.'!B485</f>
        <v>85901082.430000007</v>
      </c>
      <c r="H434" s="48">
        <f>'PNC, Exon. &amp; no Exon.'!C485</f>
        <v>9536</v>
      </c>
      <c r="I434" s="82"/>
      <c r="J434" s="63">
        <f t="shared" si="59"/>
        <v>85910618.430000007</v>
      </c>
      <c r="K434" s="48">
        <f t="shared" si="60"/>
        <v>8130430.8299999982</v>
      </c>
      <c r="L434" s="94">
        <f t="shared" si="61"/>
        <v>10.453087194662407</v>
      </c>
      <c r="M434" s="61">
        <f t="shared" si="62"/>
        <v>1.5027569209957807</v>
      </c>
      <c r="N434" s="61">
        <f t="shared" si="63"/>
        <v>1.4543665103596266</v>
      </c>
    </row>
    <row r="435" spans="1:14" ht="15.95" hidden="1" customHeight="1" x14ac:dyDescent="0.2">
      <c r="A435" s="98"/>
      <c r="B435" s="52" t="s">
        <v>93</v>
      </c>
      <c r="C435" s="48">
        <v>6684892.7199999997</v>
      </c>
      <c r="D435" s="48">
        <v>161766540.11000001</v>
      </c>
      <c r="E435" s="84"/>
      <c r="F435" s="63">
        <f t="shared" si="58"/>
        <v>168451432.83000001</v>
      </c>
      <c r="G435" s="48">
        <f>'PNC, Exon. &amp; no Exon.'!B486</f>
        <v>9190105.4499999993</v>
      </c>
      <c r="H435" s="48">
        <f>'PNC, Exon. &amp; no Exon.'!C486</f>
        <v>164423934.38999999</v>
      </c>
      <c r="I435" s="82"/>
      <c r="J435" s="63">
        <f t="shared" si="59"/>
        <v>173614039.83999997</v>
      </c>
      <c r="K435" s="48">
        <f t="shared" si="60"/>
        <v>5162607.0099999607</v>
      </c>
      <c r="L435" s="94">
        <f t="shared" si="61"/>
        <v>3.0647450860272745</v>
      </c>
      <c r="M435" s="61">
        <f t="shared" si="62"/>
        <v>3.2545763175420572</v>
      </c>
      <c r="N435" s="61">
        <f t="shared" si="63"/>
        <v>2.9390830829284944</v>
      </c>
    </row>
    <row r="436" spans="1:14" ht="15.95" hidden="1" customHeight="1" x14ac:dyDescent="0.2">
      <c r="A436" s="98"/>
      <c r="B436" s="52" t="s">
        <v>96</v>
      </c>
      <c r="C436" s="48">
        <v>11026205.859999999</v>
      </c>
      <c r="D436" s="48">
        <v>0</v>
      </c>
      <c r="E436" s="84"/>
      <c r="F436" s="63">
        <f t="shared" si="58"/>
        <v>11026205.859999999</v>
      </c>
      <c r="G436" s="48">
        <f>'PNC, Exon. &amp; no Exon.'!B487</f>
        <v>9733154.1699999999</v>
      </c>
      <c r="H436" s="48">
        <f>'PNC, Exon. &amp; no Exon.'!C487</f>
        <v>0</v>
      </c>
      <c r="I436" s="82"/>
      <c r="J436" s="63">
        <f t="shared" si="59"/>
        <v>9733154.1699999999</v>
      </c>
      <c r="K436" s="48">
        <f t="shared" si="60"/>
        <v>-1293051.6899999995</v>
      </c>
      <c r="L436" s="94">
        <f t="shared" si="61"/>
        <v>-11.727077350250012</v>
      </c>
      <c r="M436" s="61">
        <f t="shared" si="62"/>
        <v>0.21303249168865765</v>
      </c>
      <c r="N436" s="61">
        <f t="shared" si="63"/>
        <v>0.16477094128415701</v>
      </c>
    </row>
    <row r="437" spans="1:14" ht="15.95" hidden="1" customHeight="1" x14ac:dyDescent="0.2">
      <c r="A437" s="11"/>
      <c r="B437" s="52" t="s">
        <v>83</v>
      </c>
      <c r="C437" s="48">
        <v>26096532.199999999</v>
      </c>
      <c r="D437" s="48">
        <v>0</v>
      </c>
      <c r="E437" s="84"/>
      <c r="F437" s="63">
        <f t="shared" si="58"/>
        <v>26096532.199999999</v>
      </c>
      <c r="G437" s="48">
        <f>'PNC, Exon. &amp; no Exon.'!B488</f>
        <v>25998758.080000002</v>
      </c>
      <c r="H437" s="48">
        <f>'PNC, Exon. &amp; no Exon.'!C488</f>
        <v>0</v>
      </c>
      <c r="I437" s="82"/>
      <c r="J437" s="63">
        <f t="shared" si="59"/>
        <v>25998758.080000002</v>
      </c>
      <c r="K437" s="48">
        <f t="shared" si="60"/>
        <v>-97774.119999997318</v>
      </c>
      <c r="L437" s="94">
        <f t="shared" si="61"/>
        <v>-0.37466326656228033</v>
      </c>
      <c r="M437" s="61">
        <f t="shared" si="62"/>
        <v>0.50419966301983099</v>
      </c>
      <c r="N437" s="61">
        <f t="shared" si="63"/>
        <v>0.44012863314798217</v>
      </c>
    </row>
    <row r="438" spans="1:14" ht="15.95" hidden="1" customHeight="1" x14ac:dyDescent="0.2">
      <c r="A438" s="11"/>
      <c r="B438" s="52" t="s">
        <v>164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37562902.659999996</v>
      </c>
      <c r="D439" s="48">
        <v>77277.73000000001</v>
      </c>
      <c r="E439" s="82"/>
      <c r="F439" s="63">
        <f t="shared" si="58"/>
        <v>37640180.389999993</v>
      </c>
      <c r="G439" s="48">
        <f>'PNC, Exon. &amp; no Exon.'!B490</f>
        <v>37918518.110000007</v>
      </c>
      <c r="H439" s="48">
        <f>'PNC, Exon. &amp; no Exon.'!C490</f>
        <v>105969.12</v>
      </c>
      <c r="I439" s="82"/>
      <c r="J439" s="63">
        <f t="shared" si="59"/>
        <v>38024487.230000004</v>
      </c>
      <c r="K439" s="48">
        <f t="shared" si="60"/>
        <v>384306.84000001103</v>
      </c>
      <c r="L439" s="94">
        <f t="shared" si="61"/>
        <v>1.0210015893072375</v>
      </c>
      <c r="M439" s="61">
        <f t="shared" si="62"/>
        <v>0.72722943122089034</v>
      </c>
      <c r="N439" s="61">
        <f t="shared" si="63"/>
        <v>0.64371019335600521</v>
      </c>
    </row>
    <row r="440" spans="1:14" ht="15.95" hidden="1" customHeight="1" x14ac:dyDescent="0.2">
      <c r="A440" s="11"/>
      <c r="B440" s="52" t="s">
        <v>80</v>
      </c>
      <c r="C440" s="48">
        <v>25112350.73</v>
      </c>
      <c r="D440" s="48">
        <v>1372817.52</v>
      </c>
      <c r="E440" s="84"/>
      <c r="F440" s="63">
        <f t="shared" si="58"/>
        <v>26485168.25</v>
      </c>
      <c r="G440" s="48">
        <f>'PNC, Exon. &amp; no Exon.'!B491</f>
        <v>30073461.859999996</v>
      </c>
      <c r="H440" s="48">
        <f>'PNC, Exon. &amp; no Exon.'!C491</f>
        <v>7830063.8700000001</v>
      </c>
      <c r="I440" s="82"/>
      <c r="J440" s="63">
        <f t="shared" si="59"/>
        <v>37903525.729999997</v>
      </c>
      <c r="K440" s="48">
        <f t="shared" si="60"/>
        <v>11418357.479999997</v>
      </c>
      <c r="L440" s="94">
        <f t="shared" si="61"/>
        <v>43.112270883912537</v>
      </c>
      <c r="M440" s="61">
        <f t="shared" si="62"/>
        <v>0.51170832983983705</v>
      </c>
      <c r="N440" s="61">
        <f t="shared" si="63"/>
        <v>0.64166245632584729</v>
      </c>
    </row>
    <row r="441" spans="1:14" ht="15.95" hidden="1" customHeight="1" x14ac:dyDescent="0.2">
      <c r="A441" s="11"/>
      <c r="B441" s="52" t="s">
        <v>104</v>
      </c>
      <c r="C441" s="48">
        <v>49627001.109999999</v>
      </c>
      <c r="D441" s="48">
        <v>0</v>
      </c>
      <c r="E441" s="82"/>
      <c r="F441" s="63">
        <f t="shared" si="58"/>
        <v>49627001.109999999</v>
      </c>
      <c r="G441" s="48">
        <f>'PNC, Exon. &amp; no Exon.'!B492</f>
        <v>53690097.830000006</v>
      </c>
      <c r="H441" s="48">
        <f>'PNC, Exon. &amp; no Exon.'!C492</f>
        <v>0</v>
      </c>
      <c r="I441" s="82"/>
      <c r="J441" s="63">
        <f t="shared" si="59"/>
        <v>53690097.830000006</v>
      </c>
      <c r="K441" s="48">
        <f t="shared" si="60"/>
        <v>4063096.7200000063</v>
      </c>
      <c r="L441" s="94">
        <f t="shared" si="61"/>
        <v>8.1872702946406299</v>
      </c>
      <c r="M441" s="61">
        <f t="shared" si="62"/>
        <v>0.95882154167390798</v>
      </c>
      <c r="N441" s="61">
        <f t="shared" si="63"/>
        <v>0.90891069868747132</v>
      </c>
    </row>
    <row r="442" spans="1:14" ht="15.95" hidden="1" customHeight="1" x14ac:dyDescent="0.2">
      <c r="A442" s="11"/>
      <c r="B442" s="52" t="s">
        <v>79</v>
      </c>
      <c r="C442" s="48">
        <v>62547230.100000001</v>
      </c>
      <c r="D442" s="48">
        <v>79752141.570000008</v>
      </c>
      <c r="E442" s="82"/>
      <c r="F442" s="63">
        <f t="shared" si="58"/>
        <v>142299371.67000002</v>
      </c>
      <c r="G442" s="48">
        <f>'PNC, Exon. &amp; no Exon.'!B493</f>
        <v>52811346.659999996</v>
      </c>
      <c r="H442" s="48">
        <f>'PNC, Exon. &amp; no Exon.'!C493</f>
        <v>80031185.090000004</v>
      </c>
      <c r="I442" s="82"/>
      <c r="J442" s="63">
        <f t="shared" si="59"/>
        <v>132842531.75</v>
      </c>
      <c r="K442" s="48">
        <f t="shared" si="60"/>
        <v>-9456839.9200000167</v>
      </c>
      <c r="L442" s="94">
        <f t="shared" si="61"/>
        <v>-6.6457355426213285</v>
      </c>
      <c r="M442" s="61">
        <f t="shared" si="62"/>
        <v>2.7493038038191031</v>
      </c>
      <c r="N442" s="61">
        <f t="shared" si="63"/>
        <v>2.2488690322489786</v>
      </c>
    </row>
    <row r="443" spans="1:14" ht="15.95" hidden="1" customHeight="1" x14ac:dyDescent="0.2">
      <c r="A443" s="11"/>
      <c r="B443" s="52" t="s">
        <v>84</v>
      </c>
      <c r="C443" s="48">
        <v>0</v>
      </c>
      <c r="D443" s="48">
        <v>0</v>
      </c>
      <c r="E443" s="82"/>
      <c r="F443" s="63">
        <f t="shared" si="58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9"/>
        <v>0</v>
      </c>
      <c r="K443" s="48">
        <f t="shared" si="60"/>
        <v>0</v>
      </c>
      <c r="L443" s="94" t="e">
        <f t="shared" si="61"/>
        <v>#DIV/0!</v>
      </c>
      <c r="M443" s="61">
        <f t="shared" si="62"/>
        <v>0</v>
      </c>
      <c r="N443" s="61">
        <f t="shared" si="63"/>
        <v>0</v>
      </c>
    </row>
    <row r="444" spans="1:14" ht="15.95" hidden="1" customHeight="1" x14ac:dyDescent="0.2">
      <c r="A444" s="11"/>
      <c r="B444" s="52" t="s">
        <v>98</v>
      </c>
      <c r="C444" s="48">
        <v>679835.2</v>
      </c>
      <c r="D444" s="48">
        <v>25479612.460000001</v>
      </c>
      <c r="E444" s="82"/>
      <c r="F444" s="63">
        <f t="shared" si="58"/>
        <v>26159447.66</v>
      </c>
      <c r="G444" s="48">
        <f>'PNC, Exon. &amp; no Exon.'!B495</f>
        <v>525177.27</v>
      </c>
      <c r="H444" s="48">
        <f>'PNC, Exon. &amp; no Exon.'!C495</f>
        <v>34806667.5</v>
      </c>
      <c r="I444" s="82"/>
      <c r="J444" s="63">
        <f t="shared" si="59"/>
        <v>35331844.770000003</v>
      </c>
      <c r="K444" s="48">
        <f t="shared" si="60"/>
        <v>9172397.1100000031</v>
      </c>
      <c r="L444" s="94">
        <f t="shared" si="61"/>
        <v>35.063420410154038</v>
      </c>
      <c r="M444" s="61">
        <f t="shared" si="62"/>
        <v>0.5054152250526569</v>
      </c>
      <c r="N444" s="61">
        <f t="shared" si="63"/>
        <v>0.59812689888365544</v>
      </c>
    </row>
    <row r="445" spans="1:14" ht="15.95" hidden="1" customHeight="1" x14ac:dyDescent="0.2">
      <c r="A445" s="11"/>
      <c r="B445" s="52" t="s">
        <v>90</v>
      </c>
      <c r="C445" s="48">
        <v>5359477.74</v>
      </c>
      <c r="D445" s="48">
        <v>30601565.27</v>
      </c>
      <c r="E445" s="82"/>
      <c r="F445" s="63">
        <f t="shared" si="58"/>
        <v>35961043.009999998</v>
      </c>
      <c r="G445" s="48">
        <f>'PNC, Exon. &amp; no Exon.'!B496</f>
        <v>4898703.4499999993</v>
      </c>
      <c r="H445" s="48">
        <f>'PNC, Exon. &amp; no Exon.'!C496</f>
        <v>91600</v>
      </c>
      <c r="I445" s="82"/>
      <c r="J445" s="63">
        <f t="shared" si="59"/>
        <v>4990303.4499999993</v>
      </c>
      <c r="K445" s="48">
        <f t="shared" si="60"/>
        <v>-30970739.559999999</v>
      </c>
      <c r="L445" s="94">
        <f t="shared" si="61"/>
        <v>-86.123029166277789</v>
      </c>
      <c r="M445" s="61">
        <f t="shared" si="62"/>
        <v>0.69478755370737155</v>
      </c>
      <c r="N445" s="61">
        <f t="shared" si="63"/>
        <v>8.4480013610025453E-2</v>
      </c>
    </row>
    <row r="446" spans="1:14" ht="15.95" hidden="1" customHeight="1" x14ac:dyDescent="0.2">
      <c r="A446" s="11"/>
      <c r="B446" s="52" t="s">
        <v>99</v>
      </c>
      <c r="C446" s="48">
        <v>52229280.590000004</v>
      </c>
      <c r="D446" s="48">
        <v>0</v>
      </c>
      <c r="E446" s="82"/>
      <c r="F446" s="63">
        <f t="shared" si="58"/>
        <v>52229280.590000004</v>
      </c>
      <c r="G446" s="48">
        <f>'PNC, Exon. &amp; no Exon.'!B497</f>
        <v>59222630.780000009</v>
      </c>
      <c r="H446" s="48">
        <f>'PNC, Exon. &amp; no Exon.'!C497</f>
        <v>0</v>
      </c>
      <c r="I446" s="82"/>
      <c r="J446" s="63">
        <f t="shared" si="59"/>
        <v>59222630.780000009</v>
      </c>
      <c r="K446" s="48">
        <f t="shared" si="60"/>
        <v>6993350.1900000051</v>
      </c>
      <c r="L446" s="94">
        <f t="shared" si="61"/>
        <v>13.389711883833561</v>
      </c>
      <c r="M446" s="61">
        <f t="shared" si="62"/>
        <v>1.009099043176557</v>
      </c>
      <c r="N446" s="61">
        <f t="shared" si="63"/>
        <v>1.0025700249382457</v>
      </c>
    </row>
    <row r="447" spans="1:14" ht="15.95" hidden="1" customHeight="1" x14ac:dyDescent="0.2">
      <c r="A447" s="11"/>
      <c r="B447" s="51" t="s">
        <v>112</v>
      </c>
      <c r="C447" s="48">
        <v>52507735.669999994</v>
      </c>
      <c r="D447" s="48">
        <v>2341270.84</v>
      </c>
      <c r="E447" s="84"/>
      <c r="F447" s="63">
        <f t="shared" si="58"/>
        <v>54849006.50999999</v>
      </c>
      <c r="G447" s="48">
        <f>'PNC, Exon. &amp; no Exon.'!B498</f>
        <v>45522444.050000004</v>
      </c>
      <c r="H447" s="48">
        <f>'PNC, Exon. &amp; no Exon.'!C498</f>
        <v>18741.37</v>
      </c>
      <c r="I447" s="82"/>
      <c r="J447" s="63">
        <f t="shared" si="59"/>
        <v>45541185.420000002</v>
      </c>
      <c r="K447" s="48">
        <f t="shared" si="60"/>
        <v>-9307821.0899999887</v>
      </c>
      <c r="L447" s="94">
        <f t="shared" si="61"/>
        <v>-16.969899150867938</v>
      </c>
      <c r="M447" s="61">
        <f t="shared" si="62"/>
        <v>1.0597136197013377</v>
      </c>
      <c r="N447" s="61">
        <f t="shared" si="63"/>
        <v>0.77095912155367896</v>
      </c>
    </row>
    <row r="448" spans="1:14" ht="15.95" hidden="1" customHeight="1" x14ac:dyDescent="0.2">
      <c r="A448" s="11"/>
      <c r="B448" s="52" t="s">
        <v>103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5728406.4500000002</v>
      </c>
      <c r="D449" s="48">
        <v>0</v>
      </c>
      <c r="E449" s="84"/>
      <c r="F449" s="63">
        <f t="shared" si="58"/>
        <v>5728406.4500000002</v>
      </c>
      <c r="G449" s="48">
        <f>'PNC, Exon. &amp; no Exon.'!B500</f>
        <v>5363564.96</v>
      </c>
      <c r="H449" s="48">
        <f>'PNC, Exon. &amp; no Exon.'!C500</f>
        <v>0</v>
      </c>
      <c r="I449" s="82"/>
      <c r="J449" s="63">
        <f t="shared" si="59"/>
        <v>5363564.96</v>
      </c>
      <c r="K449" s="48">
        <f t="shared" si="60"/>
        <v>-364841.49000000022</v>
      </c>
      <c r="L449" s="94">
        <f t="shared" si="61"/>
        <v>-6.3689874869127046</v>
      </c>
      <c r="M449" s="61">
        <f t="shared" si="62"/>
        <v>0.11067603080728966</v>
      </c>
      <c r="N449" s="61">
        <f t="shared" si="63"/>
        <v>9.0798895369590335E-2</v>
      </c>
    </row>
    <row r="450" spans="1:14" ht="15.95" hidden="1" customHeight="1" x14ac:dyDescent="0.2">
      <c r="A450" s="11"/>
      <c r="B450" s="52" t="s">
        <v>102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111</v>
      </c>
      <c r="C451" s="48">
        <v>32738460.259999998</v>
      </c>
      <c r="D451" s="48">
        <v>211952.45</v>
      </c>
      <c r="E451" s="84"/>
      <c r="F451" s="63">
        <f t="shared" si="58"/>
        <v>32950412.709999997</v>
      </c>
      <c r="G451" s="48">
        <f>'PNC, Exon. &amp; no Exon.'!B502</f>
        <v>48314083.519999996</v>
      </c>
      <c r="H451" s="48">
        <f>'PNC, Exon. &amp; no Exon.'!C502</f>
        <v>401525.16000000003</v>
      </c>
      <c r="I451" s="82"/>
      <c r="J451" s="63">
        <f t="shared" si="59"/>
        <v>48715608.679999992</v>
      </c>
      <c r="K451" s="48">
        <f t="shared" si="60"/>
        <v>15765195.969999995</v>
      </c>
      <c r="L451" s="94">
        <f t="shared" si="61"/>
        <v>47.845215502309848</v>
      </c>
      <c r="M451" s="61">
        <f t="shared" si="62"/>
        <v>0.63662048495264656</v>
      </c>
      <c r="N451" s="61">
        <f t="shared" si="63"/>
        <v>0.8246984027207952</v>
      </c>
    </row>
    <row r="452" spans="1:14" ht="15.95" hidden="1" customHeight="1" x14ac:dyDescent="0.2">
      <c r="A452" s="11"/>
      <c r="B452" s="52" t="s">
        <v>113</v>
      </c>
      <c r="C452" s="48">
        <v>15504960.65</v>
      </c>
      <c r="D452" s="48">
        <v>799725202.37</v>
      </c>
      <c r="E452" s="82"/>
      <c r="F452" s="63">
        <f t="shared" si="58"/>
        <v>815230163.01999998</v>
      </c>
      <c r="G452" s="48">
        <f>'PNC, Exon. &amp; no Exon.'!B503</f>
        <v>82930642.449999988</v>
      </c>
      <c r="H452" s="48">
        <f>'PNC, Exon. &amp; no Exon.'!C503</f>
        <v>818556494.25999999</v>
      </c>
      <c r="I452" s="82"/>
      <c r="J452" s="63">
        <f t="shared" si="59"/>
        <v>901487136.71000004</v>
      </c>
      <c r="K452" s="48">
        <f t="shared" si="60"/>
        <v>86256973.690000057</v>
      </c>
      <c r="L452" s="94">
        <f t="shared" si="61"/>
        <v>10.580689675473149</v>
      </c>
      <c r="M452" s="61">
        <f t="shared" si="62"/>
        <v>15.750704742229543</v>
      </c>
      <c r="N452" s="61">
        <f t="shared" si="63"/>
        <v>15.26112516835498</v>
      </c>
    </row>
    <row r="453" spans="1:14" ht="15.95" hidden="1" customHeight="1" x14ac:dyDescent="0.2">
      <c r="A453" s="11"/>
      <c r="B453" s="52" t="s">
        <v>116</v>
      </c>
      <c r="C453" s="48">
        <v>21258370.769999996</v>
      </c>
      <c r="D453" s="48">
        <v>520599.17</v>
      </c>
      <c r="E453" s="82"/>
      <c r="F453" s="63">
        <f t="shared" si="58"/>
        <v>21778969.939999998</v>
      </c>
      <c r="G453" s="48">
        <f>'PNC, Exon. &amp; no Exon.'!B504</f>
        <v>18202267.530000001</v>
      </c>
      <c r="H453" s="48">
        <f>'PNC, Exon. &amp; no Exon.'!C504</f>
        <v>65763.490000000005</v>
      </c>
      <c r="I453" s="82"/>
      <c r="J453" s="63">
        <f t="shared" si="59"/>
        <v>18268031.02</v>
      </c>
      <c r="K453" s="48">
        <f t="shared" si="60"/>
        <v>-3510938.9199999981</v>
      </c>
      <c r="L453" s="94">
        <f t="shared" si="61"/>
        <v>-16.120775820309518</v>
      </c>
      <c r="M453" s="61">
        <f t="shared" si="62"/>
        <v>0.42078193456933827</v>
      </c>
      <c r="N453" s="61">
        <f t="shared" si="63"/>
        <v>0.30925644595780388</v>
      </c>
    </row>
    <row r="454" spans="1:14" ht="15.95" hidden="1" customHeight="1" x14ac:dyDescent="0.2">
      <c r="A454" s="11"/>
      <c r="B454" s="52" t="s">
        <v>121</v>
      </c>
      <c r="C454" s="48">
        <v>12878682.479999999</v>
      </c>
      <c r="D454" s="48">
        <v>78810</v>
      </c>
      <c r="E454" s="82"/>
      <c r="F454" s="63">
        <f t="shared" si="58"/>
        <v>12957492.479999999</v>
      </c>
      <c r="G454" s="48">
        <f>'PNC, Exon. &amp; no Exon.'!B505</f>
        <v>27963818.329999998</v>
      </c>
      <c r="H454" s="48">
        <f>'PNC, Exon. &amp; no Exon.'!C505</f>
        <v>16200</v>
      </c>
      <c r="I454" s="82"/>
      <c r="J454" s="63">
        <f t="shared" si="59"/>
        <v>27980018.329999998</v>
      </c>
      <c r="K454" s="48">
        <f t="shared" si="60"/>
        <v>15022525.85</v>
      </c>
      <c r="L454" s="94">
        <f t="shared" si="61"/>
        <v>115.93698297095212</v>
      </c>
      <c r="M454" s="61">
        <f t="shared" si="62"/>
        <v>0.2503460341752991</v>
      </c>
      <c r="N454" s="61">
        <f t="shared" si="63"/>
        <v>0.47366905700437156</v>
      </c>
    </row>
    <row r="455" spans="1:14" ht="15.95" hidden="1" customHeight="1" x14ac:dyDescent="0.2">
      <c r="A455" s="11"/>
      <c r="B455" s="52" t="s">
        <v>100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106</v>
      </c>
      <c r="C456" s="48">
        <v>0</v>
      </c>
      <c r="D456" s="48">
        <v>20871174.02</v>
      </c>
      <c r="E456" s="84"/>
      <c r="F456" s="63">
        <f t="shared" si="64"/>
        <v>20871174.02</v>
      </c>
      <c r="G456" s="48">
        <f>'PNC, Exon. &amp; no Exon.'!B507</f>
        <v>0</v>
      </c>
      <c r="H456" s="48">
        <f>'PNC, Exon. &amp; no Exon.'!C507</f>
        <v>23018423.460000001</v>
      </c>
      <c r="I456" s="82"/>
      <c r="J456" s="63">
        <f t="shared" si="59"/>
        <v>23018423.460000001</v>
      </c>
      <c r="K456" s="48">
        <f t="shared" si="60"/>
        <v>2147249.4400000013</v>
      </c>
      <c r="L456" s="94">
        <f t="shared" si="61"/>
        <v>10.288110472091216</v>
      </c>
      <c r="M456" s="61">
        <f t="shared" si="62"/>
        <v>0.40324280739922425</v>
      </c>
      <c r="N456" s="61">
        <f t="shared" si="63"/>
        <v>0.3896750461501754</v>
      </c>
    </row>
    <row r="457" spans="1:14" ht="15.95" hidden="1" customHeight="1" x14ac:dyDescent="0.2">
      <c r="A457" s="11"/>
      <c r="B457" s="52" t="s">
        <v>120</v>
      </c>
      <c r="C457" s="48">
        <v>3337825</v>
      </c>
      <c r="D457" s="48">
        <v>0</v>
      </c>
      <c r="E457" s="82"/>
      <c r="F457" s="63">
        <f t="shared" si="64"/>
        <v>3337825</v>
      </c>
      <c r="G457" s="48">
        <f>'PNC, Exon. &amp; no Exon.'!B508</f>
        <v>9015728.3499999996</v>
      </c>
      <c r="H457" s="48">
        <f>'PNC, Exon. &amp; no Exon.'!C508</f>
        <v>0</v>
      </c>
      <c r="I457" s="82"/>
      <c r="J457" s="63">
        <f t="shared" si="59"/>
        <v>9015728.3499999996</v>
      </c>
      <c r="K457" s="48">
        <f t="shared" si="60"/>
        <v>5677903.3499999996</v>
      </c>
      <c r="L457" s="94">
        <f t="shared" si="61"/>
        <v>170.10788013152276</v>
      </c>
      <c r="M457" s="61">
        <f t="shared" si="62"/>
        <v>6.4488654175253513E-2</v>
      </c>
      <c r="N457" s="61">
        <f t="shared" si="63"/>
        <v>0.15262575940392811</v>
      </c>
    </row>
    <row r="458" spans="1:14" ht="15.95" hidden="1" customHeight="1" x14ac:dyDescent="0.2">
      <c r="A458" s="11"/>
      <c r="B458" s="52" t="s">
        <v>115</v>
      </c>
      <c r="C458" s="48">
        <v>11929523.120000001</v>
      </c>
      <c r="D458" s="48">
        <v>0</v>
      </c>
      <c r="E458" s="82"/>
      <c r="F458" s="63">
        <f t="shared" si="64"/>
        <v>11929523.120000001</v>
      </c>
      <c r="G458" s="48">
        <f>'PNC, Exon. &amp; no Exon.'!B509</f>
        <v>15245593.260000002</v>
      </c>
      <c r="H458" s="48">
        <f>'PNC, Exon. &amp; no Exon.'!C509</f>
        <v>407097.38</v>
      </c>
      <c r="I458" s="82"/>
      <c r="J458" s="63">
        <f t="shared" si="59"/>
        <v>15652690.640000002</v>
      </c>
      <c r="K458" s="48">
        <f t="shared" si="60"/>
        <v>3723167.5200000014</v>
      </c>
      <c r="L458" s="94">
        <f t="shared" si="61"/>
        <v>31.209692814611028</v>
      </c>
      <c r="M458" s="61">
        <f t="shared" si="62"/>
        <v>0.23048508863148048</v>
      </c>
      <c r="N458" s="61">
        <f t="shared" si="63"/>
        <v>0.2649817854865556</v>
      </c>
    </row>
    <row r="459" spans="1:14" ht="15.95" hidden="1" customHeight="1" x14ac:dyDescent="0.2">
      <c r="A459" s="11"/>
      <c r="B459" s="52" t="s">
        <v>117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160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Exon.'!B511</f>
        <v>1119112.8800000001</v>
      </c>
      <c r="H460" s="48">
        <f>'PNC, Exon. &amp; no Exon.'!C511</f>
        <v>0</v>
      </c>
      <c r="I460" s="82"/>
      <c r="J460" s="63">
        <f t="shared" si="59"/>
        <v>1119112.8800000001</v>
      </c>
      <c r="K460" s="48">
        <f t="shared" si="60"/>
        <v>1119112.8800000001</v>
      </c>
      <c r="L460" s="94" t="e">
        <f t="shared" si="61"/>
        <v>#DIV/0!</v>
      </c>
      <c r="M460" s="61">
        <f t="shared" si="62"/>
        <v>0</v>
      </c>
      <c r="N460" s="61">
        <f t="shared" si="63"/>
        <v>1.8945275028025562E-2</v>
      </c>
    </row>
    <row r="461" spans="1:14" ht="15.95" hidden="1" customHeight="1" x14ac:dyDescent="0.2">
      <c r="A461" s="11"/>
      <c r="B461" s="52" t="s">
        <v>163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Exon.'!B512</f>
        <v>672864.48</v>
      </c>
      <c r="H461" s="48">
        <f>'PNC, Exon. &amp; no Exon.'!C512</f>
        <v>0</v>
      </c>
      <c r="I461" s="82"/>
      <c r="J461" s="63">
        <f t="shared" si="59"/>
        <v>672864.48</v>
      </c>
      <c r="K461" s="48">
        <f t="shared" si="60"/>
        <v>672864.48</v>
      </c>
      <c r="L461" s="94" t="e">
        <f t="shared" si="61"/>
        <v>#DIV/0!</v>
      </c>
      <c r="M461" s="61">
        <f t="shared" si="62"/>
        <v>0</v>
      </c>
      <c r="N461" s="61">
        <f t="shared" si="63"/>
        <v>1.1390810398133746E-2</v>
      </c>
    </row>
    <row r="462" spans="1:14" ht="15.95" hidden="1" customHeight="1" x14ac:dyDescent="0.2">
      <c r="A462" s="11"/>
      <c r="B462" s="52" t="s">
        <v>101</v>
      </c>
      <c r="C462" s="48">
        <v>1903262.39</v>
      </c>
      <c r="D462" s="48">
        <v>19055289.41</v>
      </c>
      <c r="E462" s="84"/>
      <c r="F462" s="63">
        <f t="shared" si="64"/>
        <v>20958551.800000001</v>
      </c>
      <c r="G462" s="48">
        <f>'PNC, Exon. &amp; no Exon.'!B513</f>
        <v>3201660.3200000003</v>
      </c>
      <c r="H462" s="48">
        <f>'PNC, Exon. &amp; no Exon.'!C513</f>
        <v>18653178.170000002</v>
      </c>
      <c r="I462" s="82"/>
      <c r="J462" s="63">
        <f t="shared" si="59"/>
        <v>21854838.490000002</v>
      </c>
      <c r="K462" s="48">
        <f t="shared" si="60"/>
        <v>896286.69000000134</v>
      </c>
      <c r="L462" s="94">
        <f t="shared" si="61"/>
        <v>4.2764724326038657</v>
      </c>
      <c r="M462" s="61">
        <f t="shared" si="62"/>
        <v>0.40493099519727282</v>
      </c>
      <c r="N462" s="61">
        <f t="shared" si="63"/>
        <v>0.36997691053839793</v>
      </c>
    </row>
    <row r="463" spans="1:14" ht="15.95" hidden="1" customHeight="1" x14ac:dyDescent="0.2">
      <c r="A463" s="11"/>
      <c r="B463" s="52" t="s">
        <v>107</v>
      </c>
      <c r="C463" s="48">
        <v>23364296.41</v>
      </c>
      <c r="D463" s="48">
        <v>0</v>
      </c>
      <c r="E463" s="84"/>
      <c r="F463" s="63">
        <f>(C463+D463)</f>
        <v>23364296.41</v>
      </c>
      <c r="G463" s="48">
        <f>'PNC, Exon. &amp; no Exon.'!B514</f>
        <v>26389372.539999999</v>
      </c>
      <c r="H463" s="48">
        <f>'PNC, Exon. &amp; no Exon.'!C514</f>
        <v>0</v>
      </c>
      <c r="I463" s="82"/>
      <c r="J463" s="63">
        <f>(G463+H463)</f>
        <v>26389372.539999999</v>
      </c>
      <c r="K463" s="48">
        <f>J463-F463</f>
        <v>3025076.129999999</v>
      </c>
      <c r="L463" s="94">
        <f>K463/F463*100</f>
        <v>12.94743088734851</v>
      </c>
      <c r="M463" s="61">
        <f>(F463/$F$464*100)</f>
        <v>0.45141133259910488</v>
      </c>
      <c r="N463" s="61">
        <f>(J463/$J$464*100)</f>
        <v>0.44674128009975672</v>
      </c>
    </row>
    <row r="464" spans="1:14" ht="18.75" hidden="1" customHeight="1" x14ac:dyDescent="0.2">
      <c r="A464" s="8"/>
      <c r="B464" s="55" t="s">
        <v>21</v>
      </c>
      <c r="C464" s="66">
        <f>SUM(C426:C463)</f>
        <v>3137729535.0699997</v>
      </c>
      <c r="D464" s="66">
        <f>SUM(D426:D463)</f>
        <v>2038103396.6100004</v>
      </c>
      <c r="E464" s="66"/>
      <c r="F464" s="66">
        <f>SUM(F426:F463)</f>
        <v>5175832931.6799994</v>
      </c>
      <c r="G464" s="66">
        <f>SUM(G426:G463)</f>
        <v>3693581537.7800007</v>
      </c>
      <c r="H464" s="66">
        <f>SUM(H426:H463)</f>
        <v>2213500192.8599997</v>
      </c>
      <c r="I464" s="66"/>
      <c r="J464" s="66">
        <f>SUM(J426:J463)</f>
        <v>5907081730.6400003</v>
      </c>
      <c r="K464" s="66">
        <f>J464-F464</f>
        <v>731248798.96000099</v>
      </c>
      <c r="L464" s="95">
        <f>K464/F464*100</f>
        <v>14.128137608233201</v>
      </c>
      <c r="M464" s="67">
        <f>SUM(M426:M463)</f>
        <v>100.00000000000001</v>
      </c>
      <c r="N464" s="67">
        <f>SUM(N428:N463)</f>
        <v>62.052957613519609</v>
      </c>
    </row>
    <row r="465" spans="1:14" hidden="1" x14ac:dyDescent="0.2">
      <c r="B465" s="81" t="s">
        <v>95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150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110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118</v>
      </c>
      <c r="D476" s="191"/>
      <c r="E476" s="191" t="s">
        <v>52</v>
      </c>
      <c r="F476" s="191"/>
      <c r="G476" s="191" t="s">
        <v>154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88</v>
      </c>
      <c r="C478" s="48">
        <v>607701403.52999997</v>
      </c>
      <c r="D478" s="48">
        <v>420827140.75</v>
      </c>
      <c r="E478" s="82"/>
      <c r="F478" s="63">
        <f t="shared" ref="F478:F506" si="65">(C478+D478)</f>
        <v>1028528544.28</v>
      </c>
      <c r="G478" s="48">
        <f>'PNC, Exon. &amp; no Exon.'!B535</f>
        <v>635504882.81999993</v>
      </c>
      <c r="H478" s="48">
        <f>'PNC, Exon. &amp; no Exon.'!C535</f>
        <v>459839306.18000001</v>
      </c>
      <c r="I478" s="82"/>
      <c r="J478" s="63">
        <f>(G478+H478)</f>
        <v>1095344189</v>
      </c>
      <c r="K478" s="48">
        <f>J478-F478</f>
        <v>66815644.720000029</v>
      </c>
      <c r="L478" s="94">
        <f>K478/F478*100</f>
        <v>6.4962363068662263</v>
      </c>
      <c r="M478" s="61">
        <f>(F478/$F$516*100)</f>
        <v>21.281513116787124</v>
      </c>
      <c r="N478" s="61">
        <f>(J478/$J$516*100)</f>
        <v>18.687827706892694</v>
      </c>
    </row>
    <row r="479" spans="1:14" ht="15.95" hidden="1" customHeight="1" x14ac:dyDescent="0.2">
      <c r="A479" s="98"/>
      <c r="B479" s="52" t="s">
        <v>119</v>
      </c>
      <c r="C479" s="48">
        <v>449979279.04999995</v>
      </c>
      <c r="D479" s="48">
        <v>263974220.21000001</v>
      </c>
      <c r="E479" s="82"/>
      <c r="F479" s="63">
        <f t="shared" si="65"/>
        <v>713953499.25999999</v>
      </c>
      <c r="G479" s="48">
        <f>'PNC, Exon. &amp; no Exon.'!B536</f>
        <v>769662991.77999997</v>
      </c>
      <c r="H479" s="48">
        <f>'PNC, Exon. &amp; no Exon.'!C536</f>
        <v>181848484.26999998</v>
      </c>
      <c r="I479" s="82"/>
      <c r="J479" s="63">
        <f t="shared" ref="J479:J514" si="66">(G479+H479)</f>
        <v>951511476.04999995</v>
      </c>
      <c r="K479" s="48">
        <f t="shared" ref="K479:K514" si="67">J479-F479</f>
        <v>237557976.78999996</v>
      </c>
      <c r="L479" s="94">
        <f t="shared" ref="L479:L514" si="68">K479/F479*100</f>
        <v>33.273592332865455</v>
      </c>
      <c r="M479" s="61">
        <f t="shared" ref="M479:M514" si="69">(F479/$F$516*100)</f>
        <v>14.772570818551282</v>
      </c>
      <c r="N479" s="61">
        <f t="shared" ref="N479:N514" si="70">(J479/$J$516*100)</f>
        <v>16.233876715763131</v>
      </c>
    </row>
    <row r="480" spans="1:14" ht="15.95" hidden="1" customHeight="1" x14ac:dyDescent="0.2">
      <c r="A480" s="98"/>
      <c r="B480" s="52" t="s">
        <v>97</v>
      </c>
      <c r="C480" s="48">
        <v>455456022.27999997</v>
      </c>
      <c r="D480" s="48">
        <v>114388642.90000002</v>
      </c>
      <c r="E480" s="82"/>
      <c r="F480" s="63">
        <f t="shared" si="65"/>
        <v>569844665.17999995</v>
      </c>
      <c r="G480" s="48">
        <f>'PNC, Exon. &amp; no Exon.'!B537</f>
        <v>619351618.32999992</v>
      </c>
      <c r="H480" s="48">
        <f>'PNC, Exon. &amp; no Exon.'!C537</f>
        <v>132246110.45000002</v>
      </c>
      <c r="I480" s="82"/>
      <c r="J480" s="63">
        <f t="shared" si="66"/>
        <v>751597728.77999997</v>
      </c>
      <c r="K480" s="48">
        <f t="shared" si="67"/>
        <v>181753063.60000002</v>
      </c>
      <c r="L480" s="94">
        <f t="shared" si="68"/>
        <v>31.895194375925009</v>
      </c>
      <c r="M480" s="61">
        <f t="shared" si="69"/>
        <v>11.790782846040214</v>
      </c>
      <c r="N480" s="61">
        <f t="shared" si="70"/>
        <v>12.823118980670015</v>
      </c>
    </row>
    <row r="481" spans="1:14" ht="15.95" hidden="1" customHeight="1" x14ac:dyDescent="0.2">
      <c r="A481" s="98"/>
      <c r="B481" s="52" t="s">
        <v>94</v>
      </c>
      <c r="C481" s="48">
        <v>321473085.26000005</v>
      </c>
      <c r="D481" s="48">
        <v>12472274.200000003</v>
      </c>
      <c r="E481" s="82"/>
      <c r="F481" s="63">
        <f t="shared" si="65"/>
        <v>333945359.46000004</v>
      </c>
      <c r="G481" s="48">
        <f>'PNC, Exon. &amp; no Exon.'!B538</f>
        <v>384552853.69999999</v>
      </c>
      <c r="H481" s="48">
        <f>'PNC, Exon. &amp; no Exon.'!C538</f>
        <v>23622666.189999998</v>
      </c>
      <c r="I481" s="82"/>
      <c r="J481" s="63">
        <f t="shared" si="66"/>
        <v>408175519.88999999</v>
      </c>
      <c r="K481" s="48">
        <f t="shared" si="67"/>
        <v>74230160.429999948</v>
      </c>
      <c r="L481" s="94">
        <f t="shared" si="68"/>
        <v>22.228235346654436</v>
      </c>
      <c r="M481" s="61">
        <f t="shared" si="69"/>
        <v>6.9097377872125012</v>
      </c>
      <c r="N481" s="61">
        <f t="shared" si="70"/>
        <v>6.963942353900296</v>
      </c>
    </row>
    <row r="482" spans="1:14" ht="15.95" hidden="1" customHeight="1" x14ac:dyDescent="0.2">
      <c r="A482" s="98"/>
      <c r="B482" s="52" t="s">
        <v>89</v>
      </c>
      <c r="C482" s="48">
        <v>324121043.72000003</v>
      </c>
      <c r="D482" s="48">
        <v>173192186.26999998</v>
      </c>
      <c r="E482" s="84"/>
      <c r="F482" s="63">
        <f t="shared" si="65"/>
        <v>497313229.99000001</v>
      </c>
      <c r="G482" s="48">
        <f>'PNC, Exon. &amp; no Exon.'!B539</f>
        <v>425568390.00999999</v>
      </c>
      <c r="H482" s="48">
        <f>'PNC, Exon. &amp; no Exon.'!C539</f>
        <v>167785284.86000001</v>
      </c>
      <c r="I482" s="82"/>
      <c r="J482" s="63">
        <f t="shared" si="66"/>
        <v>593353674.87</v>
      </c>
      <c r="K482" s="48">
        <f t="shared" si="67"/>
        <v>96040444.879999995</v>
      </c>
      <c r="L482" s="94">
        <f t="shared" si="68"/>
        <v>19.311862039530133</v>
      </c>
      <c r="M482" s="61">
        <f t="shared" si="69"/>
        <v>10.290018771032525</v>
      </c>
      <c r="N482" s="61">
        <f t="shared" si="70"/>
        <v>10.123293989759947</v>
      </c>
    </row>
    <row r="483" spans="1:14" ht="15.95" hidden="1" customHeight="1" x14ac:dyDescent="0.2">
      <c r="A483" s="98"/>
      <c r="B483" s="52" t="s">
        <v>87</v>
      </c>
      <c r="C483" s="48">
        <v>0</v>
      </c>
      <c r="D483" s="48">
        <v>0</v>
      </c>
      <c r="E483" s="82"/>
      <c r="F483" s="63">
        <f t="shared" si="65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>
        <f t="shared" si="69"/>
        <v>0</v>
      </c>
      <c r="N483" s="61">
        <f t="shared" si="70"/>
        <v>0</v>
      </c>
    </row>
    <row r="484" spans="1:14" ht="15.95" hidden="1" customHeight="1" x14ac:dyDescent="0.2">
      <c r="A484" s="11"/>
      <c r="B484" s="52" t="s">
        <v>91</v>
      </c>
      <c r="C484" s="48">
        <v>80789927.069999993</v>
      </c>
      <c r="D484" s="48">
        <v>72089.11</v>
      </c>
      <c r="E484" s="82"/>
      <c r="F484" s="63">
        <f t="shared" si="65"/>
        <v>80862016.179999992</v>
      </c>
      <c r="G484" s="48">
        <f>'PNC, Exon. &amp; no Exon.'!B541</f>
        <v>92105295.36999999</v>
      </c>
      <c r="H484" s="48">
        <f>'PNC, Exon. &amp; no Exon.'!C541</f>
        <v>47445.039999999994</v>
      </c>
      <c r="I484" s="82"/>
      <c r="J484" s="63">
        <f t="shared" si="66"/>
        <v>92152740.409999996</v>
      </c>
      <c r="K484" s="48">
        <f t="shared" si="67"/>
        <v>11290724.230000004</v>
      </c>
      <c r="L484" s="94">
        <f t="shared" si="68"/>
        <v>13.962951659363393</v>
      </c>
      <c r="M484" s="61">
        <f t="shared" si="69"/>
        <v>1.6731339811178298</v>
      </c>
      <c r="N484" s="61">
        <f t="shared" si="70"/>
        <v>1.5722314070724375</v>
      </c>
    </row>
    <row r="485" spans="1:14" ht="15.95" hidden="1" customHeight="1" x14ac:dyDescent="0.2">
      <c r="A485" s="98"/>
      <c r="B485" s="52" t="s">
        <v>162</v>
      </c>
      <c r="C485" s="48">
        <v>30198877.529999997</v>
      </c>
      <c r="D485" s="48">
        <v>86539404.939999998</v>
      </c>
      <c r="E485" s="82"/>
      <c r="F485" s="63">
        <f t="shared" si="65"/>
        <v>116738282.47</v>
      </c>
      <c r="G485" s="48">
        <f>'PNC, Exon. &amp; no Exon.'!B542</f>
        <v>32440232.370000005</v>
      </c>
      <c r="H485" s="48">
        <f>'PNC, Exon. &amp; no Exon.'!C542</f>
        <v>94297175.609999999</v>
      </c>
      <c r="I485" s="82"/>
      <c r="J485" s="63">
        <f t="shared" si="66"/>
        <v>126737407.98</v>
      </c>
      <c r="K485" s="48">
        <f t="shared" si="67"/>
        <v>9999125.5100000054</v>
      </c>
      <c r="L485" s="94">
        <f t="shared" si="68"/>
        <v>8.5654211270151528</v>
      </c>
      <c r="M485" s="61">
        <f t="shared" si="69"/>
        <v>2.4154577949566143</v>
      </c>
      <c r="N485" s="61">
        <f t="shared" si="70"/>
        <v>2.1622854880991267</v>
      </c>
    </row>
    <row r="486" spans="1:14" ht="15.95" hidden="1" customHeight="1" x14ac:dyDescent="0.2">
      <c r="A486" s="98"/>
      <c r="B486" s="52" t="s">
        <v>78</v>
      </c>
      <c r="C486" s="48">
        <v>68357586.439999998</v>
      </c>
      <c r="D486" s="48">
        <v>22500</v>
      </c>
      <c r="E486" s="82"/>
      <c r="F486" s="63">
        <f t="shared" si="65"/>
        <v>68380086.439999998</v>
      </c>
      <c r="G486" s="48">
        <f>'PNC, Exon. &amp; no Exon.'!B543</f>
        <v>77791124.159999996</v>
      </c>
      <c r="H486" s="48">
        <f>'PNC, Exon. &amp; no Exon.'!C543</f>
        <v>386513.04</v>
      </c>
      <c r="I486" s="82"/>
      <c r="J486" s="63">
        <f t="shared" si="66"/>
        <v>78177637.200000003</v>
      </c>
      <c r="K486" s="48">
        <f t="shared" si="67"/>
        <v>9797550.7600000054</v>
      </c>
      <c r="L486" s="94">
        <f t="shared" si="68"/>
        <v>14.328076008790733</v>
      </c>
      <c r="M486" s="61">
        <f t="shared" si="69"/>
        <v>1.4148675937026152</v>
      </c>
      <c r="N486" s="61">
        <f t="shared" si="70"/>
        <v>1.3338001234656343</v>
      </c>
    </row>
    <row r="487" spans="1:14" ht="15.95" hidden="1" customHeight="1" x14ac:dyDescent="0.2">
      <c r="A487" s="98"/>
      <c r="B487" s="52" t="s">
        <v>93</v>
      </c>
      <c r="C487" s="48">
        <v>4994433.72</v>
      </c>
      <c r="D487" s="48">
        <v>155429897.53999999</v>
      </c>
      <c r="E487" s="84"/>
      <c r="F487" s="63">
        <f t="shared" si="65"/>
        <v>160424331.25999999</v>
      </c>
      <c r="G487" s="48">
        <f>'PNC, Exon. &amp; no Exon.'!B544</f>
        <v>6891425.3500000006</v>
      </c>
      <c r="H487" s="48">
        <f>'PNC, Exon. &amp; no Exon.'!C544</f>
        <v>223536995.19999999</v>
      </c>
      <c r="I487" s="82"/>
      <c r="J487" s="63">
        <f t="shared" si="66"/>
        <v>230428420.54999998</v>
      </c>
      <c r="K487" s="48">
        <f t="shared" si="67"/>
        <v>70004089.289999992</v>
      </c>
      <c r="L487" s="94">
        <f t="shared" si="68"/>
        <v>43.636827867802822</v>
      </c>
      <c r="M487" s="61">
        <f t="shared" si="69"/>
        <v>3.319375557390527</v>
      </c>
      <c r="N487" s="61">
        <f t="shared" si="70"/>
        <v>3.9313730471708475</v>
      </c>
    </row>
    <row r="488" spans="1:14" ht="15.95" hidden="1" customHeight="1" x14ac:dyDescent="0.2">
      <c r="A488" s="98"/>
      <c r="B488" s="52" t="s">
        <v>96</v>
      </c>
      <c r="C488" s="48">
        <v>9410771.4000000004</v>
      </c>
      <c r="D488" s="48">
        <v>0</v>
      </c>
      <c r="E488" s="84"/>
      <c r="F488" s="63">
        <f t="shared" si="65"/>
        <v>9410771.4000000004</v>
      </c>
      <c r="G488" s="48">
        <f>'PNC, Exon. &amp; no Exon.'!B545</f>
        <v>9913954.4299999997</v>
      </c>
      <c r="H488" s="48">
        <f>'PNC, Exon. &amp; no Exon.'!C545</f>
        <v>0</v>
      </c>
      <c r="I488" s="82"/>
      <c r="J488" s="63">
        <f t="shared" si="66"/>
        <v>9913954.4299999997</v>
      </c>
      <c r="K488" s="48">
        <f t="shared" si="67"/>
        <v>503183.02999999933</v>
      </c>
      <c r="L488" s="94">
        <f t="shared" si="68"/>
        <v>5.3468839972034523</v>
      </c>
      <c r="M488" s="61">
        <f t="shared" si="69"/>
        <v>0.19472036639331561</v>
      </c>
      <c r="N488" s="61">
        <f t="shared" si="70"/>
        <v>0.16914342920006628</v>
      </c>
    </row>
    <row r="489" spans="1:14" ht="15.95" hidden="1" customHeight="1" x14ac:dyDescent="0.2">
      <c r="A489" s="11"/>
      <c r="B489" s="52" t="s">
        <v>83</v>
      </c>
      <c r="C489" s="48">
        <v>22254437.100000001</v>
      </c>
      <c r="D489" s="48">
        <v>0</v>
      </c>
      <c r="E489" s="84"/>
      <c r="F489" s="63">
        <f t="shared" si="65"/>
        <v>22254437.100000001</v>
      </c>
      <c r="G489" s="48">
        <f>'PNC, Exon. &amp; no Exon.'!B546</f>
        <v>26035409.530000001</v>
      </c>
      <c r="H489" s="48">
        <f>'PNC, Exon. &amp; no Exon.'!C546</f>
        <v>0</v>
      </c>
      <c r="I489" s="82"/>
      <c r="J489" s="63">
        <f t="shared" si="66"/>
        <v>26035409.530000001</v>
      </c>
      <c r="K489" s="48">
        <f t="shared" si="67"/>
        <v>3780972.4299999997</v>
      </c>
      <c r="L489" s="94">
        <f t="shared" si="68"/>
        <v>16.989746417805371</v>
      </c>
      <c r="M489" s="61">
        <f t="shared" si="69"/>
        <v>0.4604715130992339</v>
      </c>
      <c r="N489" s="61">
        <f t="shared" si="70"/>
        <v>0.44419393690235942</v>
      </c>
    </row>
    <row r="490" spans="1:14" ht="15.95" hidden="1" customHeight="1" x14ac:dyDescent="0.2">
      <c r="A490" s="11"/>
      <c r="B490" s="52" t="s">
        <v>164</v>
      </c>
      <c r="C490" s="48">
        <v>0</v>
      </c>
      <c r="D490" s="48">
        <v>0</v>
      </c>
      <c r="E490" s="84"/>
      <c r="F490" s="63">
        <f t="shared" si="65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>
        <f t="shared" si="69"/>
        <v>0</v>
      </c>
      <c r="N490" s="61">
        <f t="shared" si="70"/>
        <v>0</v>
      </c>
    </row>
    <row r="491" spans="1:14" ht="15.95" hidden="1" customHeight="1" x14ac:dyDescent="0.2">
      <c r="A491" s="11"/>
      <c r="B491" s="52" t="s">
        <v>81</v>
      </c>
      <c r="C491" s="48">
        <v>26714259.609999999</v>
      </c>
      <c r="D491" s="48">
        <v>164531.11000000002</v>
      </c>
      <c r="E491" s="82"/>
      <c r="F491" s="63">
        <f t="shared" si="65"/>
        <v>26878790.719999999</v>
      </c>
      <c r="G491" s="48">
        <f>'PNC, Exon. &amp; no Exon.'!B548</f>
        <v>33278720.489999998</v>
      </c>
      <c r="H491" s="48">
        <f>'PNC, Exon. &amp; no Exon.'!C548</f>
        <v>48340</v>
      </c>
      <c r="I491" s="82"/>
      <c r="J491" s="63">
        <f t="shared" si="66"/>
        <v>33327060.489999998</v>
      </c>
      <c r="K491" s="48">
        <f t="shared" si="67"/>
        <v>6448269.7699999996</v>
      </c>
      <c r="L491" s="94">
        <f t="shared" si="68"/>
        <v>23.990178119144193</v>
      </c>
      <c r="M491" s="61">
        <f t="shared" si="69"/>
        <v>0.55615504348640865</v>
      </c>
      <c r="N491" s="61">
        <f t="shared" si="70"/>
        <v>0.56859786236042265</v>
      </c>
    </row>
    <row r="492" spans="1:14" ht="15.95" hidden="1" customHeight="1" x14ac:dyDescent="0.2">
      <c r="A492" s="11"/>
      <c r="B492" s="52" t="s">
        <v>80</v>
      </c>
      <c r="C492" s="48">
        <v>24013005.82</v>
      </c>
      <c r="D492" s="48">
        <v>1385683.43</v>
      </c>
      <c r="E492" s="84"/>
      <c r="F492" s="63">
        <f t="shared" si="65"/>
        <v>25398689.25</v>
      </c>
      <c r="G492" s="48">
        <f>'PNC, Exon. &amp; no Exon.'!B549</f>
        <v>26142166.359999999</v>
      </c>
      <c r="H492" s="48">
        <f>'PNC, Exon. &amp; no Exon.'!C549</f>
        <v>10028823.870000001</v>
      </c>
      <c r="I492" s="82"/>
      <c r="J492" s="63">
        <f t="shared" si="66"/>
        <v>36170990.230000004</v>
      </c>
      <c r="K492" s="48">
        <f t="shared" si="67"/>
        <v>10772300.980000004</v>
      </c>
      <c r="L492" s="94">
        <f t="shared" si="68"/>
        <v>42.412822464844339</v>
      </c>
      <c r="M492" s="61">
        <f t="shared" si="69"/>
        <v>0.52552993441855</v>
      </c>
      <c r="N492" s="61">
        <f t="shared" si="70"/>
        <v>0.61711856436930335</v>
      </c>
    </row>
    <row r="493" spans="1:14" ht="15.95" hidden="1" customHeight="1" x14ac:dyDescent="0.2">
      <c r="A493" s="11"/>
      <c r="B493" s="52" t="s">
        <v>104</v>
      </c>
      <c r="C493" s="48">
        <v>40470841.609999999</v>
      </c>
      <c r="D493" s="48">
        <v>0</v>
      </c>
      <c r="E493" s="82"/>
      <c r="F493" s="63">
        <f t="shared" si="65"/>
        <v>40470841.609999999</v>
      </c>
      <c r="G493" s="48">
        <f>'PNC, Exon. &amp; no Exon.'!B550</f>
        <v>52962580.749999993</v>
      </c>
      <c r="H493" s="48">
        <f>'PNC, Exon. &amp; no Exon.'!C550</f>
        <v>0</v>
      </c>
      <c r="I493" s="82"/>
      <c r="J493" s="63">
        <f t="shared" si="66"/>
        <v>52962580.749999993</v>
      </c>
      <c r="K493" s="48">
        <f t="shared" si="67"/>
        <v>12491739.139999993</v>
      </c>
      <c r="L493" s="94">
        <f t="shared" si="68"/>
        <v>30.866022654970909</v>
      </c>
      <c r="M493" s="61">
        <f t="shared" si="69"/>
        <v>0.83739119479036994</v>
      </c>
      <c r="N493" s="61">
        <f t="shared" si="70"/>
        <v>0.90360235066567862</v>
      </c>
    </row>
    <row r="494" spans="1:14" ht="15.95" hidden="1" customHeight="1" x14ac:dyDescent="0.2">
      <c r="A494" s="11"/>
      <c r="B494" s="52" t="s">
        <v>79</v>
      </c>
      <c r="C494" s="48">
        <v>51078675.57</v>
      </c>
      <c r="D494" s="48">
        <v>84168331.720000014</v>
      </c>
      <c r="E494" s="82"/>
      <c r="F494" s="63">
        <f t="shared" si="65"/>
        <v>135247007.29000002</v>
      </c>
      <c r="G494" s="48">
        <f>'PNC, Exon. &amp; no Exon.'!B551</f>
        <v>45996183.560000002</v>
      </c>
      <c r="H494" s="48">
        <f>'PNC, Exon. &amp; no Exon.'!C551</f>
        <v>76501053.540000007</v>
      </c>
      <c r="I494" s="82"/>
      <c r="J494" s="63">
        <f t="shared" si="66"/>
        <v>122497237.10000001</v>
      </c>
      <c r="K494" s="48">
        <f t="shared" si="67"/>
        <v>-12749770.190000013</v>
      </c>
      <c r="L494" s="94">
        <f t="shared" si="68"/>
        <v>-9.4270257401419872</v>
      </c>
      <c r="M494" s="61">
        <f t="shared" si="69"/>
        <v>2.7984259412685586</v>
      </c>
      <c r="N494" s="61">
        <f t="shared" si="70"/>
        <v>2.0899433114125769</v>
      </c>
    </row>
    <row r="495" spans="1:14" ht="15.95" hidden="1" customHeight="1" x14ac:dyDescent="0.2">
      <c r="A495" s="11"/>
      <c r="B495" s="52" t="s">
        <v>84</v>
      </c>
      <c r="C495" s="48">
        <v>0</v>
      </c>
      <c r="D495" s="48">
        <v>0</v>
      </c>
      <c r="E495" s="82"/>
      <c r="F495" s="63">
        <f t="shared" si="65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6"/>
        <v>0</v>
      </c>
      <c r="K495" s="48">
        <f t="shared" si="67"/>
        <v>0</v>
      </c>
      <c r="L495" s="94" t="e">
        <f t="shared" si="68"/>
        <v>#DIV/0!</v>
      </c>
      <c r="M495" s="61">
        <f t="shared" si="69"/>
        <v>0</v>
      </c>
      <c r="N495" s="61">
        <f t="shared" si="70"/>
        <v>0</v>
      </c>
    </row>
    <row r="496" spans="1:14" ht="15.95" hidden="1" customHeight="1" x14ac:dyDescent="0.2">
      <c r="A496" s="11"/>
      <c r="B496" s="52" t="s">
        <v>98</v>
      </c>
      <c r="C496" s="48">
        <v>184768.6</v>
      </c>
      <c r="D496" s="48">
        <v>26592050.93</v>
      </c>
      <c r="E496" s="84"/>
      <c r="F496" s="63">
        <f t="shared" si="65"/>
        <v>26776819.530000001</v>
      </c>
      <c r="G496" s="48">
        <f>'PNC, Exon. &amp; no Exon.'!B553</f>
        <v>1117256.3999999999</v>
      </c>
      <c r="H496" s="48">
        <f>'PNC, Exon. &amp; no Exon.'!C553</f>
        <v>33616577.130000003</v>
      </c>
      <c r="I496" s="82"/>
      <c r="J496" s="63">
        <f t="shared" si="66"/>
        <v>34733833.530000001</v>
      </c>
      <c r="K496" s="48">
        <f t="shared" si="67"/>
        <v>7957014</v>
      </c>
      <c r="L496" s="94">
        <f t="shared" si="68"/>
        <v>29.716053436014622</v>
      </c>
      <c r="M496" s="61">
        <f t="shared" si="69"/>
        <v>0.55404513488971685</v>
      </c>
      <c r="N496" s="61">
        <f t="shared" si="70"/>
        <v>0.59259902332720771</v>
      </c>
    </row>
    <row r="497" spans="1:14" ht="15.95" hidden="1" customHeight="1" x14ac:dyDescent="0.2">
      <c r="A497" s="11"/>
      <c r="B497" s="52" t="s">
        <v>90</v>
      </c>
      <c r="C497" s="48">
        <v>5826995.7800000003</v>
      </c>
      <c r="D497" s="48">
        <v>2748360.49</v>
      </c>
      <c r="E497" s="82"/>
      <c r="F497" s="63">
        <f t="shared" si="65"/>
        <v>8575356.2699999996</v>
      </c>
      <c r="G497" s="48">
        <f>'PNC, Exon. &amp; no Exon.'!B554</f>
        <v>5474978.5900000008</v>
      </c>
      <c r="H497" s="48">
        <f>'PNC, Exon. &amp; no Exon.'!C554</f>
        <v>116320</v>
      </c>
      <c r="I497" s="82"/>
      <c r="J497" s="63">
        <f t="shared" si="66"/>
        <v>5591298.5900000008</v>
      </c>
      <c r="K497" s="48">
        <f t="shared" si="67"/>
        <v>-2984057.6799999988</v>
      </c>
      <c r="L497" s="94">
        <f t="shared" si="68"/>
        <v>-34.79806069911541</v>
      </c>
      <c r="M497" s="61">
        <f t="shared" si="69"/>
        <v>0.17743460592907573</v>
      </c>
      <c r="N497" s="61">
        <f t="shared" si="70"/>
        <v>9.5393964524617625E-2</v>
      </c>
    </row>
    <row r="498" spans="1:14" ht="15.95" hidden="1" customHeight="1" x14ac:dyDescent="0.2">
      <c r="A498" s="11"/>
      <c r="B498" s="52" t="s">
        <v>99</v>
      </c>
      <c r="C498" s="48">
        <v>50877156.920000002</v>
      </c>
      <c r="D498" s="48">
        <v>2011380.57</v>
      </c>
      <c r="E498" s="82"/>
      <c r="F498" s="63">
        <f t="shared" si="65"/>
        <v>52888537.490000002</v>
      </c>
      <c r="G498" s="48">
        <f>'PNC, Exon. &amp; no Exon.'!B555</f>
        <v>50222169.340000004</v>
      </c>
      <c r="H498" s="48">
        <f>'PNC, Exon. &amp; no Exon.'!C555</f>
        <v>0</v>
      </c>
      <c r="I498" s="82"/>
      <c r="J498" s="63">
        <f t="shared" si="66"/>
        <v>50222169.340000004</v>
      </c>
      <c r="K498" s="48">
        <f t="shared" si="67"/>
        <v>-2666368.1499999985</v>
      </c>
      <c r="L498" s="94">
        <f t="shared" si="68"/>
        <v>-5.0414858805731715</v>
      </c>
      <c r="M498" s="61">
        <f t="shared" si="69"/>
        <v>1.0943285051063305</v>
      </c>
      <c r="N498" s="61">
        <f t="shared" si="70"/>
        <v>0.8568477900532403</v>
      </c>
    </row>
    <row r="499" spans="1:14" ht="15.95" hidden="1" customHeight="1" x14ac:dyDescent="0.2">
      <c r="A499" s="11"/>
      <c r="B499" s="51" t="s">
        <v>112</v>
      </c>
      <c r="C499" s="48">
        <v>42583883.049999997</v>
      </c>
      <c r="D499" s="48">
        <v>368773.59</v>
      </c>
      <c r="E499" s="84"/>
      <c r="F499" s="63">
        <f t="shared" si="65"/>
        <v>42952656.640000001</v>
      </c>
      <c r="G499" s="48">
        <f>'PNC, Exon. &amp; no Exon.'!B556</f>
        <v>42348551.929999992</v>
      </c>
      <c r="H499" s="48">
        <f>'PNC, Exon. &amp; no Exon.'!C556</f>
        <v>-158855.41</v>
      </c>
      <c r="I499" s="82"/>
      <c r="J499" s="63">
        <f t="shared" si="66"/>
        <v>42189696.519999996</v>
      </c>
      <c r="K499" s="48">
        <f t="shared" si="67"/>
        <v>-762960.12000000477</v>
      </c>
      <c r="L499" s="94">
        <f t="shared" si="68"/>
        <v>-1.7762815613353522</v>
      </c>
      <c r="M499" s="61">
        <f t="shared" si="69"/>
        <v>0.88874298216478631</v>
      </c>
      <c r="N499" s="61">
        <f t="shared" si="70"/>
        <v>0.71980459429072674</v>
      </c>
    </row>
    <row r="500" spans="1:14" ht="15.95" hidden="1" customHeight="1" x14ac:dyDescent="0.2">
      <c r="A500" s="11"/>
      <c r="B500" s="52" t="s">
        <v>103</v>
      </c>
      <c r="C500" s="48">
        <v>0</v>
      </c>
      <c r="D500" s="48">
        <v>0</v>
      </c>
      <c r="E500" s="84"/>
      <c r="F500" s="63">
        <f t="shared" si="65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>
        <f t="shared" si="69"/>
        <v>0</v>
      </c>
      <c r="N500" s="61">
        <f t="shared" si="70"/>
        <v>0</v>
      </c>
    </row>
    <row r="501" spans="1:14" ht="15.95" hidden="1" customHeight="1" x14ac:dyDescent="0.2">
      <c r="A501" s="11"/>
      <c r="B501" s="52" t="s">
        <v>82</v>
      </c>
      <c r="C501" s="48">
        <v>4368278.4000000004</v>
      </c>
      <c r="D501" s="48">
        <v>0</v>
      </c>
      <c r="E501" s="84"/>
      <c r="F501" s="63">
        <f t="shared" si="65"/>
        <v>4368278.4000000004</v>
      </c>
      <c r="G501" s="48">
        <f>'PNC, Exon. &amp; no Exon.'!B558</f>
        <v>4515922.72</v>
      </c>
      <c r="H501" s="48">
        <f>'PNC, Exon. &amp; no Exon.'!C558</f>
        <v>0</v>
      </c>
      <c r="I501" s="82"/>
      <c r="J501" s="63">
        <f t="shared" si="66"/>
        <v>4515922.72</v>
      </c>
      <c r="K501" s="48">
        <f t="shared" si="67"/>
        <v>147644.31999999937</v>
      </c>
      <c r="L501" s="94">
        <f t="shared" si="68"/>
        <v>3.3799201076561274</v>
      </c>
      <c r="M501" s="61">
        <f t="shared" si="69"/>
        <v>9.0385020993710083E-2</v>
      </c>
      <c r="N501" s="61">
        <f t="shared" si="70"/>
        <v>7.7046819234097563E-2</v>
      </c>
    </row>
    <row r="502" spans="1:14" ht="15.95" hidden="1" customHeight="1" x14ac:dyDescent="0.2">
      <c r="A502" s="11"/>
      <c r="B502" s="52" t="s">
        <v>102</v>
      </c>
      <c r="C502" s="48">
        <v>0</v>
      </c>
      <c r="D502" s="48">
        <v>0</v>
      </c>
      <c r="E502" s="84"/>
      <c r="F502" s="63">
        <f t="shared" si="65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>
        <f t="shared" si="69"/>
        <v>0</v>
      </c>
      <c r="N502" s="61">
        <f t="shared" si="70"/>
        <v>0</v>
      </c>
    </row>
    <row r="503" spans="1:14" ht="15.95" hidden="1" customHeight="1" x14ac:dyDescent="0.2">
      <c r="A503" s="11"/>
      <c r="B503" s="52" t="s">
        <v>111</v>
      </c>
      <c r="C503" s="48">
        <v>31817238.68</v>
      </c>
      <c r="D503" s="48">
        <v>625810.01</v>
      </c>
      <c r="E503" s="84"/>
      <c r="F503" s="63">
        <f t="shared" si="65"/>
        <v>32443048.690000001</v>
      </c>
      <c r="G503" s="48">
        <f>'PNC, Exon. &amp; no Exon.'!B560</f>
        <v>41068419.370000005</v>
      </c>
      <c r="H503" s="48">
        <f>'PNC, Exon. &amp; no Exon.'!C560</f>
        <v>523659.72000000003</v>
      </c>
      <c r="I503" s="82"/>
      <c r="J503" s="63">
        <f t="shared" si="66"/>
        <v>41592079.090000004</v>
      </c>
      <c r="K503" s="48">
        <f t="shared" si="67"/>
        <v>9149030.4000000022</v>
      </c>
      <c r="L503" s="94">
        <f t="shared" si="68"/>
        <v>28.200279472563967</v>
      </c>
      <c r="M503" s="61">
        <f t="shared" si="69"/>
        <v>0.67128634405389742</v>
      </c>
      <c r="N503" s="61">
        <f t="shared" si="70"/>
        <v>0.70960855574993542</v>
      </c>
    </row>
    <row r="504" spans="1:14" ht="15.95" hidden="1" customHeight="1" x14ac:dyDescent="0.2">
      <c r="A504" s="11"/>
      <c r="B504" s="52" t="s">
        <v>113</v>
      </c>
      <c r="C504" s="48">
        <v>30624034.500000004</v>
      </c>
      <c r="D504" s="48">
        <v>695410633.74000001</v>
      </c>
      <c r="E504" s="84"/>
      <c r="F504" s="63">
        <f t="shared" si="65"/>
        <v>726034668.24000001</v>
      </c>
      <c r="G504" s="48">
        <f>'PNC, Exon. &amp; no Exon.'!B561</f>
        <v>76071815.120000005</v>
      </c>
      <c r="H504" s="48">
        <f>'PNC, Exon. &amp; no Exon.'!C561</f>
        <v>856536082.5</v>
      </c>
      <c r="I504" s="82"/>
      <c r="J504" s="63">
        <f t="shared" si="66"/>
        <v>932607897.62</v>
      </c>
      <c r="K504" s="48">
        <f t="shared" si="67"/>
        <v>206573229.38</v>
      </c>
      <c r="L504" s="94">
        <f t="shared" si="68"/>
        <v>28.452254198929598</v>
      </c>
      <c r="M504" s="61">
        <f t="shared" si="69"/>
        <v>15.022544975849922</v>
      </c>
      <c r="N504" s="61">
        <f t="shared" si="70"/>
        <v>15.911359994269326</v>
      </c>
    </row>
    <row r="505" spans="1:14" ht="15.95" hidden="1" customHeight="1" x14ac:dyDescent="0.2">
      <c r="A505" s="11"/>
      <c r="B505" s="52" t="s">
        <v>116</v>
      </c>
      <c r="C505" s="48">
        <v>17600091.039999999</v>
      </c>
      <c r="D505" s="48">
        <v>3469.7</v>
      </c>
      <c r="E505" s="82"/>
      <c r="F505" s="63">
        <f t="shared" si="65"/>
        <v>17603560.739999998</v>
      </c>
      <c r="G505" s="48">
        <f>'PNC, Exon. &amp; no Exon.'!B562</f>
        <v>21123132.680000003</v>
      </c>
      <c r="H505" s="48">
        <f>'PNC, Exon. &amp; no Exon.'!C562</f>
        <v>80464.19</v>
      </c>
      <c r="I505" s="82"/>
      <c r="J505" s="63">
        <f t="shared" si="66"/>
        <v>21203596.870000005</v>
      </c>
      <c r="K505" s="48">
        <f t="shared" si="67"/>
        <v>3600036.1300000064</v>
      </c>
      <c r="L505" s="94">
        <f t="shared" si="68"/>
        <v>20.450613277459041</v>
      </c>
      <c r="M505" s="61">
        <f t="shared" si="69"/>
        <v>0.36423919479329669</v>
      </c>
      <c r="N505" s="61">
        <f t="shared" si="70"/>
        <v>0.36175767311526702</v>
      </c>
    </row>
    <row r="506" spans="1:14" ht="15.95" hidden="1" customHeight="1" x14ac:dyDescent="0.2">
      <c r="A506" s="11"/>
      <c r="B506" s="52" t="s">
        <v>121</v>
      </c>
      <c r="C506" s="48">
        <v>14058855.390000001</v>
      </c>
      <c r="D506" s="48">
        <v>95975.01</v>
      </c>
      <c r="E506" s="82"/>
      <c r="F506" s="63">
        <f t="shared" si="65"/>
        <v>14154830.4</v>
      </c>
      <c r="G506" s="48">
        <f>'PNC, Exon. &amp; no Exon.'!B563</f>
        <v>18497386.129999999</v>
      </c>
      <c r="H506" s="48">
        <f>'PNC, Exon. &amp; no Exon.'!C563</f>
        <v>4320.6000000000004</v>
      </c>
      <c r="I506" s="82"/>
      <c r="J506" s="63">
        <f t="shared" si="66"/>
        <v>18501706.73</v>
      </c>
      <c r="K506" s="48">
        <f t="shared" si="67"/>
        <v>4346876.33</v>
      </c>
      <c r="L506" s="94">
        <f t="shared" si="68"/>
        <v>30.709490733283531</v>
      </c>
      <c r="M506" s="61">
        <f t="shared" si="69"/>
        <v>0.2928807474510795</v>
      </c>
      <c r="N506" s="61">
        <f t="shared" si="70"/>
        <v>0.31566032953473494</v>
      </c>
    </row>
    <row r="507" spans="1:14" ht="15.95" hidden="1" customHeight="1" x14ac:dyDescent="0.2">
      <c r="A507" s="11"/>
      <c r="B507" s="52" t="s">
        <v>100</v>
      </c>
      <c r="C507" s="48">
        <v>0</v>
      </c>
      <c r="D507" s="48">
        <v>0</v>
      </c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>
        <f t="shared" si="69"/>
        <v>0</v>
      </c>
      <c r="N507" s="61">
        <f t="shared" si="70"/>
        <v>0</v>
      </c>
    </row>
    <row r="508" spans="1:14" ht="15.95" hidden="1" customHeight="1" x14ac:dyDescent="0.2">
      <c r="A508" s="11"/>
      <c r="B508" s="51" t="s">
        <v>106</v>
      </c>
      <c r="C508" s="48">
        <v>0</v>
      </c>
      <c r="D508" s="48">
        <v>25680647.539999999</v>
      </c>
      <c r="E508" s="84"/>
      <c r="F508" s="63">
        <f t="shared" ref="F508:F514" si="71">(C508+D508)</f>
        <v>25680647.539999999</v>
      </c>
      <c r="G508" s="48">
        <f>'PNC, Exon. &amp; no Exon.'!B565</f>
        <v>0</v>
      </c>
      <c r="H508" s="48">
        <f>'PNC, Exon. &amp; no Exon.'!C565</f>
        <v>33834113.229999997</v>
      </c>
      <c r="I508" s="82"/>
      <c r="J508" s="63">
        <f t="shared" si="66"/>
        <v>33834113.229999997</v>
      </c>
      <c r="K508" s="48">
        <f t="shared" si="67"/>
        <v>8153465.6899999976</v>
      </c>
      <c r="L508" s="94">
        <f t="shared" si="68"/>
        <v>31.749455216424021</v>
      </c>
      <c r="M508" s="61">
        <f t="shared" si="69"/>
        <v>0.5313639961763813</v>
      </c>
      <c r="N508" s="61">
        <f t="shared" si="70"/>
        <v>0.57724876345488008</v>
      </c>
    </row>
    <row r="509" spans="1:14" ht="15.95" hidden="1" customHeight="1" x14ac:dyDescent="0.2">
      <c r="A509" s="11"/>
      <c r="B509" s="52" t="s">
        <v>120</v>
      </c>
      <c r="C509" s="48">
        <v>3288833</v>
      </c>
      <c r="D509" s="48">
        <v>0</v>
      </c>
      <c r="E509" s="82"/>
      <c r="F509" s="63">
        <f t="shared" si="71"/>
        <v>3288833</v>
      </c>
      <c r="G509" s="48">
        <f>'PNC, Exon. &amp; no Exon.'!B566</f>
        <v>7075324.4099999992</v>
      </c>
      <c r="H509" s="48">
        <f>'PNC, Exon. &amp; no Exon.'!C566</f>
        <v>0</v>
      </c>
      <c r="I509" s="82"/>
      <c r="J509" s="63">
        <f t="shared" si="66"/>
        <v>7075324.4099999992</v>
      </c>
      <c r="K509" s="48">
        <f t="shared" si="67"/>
        <v>3786491.4099999992</v>
      </c>
      <c r="L509" s="94">
        <f t="shared" si="68"/>
        <v>115.13176284718621</v>
      </c>
      <c r="M509" s="61">
        <f t="shared" si="69"/>
        <v>6.8049975878324634E-2</v>
      </c>
      <c r="N509" s="61">
        <f t="shared" si="70"/>
        <v>0.12071314649066184</v>
      </c>
    </row>
    <row r="510" spans="1:14" ht="15.95" hidden="1" customHeight="1" x14ac:dyDescent="0.2">
      <c r="A510" s="11"/>
      <c r="B510" s="52" t="s">
        <v>115</v>
      </c>
      <c r="C510" s="48">
        <v>11590647.33</v>
      </c>
      <c r="D510" s="48">
        <v>0</v>
      </c>
      <c r="E510" s="82"/>
      <c r="F510" s="63">
        <f t="shared" si="71"/>
        <v>11590647.33</v>
      </c>
      <c r="G510" s="48">
        <f>'PNC, Exon. &amp; no Exon.'!B567</f>
        <v>12146660.199999999</v>
      </c>
      <c r="H510" s="48">
        <f>'PNC, Exon. &amp; no Exon.'!C567</f>
        <v>0</v>
      </c>
      <c r="I510" s="82"/>
      <c r="J510" s="63">
        <f t="shared" si="66"/>
        <v>12146660.199999999</v>
      </c>
      <c r="K510" s="48">
        <f t="shared" si="67"/>
        <v>556012.86999999918</v>
      </c>
      <c r="L510" s="94">
        <f t="shared" si="68"/>
        <v>4.7970821143084441</v>
      </c>
      <c r="M510" s="61">
        <f t="shared" si="69"/>
        <v>0.23982466462136195</v>
      </c>
      <c r="N510" s="61">
        <f t="shared" si="70"/>
        <v>0.2072359494954793</v>
      </c>
    </row>
    <row r="511" spans="1:14" ht="15.95" hidden="1" customHeight="1" x14ac:dyDescent="0.2">
      <c r="A511" s="11"/>
      <c r="B511" s="52" t="s">
        <v>117</v>
      </c>
      <c r="C511" s="48">
        <v>0</v>
      </c>
      <c r="D511" s="48">
        <v>0</v>
      </c>
      <c r="E511" s="82"/>
      <c r="F511" s="63">
        <f t="shared" si="71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hidden="1" customHeight="1" x14ac:dyDescent="0.2">
      <c r="A512" s="11"/>
      <c r="B512" s="52" t="s">
        <v>160</v>
      </c>
      <c r="C512" s="48">
        <v>0</v>
      </c>
      <c r="D512" s="48">
        <v>0</v>
      </c>
      <c r="E512" s="82"/>
      <c r="F512" s="63">
        <f t="shared" si="71"/>
        <v>0</v>
      </c>
      <c r="G512" s="48">
        <f>'PNC, Exon. &amp; no Exon.'!B569</f>
        <v>664850.76</v>
      </c>
      <c r="H512" s="48">
        <f>'PNC, Exon. &amp; no Exon.'!C569</f>
        <v>0</v>
      </c>
      <c r="I512" s="82"/>
      <c r="J512" s="63">
        <f t="shared" si="66"/>
        <v>664850.76</v>
      </c>
      <c r="K512" s="48">
        <f t="shared" si="67"/>
        <v>664850.76</v>
      </c>
      <c r="L512" s="94" t="e">
        <f t="shared" si="68"/>
        <v>#DIV/0!</v>
      </c>
      <c r="M512" s="61">
        <f t="shared" si="69"/>
        <v>0</v>
      </c>
      <c r="N512" s="61">
        <f t="shared" si="70"/>
        <v>1.1343116235472779E-2</v>
      </c>
    </row>
    <row r="513" spans="1:14" ht="15.95" hidden="1" customHeight="1" x14ac:dyDescent="0.2">
      <c r="A513" s="11"/>
      <c r="B513" s="52" t="s">
        <v>163</v>
      </c>
      <c r="C513" s="48">
        <v>0</v>
      </c>
      <c r="D513" s="48">
        <v>0</v>
      </c>
      <c r="E513" s="84"/>
      <c r="F513" s="63">
        <f t="shared" si="71"/>
        <v>0</v>
      </c>
      <c r="G513" s="48">
        <f>'PNC, Exon. &amp; no Exon.'!B570</f>
        <v>410601.73</v>
      </c>
      <c r="H513" s="48">
        <f>'PNC, Exon. &amp; no Exon.'!C570</f>
        <v>0</v>
      </c>
      <c r="I513" s="82"/>
      <c r="J513" s="63">
        <f t="shared" si="66"/>
        <v>410601.73</v>
      </c>
      <c r="K513" s="48">
        <f t="shared" si="67"/>
        <v>410601.73</v>
      </c>
      <c r="L513" s="94" t="e">
        <f t="shared" si="68"/>
        <v>#DIV/0!</v>
      </c>
      <c r="M513" s="61">
        <f t="shared" si="69"/>
        <v>0</v>
      </c>
      <c r="N513" s="61">
        <f t="shared" si="70"/>
        <v>7.0053362800942126E-3</v>
      </c>
    </row>
    <row r="514" spans="1:14" ht="15.95" hidden="1" customHeight="1" x14ac:dyDescent="0.2">
      <c r="A514" s="11"/>
      <c r="B514" s="52" t="s">
        <v>101</v>
      </c>
      <c r="C514" s="48">
        <v>2499079.6800000002</v>
      </c>
      <c r="D514" s="48">
        <v>10784705.720000001</v>
      </c>
      <c r="E514" s="84"/>
      <c r="F514" s="63">
        <f t="shared" si="71"/>
        <v>13283785.4</v>
      </c>
      <c r="G514" s="48">
        <f>'PNC, Exon. &amp; no Exon.'!B571</f>
        <v>2229618.34</v>
      </c>
      <c r="H514" s="48">
        <f>'PNC, Exon. &amp; no Exon.'!C571</f>
        <v>17850715.809999999</v>
      </c>
      <c r="I514" s="82"/>
      <c r="J514" s="63">
        <f t="shared" si="66"/>
        <v>20080334.149999999</v>
      </c>
      <c r="K514" s="48">
        <f t="shared" si="67"/>
        <v>6796548.7499999981</v>
      </c>
      <c r="L514" s="94">
        <f t="shared" si="68"/>
        <v>51.164246826811862</v>
      </c>
      <c r="M514" s="61">
        <f t="shared" si="69"/>
        <v>0.2748577614134986</v>
      </c>
      <c r="N514" s="61">
        <f t="shared" si="70"/>
        <v>0.34259352326014259</v>
      </c>
    </row>
    <row r="515" spans="1:14" ht="15.95" hidden="1" customHeight="1" x14ac:dyDescent="0.2">
      <c r="A515" s="11"/>
      <c r="B515" s="52" t="s">
        <v>107</v>
      </c>
      <c r="C515" s="48">
        <v>23674958.150000002</v>
      </c>
      <c r="D515" s="48">
        <v>0</v>
      </c>
      <c r="E515" s="84"/>
      <c r="F515" s="63">
        <f>(C515+D515)</f>
        <v>23674958.150000002</v>
      </c>
      <c r="G515" s="48">
        <f>'PNC, Exon. &amp; no Exon.'!B572</f>
        <v>27514689.719999999</v>
      </c>
      <c r="H515" s="48">
        <f>'PNC, Exon. &amp; no Exon.'!C572</f>
        <v>0</v>
      </c>
      <c r="I515" s="82"/>
      <c r="J515" s="63">
        <f>(G515+H515)</f>
        <v>27514689.719999999</v>
      </c>
      <c r="K515" s="48">
        <f>J515-F515</f>
        <v>3839731.5699999966</v>
      </c>
      <c r="L515" s="94">
        <f>K515/F515*100</f>
        <v>16.218535828752863</v>
      </c>
      <c r="M515" s="61">
        <f>(F515/$F$516*100)</f>
        <v>0.48986383043099041</v>
      </c>
      <c r="N515" s="61">
        <f>(J515/$J$516*100)</f>
        <v>0.46943215297960694</v>
      </c>
    </row>
    <row r="516" spans="1:14" ht="20.25" hidden="1" customHeight="1" x14ac:dyDescent="0.2">
      <c r="A516" s="8"/>
      <c r="B516" s="55" t="s">
        <v>21</v>
      </c>
      <c r="C516" s="66">
        <f>SUM(C478:C515)</f>
        <v>2756008470.230001</v>
      </c>
      <c r="D516" s="66">
        <f>SUM(D478:D515)</f>
        <v>2076958709.48</v>
      </c>
      <c r="E516" s="66"/>
      <c r="F516" s="66">
        <f>SUM(F478:F515)</f>
        <v>4832967179.7099981</v>
      </c>
      <c r="G516" s="66">
        <f>SUM(G478:G515)</f>
        <v>3548679206.4499984</v>
      </c>
      <c r="H516" s="66">
        <f>SUM(H478:H515)</f>
        <v>2312591596.02</v>
      </c>
      <c r="I516" s="66"/>
      <c r="J516" s="66">
        <f>SUM(J478:J515)</f>
        <v>5861270802.4699984</v>
      </c>
      <c r="K516" s="66">
        <f>SUM(K478:K515)</f>
        <v>1028303622.7599999</v>
      </c>
      <c r="L516" s="95">
        <f>K516/F516*100</f>
        <v>21.276859215536888</v>
      </c>
      <c r="M516" s="95">
        <f>SUM(M478:M515)</f>
        <v>100.00000000000004</v>
      </c>
      <c r="N516" s="95">
        <f>SUM(N478:N515)</f>
        <v>100.00000000000001</v>
      </c>
    </row>
    <row r="517" spans="1:14" hidden="1" x14ac:dyDescent="0.2">
      <c r="B517" s="81" t="s">
        <v>95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x14ac:dyDescent="0.2">
      <c r="A524" s="190" t="s">
        <v>151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x14ac:dyDescent="0.2">
      <c r="A525" s="188" t="s">
        <v>110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191" t="s">
        <v>33</v>
      </c>
      <c r="C527" s="191" t="s">
        <v>118</v>
      </c>
      <c r="D527" s="191"/>
      <c r="E527" s="191" t="s">
        <v>52</v>
      </c>
      <c r="F527" s="191"/>
      <c r="G527" s="191" t="s">
        <v>154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customHeight="1" x14ac:dyDescent="0.2">
      <c r="A529" s="97"/>
      <c r="B529" s="103" t="s">
        <v>88</v>
      </c>
      <c r="C529" s="48">
        <v>676540660.50999999</v>
      </c>
      <c r="D529" s="48">
        <v>394536125.06</v>
      </c>
      <c r="E529" s="82">
        <v>1</v>
      </c>
      <c r="F529" s="63">
        <f t="shared" ref="F529:F566" si="72">(C529+D529)</f>
        <v>1071076785.5699999</v>
      </c>
      <c r="G529" s="48">
        <v>630406808.94000006</v>
      </c>
      <c r="H529" s="48">
        <v>475512615.44999999</v>
      </c>
      <c r="I529" s="82">
        <v>1</v>
      </c>
      <c r="J529" s="63">
        <f t="shared" ref="J529:J566" si="73">(G529+H529)</f>
        <v>1105919424.3900001</v>
      </c>
      <c r="K529" s="48">
        <f>J529-F529</f>
        <v>34842638.820000172</v>
      </c>
      <c r="L529" s="94">
        <f>K529/F529*100</f>
        <v>3.2530477076354334</v>
      </c>
      <c r="M529" s="61">
        <f t="shared" ref="M529:M566" si="74">(F529/$F$567*100)</f>
        <v>19.49223128410059</v>
      </c>
      <c r="N529" s="61">
        <f t="shared" ref="N529:N566" si="75">(J529/$J$567*100)</f>
        <v>19.671756601204578</v>
      </c>
    </row>
    <row r="530" spans="1:14" ht="15.95" customHeight="1" x14ac:dyDescent="0.2">
      <c r="A530" s="98"/>
      <c r="B530" s="52" t="s">
        <v>113</v>
      </c>
      <c r="C530" s="48">
        <v>41169729.050000004</v>
      </c>
      <c r="D530" s="48">
        <v>891305109.81999993</v>
      </c>
      <c r="E530" s="84">
        <v>2</v>
      </c>
      <c r="F530" s="63">
        <f t="shared" si="72"/>
        <v>932474838.86999989</v>
      </c>
      <c r="G530" s="48">
        <v>90561677.730000004</v>
      </c>
      <c r="H530" s="48">
        <v>917568494.18999994</v>
      </c>
      <c r="I530" s="82">
        <v>2</v>
      </c>
      <c r="J530" s="63">
        <f t="shared" si="73"/>
        <v>1008130171.92</v>
      </c>
      <c r="K530" s="48">
        <f t="shared" ref="K530:K565" si="76">J530-F530</f>
        <v>75655333.050000072</v>
      </c>
      <c r="L530" s="94">
        <f t="shared" ref="L530:L565" si="77">K530/F530*100</f>
        <v>8.1133913641767972</v>
      </c>
      <c r="M530" s="61">
        <f t="shared" si="74"/>
        <v>16.969852648039286</v>
      </c>
      <c r="N530" s="61">
        <f t="shared" si="75"/>
        <v>17.932311276004103</v>
      </c>
    </row>
    <row r="531" spans="1:14" ht="15.95" customHeight="1" x14ac:dyDescent="0.2">
      <c r="A531" s="98"/>
      <c r="B531" s="52" t="s">
        <v>119</v>
      </c>
      <c r="C531" s="48">
        <v>653409325.10000002</v>
      </c>
      <c r="D531" s="48">
        <v>73799424.469999999</v>
      </c>
      <c r="E531" s="84">
        <v>3</v>
      </c>
      <c r="F531" s="63">
        <f t="shared" si="72"/>
        <v>727208749.57000005</v>
      </c>
      <c r="G531" s="48">
        <v>663003670.5200001</v>
      </c>
      <c r="H531" s="48">
        <v>72453907.340000004</v>
      </c>
      <c r="I531" s="82">
        <v>3</v>
      </c>
      <c r="J531" s="63">
        <f t="shared" si="73"/>
        <v>735457577.86000013</v>
      </c>
      <c r="K531" s="48">
        <f t="shared" si="76"/>
        <v>8248828.2900000811</v>
      </c>
      <c r="L531" s="94">
        <f t="shared" si="77"/>
        <v>1.1343136747017455</v>
      </c>
      <c r="M531" s="61">
        <f t="shared" si="74"/>
        <v>13.234271650184718</v>
      </c>
      <c r="N531" s="61">
        <f t="shared" si="75"/>
        <v>13.08209453880735</v>
      </c>
    </row>
    <row r="532" spans="1:14" ht="15.95" customHeight="1" x14ac:dyDescent="0.2">
      <c r="A532" s="98"/>
      <c r="B532" s="52" t="s">
        <v>97</v>
      </c>
      <c r="C532" s="48">
        <v>578529593.07000005</v>
      </c>
      <c r="D532" s="48">
        <v>105102999.84999998</v>
      </c>
      <c r="E532" s="84">
        <v>4</v>
      </c>
      <c r="F532" s="63">
        <f t="shared" si="72"/>
        <v>683632592.92000008</v>
      </c>
      <c r="G532" s="48">
        <v>491773743.67999995</v>
      </c>
      <c r="H532" s="48">
        <v>163989970.94999999</v>
      </c>
      <c r="I532" s="82">
        <v>4</v>
      </c>
      <c r="J532" s="63">
        <f t="shared" si="73"/>
        <v>655763714.62999988</v>
      </c>
      <c r="K532" s="48">
        <f t="shared" si="76"/>
        <v>-27868878.2900002</v>
      </c>
      <c r="L532" s="94">
        <f t="shared" si="77"/>
        <v>-4.0765871286159499</v>
      </c>
      <c r="M532" s="61">
        <f t="shared" si="74"/>
        <v>12.441241182773393</v>
      </c>
      <c r="N532" s="61">
        <f t="shared" si="75"/>
        <v>11.664524464988482</v>
      </c>
    </row>
    <row r="533" spans="1:14" ht="15.95" customHeight="1" x14ac:dyDescent="0.2">
      <c r="A533" s="98"/>
      <c r="B533" s="52" t="s">
        <v>89</v>
      </c>
      <c r="C533" s="48">
        <v>486803868.84000003</v>
      </c>
      <c r="D533" s="48">
        <v>142259231.01999998</v>
      </c>
      <c r="E533" s="84">
        <v>5</v>
      </c>
      <c r="F533" s="63">
        <f t="shared" si="72"/>
        <v>629063099.86000001</v>
      </c>
      <c r="G533" s="48">
        <v>348370444.93000001</v>
      </c>
      <c r="H533" s="48">
        <v>163247482.91</v>
      </c>
      <c r="I533" s="82">
        <v>5</v>
      </c>
      <c r="J533" s="63">
        <f t="shared" si="73"/>
        <v>511617927.84000003</v>
      </c>
      <c r="K533" s="48">
        <f t="shared" si="76"/>
        <v>-117445172.01999998</v>
      </c>
      <c r="L533" s="94">
        <f t="shared" si="77"/>
        <v>-18.669855543289344</v>
      </c>
      <c r="M533" s="61">
        <f t="shared" si="74"/>
        <v>11.448146015263456</v>
      </c>
      <c r="N533" s="61">
        <f t="shared" si="75"/>
        <v>9.100503280184661</v>
      </c>
    </row>
    <row r="534" spans="1:14" ht="15.95" customHeight="1" x14ac:dyDescent="0.2">
      <c r="A534" s="98"/>
      <c r="B534" s="52" t="s">
        <v>94</v>
      </c>
      <c r="C534" s="48">
        <v>309784534.32000005</v>
      </c>
      <c r="D534" s="48">
        <v>58841952.329999991</v>
      </c>
      <c r="E534" s="84">
        <v>6</v>
      </c>
      <c r="F534" s="63">
        <f t="shared" si="72"/>
        <v>368626486.65000004</v>
      </c>
      <c r="G534" s="48">
        <v>378683097.02000004</v>
      </c>
      <c r="H534" s="48">
        <v>54229571.079999998</v>
      </c>
      <c r="I534" s="82">
        <v>6</v>
      </c>
      <c r="J534" s="63">
        <f t="shared" si="73"/>
        <v>432912668.10000002</v>
      </c>
      <c r="K534" s="48">
        <f t="shared" si="76"/>
        <v>64286181.449999988</v>
      </c>
      <c r="L534" s="94">
        <f t="shared" si="77"/>
        <v>17.439382078650745</v>
      </c>
      <c r="M534" s="61">
        <f t="shared" si="74"/>
        <v>6.7085318550745701</v>
      </c>
      <c r="N534" s="61">
        <f t="shared" si="75"/>
        <v>7.7005181829938261</v>
      </c>
    </row>
    <row r="535" spans="1:14" ht="15.95" customHeight="1" x14ac:dyDescent="0.2">
      <c r="A535" s="11"/>
      <c r="B535" s="52" t="s">
        <v>93</v>
      </c>
      <c r="C535" s="48">
        <v>13483141.449999999</v>
      </c>
      <c r="D535" s="48">
        <v>213179201.62</v>
      </c>
      <c r="E535" s="84">
        <v>7</v>
      </c>
      <c r="F535" s="63">
        <f t="shared" si="72"/>
        <v>226662343.06999999</v>
      </c>
      <c r="G535" s="48">
        <v>14161028.93</v>
      </c>
      <c r="H535" s="48">
        <v>206145609.56</v>
      </c>
      <c r="I535" s="82">
        <v>7</v>
      </c>
      <c r="J535" s="63">
        <f t="shared" si="73"/>
        <v>220306638.49000001</v>
      </c>
      <c r="K535" s="48">
        <f t="shared" si="76"/>
        <v>-6355704.5799999833</v>
      </c>
      <c r="L535" s="94">
        <f t="shared" si="77"/>
        <v>-2.804040800918199</v>
      </c>
      <c r="M535" s="61">
        <f t="shared" si="74"/>
        <v>4.124965524451512</v>
      </c>
      <c r="N535" s="61">
        <f t="shared" si="75"/>
        <v>3.9187471296973411</v>
      </c>
    </row>
    <row r="536" spans="1:14" ht="15.95" customHeight="1" x14ac:dyDescent="0.2">
      <c r="A536" s="98"/>
      <c r="B536" s="52" t="s">
        <v>79</v>
      </c>
      <c r="C536" s="48">
        <v>42001953.630000003</v>
      </c>
      <c r="D536" s="48">
        <v>78447814.620000005</v>
      </c>
      <c r="E536" s="84">
        <v>8</v>
      </c>
      <c r="F536" s="63">
        <f t="shared" si="72"/>
        <v>120449768.25</v>
      </c>
      <c r="G536" s="48">
        <v>53557845.639999993</v>
      </c>
      <c r="H536" s="48">
        <v>84662761.280000016</v>
      </c>
      <c r="I536" s="82">
        <v>8</v>
      </c>
      <c r="J536" s="63">
        <f t="shared" si="73"/>
        <v>138220606.92000002</v>
      </c>
      <c r="K536" s="48">
        <f t="shared" si="76"/>
        <v>17770838.670000017</v>
      </c>
      <c r="L536" s="94">
        <f t="shared" si="77"/>
        <v>14.753734214843552</v>
      </c>
      <c r="M536" s="61">
        <f t="shared" si="74"/>
        <v>2.1920321423042122</v>
      </c>
      <c r="N536" s="61">
        <f t="shared" si="75"/>
        <v>2.45862589681954</v>
      </c>
    </row>
    <row r="537" spans="1:14" ht="15.95" customHeight="1" x14ac:dyDescent="0.2">
      <c r="A537" s="98"/>
      <c r="B537" s="52" t="s">
        <v>162</v>
      </c>
      <c r="C537" s="48">
        <v>22436756.359999999</v>
      </c>
      <c r="D537" s="48">
        <v>88006465.209999993</v>
      </c>
      <c r="E537" s="84">
        <v>9</v>
      </c>
      <c r="F537" s="63">
        <f t="shared" si="72"/>
        <v>110443221.56999999</v>
      </c>
      <c r="G537" s="48">
        <v>17124439.240000002</v>
      </c>
      <c r="H537" s="48">
        <v>96095816.420000002</v>
      </c>
      <c r="I537" s="82">
        <v>9</v>
      </c>
      <c r="J537" s="63">
        <f t="shared" si="73"/>
        <v>113220255.66</v>
      </c>
      <c r="K537" s="48">
        <f t="shared" si="76"/>
        <v>2777034.0900000036</v>
      </c>
      <c r="L537" s="94">
        <f t="shared" si="77"/>
        <v>2.5144450248038916</v>
      </c>
      <c r="M537" s="61">
        <f t="shared" si="74"/>
        <v>2.0099257565907842</v>
      </c>
      <c r="N537" s="61">
        <f t="shared" si="75"/>
        <v>2.0139272921245328</v>
      </c>
    </row>
    <row r="538" spans="1:14" ht="15.95" customHeight="1" x14ac:dyDescent="0.2">
      <c r="A538" s="98"/>
      <c r="B538" s="52" t="s">
        <v>91</v>
      </c>
      <c r="C538" s="48">
        <v>97601874.040000007</v>
      </c>
      <c r="D538" s="48">
        <v>167802.47999999998</v>
      </c>
      <c r="E538" s="84">
        <v>10</v>
      </c>
      <c r="F538" s="63">
        <f t="shared" si="72"/>
        <v>97769676.520000011</v>
      </c>
      <c r="G538" s="48">
        <v>107499989.70999999</v>
      </c>
      <c r="H538" s="48">
        <v>21558.04</v>
      </c>
      <c r="I538" s="82">
        <v>10</v>
      </c>
      <c r="J538" s="63">
        <f t="shared" si="73"/>
        <v>107521547.75</v>
      </c>
      <c r="K538" s="48">
        <f t="shared" si="76"/>
        <v>9751871.2299999893</v>
      </c>
      <c r="L538" s="94">
        <f t="shared" si="77"/>
        <v>9.9743310780056866</v>
      </c>
      <c r="M538" s="61">
        <f t="shared" si="74"/>
        <v>1.7792834024363133</v>
      </c>
      <c r="N538" s="61">
        <f t="shared" si="75"/>
        <v>1.9125604181240035</v>
      </c>
    </row>
    <row r="539" spans="1:14" ht="15.95" customHeight="1" x14ac:dyDescent="0.2">
      <c r="A539" s="98"/>
      <c r="B539" s="52" t="s">
        <v>78</v>
      </c>
      <c r="C539" s="48">
        <v>81448641.429999992</v>
      </c>
      <c r="D539" s="48">
        <v>227214.33</v>
      </c>
      <c r="E539" s="84">
        <v>11</v>
      </c>
      <c r="F539" s="63">
        <f t="shared" si="72"/>
        <v>81675855.75999999</v>
      </c>
      <c r="G539" s="48">
        <v>88847352.519999996</v>
      </c>
      <c r="H539" s="48">
        <v>12544.32</v>
      </c>
      <c r="I539" s="82">
        <v>11</v>
      </c>
      <c r="J539" s="63">
        <f t="shared" si="73"/>
        <v>88859896.839999989</v>
      </c>
      <c r="K539" s="48">
        <f t="shared" si="76"/>
        <v>7184041.0799999982</v>
      </c>
      <c r="L539" s="94">
        <f t="shared" si="77"/>
        <v>8.7957952973396534</v>
      </c>
      <c r="M539" s="61">
        <f t="shared" si="74"/>
        <v>1.4863963930966102</v>
      </c>
      <c r="N539" s="61">
        <f t="shared" si="75"/>
        <v>1.5806126772832489</v>
      </c>
    </row>
    <row r="540" spans="1:14" ht="15.95" customHeight="1" x14ac:dyDescent="0.2">
      <c r="A540" s="11"/>
      <c r="B540" s="52" t="s">
        <v>99</v>
      </c>
      <c r="C540" s="48">
        <v>65146021.120000005</v>
      </c>
      <c r="D540" s="48">
        <v>0</v>
      </c>
      <c r="E540" s="84">
        <v>12</v>
      </c>
      <c r="F540" s="63">
        <f t="shared" si="72"/>
        <v>65146021.120000005</v>
      </c>
      <c r="G540" s="48">
        <v>62354616.5</v>
      </c>
      <c r="H540" s="48">
        <v>0</v>
      </c>
      <c r="I540" s="82">
        <v>12</v>
      </c>
      <c r="J540" s="63">
        <f t="shared" si="73"/>
        <v>62354616.5</v>
      </c>
      <c r="K540" s="48">
        <f t="shared" si="76"/>
        <v>-2791404.6200000048</v>
      </c>
      <c r="L540" s="94">
        <f t="shared" si="77"/>
        <v>-4.2848428376894931</v>
      </c>
      <c r="M540" s="61">
        <f t="shared" si="74"/>
        <v>1.1855744872989329</v>
      </c>
      <c r="N540" s="61">
        <f t="shared" si="75"/>
        <v>1.1091448542248303</v>
      </c>
    </row>
    <row r="541" spans="1:14" ht="15.95" customHeight="1" x14ac:dyDescent="0.2">
      <c r="A541" s="11"/>
      <c r="B541" s="52" t="s">
        <v>104</v>
      </c>
      <c r="C541" s="48">
        <v>53475329.549999997</v>
      </c>
      <c r="D541" s="48">
        <v>0</v>
      </c>
      <c r="E541" s="84">
        <v>13</v>
      </c>
      <c r="F541" s="63">
        <f t="shared" si="72"/>
        <v>53475329.549999997</v>
      </c>
      <c r="G541" s="48">
        <v>57896133.160000004</v>
      </c>
      <c r="H541" s="48">
        <v>0</v>
      </c>
      <c r="I541" s="82">
        <v>13</v>
      </c>
      <c r="J541" s="63">
        <f t="shared" si="73"/>
        <v>57896133.160000004</v>
      </c>
      <c r="K541" s="48">
        <f t="shared" si="76"/>
        <v>4420803.6100000069</v>
      </c>
      <c r="L541" s="94">
        <f t="shared" si="77"/>
        <v>8.2669964770698776</v>
      </c>
      <c r="M541" s="61">
        <f t="shared" si="74"/>
        <v>0.97318278728950758</v>
      </c>
      <c r="N541" s="61">
        <f t="shared" si="75"/>
        <v>1.0298387156936419</v>
      </c>
    </row>
    <row r="542" spans="1:14" ht="15.95" customHeight="1" x14ac:dyDescent="0.2">
      <c r="A542" s="11"/>
      <c r="B542" s="52" t="s">
        <v>111</v>
      </c>
      <c r="C542" s="48">
        <v>35083250.479999997</v>
      </c>
      <c r="D542" s="48">
        <v>0</v>
      </c>
      <c r="E542" s="84">
        <v>16</v>
      </c>
      <c r="F542" s="63">
        <f t="shared" si="72"/>
        <v>35083250.479999997</v>
      </c>
      <c r="G542" s="48">
        <v>48205522.969999999</v>
      </c>
      <c r="H542" s="48">
        <v>5842.84</v>
      </c>
      <c r="I542" s="82">
        <v>14</v>
      </c>
      <c r="J542" s="63">
        <f t="shared" si="73"/>
        <v>48211365.810000002</v>
      </c>
      <c r="K542" s="48">
        <f t="shared" si="76"/>
        <v>13128115.330000006</v>
      </c>
      <c r="L542" s="94">
        <f t="shared" si="77"/>
        <v>37.419894537662593</v>
      </c>
      <c r="M542" s="61">
        <f t="shared" si="74"/>
        <v>0.63847040825393764</v>
      </c>
      <c r="N542" s="61">
        <f t="shared" si="75"/>
        <v>0.85756903505793225</v>
      </c>
    </row>
    <row r="543" spans="1:14" ht="15.95" customHeight="1" x14ac:dyDescent="0.2">
      <c r="A543" s="11"/>
      <c r="B543" s="51" t="s">
        <v>112</v>
      </c>
      <c r="C543" s="48">
        <v>47507579.049999997</v>
      </c>
      <c r="D543" s="48">
        <v>605002.42000000004</v>
      </c>
      <c r="E543" s="84">
        <v>14</v>
      </c>
      <c r="F543" s="63">
        <f t="shared" si="72"/>
        <v>48112581.469999999</v>
      </c>
      <c r="G543" s="48">
        <v>44999096.25</v>
      </c>
      <c r="H543" s="48">
        <v>0</v>
      </c>
      <c r="I543" s="82">
        <v>15</v>
      </c>
      <c r="J543" s="63">
        <f t="shared" si="73"/>
        <v>44999096.25</v>
      </c>
      <c r="K543" s="48">
        <f t="shared" si="76"/>
        <v>-3113485.2199999988</v>
      </c>
      <c r="L543" s="94">
        <f t="shared" si="77"/>
        <v>-6.4712495668962884</v>
      </c>
      <c r="M543" s="61">
        <f t="shared" si="74"/>
        <v>0.8755876126932276</v>
      </c>
      <c r="N543" s="61">
        <f t="shared" si="75"/>
        <v>0.80043016623244512</v>
      </c>
    </row>
    <row r="544" spans="1:14" ht="15.95" customHeight="1" x14ac:dyDescent="0.2">
      <c r="A544" s="11"/>
      <c r="B544" s="52" t="s">
        <v>98</v>
      </c>
      <c r="C544" s="48">
        <v>393158.14</v>
      </c>
      <c r="D544" s="48">
        <v>27213679.300000001</v>
      </c>
      <c r="E544" s="84">
        <v>18</v>
      </c>
      <c r="F544" s="63">
        <f t="shared" si="72"/>
        <v>27606837.440000001</v>
      </c>
      <c r="G544" s="48">
        <v>1598308.48</v>
      </c>
      <c r="H544" s="48">
        <v>35892973.25</v>
      </c>
      <c r="I544" s="82">
        <v>16</v>
      </c>
      <c r="J544" s="63">
        <f t="shared" si="73"/>
        <v>37491281.729999997</v>
      </c>
      <c r="K544" s="48">
        <f t="shared" si="76"/>
        <v>9884444.2899999954</v>
      </c>
      <c r="L544" s="94">
        <f t="shared" si="77"/>
        <v>35.804334022260228</v>
      </c>
      <c r="M544" s="61">
        <f t="shared" si="74"/>
        <v>0.50240922747352257</v>
      </c>
      <c r="N544" s="61">
        <f t="shared" si="75"/>
        <v>0.66688345696301232</v>
      </c>
    </row>
    <row r="545" spans="1:14" ht="15.95" customHeight="1" x14ac:dyDescent="0.2">
      <c r="A545" s="11"/>
      <c r="B545" s="52" t="s">
        <v>80</v>
      </c>
      <c r="C545" s="48">
        <v>27687347.829999998</v>
      </c>
      <c r="D545" s="48">
        <v>1407816.96</v>
      </c>
      <c r="E545" s="84">
        <v>17</v>
      </c>
      <c r="F545" s="63">
        <f t="shared" si="72"/>
        <v>29095164.789999999</v>
      </c>
      <c r="G545" s="48">
        <v>28207974.890000001</v>
      </c>
      <c r="H545" s="48">
        <v>8724049.2800000012</v>
      </c>
      <c r="I545" s="82">
        <v>17</v>
      </c>
      <c r="J545" s="63">
        <f t="shared" si="73"/>
        <v>36932024.170000002</v>
      </c>
      <c r="K545" s="48">
        <f t="shared" si="76"/>
        <v>7836859.3800000027</v>
      </c>
      <c r="L545" s="94">
        <f t="shared" si="77"/>
        <v>26.935263768272343</v>
      </c>
      <c r="M545" s="61">
        <f t="shared" si="74"/>
        <v>0.52949488680579326</v>
      </c>
      <c r="N545" s="61">
        <f t="shared" si="75"/>
        <v>0.65693555447113627</v>
      </c>
    </row>
    <row r="546" spans="1:14" ht="15.95" customHeight="1" x14ac:dyDescent="0.2">
      <c r="A546" s="11"/>
      <c r="B546" s="52" t="s">
        <v>81</v>
      </c>
      <c r="C546" s="48">
        <v>35563701.760000005</v>
      </c>
      <c r="D546" s="48">
        <v>81326.739999999991</v>
      </c>
      <c r="E546" s="84">
        <v>15</v>
      </c>
      <c r="F546" s="63">
        <f t="shared" si="72"/>
        <v>35645028.500000007</v>
      </c>
      <c r="G546" s="48">
        <v>34519378.659999996</v>
      </c>
      <c r="H546" s="48">
        <v>143425.89000000001</v>
      </c>
      <c r="I546" s="82">
        <v>18</v>
      </c>
      <c r="J546" s="63">
        <f t="shared" si="73"/>
        <v>34662804.549999997</v>
      </c>
      <c r="K546" s="48">
        <f t="shared" si="76"/>
        <v>-982223.95000001043</v>
      </c>
      <c r="L546" s="94">
        <f t="shared" si="77"/>
        <v>-2.7555706681508481</v>
      </c>
      <c r="M546" s="61">
        <f t="shared" si="74"/>
        <v>0.64869405164131322</v>
      </c>
      <c r="N546" s="61">
        <f t="shared" si="75"/>
        <v>0.61657136965365722</v>
      </c>
    </row>
    <row r="547" spans="1:14" ht="15.95" customHeight="1" x14ac:dyDescent="0.2">
      <c r="A547" s="11"/>
      <c r="B547" s="52" t="s">
        <v>107</v>
      </c>
      <c r="C547" s="48">
        <v>21591730.060000002</v>
      </c>
      <c r="D547" s="48">
        <v>0</v>
      </c>
      <c r="E547" s="84">
        <v>21</v>
      </c>
      <c r="F547" s="63">
        <f t="shared" si="72"/>
        <v>21591730.060000002</v>
      </c>
      <c r="G547" s="48">
        <v>29424062.080000002</v>
      </c>
      <c r="H547" s="48">
        <v>0</v>
      </c>
      <c r="I547" s="82">
        <v>19</v>
      </c>
      <c r="J547" s="63">
        <f t="shared" si="73"/>
        <v>29424062.080000002</v>
      </c>
      <c r="K547" s="48">
        <f t="shared" si="76"/>
        <v>7832332.0199999996</v>
      </c>
      <c r="L547" s="94">
        <f t="shared" si="77"/>
        <v>36.274684790126535</v>
      </c>
      <c r="M547" s="61">
        <f t="shared" si="74"/>
        <v>0.39294194573492719</v>
      </c>
      <c r="N547" s="61">
        <f t="shared" si="75"/>
        <v>0.52338622027166126</v>
      </c>
    </row>
    <row r="548" spans="1:14" ht="15.95" customHeight="1" x14ac:dyDescent="0.2">
      <c r="A548" s="11"/>
      <c r="B548" s="51" t="s">
        <v>106</v>
      </c>
      <c r="C548" s="48">
        <v>0</v>
      </c>
      <c r="D548" s="48">
        <v>23158776.649999999</v>
      </c>
      <c r="E548" s="84">
        <v>20</v>
      </c>
      <c r="F548" s="63">
        <f t="shared" si="72"/>
        <v>23158776.649999999</v>
      </c>
      <c r="G548" s="48">
        <v>0</v>
      </c>
      <c r="H548" s="48">
        <v>26746574.449999999</v>
      </c>
      <c r="I548" s="82">
        <v>20</v>
      </c>
      <c r="J548" s="63">
        <f t="shared" si="73"/>
        <v>26746574.449999999</v>
      </c>
      <c r="K548" s="48">
        <f t="shared" si="76"/>
        <v>3587797.8000000007</v>
      </c>
      <c r="L548" s="94">
        <f t="shared" si="77"/>
        <v>15.492173244824661</v>
      </c>
      <c r="M548" s="61">
        <f t="shared" si="74"/>
        <v>0.4214601948247772</v>
      </c>
      <c r="N548" s="61">
        <f t="shared" si="75"/>
        <v>0.47575988891470167</v>
      </c>
    </row>
    <row r="549" spans="1:14" ht="15.95" customHeight="1" x14ac:dyDescent="0.2">
      <c r="A549" s="11"/>
      <c r="B549" s="52" t="s">
        <v>83</v>
      </c>
      <c r="C549" s="48">
        <v>24014818.240000002</v>
      </c>
      <c r="D549" s="48">
        <v>0</v>
      </c>
      <c r="E549" s="84">
        <v>19</v>
      </c>
      <c r="F549" s="63">
        <f t="shared" si="72"/>
        <v>24014818.240000002</v>
      </c>
      <c r="G549" s="48">
        <v>26725374.550000001</v>
      </c>
      <c r="H549" s="48">
        <v>0</v>
      </c>
      <c r="I549" s="82">
        <v>21</v>
      </c>
      <c r="J549" s="63">
        <f t="shared" si="73"/>
        <v>26725374.550000001</v>
      </c>
      <c r="K549" s="48">
        <f t="shared" si="76"/>
        <v>2710556.3099999987</v>
      </c>
      <c r="L549" s="94">
        <f t="shared" si="77"/>
        <v>11.287015720507068</v>
      </c>
      <c r="M549" s="61">
        <f t="shared" si="74"/>
        <v>0.43703905983790442</v>
      </c>
      <c r="N549" s="61">
        <f t="shared" si="75"/>
        <v>0.47538279157508312</v>
      </c>
    </row>
    <row r="550" spans="1:14" ht="15.95" customHeight="1" x14ac:dyDescent="0.2">
      <c r="A550" s="11"/>
      <c r="B550" s="52" t="s">
        <v>121</v>
      </c>
      <c r="C550" s="48">
        <v>18294351.880000003</v>
      </c>
      <c r="D550" s="48">
        <v>0</v>
      </c>
      <c r="E550" s="84">
        <v>23</v>
      </c>
      <c r="F550" s="63">
        <f t="shared" si="72"/>
        <v>18294351.880000003</v>
      </c>
      <c r="G550" s="48">
        <v>22120470.030000001</v>
      </c>
      <c r="H550" s="48">
        <v>378494</v>
      </c>
      <c r="I550" s="82">
        <v>22</v>
      </c>
      <c r="J550" s="63">
        <f t="shared" si="73"/>
        <v>22498964.030000001</v>
      </c>
      <c r="K550" s="48">
        <f t="shared" si="76"/>
        <v>4204612.1499999985</v>
      </c>
      <c r="L550" s="94">
        <f t="shared" si="77"/>
        <v>22.983116196625808</v>
      </c>
      <c r="M550" s="61">
        <f t="shared" si="74"/>
        <v>0.33293386883360393</v>
      </c>
      <c r="N550" s="61">
        <f t="shared" si="75"/>
        <v>0.40020469341294168</v>
      </c>
    </row>
    <row r="551" spans="1:14" ht="15.95" customHeight="1" x14ac:dyDescent="0.2">
      <c r="A551" s="11"/>
      <c r="B551" s="52" t="s">
        <v>116</v>
      </c>
      <c r="C551" s="48">
        <v>18136577.710000001</v>
      </c>
      <c r="D551" s="48">
        <v>161321.78999999998</v>
      </c>
      <c r="E551" s="84">
        <v>22</v>
      </c>
      <c r="F551" s="63">
        <f t="shared" si="72"/>
        <v>18297899.5</v>
      </c>
      <c r="G551" s="48">
        <v>22298590.289999999</v>
      </c>
      <c r="H551" s="48">
        <v>16840.669999999998</v>
      </c>
      <c r="I551" s="82">
        <v>23</v>
      </c>
      <c r="J551" s="63">
        <f t="shared" si="73"/>
        <v>22315430.960000001</v>
      </c>
      <c r="K551" s="48">
        <f t="shared" si="76"/>
        <v>4017531.4600000009</v>
      </c>
      <c r="L551" s="94">
        <f t="shared" si="77"/>
        <v>21.956243994016912</v>
      </c>
      <c r="M551" s="61">
        <f t="shared" si="74"/>
        <v>0.33299843099243298</v>
      </c>
      <c r="N551" s="61">
        <f t="shared" si="75"/>
        <v>0.39694006327652531</v>
      </c>
    </row>
    <row r="552" spans="1:14" ht="15.95" customHeight="1" x14ac:dyDescent="0.2">
      <c r="A552" s="11"/>
      <c r="B552" s="52" t="s">
        <v>115</v>
      </c>
      <c r="C552" s="48">
        <v>12941615.65</v>
      </c>
      <c r="D552" s="48">
        <v>0</v>
      </c>
      <c r="E552" s="84">
        <v>24</v>
      </c>
      <c r="F552" s="63">
        <f t="shared" si="72"/>
        <v>12941615.65</v>
      </c>
      <c r="G552" s="48">
        <v>15887011.210000001</v>
      </c>
      <c r="H552" s="48">
        <v>18414.55</v>
      </c>
      <c r="I552" s="82">
        <v>24</v>
      </c>
      <c r="J552" s="63">
        <f t="shared" si="73"/>
        <v>15905425.760000002</v>
      </c>
      <c r="K552" s="48">
        <f t="shared" si="76"/>
        <v>2963810.1100000013</v>
      </c>
      <c r="L552" s="94">
        <f t="shared" si="77"/>
        <v>22.901391836652181</v>
      </c>
      <c r="M552" s="61">
        <f t="shared" si="74"/>
        <v>0.2355208971366968</v>
      </c>
      <c r="N552" s="61">
        <f t="shared" si="75"/>
        <v>0.28292085055096222</v>
      </c>
    </row>
    <row r="553" spans="1:14" ht="15.95" customHeight="1" x14ac:dyDescent="0.2">
      <c r="A553" s="11"/>
      <c r="B553" s="52" t="s">
        <v>101</v>
      </c>
      <c r="C553" s="48">
        <v>2466317.34</v>
      </c>
      <c r="D553" s="48">
        <v>7380569.8200000003</v>
      </c>
      <c r="E553" s="84">
        <v>25</v>
      </c>
      <c r="F553" s="63">
        <f t="shared" si="72"/>
        <v>9846887.1600000001</v>
      </c>
      <c r="G553" s="48">
        <v>1733396.4900000002</v>
      </c>
      <c r="H553" s="48">
        <v>7449991.6799999997</v>
      </c>
      <c r="I553" s="82">
        <v>25</v>
      </c>
      <c r="J553" s="63">
        <f t="shared" si="73"/>
        <v>9183388.1699999999</v>
      </c>
      <c r="K553" s="48">
        <f t="shared" si="76"/>
        <v>-663498.99000000022</v>
      </c>
      <c r="L553" s="94">
        <f t="shared" si="77"/>
        <v>-6.7381597779983107</v>
      </c>
      <c r="M553" s="61">
        <f t="shared" si="74"/>
        <v>0.17920078610331938</v>
      </c>
      <c r="N553" s="61">
        <f t="shared" si="75"/>
        <v>0.16335130107174473</v>
      </c>
    </row>
    <row r="554" spans="1:14" ht="15.95" customHeight="1" x14ac:dyDescent="0.2">
      <c r="A554" s="11"/>
      <c r="B554" s="52" t="s">
        <v>120</v>
      </c>
      <c r="C554" s="48">
        <v>3831746</v>
      </c>
      <c r="D554" s="48">
        <v>0</v>
      </c>
      <c r="E554" s="84">
        <v>29</v>
      </c>
      <c r="F554" s="63">
        <f t="shared" si="72"/>
        <v>3831746</v>
      </c>
      <c r="G554" s="48">
        <v>8250175.7200000007</v>
      </c>
      <c r="H554" s="48">
        <v>0</v>
      </c>
      <c r="I554" s="82">
        <v>26</v>
      </c>
      <c r="J554" s="63">
        <f t="shared" si="73"/>
        <v>8250175.7200000007</v>
      </c>
      <c r="K554" s="48">
        <f t="shared" si="76"/>
        <v>4418429.7200000007</v>
      </c>
      <c r="L554" s="94">
        <f t="shared" si="77"/>
        <v>115.31113283604917</v>
      </c>
      <c r="M554" s="61">
        <f t="shared" si="74"/>
        <v>6.9732889611812052E-2</v>
      </c>
      <c r="N554" s="61">
        <f t="shared" si="75"/>
        <v>0.14675160332817758</v>
      </c>
    </row>
    <row r="555" spans="1:14" ht="15.95" customHeight="1" x14ac:dyDescent="0.2">
      <c r="A555" s="11"/>
      <c r="B555" s="52" t="s">
        <v>96</v>
      </c>
      <c r="C555" s="48">
        <v>8839489.9099999983</v>
      </c>
      <c r="D555" s="48">
        <v>0</v>
      </c>
      <c r="E555" s="84">
        <v>26</v>
      </c>
      <c r="F555" s="63">
        <f t="shared" si="72"/>
        <v>8839489.9099999983</v>
      </c>
      <c r="G555" s="48">
        <v>8223980.0199999996</v>
      </c>
      <c r="H555" s="48">
        <v>0</v>
      </c>
      <c r="I555" s="82">
        <v>27</v>
      </c>
      <c r="J555" s="63">
        <f t="shared" si="73"/>
        <v>8223980.0199999996</v>
      </c>
      <c r="K555" s="48">
        <f t="shared" si="76"/>
        <v>-615509.88999999873</v>
      </c>
      <c r="L555" s="94">
        <f t="shared" si="77"/>
        <v>-6.9631833540946806</v>
      </c>
      <c r="M555" s="61">
        <f t="shared" si="74"/>
        <v>0.16086744114008508</v>
      </c>
      <c r="N555" s="61">
        <f t="shared" si="75"/>
        <v>0.14628564222555707</v>
      </c>
    </row>
    <row r="556" spans="1:14" ht="15.95" customHeight="1" x14ac:dyDescent="0.2">
      <c r="A556" s="11"/>
      <c r="B556" s="52" t="s">
        <v>90</v>
      </c>
      <c r="C556" s="48">
        <v>6039970.1399999997</v>
      </c>
      <c r="D556" s="48">
        <v>0</v>
      </c>
      <c r="E556" s="84">
        <v>27</v>
      </c>
      <c r="F556" s="63">
        <f t="shared" si="72"/>
        <v>6039970.1399999997</v>
      </c>
      <c r="G556" s="48">
        <v>5265676.71</v>
      </c>
      <c r="H556" s="48">
        <v>118080</v>
      </c>
      <c r="I556" s="82">
        <v>28</v>
      </c>
      <c r="J556" s="63">
        <f t="shared" si="73"/>
        <v>5383756.71</v>
      </c>
      <c r="K556" s="48">
        <f t="shared" si="76"/>
        <v>-656213.4299999997</v>
      </c>
      <c r="L556" s="94">
        <f t="shared" si="77"/>
        <v>-10.864514472583133</v>
      </c>
      <c r="M556" s="61">
        <f t="shared" si="74"/>
        <v>0.10991975225687219</v>
      </c>
      <c r="N556" s="61">
        <f t="shared" si="75"/>
        <v>9.5764618346981606E-2</v>
      </c>
    </row>
    <row r="557" spans="1:14" ht="15.95" customHeight="1" x14ac:dyDescent="0.2">
      <c r="A557" s="11"/>
      <c r="B557" s="52" t="s">
        <v>82</v>
      </c>
      <c r="C557" s="48">
        <v>4785688.03</v>
      </c>
      <c r="D557" s="48">
        <v>0</v>
      </c>
      <c r="E557" s="84">
        <v>28</v>
      </c>
      <c r="F557" s="63">
        <f t="shared" si="72"/>
        <v>4785688.03</v>
      </c>
      <c r="G557" s="48">
        <v>5273602.71</v>
      </c>
      <c r="H557" s="48">
        <v>0</v>
      </c>
      <c r="I557" s="82">
        <v>29</v>
      </c>
      <c r="J557" s="63">
        <f t="shared" si="73"/>
        <v>5273602.71</v>
      </c>
      <c r="K557" s="48">
        <f t="shared" si="76"/>
        <v>487914.6799999997</v>
      </c>
      <c r="L557" s="94">
        <f t="shared" si="77"/>
        <v>10.195288053492273</v>
      </c>
      <c r="M557" s="61">
        <f t="shared" si="74"/>
        <v>8.7093417755916058E-2</v>
      </c>
      <c r="N557" s="61">
        <f t="shared" si="75"/>
        <v>9.3805232673071143E-2</v>
      </c>
    </row>
    <row r="558" spans="1:14" ht="15.95" customHeight="1" x14ac:dyDescent="0.2">
      <c r="A558" s="11"/>
      <c r="B558" s="52" t="s">
        <v>160</v>
      </c>
      <c r="C558" s="48">
        <v>0</v>
      </c>
      <c r="D558" s="48">
        <v>0</v>
      </c>
      <c r="E558" s="84">
        <v>37</v>
      </c>
      <c r="F558" s="63">
        <f t="shared" si="72"/>
        <v>0</v>
      </c>
      <c r="G558" s="48">
        <v>1180897.21</v>
      </c>
      <c r="H558" s="48">
        <v>0</v>
      </c>
      <c r="I558" s="82">
        <v>30</v>
      </c>
      <c r="J558" s="63">
        <f t="shared" si="73"/>
        <v>1180897.21</v>
      </c>
      <c r="K558" s="48">
        <f t="shared" si="76"/>
        <v>1180897.21</v>
      </c>
      <c r="L558" s="94" t="e">
        <f t="shared" si="77"/>
        <v>#DIV/0!</v>
      </c>
      <c r="M558" s="61">
        <f t="shared" si="74"/>
        <v>0</v>
      </c>
      <c r="N558" s="61">
        <f t="shared" si="75"/>
        <v>2.1005438528195565E-2</v>
      </c>
    </row>
    <row r="559" spans="1:14" ht="15.95" customHeight="1" x14ac:dyDescent="0.2">
      <c r="A559" s="11"/>
      <c r="B559" s="52" t="s">
        <v>163</v>
      </c>
      <c r="C559" s="48">
        <v>0</v>
      </c>
      <c r="D559" s="48">
        <v>0</v>
      </c>
      <c r="E559" s="84">
        <v>38</v>
      </c>
      <c r="F559" s="63">
        <f t="shared" si="72"/>
        <v>0</v>
      </c>
      <c r="G559" s="48">
        <v>253411.56</v>
      </c>
      <c r="H559" s="48">
        <v>0</v>
      </c>
      <c r="I559" s="82">
        <v>31</v>
      </c>
      <c r="J559" s="63">
        <f t="shared" si="73"/>
        <v>253411.56</v>
      </c>
      <c r="K559" s="48">
        <f t="shared" si="76"/>
        <v>253411.56</v>
      </c>
      <c r="L559" s="94" t="e">
        <f t="shared" si="77"/>
        <v>#DIV/0!</v>
      </c>
      <c r="M559" s="61">
        <f t="shared" si="74"/>
        <v>0</v>
      </c>
      <c r="N559" s="61">
        <f t="shared" si="75"/>
        <v>4.5076073521370602E-3</v>
      </c>
    </row>
    <row r="560" spans="1:14" ht="15.95" customHeight="1" x14ac:dyDescent="0.2">
      <c r="A560" s="11"/>
      <c r="B560" s="52" t="s">
        <v>164</v>
      </c>
      <c r="C560" s="48">
        <v>0</v>
      </c>
      <c r="D560" s="48">
        <v>0</v>
      </c>
      <c r="E560" s="84">
        <v>31</v>
      </c>
      <c r="F560" s="63">
        <f t="shared" si="72"/>
        <v>0</v>
      </c>
      <c r="G560" s="48">
        <v>10908.619999999999</v>
      </c>
      <c r="H560" s="48">
        <v>10406</v>
      </c>
      <c r="I560" s="82">
        <v>32</v>
      </c>
      <c r="J560" s="63">
        <f t="shared" si="73"/>
        <v>21314.62</v>
      </c>
      <c r="K560" s="48">
        <f t="shared" si="76"/>
        <v>21314.62</v>
      </c>
      <c r="L560" s="94" t="e">
        <f t="shared" si="77"/>
        <v>#DIV/0!</v>
      </c>
      <c r="M560" s="61">
        <f t="shared" si="74"/>
        <v>0</v>
      </c>
      <c r="N560" s="61">
        <f t="shared" si="75"/>
        <v>3.7913794390440449E-4</v>
      </c>
    </row>
    <row r="561" spans="1:14" ht="15.95" hidden="1" customHeight="1" x14ac:dyDescent="0.2">
      <c r="A561" s="11"/>
      <c r="B561" s="52" t="s">
        <v>87</v>
      </c>
      <c r="C561" s="48">
        <v>0</v>
      </c>
      <c r="D561" s="48">
        <v>0</v>
      </c>
      <c r="E561" s="84">
        <v>30</v>
      </c>
      <c r="F561" s="63">
        <f t="shared" si="72"/>
        <v>0</v>
      </c>
      <c r="G561" s="48">
        <v>0</v>
      </c>
      <c r="H561" s="48">
        <v>0</v>
      </c>
      <c r="I561" s="82">
        <v>33</v>
      </c>
      <c r="J561" s="63">
        <f t="shared" si="73"/>
        <v>0</v>
      </c>
      <c r="K561" s="48">
        <f t="shared" si="76"/>
        <v>0</v>
      </c>
      <c r="L561" s="94" t="e">
        <f t="shared" si="77"/>
        <v>#DIV/0!</v>
      </c>
      <c r="M561" s="61">
        <f t="shared" si="74"/>
        <v>0</v>
      </c>
      <c r="N561" s="61">
        <f t="shared" si="75"/>
        <v>0</v>
      </c>
    </row>
    <row r="562" spans="1:14" ht="15.95" hidden="1" customHeight="1" x14ac:dyDescent="0.2">
      <c r="A562" s="11"/>
      <c r="B562" s="52" t="s">
        <v>84</v>
      </c>
      <c r="C562" s="48">
        <v>0</v>
      </c>
      <c r="D562" s="48">
        <v>0</v>
      </c>
      <c r="E562" s="84">
        <v>32</v>
      </c>
      <c r="F562" s="63">
        <f t="shared" si="72"/>
        <v>0</v>
      </c>
      <c r="G562" s="48">
        <v>0</v>
      </c>
      <c r="H562" s="48">
        <v>0</v>
      </c>
      <c r="I562" s="82">
        <v>34</v>
      </c>
      <c r="J562" s="63">
        <f t="shared" si="73"/>
        <v>0</v>
      </c>
      <c r="K562" s="48">
        <f t="shared" si="76"/>
        <v>0</v>
      </c>
      <c r="L562" s="94" t="e">
        <f t="shared" si="77"/>
        <v>#DIV/0!</v>
      </c>
      <c r="M562" s="61">
        <f t="shared" si="74"/>
        <v>0</v>
      </c>
      <c r="N562" s="61">
        <f t="shared" si="75"/>
        <v>0</v>
      </c>
    </row>
    <row r="563" spans="1:14" ht="15.95" hidden="1" customHeight="1" x14ac:dyDescent="0.2">
      <c r="A563" s="11"/>
      <c r="B563" s="52" t="s">
        <v>103</v>
      </c>
      <c r="C563" s="48">
        <v>0</v>
      </c>
      <c r="D563" s="48">
        <v>0</v>
      </c>
      <c r="E563" s="84">
        <v>33</v>
      </c>
      <c r="F563" s="63">
        <f t="shared" si="72"/>
        <v>0</v>
      </c>
      <c r="G563" s="48">
        <v>0</v>
      </c>
      <c r="H563" s="48">
        <v>0</v>
      </c>
      <c r="I563" s="82">
        <v>35</v>
      </c>
      <c r="J563" s="63">
        <f t="shared" si="73"/>
        <v>0</v>
      </c>
      <c r="K563" s="48">
        <f t="shared" si="76"/>
        <v>0</v>
      </c>
      <c r="L563" s="94" t="e">
        <f t="shared" si="77"/>
        <v>#DIV/0!</v>
      </c>
      <c r="M563" s="61">
        <f t="shared" si="74"/>
        <v>0</v>
      </c>
      <c r="N563" s="61">
        <f t="shared" si="75"/>
        <v>0</v>
      </c>
    </row>
    <row r="564" spans="1:14" ht="15.95" hidden="1" customHeight="1" x14ac:dyDescent="0.2">
      <c r="A564" s="11"/>
      <c r="B564" s="52" t="s">
        <v>102</v>
      </c>
      <c r="C564" s="48">
        <v>0</v>
      </c>
      <c r="D564" s="48">
        <v>0</v>
      </c>
      <c r="E564" s="84">
        <v>34</v>
      </c>
      <c r="F564" s="63">
        <f t="shared" si="72"/>
        <v>0</v>
      </c>
      <c r="G564" s="48">
        <v>0</v>
      </c>
      <c r="H564" s="48">
        <v>0</v>
      </c>
      <c r="I564" s="82">
        <v>36</v>
      </c>
      <c r="J564" s="63">
        <f t="shared" si="73"/>
        <v>0</v>
      </c>
      <c r="K564" s="48">
        <f t="shared" si="76"/>
        <v>0</v>
      </c>
      <c r="L564" s="94" t="e">
        <f t="shared" si="77"/>
        <v>#DIV/0!</v>
      </c>
      <c r="M564" s="61">
        <f t="shared" si="74"/>
        <v>0</v>
      </c>
      <c r="N564" s="61">
        <f t="shared" si="75"/>
        <v>0</v>
      </c>
    </row>
    <row r="565" spans="1:14" ht="15.95" hidden="1" customHeight="1" x14ac:dyDescent="0.2">
      <c r="A565" s="11"/>
      <c r="B565" s="52" t="s">
        <v>100</v>
      </c>
      <c r="C565" s="48">
        <v>0</v>
      </c>
      <c r="D565" s="48">
        <v>0</v>
      </c>
      <c r="E565" s="84">
        <v>35</v>
      </c>
      <c r="F565" s="63">
        <f t="shared" si="72"/>
        <v>0</v>
      </c>
      <c r="G565" s="48">
        <v>0</v>
      </c>
      <c r="H565" s="48">
        <v>0</v>
      </c>
      <c r="I565" s="82">
        <v>37</v>
      </c>
      <c r="J565" s="63">
        <f t="shared" si="73"/>
        <v>0</v>
      </c>
      <c r="K565" s="48">
        <f t="shared" si="76"/>
        <v>0</v>
      </c>
      <c r="L565" s="94" t="e">
        <f t="shared" si="77"/>
        <v>#DIV/0!</v>
      </c>
      <c r="M565" s="61">
        <f t="shared" si="74"/>
        <v>0</v>
      </c>
      <c r="N565" s="61">
        <f t="shared" si="75"/>
        <v>0</v>
      </c>
    </row>
    <row r="566" spans="1:14" ht="15.95" hidden="1" customHeight="1" x14ac:dyDescent="0.2">
      <c r="A566" s="11"/>
      <c r="B566" s="52" t="s">
        <v>117</v>
      </c>
      <c r="C566" s="48">
        <v>0</v>
      </c>
      <c r="D566" s="48">
        <v>0</v>
      </c>
      <c r="E566" s="84">
        <v>36</v>
      </c>
      <c r="F566" s="63">
        <f t="shared" si="72"/>
        <v>0</v>
      </c>
      <c r="G566" s="48">
        <v>0</v>
      </c>
      <c r="H566" s="48">
        <v>0</v>
      </c>
      <c r="I566" s="82">
        <v>38</v>
      </c>
      <c r="J566" s="63">
        <f t="shared" si="73"/>
        <v>0</v>
      </c>
      <c r="K566" s="48">
        <f>J566-F566</f>
        <v>0</v>
      </c>
      <c r="L566" s="94" t="e">
        <f>K566/F566*100</f>
        <v>#DIV/0!</v>
      </c>
      <c r="M566" s="61">
        <f t="shared" si="74"/>
        <v>0</v>
      </c>
      <c r="N566" s="61">
        <f t="shared" si="75"/>
        <v>0</v>
      </c>
    </row>
    <row r="567" spans="1:14" ht="21" customHeight="1" x14ac:dyDescent="0.2">
      <c r="A567" s="8"/>
      <c r="B567" s="55" t="s">
        <v>21</v>
      </c>
      <c r="C567" s="66">
        <f>SUM(C529:C566)</f>
        <v>3389008770.6900005</v>
      </c>
      <c r="D567" s="66">
        <f>SUM(D529:D566)</f>
        <v>2105881834.4899995</v>
      </c>
      <c r="E567" s="66"/>
      <c r="F567" s="66">
        <f>SUM(F529:F566)</f>
        <v>5494890605.1799984</v>
      </c>
      <c r="G567" s="66">
        <f>SUM(G529:G566)</f>
        <v>3308418686.9699984</v>
      </c>
      <c r="H567" s="66">
        <f>SUM(H529:H566)</f>
        <v>2313445424.1500001</v>
      </c>
      <c r="I567" s="66"/>
      <c r="J567" s="66">
        <f>SUM(J529:J566)</f>
        <v>5621864111.1200018</v>
      </c>
      <c r="K567" s="66">
        <f>J567-F567</f>
        <v>126973505.9400034</v>
      </c>
      <c r="L567" s="95">
        <f>K567/F567*100</f>
        <v>2.3107558469008698</v>
      </c>
      <c r="M567" s="67">
        <f>SUM(M529:M566)</f>
        <v>100.00000000000003</v>
      </c>
      <c r="N567" s="67">
        <f>SUM(N529:N566)</f>
        <v>100</v>
      </c>
    </row>
    <row r="568" spans="1:14" x14ac:dyDescent="0.2">
      <c r="B568" s="81" t="s">
        <v>95</v>
      </c>
    </row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152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110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118</v>
      </c>
      <c r="D578" s="191"/>
      <c r="E578" s="191" t="s">
        <v>52</v>
      </c>
      <c r="F578" s="191"/>
      <c r="G578" s="191" t="s">
        <v>154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88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119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97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94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89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87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91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162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93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96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164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104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98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90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99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112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103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102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111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113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116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121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100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106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120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115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117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160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163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101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107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95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153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110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118</v>
      </c>
      <c r="D629" s="191"/>
      <c r="E629" s="191" t="s">
        <v>52</v>
      </c>
      <c r="F629" s="191"/>
      <c r="G629" s="191" t="s">
        <v>154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88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119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97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94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89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87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91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162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93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96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164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104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98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90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99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112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103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102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111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113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116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121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100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106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120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115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117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160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163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101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107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95</v>
      </c>
    </row>
    <row r="671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88</v>
      </c>
      <c r="C7" s="49">
        <v>13184075035.480001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22.877190791919094</v>
      </c>
      <c r="Q7" s="50">
        <f>(P7)</f>
        <v>22.877190791919094</v>
      </c>
      <c r="R7" s="19"/>
    </row>
    <row r="8" spans="1:18" ht="15" customHeight="1" x14ac:dyDescent="0.2">
      <c r="A8" s="47">
        <v>2</v>
      </c>
      <c r="B8" s="52" t="s">
        <v>113</v>
      </c>
      <c r="C8" s="49">
        <v>9403475748.5699997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16.317042206471932</v>
      </c>
      <c r="Q8" s="50">
        <f>(Q7+P8)</f>
        <v>39.19423299839103</v>
      </c>
      <c r="R8" s="19"/>
    </row>
    <row r="9" spans="1:18" ht="15" customHeight="1" x14ac:dyDescent="0.2">
      <c r="A9" s="47">
        <v>3</v>
      </c>
      <c r="B9" s="52" t="s">
        <v>119</v>
      </c>
      <c r="C9" s="49">
        <v>7602871651.8800001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13.192608876880485</v>
      </c>
      <c r="Q9" s="50">
        <f>(Q8+P9)</f>
        <v>52.386841875271514</v>
      </c>
      <c r="R9" s="19"/>
    </row>
    <row r="10" spans="1:18" ht="15" customHeight="1" x14ac:dyDescent="0.2">
      <c r="A10" s="47">
        <v>4</v>
      </c>
      <c r="B10" s="52" t="s">
        <v>97</v>
      </c>
      <c r="C10" s="49">
        <v>7279566396.5300007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12.631605090815279</v>
      </c>
      <c r="Q10" s="50">
        <f t="shared" ref="Q10:Q32" si="0">(Q9+P10)</f>
        <v>65.018446966086799</v>
      </c>
      <c r="R10" s="19"/>
    </row>
    <row r="11" spans="1:18" ht="15" customHeight="1" x14ac:dyDescent="0.2">
      <c r="A11" s="47">
        <v>5</v>
      </c>
      <c r="B11" s="52" t="s">
        <v>89</v>
      </c>
      <c r="C11" s="49">
        <v>4607345866.0300007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7.9947307746561656</v>
      </c>
      <c r="Q11" s="50">
        <f t="shared" si="0"/>
        <v>73.013177740742961</v>
      </c>
      <c r="R11" s="19"/>
    </row>
    <row r="12" spans="1:18" ht="15" customHeight="1" x14ac:dyDescent="0.2">
      <c r="A12" s="47">
        <v>6</v>
      </c>
      <c r="B12" s="52" t="s">
        <v>94</v>
      </c>
      <c r="C12" s="49">
        <v>4101255980.3599997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7.1165565499816621</v>
      </c>
      <c r="Q12" s="50">
        <f t="shared" si="0"/>
        <v>80.129734290724627</v>
      </c>
      <c r="R12" s="19"/>
    </row>
    <row r="13" spans="1:18" ht="15" customHeight="1" x14ac:dyDescent="0.2">
      <c r="A13" s="47">
        <v>7</v>
      </c>
      <c r="B13" s="52" t="s">
        <v>93</v>
      </c>
      <c r="C13" s="49">
        <v>1920383387.5899997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3.3322760249239467</v>
      </c>
      <c r="Q13" s="50">
        <f t="shared" si="0"/>
        <v>83.46201031564857</v>
      </c>
      <c r="R13" s="19"/>
    </row>
    <row r="14" spans="1:18" ht="15" customHeight="1" x14ac:dyDescent="0.2">
      <c r="A14" s="47">
        <v>8</v>
      </c>
      <c r="B14" s="52" t="s">
        <v>79</v>
      </c>
      <c r="C14" s="49">
        <v>1260288106.53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2.1868694912827129</v>
      </c>
      <c r="Q14" s="50">
        <f t="shared" si="0"/>
        <v>85.648879806931276</v>
      </c>
      <c r="R14" s="19"/>
    </row>
    <row r="15" spans="1:18" ht="15" customHeight="1" x14ac:dyDescent="0.2">
      <c r="A15" s="47">
        <v>9</v>
      </c>
      <c r="B15" s="52" t="s">
        <v>162</v>
      </c>
      <c r="C15" s="49">
        <v>1258645185.0700002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2.1840186710624545</v>
      </c>
      <c r="Q15" s="50">
        <f t="shared" si="0"/>
        <v>87.832898477993737</v>
      </c>
      <c r="R15" s="19"/>
    </row>
    <row r="16" spans="1:18" ht="15" customHeight="1" x14ac:dyDescent="0.2">
      <c r="A16" s="47">
        <v>10</v>
      </c>
      <c r="B16" s="52" t="s">
        <v>91</v>
      </c>
      <c r="C16" s="49">
        <v>940027192.66999996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1.6311482890100772</v>
      </c>
      <c r="Q16" s="50">
        <f t="shared" si="0"/>
        <v>89.464046767003808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881563767.86000001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1.529701739280342</v>
      </c>
      <c r="Q17" s="50">
        <f t="shared" si="0"/>
        <v>90.993748506284149</v>
      </c>
    </row>
    <row r="18" spans="1:17" ht="15" customHeight="1" x14ac:dyDescent="0.2">
      <c r="A18" s="47">
        <v>12</v>
      </c>
      <c r="B18" s="52" t="s">
        <v>99</v>
      </c>
      <c r="C18" s="49">
        <v>571695442.92000008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0.99201390217780772</v>
      </c>
      <c r="Q18" s="50">
        <f t="shared" si="0"/>
        <v>91.985762408461952</v>
      </c>
    </row>
    <row r="19" spans="1:17" ht="15" customHeight="1" x14ac:dyDescent="0.2">
      <c r="A19" s="47">
        <v>13</v>
      </c>
      <c r="B19" s="52" t="s">
        <v>104</v>
      </c>
      <c r="C19" s="49">
        <v>565124560.31999993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0.98061201509001683</v>
      </c>
      <c r="Q19" s="50">
        <f t="shared" si="0"/>
        <v>92.966374423551969</v>
      </c>
    </row>
    <row r="20" spans="1:17" ht="15" customHeight="1" x14ac:dyDescent="0.2">
      <c r="A20" s="47">
        <v>14</v>
      </c>
      <c r="B20" s="52" t="s">
        <v>80</v>
      </c>
      <c r="C20" s="49">
        <v>510581972.37000006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0.88596895613751259</v>
      </c>
      <c r="Q20" s="50">
        <f t="shared" si="0"/>
        <v>93.852343379689486</v>
      </c>
    </row>
    <row r="21" spans="1:17" ht="15" customHeight="1" x14ac:dyDescent="0.2">
      <c r="A21" s="47">
        <v>15</v>
      </c>
      <c r="B21" s="51" t="s">
        <v>112</v>
      </c>
      <c r="C21" s="49">
        <v>484349155.67000002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0.84044940690555581</v>
      </c>
      <c r="Q21" s="50">
        <f t="shared" si="0"/>
        <v>94.692792786595035</v>
      </c>
    </row>
    <row r="22" spans="1:17" ht="15" customHeight="1" x14ac:dyDescent="0.2">
      <c r="A22" s="47">
        <v>16</v>
      </c>
      <c r="B22" s="52" t="s">
        <v>111</v>
      </c>
      <c r="C22" s="49">
        <v>417868441.41000003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0.72509114475852132</v>
      </c>
      <c r="Q22" s="50">
        <f t="shared" si="0"/>
        <v>95.417883931353558</v>
      </c>
    </row>
    <row r="23" spans="1:17" ht="15" customHeight="1" x14ac:dyDescent="0.2">
      <c r="A23" s="47">
        <v>17</v>
      </c>
      <c r="B23" s="52" t="s">
        <v>81</v>
      </c>
      <c r="C23" s="49">
        <v>349576101.02000004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0.60658932369604501</v>
      </c>
      <c r="Q23" s="50">
        <f t="shared" si="0"/>
        <v>96.0244732550496</v>
      </c>
    </row>
    <row r="24" spans="1:17" ht="15" customHeight="1" x14ac:dyDescent="0.2">
      <c r="A24" s="47">
        <v>18</v>
      </c>
      <c r="B24" s="52" t="s">
        <v>98</v>
      </c>
      <c r="C24" s="49">
        <v>324009277.17000002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0.56222541454156838</v>
      </c>
      <c r="Q24" s="50">
        <f t="shared" si="0"/>
        <v>96.586698669591172</v>
      </c>
    </row>
    <row r="25" spans="1:17" ht="15" customHeight="1" x14ac:dyDescent="0.2">
      <c r="A25" s="47">
        <v>19</v>
      </c>
      <c r="B25" s="52" t="s">
        <v>101</v>
      </c>
      <c r="C25" s="49">
        <v>277634222.15000004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0.48175477258730259</v>
      </c>
      <c r="Q25" s="50">
        <f t="shared" si="0"/>
        <v>97.06845344217848</v>
      </c>
    </row>
    <row r="26" spans="1:17" ht="15" customHeight="1" x14ac:dyDescent="0.2">
      <c r="A26" s="47">
        <v>20</v>
      </c>
      <c r="B26" s="52" t="s">
        <v>83</v>
      </c>
      <c r="C26" s="49">
        <v>264876627.67000002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0.45961761680053193</v>
      </c>
      <c r="Q26" s="50">
        <f t="shared" si="0"/>
        <v>97.528071058979009</v>
      </c>
    </row>
    <row r="27" spans="1:17" ht="15" customHeight="1" x14ac:dyDescent="0.2">
      <c r="A27" s="47">
        <v>21</v>
      </c>
      <c r="B27" s="52" t="s">
        <v>107</v>
      </c>
      <c r="C27" s="49">
        <v>256788141.54000002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0.4455823629115917</v>
      </c>
      <c r="Q27" s="50">
        <f t="shared" si="0"/>
        <v>97.973653421890603</v>
      </c>
    </row>
    <row r="28" spans="1:17" ht="15" customHeight="1" x14ac:dyDescent="0.2">
      <c r="A28" s="47">
        <v>22</v>
      </c>
      <c r="B28" s="51" t="s">
        <v>106</v>
      </c>
      <c r="C28" s="49">
        <v>254253656.61999997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0.44118448934685195</v>
      </c>
      <c r="Q28" s="50">
        <f t="shared" si="0"/>
        <v>98.414837911237456</v>
      </c>
    </row>
    <row r="29" spans="1:17" ht="15" customHeight="1" x14ac:dyDescent="0.2">
      <c r="A29" s="47">
        <v>23</v>
      </c>
      <c r="B29" s="52" t="s">
        <v>116</v>
      </c>
      <c r="C29" s="49">
        <v>218056871.64000002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0.37837532345443542</v>
      </c>
      <c r="Q29" s="50">
        <f t="shared" si="0"/>
        <v>98.793213234691891</v>
      </c>
    </row>
    <row r="30" spans="1:17" ht="15" customHeight="1" x14ac:dyDescent="0.2">
      <c r="A30" s="47">
        <v>24</v>
      </c>
      <c r="B30" s="52" t="s">
        <v>121</v>
      </c>
      <c r="C30" s="49">
        <v>192878962.98000002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0.33468626535925283</v>
      </c>
      <c r="Q30" s="50">
        <f>(Q29+P30)</f>
        <v>99.127899500051143</v>
      </c>
    </row>
    <row r="31" spans="1:17" ht="15" customHeight="1" x14ac:dyDescent="0.2">
      <c r="A31" s="47">
        <v>25</v>
      </c>
      <c r="B31" s="52" t="s">
        <v>115</v>
      </c>
      <c r="C31" s="49">
        <v>137011020.84999999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0.23774343335773787</v>
      </c>
      <c r="Q31" s="50">
        <f>(Q30+P31)</f>
        <v>99.365642933408878</v>
      </c>
    </row>
    <row r="32" spans="1:17" ht="15" customHeight="1" x14ac:dyDescent="0.2">
      <c r="A32" s="47">
        <v>26</v>
      </c>
      <c r="B32" s="52" t="s">
        <v>90</v>
      </c>
      <c r="C32" s="49">
        <v>135422717.51999998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0.23498738727804955</v>
      </c>
      <c r="Q32" s="50">
        <f t="shared" si="0"/>
        <v>99.600630320686932</v>
      </c>
    </row>
    <row r="33" spans="1:17" ht="15" customHeight="1" x14ac:dyDescent="0.2">
      <c r="A33" s="47">
        <v>27</v>
      </c>
      <c r="B33" s="52" t="s">
        <v>96</v>
      </c>
      <c r="C33" s="49">
        <v>98532758.029999986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0.17097541531279972</v>
      </c>
      <c r="Q33" s="50">
        <f t="shared" ref="Q33:Q38" si="1">(Q32+P33)</f>
        <v>99.771605735999728</v>
      </c>
    </row>
    <row r="34" spans="1:17" ht="15" customHeight="1" x14ac:dyDescent="0.2">
      <c r="A34" s="47">
        <v>28</v>
      </c>
      <c r="B34" s="52" t="s">
        <v>120</v>
      </c>
      <c r="C34" s="49">
        <v>68048555.310000002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0.11807880179321593</v>
      </c>
      <c r="Q34" s="50">
        <f t="shared" si="1"/>
        <v>99.889684537792945</v>
      </c>
    </row>
    <row r="35" spans="1:17" ht="15" customHeight="1" x14ac:dyDescent="0.2">
      <c r="A35" s="47">
        <v>29</v>
      </c>
      <c r="B35" s="52" t="s">
        <v>82</v>
      </c>
      <c r="C35" s="49">
        <v>56057439.18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9.7271649924326312E-2</v>
      </c>
      <c r="Q35" s="50">
        <f t="shared" si="1"/>
        <v>99.986956187717269</v>
      </c>
    </row>
    <row r="36" spans="1:17" ht="15" customHeight="1" x14ac:dyDescent="0.2">
      <c r="A36" s="47">
        <v>30</v>
      </c>
      <c r="B36" s="52" t="s">
        <v>160</v>
      </c>
      <c r="C36" s="49">
        <v>6158152.25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1.0685711630873368E-2</v>
      </c>
      <c r="Q36" s="50">
        <f t="shared" si="1"/>
        <v>99.997641899348139</v>
      </c>
    </row>
    <row r="37" spans="1:17" ht="15" customHeight="1" x14ac:dyDescent="0.2">
      <c r="A37" s="47">
        <v>31</v>
      </c>
      <c r="B37" s="52" t="s">
        <v>163</v>
      </c>
      <c r="C37" s="49">
        <v>1337653.6299999999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2.3211152261087701E-3</v>
      </c>
      <c r="Q37" s="50">
        <f t="shared" si="1"/>
        <v>99.999963014574249</v>
      </c>
    </row>
    <row r="38" spans="1:17" ht="15" customHeight="1" x14ac:dyDescent="0.2">
      <c r="A38" s="47">
        <v>32</v>
      </c>
      <c r="B38" s="52" t="s">
        <v>164</v>
      </c>
      <c r="C38" s="49">
        <v>21314.620000000003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3.6985425756832519E-5</v>
      </c>
      <c r="Q38" s="50">
        <f t="shared" si="1"/>
        <v>100</v>
      </c>
    </row>
    <row r="39" spans="1:17" ht="15" hidden="1" customHeight="1" x14ac:dyDescent="0.2">
      <c r="A39" s="47">
        <v>33</v>
      </c>
      <c r="B39" s="52" t="s">
        <v>87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</v>
      </c>
    </row>
    <row r="40" spans="1:17" ht="15" hidden="1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</v>
      </c>
    </row>
    <row r="41" spans="1:17" ht="15" hidden="1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</v>
      </c>
    </row>
    <row r="42" spans="1:17" ht="15" hidden="1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</v>
      </c>
    </row>
    <row r="43" spans="1:17" ht="15" hidden="1" customHeight="1" x14ac:dyDescent="0.2">
      <c r="A43" s="47">
        <v>37</v>
      </c>
      <c r="B43" s="52" t="s">
        <v>100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</v>
      </c>
    </row>
    <row r="44" spans="1:17" ht="15" hidden="1" customHeight="1" x14ac:dyDescent="0.2">
      <c r="A44" s="47">
        <v>38</v>
      </c>
      <c r="B44" s="52" t="s">
        <v>117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</v>
      </c>
    </row>
    <row r="45" spans="1:17" ht="17.25" customHeight="1" x14ac:dyDescent="0.2">
      <c r="A45" s="54"/>
      <c r="B45" s="55" t="s">
        <v>21</v>
      </c>
      <c r="C45" s="56">
        <f>SUM(C7:C44)</f>
        <v>57629781363.439995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</v>
      </c>
      <c r="Q45" s="6"/>
    </row>
    <row r="46" spans="1:17" x14ac:dyDescent="0.2">
      <c r="A46" s="81" t="s">
        <v>95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92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134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110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88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119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97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94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89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87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91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162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93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96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164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104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98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90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99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112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103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102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111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113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116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121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100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106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120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115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117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160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163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101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107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95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92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123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110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88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119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97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94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89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87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91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162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93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96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164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104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98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90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99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112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103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102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111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113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116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121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100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106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120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115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117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160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163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101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107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95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92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124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110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88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119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97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94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89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87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91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162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93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96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164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104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98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90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99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112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103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102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111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113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116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121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100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106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120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115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117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160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163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101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107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95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92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125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110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88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119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97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94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89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87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91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162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93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96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164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104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98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90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99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112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103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102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111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113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116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121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100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106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120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115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117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160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163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101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107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95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92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126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110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88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">
      <c r="A349" s="47">
        <v>2</v>
      </c>
      <c r="B349" s="52" t="s">
        <v>119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">
      <c r="A350" s="47">
        <v>3</v>
      </c>
      <c r="B350" s="52" t="s">
        <v>97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">
      <c r="A351" s="47">
        <v>4</v>
      </c>
      <c r="B351" s="52" t="s">
        <v>94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">
      <c r="A352" s="47">
        <v>5</v>
      </c>
      <c r="B352" s="52" t="s">
        <v>89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">
      <c r="A353" s="47">
        <v>6</v>
      </c>
      <c r="B353" s="52" t="s">
        <v>87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">
      <c r="A354" s="47">
        <v>7</v>
      </c>
      <c r="B354" s="52" t="s">
        <v>91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">
      <c r="A355" s="47">
        <v>8</v>
      </c>
      <c r="B355" s="52" t="s">
        <v>162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">
      <c r="A357" s="47">
        <v>10</v>
      </c>
      <c r="B357" s="52" t="s">
        <v>93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">
      <c r="A358" s="47">
        <v>11</v>
      </c>
      <c r="B358" s="52" t="s">
        <v>96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">
      <c r="A360" s="47">
        <v>13</v>
      </c>
      <c r="B360" s="52" t="s">
        <v>164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">
      <c r="A363" s="47">
        <v>16</v>
      </c>
      <c r="B363" s="52" t="s">
        <v>104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">
      <c r="A366" s="47">
        <v>19</v>
      </c>
      <c r="B366" s="52" t="s">
        <v>98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">
      <c r="A367" s="47">
        <v>20</v>
      </c>
      <c r="B367" s="52" t="s">
        <v>90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">
      <c r="A368" s="47">
        <v>21</v>
      </c>
      <c r="B368" s="52" t="s">
        <v>99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">
      <c r="A369" s="47">
        <v>22</v>
      </c>
      <c r="B369" s="51" t="s">
        <v>112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">
      <c r="A370" s="47">
        <v>23</v>
      </c>
      <c r="B370" s="52" t="s">
        <v>103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">
      <c r="A372" s="47">
        <v>25</v>
      </c>
      <c r="B372" s="52" t="s">
        <v>102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">
      <c r="A373" s="47">
        <v>26</v>
      </c>
      <c r="B373" s="52" t="s">
        <v>111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">
      <c r="A374" s="47">
        <v>27</v>
      </c>
      <c r="B374" s="52" t="s">
        <v>113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">
      <c r="A375" s="47">
        <v>28</v>
      </c>
      <c r="B375" s="52" t="s">
        <v>116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">
      <c r="A376" s="47">
        <v>29</v>
      </c>
      <c r="B376" s="52" t="s">
        <v>121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">
      <c r="A377" s="47">
        <v>30</v>
      </c>
      <c r="B377" s="52" t="s">
        <v>100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">
      <c r="A378" s="47">
        <v>31</v>
      </c>
      <c r="B378" s="51" t="s">
        <v>106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">
      <c r="A379" s="47">
        <v>32</v>
      </c>
      <c r="B379" s="52" t="s">
        <v>120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">
      <c r="A380" s="47">
        <v>33</v>
      </c>
      <c r="B380" s="52" t="s">
        <v>115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">
      <c r="A381" s="47">
        <v>34</v>
      </c>
      <c r="B381" s="52" t="s">
        <v>117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">
      <c r="A382" s="47">
        <v>35</v>
      </c>
      <c r="B382" s="52" t="s">
        <v>160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">
      <c r="A383" s="47">
        <v>36</v>
      </c>
      <c r="B383" s="52" t="s">
        <v>163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">
      <c r="A384" s="47">
        <v>37</v>
      </c>
      <c r="B384" s="52" t="s">
        <v>101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">
      <c r="A385" s="47">
        <v>38</v>
      </c>
      <c r="B385" s="52" t="s">
        <v>107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95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92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127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110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88</v>
      </c>
      <c r="C417" s="49">
        <f>'P.N.C. x Comp. x Ramos'!C401</f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22.120571982925199</v>
      </c>
      <c r="Q417" s="50">
        <f>(P417)</f>
        <v>22.120571982925199</v>
      </c>
    </row>
    <row r="418" spans="1:17" ht="15" hidden="1" customHeight="1" x14ac:dyDescent="0.2">
      <c r="A418" s="47">
        <v>2</v>
      </c>
      <c r="B418" s="52" t="s">
        <v>119</v>
      </c>
      <c r="C418" s="49">
        <f>'P.N.C. x Comp. x Ramos'!C402</f>
        <v>744077898.47000003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13.482152379272321</v>
      </c>
      <c r="Q418" s="50">
        <f>(Q417+P418)</f>
        <v>35.60272436219752</v>
      </c>
    </row>
    <row r="419" spans="1:17" ht="15" hidden="1" customHeight="1" x14ac:dyDescent="0.2">
      <c r="A419" s="47">
        <v>3</v>
      </c>
      <c r="B419" s="52" t="s">
        <v>97</v>
      </c>
      <c r="C419" s="49">
        <f>'P.N.C. x Comp. x Ramos'!C403</f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14.991793908073506</v>
      </c>
      <c r="Q419" s="50">
        <f>(Q418+P419)</f>
        <v>50.594518270271024</v>
      </c>
    </row>
    <row r="420" spans="1:17" ht="15" hidden="1" customHeight="1" x14ac:dyDescent="0.2">
      <c r="A420" s="47">
        <v>4</v>
      </c>
      <c r="B420" s="52" t="s">
        <v>94</v>
      </c>
      <c r="C420" s="49">
        <f>'P.N.C. x Comp. x Ramos'!C404</f>
        <v>375483787.67000002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6.8034941660310304</v>
      </c>
      <c r="Q420" s="50">
        <f t="shared" ref="Q420:Q426" si="27">(Q419+P420)</f>
        <v>57.398012436302054</v>
      </c>
    </row>
    <row r="421" spans="1:17" ht="15" hidden="1" customHeight="1" x14ac:dyDescent="0.2">
      <c r="A421" s="47">
        <v>5</v>
      </c>
      <c r="B421" s="52" t="s">
        <v>89</v>
      </c>
      <c r="C421" s="49">
        <f>'P.N.C. x Comp. x Ramos'!C405</f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7.7483550047002083</v>
      </c>
      <c r="Q421" s="50">
        <f t="shared" si="27"/>
        <v>65.146367441002269</v>
      </c>
    </row>
    <row r="422" spans="1:17" ht="15" hidden="1" customHeight="1" x14ac:dyDescent="0.2">
      <c r="A422" s="47">
        <v>6</v>
      </c>
      <c r="B422" s="52" t="s">
        <v>87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65.146367441002269</v>
      </c>
    </row>
    <row r="423" spans="1:17" ht="15" hidden="1" customHeight="1" x14ac:dyDescent="0.2">
      <c r="A423" s="47">
        <v>7</v>
      </c>
      <c r="B423" s="52" t="s">
        <v>91</v>
      </c>
      <c r="C423" s="49">
        <f>'P.N.C. x Comp. x Ramos'!C407</f>
        <v>88157064.510000005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1.5973421324260453</v>
      </c>
      <c r="Q423" s="50">
        <f>(Q422+P423)</f>
        <v>66.743709573428319</v>
      </c>
    </row>
    <row r="424" spans="1:17" ht="15" hidden="1" customHeight="1" x14ac:dyDescent="0.2">
      <c r="A424" s="47">
        <v>8</v>
      </c>
      <c r="B424" s="52" t="s">
        <v>162</v>
      </c>
      <c r="C424" s="49">
        <f>'P.N.C. x Comp. x Ramos'!C408</f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2.5618878758516752</v>
      </c>
      <c r="Q424" s="50">
        <f t="shared" si="27"/>
        <v>69.30559744928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81835574.940000013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1.4828013218174141</v>
      </c>
      <c r="Q425" s="50">
        <f t="shared" si="27"/>
        <v>70.78839877109742</v>
      </c>
    </row>
    <row r="426" spans="1:17" ht="15" hidden="1" customHeight="1" x14ac:dyDescent="0.2">
      <c r="A426" s="47">
        <v>10</v>
      </c>
      <c r="B426" s="52" t="s">
        <v>93</v>
      </c>
      <c r="C426" s="49">
        <f>'P.N.C. x Comp. x Ramos'!C410</f>
        <v>161364871.59999999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2.9238145522751702</v>
      </c>
      <c r="Q426" s="50">
        <f t="shared" si="27"/>
        <v>73.712213323372595</v>
      </c>
    </row>
    <row r="427" spans="1:17" ht="15" hidden="1" customHeight="1" x14ac:dyDescent="0.2">
      <c r="A427" s="47">
        <v>11</v>
      </c>
      <c r="B427" s="52" t="s">
        <v>96</v>
      </c>
      <c r="C427" s="49">
        <f>'P.N.C. x Comp. x Ramos'!C411</f>
        <v>11792940.790000001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0.21367954223266922</v>
      </c>
      <c r="Q427" s="50">
        <f>(Q426+P427)</f>
        <v>73.925892865605263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23612418.800000001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0.42783991966350515</v>
      </c>
      <c r="Q428" s="50">
        <f>(Q427+P428)</f>
        <v>74.353732785268775</v>
      </c>
    </row>
    <row r="429" spans="1:17" ht="15" hidden="1" customHeight="1" x14ac:dyDescent="0.2">
      <c r="A429" s="47">
        <v>13</v>
      </c>
      <c r="B429" s="52" t="s">
        <v>164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74.353732785268775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34491604.509999998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0.62496288193159566</v>
      </c>
      <c r="Q430" s="50">
        <f t="shared" si="28"/>
        <v>74.97869566720037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35308449.260000005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0.63976351693547595</v>
      </c>
      <c r="Q431" s="50">
        <f t="shared" si="28"/>
        <v>75.618459184135844</v>
      </c>
    </row>
    <row r="432" spans="1:17" ht="15" hidden="1" customHeight="1" x14ac:dyDescent="0.2">
      <c r="A432" s="47">
        <v>16</v>
      </c>
      <c r="B432" s="52" t="s">
        <v>104</v>
      </c>
      <c r="C432" s="49">
        <f>'P.N.C. x Comp. x Ramos'!C416</f>
        <v>51099998.890000008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0.92589495405285649</v>
      </c>
      <c r="Q432" s="50">
        <f t="shared" si="28"/>
        <v>76.544354138188694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121441375.12000002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2.2004297236658532</v>
      </c>
      <c r="Q433" s="50">
        <f t="shared" si="28"/>
        <v>78.744783861854543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78.744783861854543</v>
      </c>
    </row>
    <row r="435" spans="1:18" ht="15" hidden="1" customHeight="1" x14ac:dyDescent="0.2">
      <c r="A435" s="47">
        <v>19</v>
      </c>
      <c r="B435" s="52" t="s">
        <v>98</v>
      </c>
      <c r="C435" s="49">
        <f>'P.N.C. x Comp. x Ramos'!C419</f>
        <v>40442065.620000005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0.73278092568335285</v>
      </c>
      <c r="Q435" s="50">
        <f t="shared" si="28"/>
        <v>79.477564787537901</v>
      </c>
    </row>
    <row r="436" spans="1:18" ht="15" hidden="1" customHeight="1" x14ac:dyDescent="0.2">
      <c r="A436" s="47">
        <v>20</v>
      </c>
      <c r="B436" s="52" t="s">
        <v>90</v>
      </c>
      <c r="C436" s="49">
        <f>'P.N.C. x Comp. x Ramos'!C420</f>
        <v>5120705.0199999996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9.2783464622324383E-2</v>
      </c>
      <c r="Q436" s="50">
        <f t="shared" si="28"/>
        <v>79.57034825216023</v>
      </c>
    </row>
    <row r="437" spans="1:18" ht="15" hidden="1" customHeight="1" x14ac:dyDescent="0.2">
      <c r="A437" s="47">
        <v>21</v>
      </c>
      <c r="B437" s="52" t="s">
        <v>99</v>
      </c>
      <c r="C437" s="49">
        <f>'P.N.C. x Comp. x Ramos'!C421</f>
        <v>52809020.149999999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0.95686118096822947</v>
      </c>
      <c r="Q437" s="50">
        <f t="shared" si="28"/>
        <v>80.527209433128462</v>
      </c>
    </row>
    <row r="438" spans="1:18" ht="15" hidden="1" customHeight="1" x14ac:dyDescent="0.2">
      <c r="A438" s="47">
        <v>22</v>
      </c>
      <c r="B438" s="51" t="s">
        <v>112</v>
      </c>
      <c r="C438" s="49">
        <f>'P.N.C. x Comp. x Ramos'!C422</f>
        <v>43771187.539999999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0.79310220267183373</v>
      </c>
      <c r="Q438" s="50">
        <f>(Q437+P438)</f>
        <v>81.320311635800294</v>
      </c>
    </row>
    <row r="439" spans="1:18" ht="15" hidden="1" customHeight="1" x14ac:dyDescent="0.2">
      <c r="A439" s="47">
        <v>23</v>
      </c>
      <c r="B439" s="52" t="s">
        <v>103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81.320311635800294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4579299.45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8.2973587983418848E-2</v>
      </c>
      <c r="Q440" s="50">
        <f t="shared" si="28"/>
        <v>81.403285223783712</v>
      </c>
    </row>
    <row r="441" spans="1:18" ht="15" hidden="1" customHeight="1" x14ac:dyDescent="0.2">
      <c r="A441" s="47">
        <v>25</v>
      </c>
      <c r="B441" s="52" t="s">
        <v>102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81.403285223783712</v>
      </c>
    </row>
    <row r="442" spans="1:18" ht="15" hidden="1" customHeight="1" x14ac:dyDescent="0.2">
      <c r="A442" s="47">
        <v>26</v>
      </c>
      <c r="B442" s="52" t="s">
        <v>111</v>
      </c>
      <c r="C442" s="49">
        <f>'P.N.C. x Comp. x Ramos'!C426</f>
        <v>38658437.569999993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0.70046287779147076</v>
      </c>
      <c r="Q442" s="50">
        <f t="shared" si="28"/>
        <v>82.103748101575178</v>
      </c>
    </row>
    <row r="443" spans="1:18" ht="15" hidden="1" customHeight="1" x14ac:dyDescent="0.2">
      <c r="A443" s="47">
        <v>27</v>
      </c>
      <c r="B443" s="52" t="s">
        <v>113</v>
      </c>
      <c r="C443" s="49">
        <f>'P.N.C. x Comp. x Ramos'!C427</f>
        <v>842260470.19999993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15.261149438282622</v>
      </c>
      <c r="Q443" s="50">
        <f t="shared" si="28"/>
        <v>97.364897539857793</v>
      </c>
    </row>
    <row r="444" spans="1:18" ht="15" hidden="1" customHeight="1" x14ac:dyDescent="0.2">
      <c r="A444" s="47">
        <v>28</v>
      </c>
      <c r="B444" s="52" t="s">
        <v>116</v>
      </c>
      <c r="C444" s="49">
        <f>'P.N.C. x Comp. x Ramos'!C428</f>
        <v>27408551.390000004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0.49662309160765239</v>
      </c>
      <c r="Q444" s="50">
        <f>(Q443+P444)</f>
        <v>97.861520631465439</v>
      </c>
      <c r="R444" s="4"/>
    </row>
    <row r="445" spans="1:18" ht="15" hidden="1" customHeight="1" x14ac:dyDescent="0.2">
      <c r="A445" s="47">
        <v>29</v>
      </c>
      <c r="B445" s="52" t="s">
        <v>121</v>
      </c>
      <c r="C445" s="49">
        <f>'P.N.C. x Comp. x Ramos'!C429</f>
        <v>14804368.18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0.26824442453138903</v>
      </c>
      <c r="Q445" s="50">
        <f>(Q444+P445)</f>
        <v>98.129765055996828</v>
      </c>
    </row>
    <row r="446" spans="1:18" ht="15" hidden="1" customHeight="1" x14ac:dyDescent="0.2">
      <c r="A446" s="47">
        <v>30</v>
      </c>
      <c r="B446" s="52" t="s">
        <v>100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98.129765055996828</v>
      </c>
    </row>
    <row r="447" spans="1:18" ht="15" hidden="1" customHeight="1" x14ac:dyDescent="0.2">
      <c r="A447" s="47">
        <v>31</v>
      </c>
      <c r="B447" s="51" t="s">
        <v>106</v>
      </c>
      <c r="C447" s="49">
        <f>'P.N.C. x Comp. x Ramos'!C431</f>
        <v>21389910.829999998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0.38756968562308985</v>
      </c>
      <c r="Q447" s="50">
        <f t="shared" si="28"/>
        <v>98.517334741619919</v>
      </c>
    </row>
    <row r="448" spans="1:18" ht="15" hidden="1" customHeight="1" x14ac:dyDescent="0.2">
      <c r="A448" s="47">
        <v>32</v>
      </c>
      <c r="B448" s="52" t="s">
        <v>120</v>
      </c>
      <c r="C448" s="49">
        <f>'P.N.C. x Comp. x Ramos'!C432</f>
        <v>4847449.21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8.7832267339732317E-2</v>
      </c>
      <c r="Q448" s="50">
        <f t="shared" ref="Q448:Q453" si="29">(Q447+P448)</f>
        <v>98.605167008959654</v>
      </c>
    </row>
    <row r="449" spans="1:17" ht="15" hidden="1" customHeight="1" x14ac:dyDescent="0.2">
      <c r="A449" s="47">
        <v>33</v>
      </c>
      <c r="B449" s="52" t="s">
        <v>115</v>
      </c>
      <c r="C449" s="49">
        <f>'P.N.C. x Comp. x Ramos'!C433</f>
        <v>15051736.17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0.27272655327327477</v>
      </c>
      <c r="Q449" s="50">
        <f t="shared" si="29"/>
        <v>98.877893562232927</v>
      </c>
    </row>
    <row r="450" spans="1:17" ht="15" hidden="1" customHeight="1" x14ac:dyDescent="0.2">
      <c r="A450" s="47">
        <v>34</v>
      </c>
      <c r="B450" s="52" t="s">
        <v>117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98.877893562232927</v>
      </c>
    </row>
    <row r="451" spans="1:17" ht="15" hidden="1" customHeight="1" x14ac:dyDescent="0.2">
      <c r="A451" s="47">
        <v>35</v>
      </c>
      <c r="B451" s="52" t="s">
        <v>160</v>
      </c>
      <c r="C451" s="49">
        <f>'P.N.C. x Comp. x Ramos'!C435</f>
        <v>106842.86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1.9359152074254725E-3</v>
      </c>
      <c r="Q451" s="50">
        <f t="shared" si="29"/>
        <v>98.879829477440353</v>
      </c>
    </row>
    <row r="452" spans="1:17" ht="15" hidden="1" customHeight="1" x14ac:dyDescent="0.2">
      <c r="A452" s="47">
        <v>36</v>
      </c>
      <c r="B452" s="52" t="s">
        <v>163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98.879829477440353</v>
      </c>
    </row>
    <row r="453" spans="1:17" ht="15" hidden="1" customHeight="1" x14ac:dyDescent="0.2">
      <c r="A453" s="47">
        <v>37</v>
      </c>
      <c r="B453" s="52" t="s">
        <v>101</v>
      </c>
      <c r="C453" s="49">
        <f>'P.N.C. x Comp. x Ramos'!C437</f>
        <v>43296730.080000006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0.7845053772771331</v>
      </c>
      <c r="Q453" s="50">
        <f t="shared" si="29"/>
        <v>99.664334854717481</v>
      </c>
    </row>
    <row r="454" spans="1:17" ht="15" hidden="1" customHeight="1" x14ac:dyDescent="0.2">
      <c r="A454" s="47">
        <v>38</v>
      </c>
      <c r="B454" s="52" t="s">
        <v>107</v>
      </c>
      <c r="C454" s="49">
        <f>'P.N.C. x Comp. x Ramos'!C438</f>
        <v>18525307.299999997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0.33566514528252156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5518984488.0700006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95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92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128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110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88</v>
      </c>
      <c r="C485" s="49">
        <f>'P.N.C. x Comp. x Ramos'!C467</f>
        <v>1512970549.1699996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23.270072444771234</v>
      </c>
      <c r="Q485" s="50">
        <f>(P485)</f>
        <v>23.270072444771234</v>
      </c>
    </row>
    <row r="486" spans="1:17" ht="15" hidden="1" customHeight="1" x14ac:dyDescent="0.2">
      <c r="A486" s="47">
        <v>2</v>
      </c>
      <c r="B486" s="52" t="s">
        <v>119</v>
      </c>
      <c r="C486" s="49">
        <f>'P.N.C. x Comp. x Ramos'!C468</f>
        <v>733664010.13999999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11.284036345218308</v>
      </c>
      <c r="Q486" s="50">
        <f t="shared" ref="Q486:Q522" si="31">(Q485+P486)</f>
        <v>34.554108789989542</v>
      </c>
    </row>
    <row r="487" spans="1:17" ht="15" hidden="1" customHeight="1" x14ac:dyDescent="0.2">
      <c r="A487" s="47">
        <v>3</v>
      </c>
      <c r="B487" s="52" t="s">
        <v>97</v>
      </c>
      <c r="C487" s="49">
        <f>'P.N.C. x Comp. x Ramos'!C469</f>
        <v>800182912.13999999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12.307122795470628</v>
      </c>
      <c r="Q487" s="50">
        <f t="shared" si="31"/>
        <v>46.861231585460168</v>
      </c>
    </row>
    <row r="488" spans="1:17" ht="15" hidden="1" customHeight="1" x14ac:dyDescent="0.2">
      <c r="A488" s="47">
        <v>4</v>
      </c>
      <c r="B488" s="52" t="s">
        <v>94</v>
      </c>
      <c r="C488" s="49">
        <f>'P.N.C. x Comp. x Ramos'!C470</f>
        <v>415981573.84000003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6.3979575572419858</v>
      </c>
      <c r="Q488" s="50">
        <f t="shared" si="31"/>
        <v>53.259189142702155</v>
      </c>
    </row>
    <row r="489" spans="1:17" ht="15" hidden="1" customHeight="1" x14ac:dyDescent="0.2">
      <c r="A489" s="47">
        <v>5</v>
      </c>
      <c r="B489" s="52" t="s">
        <v>89</v>
      </c>
      <c r="C489" s="49">
        <f>'P.N.C. x Comp. x Ramos'!C471</f>
        <v>484691360.67999995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7.4547406640306253</v>
      </c>
      <c r="Q489" s="50">
        <f t="shared" si="31"/>
        <v>60.713929806732779</v>
      </c>
    </row>
    <row r="490" spans="1:17" ht="15" hidden="1" customHeight="1" x14ac:dyDescent="0.2">
      <c r="A490" s="47">
        <v>6</v>
      </c>
      <c r="B490" s="52" t="s">
        <v>87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60.713929806732779</v>
      </c>
    </row>
    <row r="491" spans="1:17" ht="15" hidden="1" customHeight="1" x14ac:dyDescent="0.2">
      <c r="A491" s="47">
        <v>7</v>
      </c>
      <c r="B491" s="52" t="s">
        <v>91</v>
      </c>
      <c r="C491" s="49">
        <f>'P.N.C. x Comp. x Ramos'!C473</f>
        <v>94059436.920000002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1.4466705333051773</v>
      </c>
      <c r="Q491" s="50">
        <f t="shared" si="31"/>
        <v>62.160600340037959</v>
      </c>
    </row>
    <row r="492" spans="1:17" ht="15" hidden="1" customHeight="1" x14ac:dyDescent="0.2">
      <c r="A492" s="47">
        <v>8</v>
      </c>
      <c r="B492" s="52" t="s">
        <v>162</v>
      </c>
      <c r="C492" s="49">
        <f>'P.N.C. x Comp. x Ramos'!C474</f>
        <v>131437803.30999999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2.0215642708202028</v>
      </c>
      <c r="Q492" s="50">
        <f t="shared" si="31"/>
        <v>64.182164610858166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93324703.640000015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1.4353700511757903</v>
      </c>
      <c r="Q493" s="50">
        <f t="shared" si="31"/>
        <v>65.617534662033961</v>
      </c>
    </row>
    <row r="494" spans="1:17" ht="15" hidden="1" customHeight="1" x14ac:dyDescent="0.2">
      <c r="A494" s="47">
        <v>10</v>
      </c>
      <c r="B494" s="52" t="s">
        <v>93</v>
      </c>
      <c r="C494" s="49">
        <f>'P.N.C. x Comp. x Ramos'!C476</f>
        <v>195437678.22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3.0059071097664085</v>
      </c>
      <c r="Q494" s="50">
        <f t="shared" si="31"/>
        <v>68.623441771800373</v>
      </c>
    </row>
    <row r="495" spans="1:17" ht="15" hidden="1" customHeight="1" x14ac:dyDescent="0.2">
      <c r="A495" s="47">
        <v>11</v>
      </c>
      <c r="B495" s="52" t="s">
        <v>96</v>
      </c>
      <c r="C495" s="49">
        <f>'P.N.C. x Comp. x Ramos'!C477</f>
        <v>10925389.84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0.16803672299083294</v>
      </c>
      <c r="Q495" s="50">
        <f t="shared" si="31"/>
        <v>68.791478494791207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28788700.32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0.4427813498449904</v>
      </c>
      <c r="Q496" s="50">
        <f t="shared" si="31"/>
        <v>69.234259844636199</v>
      </c>
    </row>
    <row r="497" spans="1:18" ht="15" hidden="1" customHeight="1" x14ac:dyDescent="0.2">
      <c r="A497" s="47">
        <v>13</v>
      </c>
      <c r="B497" s="52" t="s">
        <v>164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69.234259844636199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42742568.950000003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0.65739724840498026</v>
      </c>
      <c r="Q498" s="50">
        <f t="shared" si="31"/>
        <v>69.891657093041175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41069016.57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0.6316573652697246</v>
      </c>
      <c r="Q499" s="50">
        <f t="shared" si="31"/>
        <v>70.523314458310907</v>
      </c>
    </row>
    <row r="500" spans="1:18" ht="15" hidden="1" customHeight="1" x14ac:dyDescent="0.2">
      <c r="A500" s="47">
        <v>16</v>
      </c>
      <c r="B500" s="52" t="s">
        <v>104</v>
      </c>
      <c r="C500" s="49">
        <f>'P.N.C. x Comp. x Ramos'!C482</f>
        <v>61600144.420000002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0.94743405550632898</v>
      </c>
      <c r="Q500" s="50">
        <f t="shared" si="31"/>
        <v>71.470748513817242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133313115.57999998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2.0504072991285911</v>
      </c>
      <c r="Q501" s="50">
        <f t="shared" si="31"/>
        <v>73.521155812945835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73.521155812945835</v>
      </c>
    </row>
    <row r="503" spans="1:18" ht="15" hidden="1" customHeight="1" x14ac:dyDescent="0.2">
      <c r="A503" s="47">
        <v>19</v>
      </c>
      <c r="B503" s="52" t="s">
        <v>98</v>
      </c>
      <c r="C503" s="49">
        <f>'P.N.C. x Comp. x Ramos'!C485</f>
        <v>32370312.169999998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0.49786792589518053</v>
      </c>
      <c r="Q503" s="50">
        <f t="shared" si="31"/>
        <v>74.019023738841014</v>
      </c>
    </row>
    <row r="504" spans="1:18" ht="15" hidden="1" customHeight="1" x14ac:dyDescent="0.2">
      <c r="A504" s="47">
        <v>20</v>
      </c>
      <c r="B504" s="52" t="s">
        <v>90</v>
      </c>
      <c r="C504" s="49">
        <f>'P.N.C. x Comp. x Ramos'!C486</f>
        <v>40073256.199999988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0.61634218549954067</v>
      </c>
      <c r="Q504" s="50">
        <f t="shared" si="31"/>
        <v>74.635365924340562</v>
      </c>
    </row>
    <row r="505" spans="1:18" ht="15" hidden="1" customHeight="1" x14ac:dyDescent="0.2">
      <c r="A505" s="47">
        <v>21</v>
      </c>
      <c r="B505" s="52" t="s">
        <v>99</v>
      </c>
      <c r="C505" s="49">
        <f>'P.N.C. x Comp. x Ramos'!C487</f>
        <v>71979940.359999999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1.1070793332139803</v>
      </c>
      <c r="Q505" s="50">
        <f t="shared" si="31"/>
        <v>75.742445257554536</v>
      </c>
    </row>
    <row r="506" spans="1:18" ht="15" hidden="1" customHeight="1" x14ac:dyDescent="0.2">
      <c r="A506" s="47">
        <v>22</v>
      </c>
      <c r="B506" s="51" t="s">
        <v>112</v>
      </c>
      <c r="C506" s="49">
        <f>'P.N.C. x Comp. x Ramos'!C488</f>
        <v>50848625.789999999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0.78207153899954129</v>
      </c>
      <c r="Q506" s="50">
        <f t="shared" si="31"/>
        <v>76.524516796554082</v>
      </c>
    </row>
    <row r="507" spans="1:18" ht="15" hidden="1" customHeight="1" x14ac:dyDescent="0.2">
      <c r="A507" s="47">
        <v>23</v>
      </c>
      <c r="B507" s="52" t="s">
        <v>103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76.524516796554082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5460238.1699999999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8.3980575729850807E-2</v>
      </c>
      <c r="Q508" s="50">
        <f t="shared" si="31"/>
        <v>76.608497372283935</v>
      </c>
    </row>
    <row r="509" spans="1:18" ht="15" hidden="1" customHeight="1" x14ac:dyDescent="0.2">
      <c r="A509" s="47">
        <v>25</v>
      </c>
      <c r="B509" s="52" t="s">
        <v>102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76.608497372283935</v>
      </c>
    </row>
    <row r="510" spans="1:18" ht="15" hidden="1" customHeight="1" x14ac:dyDescent="0.2">
      <c r="A510" s="47">
        <v>26</v>
      </c>
      <c r="B510" s="52" t="s">
        <v>111</v>
      </c>
      <c r="C510" s="49">
        <f>'P.N.C. x Comp. x Ramos'!C492</f>
        <v>39385888.06000001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0.60577019754987305</v>
      </c>
      <c r="Q510" s="50">
        <f t="shared" si="31"/>
        <v>77.214267569833808</v>
      </c>
    </row>
    <row r="511" spans="1:18" ht="15" hidden="1" customHeight="1" x14ac:dyDescent="0.2">
      <c r="A511" s="47">
        <v>27</v>
      </c>
      <c r="B511" s="52" t="s">
        <v>113</v>
      </c>
      <c r="C511" s="49">
        <f>'P.N.C. x Comp. x Ramos'!C493</f>
        <v>1267665697.6599998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19.497188915198869</v>
      </c>
      <c r="Q511" s="50">
        <f t="shared" si="31"/>
        <v>96.71145648503267</v>
      </c>
    </row>
    <row r="512" spans="1:18" ht="15" hidden="1" customHeight="1" x14ac:dyDescent="0.2">
      <c r="A512" s="47">
        <v>28</v>
      </c>
      <c r="B512" s="52" t="s">
        <v>116</v>
      </c>
      <c r="C512" s="49">
        <f>'P.N.C. x Comp. x Ramos'!C494</f>
        <v>27875097.489999998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0.42872978482840046</v>
      </c>
      <c r="Q512" s="50">
        <f t="shared" si="31"/>
        <v>97.140186269861076</v>
      </c>
      <c r="R512" s="4"/>
    </row>
    <row r="513" spans="1:17" ht="15" hidden="1" customHeight="1" x14ac:dyDescent="0.2">
      <c r="A513" s="47">
        <v>29</v>
      </c>
      <c r="B513" s="52" t="s">
        <v>121</v>
      </c>
      <c r="C513" s="49">
        <f>'P.N.C. x Comp. x Ramos'!C495</f>
        <v>21826768.779999997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0.33570414904936885</v>
      </c>
      <c r="Q513" s="50">
        <f t="shared" si="31"/>
        <v>97.475890418910438</v>
      </c>
    </row>
    <row r="514" spans="1:17" ht="15" hidden="1" customHeight="1" x14ac:dyDescent="0.2">
      <c r="A514" s="47">
        <v>30</v>
      </c>
      <c r="B514" s="52" t="s">
        <v>100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97.475890418910438</v>
      </c>
    </row>
    <row r="515" spans="1:17" ht="15" hidden="1" customHeight="1" x14ac:dyDescent="0.2">
      <c r="A515" s="47">
        <v>31</v>
      </c>
      <c r="B515" s="51" t="s">
        <v>106</v>
      </c>
      <c r="C515" s="49">
        <f>'P.N.C. x Comp. x Ramos'!C497</f>
        <v>23949780.789999999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0.36835689519893616</v>
      </c>
      <c r="Q515" s="50">
        <f t="shared" si="31"/>
        <v>97.844247314109381</v>
      </c>
    </row>
    <row r="516" spans="1:17" ht="15" hidden="1" customHeight="1" x14ac:dyDescent="0.2">
      <c r="A516" s="47">
        <v>32</v>
      </c>
      <c r="B516" s="52" t="s">
        <v>120</v>
      </c>
      <c r="C516" s="49">
        <f>'P.N.C. x Comp. x Ramos'!C498</f>
        <v>10693045.889999999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0.16446318314131614</v>
      </c>
      <c r="Q516" s="50">
        <f t="shared" si="31"/>
        <v>98.008710497250703</v>
      </c>
    </row>
    <row r="517" spans="1:17" ht="15" hidden="1" customHeight="1" x14ac:dyDescent="0.2">
      <c r="A517" s="47">
        <v>33</v>
      </c>
      <c r="B517" s="52" t="s">
        <v>115</v>
      </c>
      <c r="C517" s="49">
        <f>'P.N.C. x Comp. x Ramos'!C499</f>
        <v>16632681.41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0.25581707560258066</v>
      </c>
      <c r="Q517" s="50">
        <f t="shared" si="31"/>
        <v>98.264527572853282</v>
      </c>
    </row>
    <row r="518" spans="1:17" ht="15" hidden="1" customHeight="1" x14ac:dyDescent="0.2">
      <c r="A518" s="47">
        <v>34</v>
      </c>
      <c r="B518" s="52" t="s">
        <v>117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98.264527572853282</v>
      </c>
    </row>
    <row r="519" spans="1:17" ht="15" hidden="1" customHeight="1" x14ac:dyDescent="0.2">
      <c r="A519" s="47">
        <v>35</v>
      </c>
      <c r="B519" s="52" t="s">
        <v>160</v>
      </c>
      <c r="C519" s="49">
        <f>'P.N.C. x Comp. x Ramos'!C501</f>
        <v>940462.63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1.4464679133183243E-2</v>
      </c>
      <c r="Q519" s="50">
        <f t="shared" si="31"/>
        <v>98.278992251986466</v>
      </c>
    </row>
    <row r="520" spans="1:17" ht="15" hidden="1" customHeight="1" x14ac:dyDescent="0.2">
      <c r="A520" s="47">
        <v>36</v>
      </c>
      <c r="B520" s="52" t="s">
        <v>163</v>
      </c>
      <c r="C520" s="49">
        <f>'P.N.C. x Comp. x Ramos'!C502</f>
        <v>775.86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1.1933026995736717E-5</v>
      </c>
      <c r="Q520" s="50">
        <f t="shared" si="31"/>
        <v>98.279004185013463</v>
      </c>
    </row>
    <row r="521" spans="1:17" ht="15" hidden="1" customHeight="1" x14ac:dyDescent="0.2">
      <c r="A521" s="47">
        <v>37</v>
      </c>
      <c r="B521" s="52" t="s">
        <v>101</v>
      </c>
      <c r="C521" s="49">
        <f>'P.N.C. x Comp. x Ramos'!C503</f>
        <v>86613499.510000005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1.3321491349574137</v>
      </c>
      <c r="Q521" s="50">
        <f t="shared" si="31"/>
        <v>99.611153319970882</v>
      </c>
    </row>
    <row r="522" spans="1:17" ht="15" hidden="1" customHeight="1" x14ac:dyDescent="0.2">
      <c r="A522" s="143">
        <v>38</v>
      </c>
      <c r="B522" s="52" t="s">
        <v>107</v>
      </c>
      <c r="C522" s="144">
        <f>'P.N.C. x Comp. x Ramos'!C504</f>
        <v>25281982.960000001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0.38884668002917494</v>
      </c>
      <c r="Q522" s="50">
        <f t="shared" si="31"/>
        <v>100.00000000000006</v>
      </c>
    </row>
    <row r="523" spans="1:17" ht="18.75" hidden="1" customHeight="1" x14ac:dyDescent="0.2">
      <c r="A523" s="54"/>
      <c r="B523" s="55" t="s">
        <v>21</v>
      </c>
      <c r="C523" s="56">
        <f>SUM(C485:C522)</f>
        <v>6501787017.4699984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100.00000000000006</v>
      </c>
      <c r="Q523" s="53"/>
    </row>
    <row r="524" spans="1:17" hidden="1" x14ac:dyDescent="0.2">
      <c r="A524" s="81" t="s">
        <v>95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92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129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110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88</v>
      </c>
      <c r="C553" s="49">
        <f>'P.N.C. x Comp. x Ramos'!C533</f>
        <v>1527772578.1700001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25.863406802811824</v>
      </c>
      <c r="Q553" s="50">
        <f>(P553)</f>
        <v>25.863406802811824</v>
      </c>
    </row>
    <row r="554" spans="1:17" ht="15" hidden="1" customHeight="1" x14ac:dyDescent="0.2">
      <c r="A554" s="47">
        <v>2</v>
      </c>
      <c r="B554" s="52" t="s">
        <v>119</v>
      </c>
      <c r="C554" s="49">
        <f>'P.N.C. x Comp. x Ramos'!C534</f>
        <v>713790229.96000004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12.083635583668569</v>
      </c>
      <c r="Q554" s="50">
        <f t="shared" ref="Q554:Q575" si="33">(Q553+P554)</f>
        <v>37.947042386480391</v>
      </c>
    </row>
    <row r="555" spans="1:17" ht="15" hidden="1" customHeight="1" x14ac:dyDescent="0.2">
      <c r="A555" s="47">
        <v>3</v>
      </c>
      <c r="B555" s="52" t="s">
        <v>97</v>
      </c>
      <c r="C555" s="49">
        <f>'P.N.C. x Comp. x Ramos'!C535</f>
        <v>668351002.25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11.314402487158205</v>
      </c>
      <c r="Q555" s="50">
        <f t="shared" si="33"/>
        <v>49.261444873638595</v>
      </c>
    </row>
    <row r="556" spans="1:17" ht="15" hidden="1" customHeight="1" x14ac:dyDescent="0.2">
      <c r="A556" s="47">
        <v>4</v>
      </c>
      <c r="B556" s="52" t="s">
        <v>94</v>
      </c>
      <c r="C556" s="49">
        <f>'P.N.C. x Comp. x Ramos'!C536</f>
        <v>391694613.73999995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6.6309326940286306</v>
      </c>
      <c r="Q556" s="50">
        <f t="shared" si="33"/>
        <v>55.892377567667225</v>
      </c>
    </row>
    <row r="557" spans="1:17" ht="15" hidden="1" customHeight="1" x14ac:dyDescent="0.2">
      <c r="A557" s="47">
        <v>5</v>
      </c>
      <c r="B557" s="52" t="s">
        <v>89</v>
      </c>
      <c r="C557" s="49">
        <f>'P.N.C. x Comp. x Ramos'!C537</f>
        <v>576072186.85000002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9.7522298339282631</v>
      </c>
      <c r="Q557" s="50">
        <f t="shared" si="33"/>
        <v>65.644607401595493</v>
      </c>
    </row>
    <row r="558" spans="1:17" ht="15" hidden="1" customHeight="1" x14ac:dyDescent="0.2">
      <c r="A558" s="47">
        <v>6</v>
      </c>
      <c r="B558" s="52" t="s">
        <v>87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65.644607401595493</v>
      </c>
    </row>
    <row r="559" spans="1:17" ht="15" hidden="1" customHeight="1" x14ac:dyDescent="0.2">
      <c r="A559" s="47">
        <v>7</v>
      </c>
      <c r="B559" s="52" t="s">
        <v>91</v>
      </c>
      <c r="C559" s="49">
        <f>'P.N.C. x Comp. x Ramos'!C539</f>
        <v>89038431.590000004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1.5073167369287979</v>
      </c>
      <c r="Q559" s="50">
        <f t="shared" si="33"/>
        <v>67.151924138524294</v>
      </c>
    </row>
    <row r="560" spans="1:17" ht="15" hidden="1" customHeight="1" x14ac:dyDescent="0.2">
      <c r="A560" s="47">
        <v>8</v>
      </c>
      <c r="B560" s="52" t="s">
        <v>162</v>
      </c>
      <c r="C560" s="49">
        <f>'P.N.C. x Comp. x Ramos'!C540</f>
        <v>138022120.06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2.3365534176390357</v>
      </c>
      <c r="Q560" s="50">
        <f t="shared" si="33"/>
        <v>69.488477556163332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85910618.430000007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1.4543665103596268</v>
      </c>
      <c r="Q561" s="50">
        <f t="shared" si="33"/>
        <v>70.942844066522952</v>
      </c>
    </row>
    <row r="562" spans="1:17" ht="15" hidden="1" customHeight="1" x14ac:dyDescent="0.2">
      <c r="A562" s="47">
        <v>10</v>
      </c>
      <c r="B562" s="52" t="s">
        <v>93</v>
      </c>
      <c r="C562" s="49">
        <f>'P.N.C. x Comp. x Ramos'!C542</f>
        <v>173614039.84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2.9390830829284953</v>
      </c>
      <c r="Q562" s="50">
        <f t="shared" si="33"/>
        <v>73.881927149451442</v>
      </c>
    </row>
    <row r="563" spans="1:17" ht="15" hidden="1" customHeight="1" x14ac:dyDescent="0.2">
      <c r="A563" s="47">
        <v>11</v>
      </c>
      <c r="B563" s="52" t="s">
        <v>96</v>
      </c>
      <c r="C563" s="49">
        <f>'P.N.C. x Comp. x Ramos'!C543</f>
        <v>9733154.1699999999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0.16477094128415701</v>
      </c>
      <c r="Q563" s="50">
        <f t="shared" si="33"/>
        <v>74.046698090735603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25998758.080000002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0.44012863314798217</v>
      </c>
      <c r="Q564" s="50">
        <f t="shared" si="33"/>
        <v>74.486826723883581</v>
      </c>
    </row>
    <row r="565" spans="1:17" ht="15" hidden="1" customHeight="1" x14ac:dyDescent="0.2">
      <c r="A565" s="47">
        <v>13</v>
      </c>
      <c r="B565" s="52" t="s">
        <v>164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74.486826723883581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38024487.230000004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0.64371019335600532</v>
      </c>
      <c r="Q566" s="50">
        <f t="shared" si="33"/>
        <v>75.130536917239581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37903525.729999997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0.6416624563258474</v>
      </c>
      <c r="Q567" s="50">
        <f t="shared" si="33"/>
        <v>75.772199373565428</v>
      </c>
    </row>
    <row r="568" spans="1:17" ht="15" hidden="1" customHeight="1" x14ac:dyDescent="0.2">
      <c r="A568" s="47">
        <v>16</v>
      </c>
      <c r="B568" s="52" t="s">
        <v>104</v>
      </c>
      <c r="C568" s="49">
        <f>'P.N.C. x Comp. x Ramos'!C548</f>
        <v>53690097.830000006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0.90891069868747154</v>
      </c>
      <c r="Q568" s="50">
        <f t="shared" si="33"/>
        <v>76.681110072252906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132842531.75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2.248869032248979</v>
      </c>
      <c r="Q569" s="50">
        <f t="shared" si="33"/>
        <v>78.929979104501882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78.929979104501882</v>
      </c>
    </row>
    <row r="571" spans="1:17" ht="15" hidden="1" customHeight="1" x14ac:dyDescent="0.2">
      <c r="A571" s="47">
        <v>19</v>
      </c>
      <c r="B571" s="52" t="s">
        <v>98</v>
      </c>
      <c r="C571" s="49">
        <f>'P.N.C. x Comp. x Ramos'!C551</f>
        <v>35331844.770000003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0.59812689888365567</v>
      </c>
      <c r="Q571" s="50">
        <f t="shared" si="33"/>
        <v>79.528106003385531</v>
      </c>
    </row>
    <row r="572" spans="1:17" ht="15" hidden="1" customHeight="1" x14ac:dyDescent="0.2">
      <c r="A572" s="47">
        <v>20</v>
      </c>
      <c r="B572" s="52" t="s">
        <v>90</v>
      </c>
      <c r="C572" s="49">
        <f>'P.N.C. x Comp. x Ramos'!C552</f>
        <v>4990303.4499999993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8.4480013610025467E-2</v>
      </c>
      <c r="Q572" s="50">
        <f t="shared" si="33"/>
        <v>79.61258601699555</v>
      </c>
    </row>
    <row r="573" spans="1:17" ht="15" hidden="1" customHeight="1" x14ac:dyDescent="0.2">
      <c r="A573" s="47">
        <v>21</v>
      </c>
      <c r="B573" s="52" t="s">
        <v>99</v>
      </c>
      <c r="C573" s="49">
        <f>'P.N.C. x Comp. x Ramos'!C553</f>
        <v>59222630.780000009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1.0025700249382459</v>
      </c>
      <c r="Q573" s="50">
        <f>(Q572+P573)</f>
        <v>80.615156041933801</v>
      </c>
    </row>
    <row r="574" spans="1:17" ht="15" hidden="1" customHeight="1" x14ac:dyDescent="0.2">
      <c r="A574" s="47">
        <v>22</v>
      </c>
      <c r="B574" s="51" t="s">
        <v>112</v>
      </c>
      <c r="C574" s="49">
        <f>'P.N.C. x Comp. x Ramos'!C554</f>
        <v>45541185.420000002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0.77095912155367907</v>
      </c>
      <c r="Q574" s="50">
        <f t="shared" si="33"/>
        <v>81.386115163487474</v>
      </c>
    </row>
    <row r="575" spans="1:17" ht="15" hidden="1" customHeight="1" x14ac:dyDescent="0.2">
      <c r="A575" s="47">
        <v>23</v>
      </c>
      <c r="B575" s="52" t="s">
        <v>103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81.386115163487474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5363564.96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9.0798895369590349E-2</v>
      </c>
      <c r="Q576" s="50">
        <f t="shared" ref="Q576:Q584" si="34">(Q575+P576)</f>
        <v>81.476914058857062</v>
      </c>
    </row>
    <row r="577" spans="1:18" ht="15" hidden="1" customHeight="1" x14ac:dyDescent="0.2">
      <c r="A577" s="47">
        <v>25</v>
      </c>
      <c r="B577" s="52" t="s">
        <v>102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81.476914058857062</v>
      </c>
    </row>
    <row r="578" spans="1:18" ht="15" hidden="1" customHeight="1" x14ac:dyDescent="0.2">
      <c r="A578" s="47">
        <v>26</v>
      </c>
      <c r="B578" s="52" t="s">
        <v>111</v>
      </c>
      <c r="C578" s="49">
        <f>'P.N.C. x Comp. x Ramos'!C558</f>
        <v>48715608.68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0.82469840272079553</v>
      </c>
      <c r="Q578" s="50">
        <f t="shared" si="34"/>
        <v>82.301612461577861</v>
      </c>
    </row>
    <row r="579" spans="1:18" ht="15" hidden="1" customHeight="1" x14ac:dyDescent="0.2">
      <c r="A579" s="47">
        <v>27</v>
      </c>
      <c r="B579" s="52" t="s">
        <v>113</v>
      </c>
      <c r="C579" s="49">
        <f>'P.N.C. x Comp. x Ramos'!C559</f>
        <v>901487136.71000004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15.261125168354983</v>
      </c>
      <c r="Q579" s="50">
        <f t="shared" si="34"/>
        <v>97.56273762993284</v>
      </c>
    </row>
    <row r="580" spans="1:18" ht="15" hidden="1" customHeight="1" x14ac:dyDescent="0.2">
      <c r="A580" s="47">
        <v>28</v>
      </c>
      <c r="B580" s="52" t="s">
        <v>116</v>
      </c>
      <c r="C580" s="49">
        <f>'P.N.C. x Comp. x Ramos'!C560</f>
        <v>18268031.02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0.30925644595780394</v>
      </c>
      <c r="Q580" s="50">
        <f t="shared" si="34"/>
        <v>97.87199407589064</v>
      </c>
      <c r="R580" s="4"/>
    </row>
    <row r="581" spans="1:18" ht="15" hidden="1" customHeight="1" x14ac:dyDescent="0.2">
      <c r="A581" s="47">
        <v>29</v>
      </c>
      <c r="B581" s="52" t="s">
        <v>121</v>
      </c>
      <c r="C581" s="49">
        <f>'P.N.C. x Comp. x Ramos'!C561</f>
        <v>27980018.329999998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0.47366905700437162</v>
      </c>
      <c r="Q581" s="50">
        <f t="shared" si="34"/>
        <v>98.345663132895012</v>
      </c>
    </row>
    <row r="582" spans="1:18" ht="15" hidden="1" customHeight="1" x14ac:dyDescent="0.2">
      <c r="A582" s="47">
        <v>30</v>
      </c>
      <c r="B582" s="52" t="s">
        <v>100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98.345663132895012</v>
      </c>
    </row>
    <row r="583" spans="1:18" ht="15" hidden="1" customHeight="1" x14ac:dyDescent="0.2">
      <c r="A583" s="47">
        <v>31</v>
      </c>
      <c r="B583" s="51" t="s">
        <v>106</v>
      </c>
      <c r="C583" s="49">
        <f>'P.N.C. x Comp. x Ramos'!C563</f>
        <v>23018423.460000001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0.38967504615017545</v>
      </c>
      <c r="Q583" s="50">
        <f t="shared" si="34"/>
        <v>98.735338179045186</v>
      </c>
    </row>
    <row r="584" spans="1:18" ht="15" hidden="1" customHeight="1" x14ac:dyDescent="0.2">
      <c r="A584" s="47">
        <v>32</v>
      </c>
      <c r="B584" s="52" t="s">
        <v>120</v>
      </c>
      <c r="C584" s="49">
        <f>'P.N.C. x Comp. x Ramos'!C564</f>
        <v>9015728.3499999996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0.15262575940392814</v>
      </c>
      <c r="Q584" s="50">
        <f t="shared" si="34"/>
        <v>98.887963938449118</v>
      </c>
    </row>
    <row r="585" spans="1:18" ht="15" hidden="1" customHeight="1" x14ac:dyDescent="0.2">
      <c r="A585" s="47">
        <v>33</v>
      </c>
      <c r="B585" s="52" t="s">
        <v>115</v>
      </c>
      <c r="C585" s="49">
        <f>'P.N.C. x Comp. x Ramos'!C565</f>
        <v>15652690.640000001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0.26498178548655565</v>
      </c>
      <c r="Q585" s="50">
        <f t="shared" ref="Q585:Q590" si="35">(Q584+P585)</f>
        <v>99.152945723935673</v>
      </c>
    </row>
    <row r="586" spans="1:18" ht="15" hidden="1" customHeight="1" x14ac:dyDescent="0.2">
      <c r="A586" s="47">
        <v>34</v>
      </c>
      <c r="B586" s="52" t="s">
        <v>117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99.152945723935673</v>
      </c>
    </row>
    <row r="587" spans="1:18" ht="15" hidden="1" customHeight="1" x14ac:dyDescent="0.2">
      <c r="A587" s="47">
        <v>35</v>
      </c>
      <c r="B587" s="52" t="s">
        <v>160</v>
      </c>
      <c r="C587" s="49">
        <f>'P.N.C. x Comp. x Ramos'!C567</f>
        <v>1119112.8800000001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1.8945275028025566E-2</v>
      </c>
      <c r="Q587" s="50">
        <f t="shared" si="35"/>
        <v>99.171890998963704</v>
      </c>
    </row>
    <row r="588" spans="1:18" ht="15" hidden="1" customHeight="1" x14ac:dyDescent="0.2">
      <c r="A588" s="47">
        <v>36</v>
      </c>
      <c r="B588" s="52" t="s">
        <v>163</v>
      </c>
      <c r="C588" s="49">
        <f>'P.N.C. x Comp. x Ramos'!C568</f>
        <v>672864.48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1.1390810398133748E-2</v>
      </c>
      <c r="Q588" s="50">
        <f t="shared" si="35"/>
        <v>99.183281809361844</v>
      </c>
    </row>
    <row r="589" spans="1:18" ht="15" hidden="1" customHeight="1" x14ac:dyDescent="0.2">
      <c r="A589" s="47">
        <v>37</v>
      </c>
      <c r="B589" s="52" t="s">
        <v>101</v>
      </c>
      <c r="C589" s="49">
        <f>'P.N.C. x Comp. x Ramos'!C569</f>
        <v>21854838.490000002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0.36997691053839799</v>
      </c>
      <c r="Q589" s="50">
        <f t="shared" si="35"/>
        <v>99.553258719900242</v>
      </c>
    </row>
    <row r="590" spans="1:18" ht="15" hidden="1" customHeight="1" x14ac:dyDescent="0.2">
      <c r="A590" s="47">
        <v>38</v>
      </c>
      <c r="B590" s="52" t="s">
        <v>107</v>
      </c>
      <c r="C590" s="49">
        <f>'P.N.C. x Comp. x Ramos'!C570</f>
        <v>26389372.539999999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0.44674128009975672</v>
      </c>
      <c r="Q590" s="50">
        <f t="shared" si="35"/>
        <v>100</v>
      </c>
    </row>
    <row r="591" spans="1:18" ht="18.75" hidden="1" customHeight="1" x14ac:dyDescent="0.2">
      <c r="A591" s="54"/>
      <c r="B591" s="55" t="s">
        <v>21</v>
      </c>
      <c r="C591" s="56">
        <f>SUM(C553:O590)</f>
        <v>5907081730.6399994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hidden="1" x14ac:dyDescent="0.2">
      <c r="A592" s="81" t="s">
        <v>95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92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156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110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88</v>
      </c>
      <c r="C621" s="49">
        <f>'P.N.C. x Comp. x Ramos'!C599</f>
        <v>1095344188.9999998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18.687827706892687</v>
      </c>
      <c r="Q621" s="50">
        <f>(P621)</f>
        <v>18.687827706892687</v>
      </c>
    </row>
    <row r="622" spans="1:17" ht="15" hidden="1" customHeight="1" x14ac:dyDescent="0.2">
      <c r="A622" s="47">
        <v>2</v>
      </c>
      <c r="B622" s="52" t="s">
        <v>119</v>
      </c>
      <c r="C622" s="49">
        <f>'P.N.C. x Comp. x Ramos'!C600</f>
        <v>951511476.04999995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16.233876715763131</v>
      </c>
      <c r="Q622" s="50">
        <f t="shared" ref="Q622:Q640" si="36">(Q621+P622)</f>
        <v>34.921704422655822</v>
      </c>
    </row>
    <row r="623" spans="1:17" ht="15" hidden="1" customHeight="1" x14ac:dyDescent="0.2">
      <c r="A623" s="47">
        <v>3</v>
      </c>
      <c r="B623" s="52" t="s">
        <v>97</v>
      </c>
      <c r="C623" s="49">
        <f>'P.N.C. x Comp. x Ramos'!C601</f>
        <v>751597728.77999997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12.823118980670015</v>
      </c>
      <c r="Q623" s="50">
        <f t="shared" si="36"/>
        <v>47.744823403325839</v>
      </c>
    </row>
    <row r="624" spans="1:17" ht="15" hidden="1" customHeight="1" x14ac:dyDescent="0.2">
      <c r="A624" s="47">
        <v>4</v>
      </c>
      <c r="B624" s="52" t="s">
        <v>94</v>
      </c>
      <c r="C624" s="49">
        <f>'P.N.C. x Comp. x Ramos'!C602</f>
        <v>408175519.88999999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6.963942353900296</v>
      </c>
      <c r="Q624" s="50">
        <f t="shared" si="36"/>
        <v>54.708765757226132</v>
      </c>
    </row>
    <row r="625" spans="1:17" ht="15" hidden="1" customHeight="1" x14ac:dyDescent="0.2">
      <c r="A625" s="47">
        <v>5</v>
      </c>
      <c r="B625" s="52" t="s">
        <v>89</v>
      </c>
      <c r="C625" s="49">
        <f>'P.N.C. x Comp. x Ramos'!C603</f>
        <v>593353674.87000012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10.123293989759951</v>
      </c>
      <c r="Q625" s="50">
        <f t="shared" si="36"/>
        <v>64.83205974698609</v>
      </c>
    </row>
    <row r="626" spans="1:17" ht="15" hidden="1" customHeight="1" x14ac:dyDescent="0.2">
      <c r="A626" s="47">
        <v>6</v>
      </c>
      <c r="B626" s="52" t="s">
        <v>87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0</v>
      </c>
      <c r="Q626" s="50">
        <f t="shared" si="36"/>
        <v>64.83205974698609</v>
      </c>
    </row>
    <row r="627" spans="1:17" ht="15" hidden="1" customHeight="1" x14ac:dyDescent="0.2">
      <c r="A627" s="47">
        <v>7</v>
      </c>
      <c r="B627" s="52" t="s">
        <v>91</v>
      </c>
      <c r="C627" s="49">
        <f>'P.N.C. x Comp. x Ramos'!C605</f>
        <v>92152740.409999996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1.5722314070724375</v>
      </c>
      <c r="Q627" s="50">
        <f t="shared" si="36"/>
        <v>66.404291154058527</v>
      </c>
    </row>
    <row r="628" spans="1:17" ht="15" hidden="1" customHeight="1" x14ac:dyDescent="0.2">
      <c r="A628" s="47">
        <v>8</v>
      </c>
      <c r="B628" s="52" t="s">
        <v>162</v>
      </c>
      <c r="C628" s="49">
        <f>'P.N.C. x Comp. x Ramos'!C606</f>
        <v>126737407.97999999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2.1622854880991262</v>
      </c>
      <c r="Q628" s="50">
        <f t="shared" si="36"/>
        <v>68.566576642157656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78177637.200000003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1.3338001234656343</v>
      </c>
      <c r="Q629" s="50">
        <f t="shared" si="36"/>
        <v>69.900376765623292</v>
      </c>
    </row>
    <row r="630" spans="1:17" ht="15" hidden="1" customHeight="1" x14ac:dyDescent="0.2">
      <c r="A630" s="47">
        <v>10</v>
      </c>
      <c r="B630" s="52" t="s">
        <v>93</v>
      </c>
      <c r="C630" s="49">
        <f>'P.N.C. x Comp. x Ramos'!C608</f>
        <v>230428420.54999998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3.9313730471708475</v>
      </c>
      <c r="Q630" s="50">
        <f t="shared" si="36"/>
        <v>73.831749812794143</v>
      </c>
    </row>
    <row r="631" spans="1:17" ht="15" hidden="1" customHeight="1" x14ac:dyDescent="0.2">
      <c r="A631" s="47">
        <v>11</v>
      </c>
      <c r="B631" s="52" t="s">
        <v>96</v>
      </c>
      <c r="C631" s="49">
        <f>'P.N.C. x Comp. x Ramos'!C609</f>
        <v>9913954.4299999997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0.16914342920006628</v>
      </c>
      <c r="Q631" s="50">
        <f t="shared" si="36"/>
        <v>74.000893241994206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26035409.530000001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0.44419393690235942</v>
      </c>
      <c r="Q632" s="50">
        <f t="shared" si="36"/>
        <v>74.445087178896571</v>
      </c>
    </row>
    <row r="633" spans="1:17" ht="15" hidden="1" customHeight="1" x14ac:dyDescent="0.2">
      <c r="A633" s="47">
        <v>13</v>
      </c>
      <c r="B633" s="52" t="s">
        <v>164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</v>
      </c>
      <c r="Q633" s="50">
        <f t="shared" si="36"/>
        <v>74.445087178896571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33327060.489999998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0.56859786236042265</v>
      </c>
      <c r="Q634" s="50">
        <f t="shared" si="36"/>
        <v>75.013685041256991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36170990.230000004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0.61711856436930335</v>
      </c>
      <c r="Q635" s="50">
        <f t="shared" si="36"/>
        <v>75.630803605626298</v>
      </c>
    </row>
    <row r="636" spans="1:17" ht="15" hidden="1" customHeight="1" x14ac:dyDescent="0.2">
      <c r="A636" s="47">
        <v>16</v>
      </c>
      <c r="B636" s="52" t="s">
        <v>104</v>
      </c>
      <c r="C636" s="49">
        <f>'P.N.C. x Comp. x Ramos'!C614</f>
        <v>52962580.749999993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0.90360235066567862</v>
      </c>
      <c r="Q636" s="50">
        <f t="shared" si="36"/>
        <v>76.534405956291977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122497237.10000001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2.0899433114125769</v>
      </c>
      <c r="Q637" s="50">
        <f t="shared" si="36"/>
        <v>78.624349267704559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6"/>
        <v>78.624349267704559</v>
      </c>
    </row>
    <row r="639" spans="1:17" ht="15" hidden="1" customHeight="1" x14ac:dyDescent="0.2">
      <c r="A639" s="47">
        <v>19</v>
      </c>
      <c r="B639" s="52" t="s">
        <v>98</v>
      </c>
      <c r="C639" s="49">
        <f>'P.N.C. x Comp. x Ramos'!C617</f>
        <v>34733833.530000001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0.59259902332720771</v>
      </c>
      <c r="Q639" s="50">
        <f t="shared" si="36"/>
        <v>79.21694829103177</v>
      </c>
    </row>
    <row r="640" spans="1:17" ht="15" hidden="1" customHeight="1" x14ac:dyDescent="0.2">
      <c r="A640" s="47">
        <v>20</v>
      </c>
      <c r="B640" s="52" t="s">
        <v>90</v>
      </c>
      <c r="C640" s="49">
        <f>'P.N.C. x Comp. x Ramos'!C618</f>
        <v>5591298.5900000008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9.5393964524617625E-2</v>
      </c>
      <c r="Q640" s="50">
        <f t="shared" si="36"/>
        <v>79.312342255556388</v>
      </c>
    </row>
    <row r="641" spans="1:17" ht="15" hidden="1" customHeight="1" x14ac:dyDescent="0.2">
      <c r="A641" s="47">
        <v>21</v>
      </c>
      <c r="B641" s="52" t="s">
        <v>99</v>
      </c>
      <c r="C641" s="49">
        <f>'P.N.C. x Comp. x Ramos'!C619</f>
        <v>50222169.340000004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0.8568477900532403</v>
      </c>
      <c r="Q641" s="50">
        <f>(Q640+P641)</f>
        <v>80.169190045609625</v>
      </c>
    </row>
    <row r="642" spans="1:17" ht="15" hidden="1" customHeight="1" x14ac:dyDescent="0.2">
      <c r="A642" s="47">
        <v>22</v>
      </c>
      <c r="B642" s="51" t="s">
        <v>112</v>
      </c>
      <c r="C642" s="49">
        <f>'P.N.C. x Comp. x Ramos'!C620</f>
        <v>42189696.519999988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0.71980459429072663</v>
      </c>
      <c r="Q642" s="50">
        <f t="shared" ref="Q642:Q652" si="37">(Q641+P642)</f>
        <v>80.888994639900346</v>
      </c>
    </row>
    <row r="643" spans="1:17" ht="15" hidden="1" customHeight="1" x14ac:dyDescent="0.2">
      <c r="A643" s="47">
        <v>23</v>
      </c>
      <c r="B643" s="52" t="s">
        <v>103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7"/>
        <v>80.888994639900346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4515922.72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7.7046819234097563E-2</v>
      </c>
      <c r="Q644" s="50">
        <f t="shared" si="37"/>
        <v>80.966041459134445</v>
      </c>
    </row>
    <row r="645" spans="1:17" ht="15" hidden="1" customHeight="1" x14ac:dyDescent="0.2">
      <c r="A645" s="47">
        <v>25</v>
      </c>
      <c r="B645" s="52" t="s">
        <v>102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7"/>
        <v>80.966041459134445</v>
      </c>
    </row>
    <row r="646" spans="1:17" ht="15" hidden="1" customHeight="1" x14ac:dyDescent="0.2">
      <c r="A646" s="47">
        <v>26</v>
      </c>
      <c r="B646" s="52" t="s">
        <v>111</v>
      </c>
      <c r="C646" s="49">
        <f>'P.N.C. x Comp. x Ramos'!C624</f>
        <v>41592079.089999996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0.7096085557499352</v>
      </c>
      <c r="Q646" s="50">
        <f t="shared" si="37"/>
        <v>81.675650014884383</v>
      </c>
    </row>
    <row r="647" spans="1:17" ht="15" hidden="1" customHeight="1" x14ac:dyDescent="0.2">
      <c r="A647" s="47">
        <v>27</v>
      </c>
      <c r="B647" s="52" t="s">
        <v>113</v>
      </c>
      <c r="C647" s="49">
        <f>'P.N.C. x Comp. x Ramos'!C625</f>
        <v>932607897.61999989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15.911359994269326</v>
      </c>
      <c r="Q647" s="50">
        <f t="shared" si="37"/>
        <v>97.587010009153715</v>
      </c>
    </row>
    <row r="648" spans="1:17" ht="15" hidden="1" customHeight="1" x14ac:dyDescent="0.2">
      <c r="A648" s="47">
        <v>28</v>
      </c>
      <c r="B648" s="52" t="s">
        <v>116</v>
      </c>
      <c r="C648" s="49">
        <f>'P.N.C. x Comp. x Ramos'!C626</f>
        <v>21203596.870000001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0.36175767311526696</v>
      </c>
      <c r="Q648" s="50">
        <f t="shared" si="37"/>
        <v>97.948767682268979</v>
      </c>
    </row>
    <row r="649" spans="1:17" ht="15" hidden="1" customHeight="1" x14ac:dyDescent="0.2">
      <c r="A649" s="47">
        <v>29</v>
      </c>
      <c r="B649" s="52" t="s">
        <v>121</v>
      </c>
      <c r="C649" s="49">
        <f>'P.N.C. x Comp. x Ramos'!C627</f>
        <v>18501706.73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0.31566032953473494</v>
      </c>
      <c r="Q649" s="50">
        <f t="shared" si="37"/>
        <v>98.264428011803716</v>
      </c>
    </row>
    <row r="650" spans="1:17" ht="15" hidden="1" customHeight="1" x14ac:dyDescent="0.2">
      <c r="A650" s="47">
        <v>30</v>
      </c>
      <c r="B650" s="52" t="s">
        <v>100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98.264428011803716</v>
      </c>
    </row>
    <row r="651" spans="1:17" ht="15" hidden="1" customHeight="1" x14ac:dyDescent="0.2">
      <c r="A651" s="47">
        <v>31</v>
      </c>
      <c r="B651" s="51" t="s">
        <v>106</v>
      </c>
      <c r="C651" s="49">
        <f>'P.N.C. x Comp. x Ramos'!C629</f>
        <v>33834113.229999997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0.57724876345488008</v>
      </c>
      <c r="Q651" s="50">
        <f t="shared" si="37"/>
        <v>98.841676775258591</v>
      </c>
    </row>
    <row r="652" spans="1:17" ht="15" hidden="1" customHeight="1" x14ac:dyDescent="0.2">
      <c r="A652" s="47">
        <v>32</v>
      </c>
      <c r="B652" s="52" t="s">
        <v>120</v>
      </c>
      <c r="C652" s="49">
        <f>'P.N.C. x Comp. x Ramos'!C630</f>
        <v>7075324.4099999992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0.12071314649066184</v>
      </c>
      <c r="Q652" s="50">
        <f t="shared" si="37"/>
        <v>98.962389921749249</v>
      </c>
    </row>
    <row r="653" spans="1:17" ht="15" hidden="1" customHeight="1" x14ac:dyDescent="0.2">
      <c r="A653" s="47">
        <v>33</v>
      </c>
      <c r="B653" s="52" t="s">
        <v>115</v>
      </c>
      <c r="C653" s="49">
        <f>'P.N.C. x Comp. x Ramos'!C631</f>
        <v>12146660.199999999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0.2072359494954793</v>
      </c>
      <c r="Q653" s="50">
        <f t="shared" ref="Q653:Q658" si="39">(Q652+P653)</f>
        <v>99.169625871244733</v>
      </c>
    </row>
    <row r="654" spans="1:17" ht="15" hidden="1" customHeight="1" x14ac:dyDescent="0.2">
      <c r="A654" s="47">
        <v>34</v>
      </c>
      <c r="B654" s="52" t="s">
        <v>117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99.169625871244733</v>
      </c>
    </row>
    <row r="655" spans="1:17" ht="15" hidden="1" customHeight="1" x14ac:dyDescent="0.2">
      <c r="A655" s="47">
        <v>35</v>
      </c>
      <c r="B655" s="52" t="s">
        <v>160</v>
      </c>
      <c r="C655" s="49">
        <f>'P.N.C. x Comp. x Ramos'!C633</f>
        <v>664850.76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1.1343116235472779E-2</v>
      </c>
      <c r="Q655" s="50">
        <f t="shared" si="39"/>
        <v>99.180968987480199</v>
      </c>
    </row>
    <row r="656" spans="1:17" ht="15" hidden="1" customHeight="1" x14ac:dyDescent="0.2">
      <c r="A656" s="47">
        <v>36</v>
      </c>
      <c r="B656" s="52" t="s">
        <v>163</v>
      </c>
      <c r="C656" s="49">
        <f>'P.N.C. x Comp. x Ramos'!C634</f>
        <v>410601.73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7.0053362800942126E-3</v>
      </c>
      <c r="Q656" s="50">
        <f t="shared" si="39"/>
        <v>99.187974323760287</v>
      </c>
    </row>
    <row r="657" spans="1:17" ht="15" hidden="1" customHeight="1" x14ac:dyDescent="0.2">
      <c r="A657" s="47">
        <v>37</v>
      </c>
      <c r="B657" s="52" t="s">
        <v>101</v>
      </c>
      <c r="C657" s="49">
        <f>'P.N.C. x Comp. x Ramos'!C635</f>
        <v>20080334.149999999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0.34259352326014259</v>
      </c>
      <c r="Q657" s="50">
        <f t="shared" si="39"/>
        <v>99.530567847020436</v>
      </c>
    </row>
    <row r="658" spans="1:17" ht="15" hidden="1" customHeight="1" x14ac:dyDescent="0.2">
      <c r="A658" s="47">
        <v>38</v>
      </c>
      <c r="B658" s="52" t="s">
        <v>107</v>
      </c>
      <c r="C658" s="49">
        <f>'P.N.C. x Comp. x Ramos'!C636</f>
        <v>27514689.719999999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0.46943215297960694</v>
      </c>
      <c r="Q658" s="50">
        <f t="shared" si="39"/>
        <v>100.00000000000004</v>
      </c>
    </row>
    <row r="659" spans="1:17" ht="18.75" hidden="1" customHeight="1" x14ac:dyDescent="0.2">
      <c r="A659" s="54"/>
      <c r="B659" s="55" t="s">
        <v>21</v>
      </c>
      <c r="C659" s="56">
        <f>SUM(C621:C658)</f>
        <v>5861270802.4699984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100.00000000000004</v>
      </c>
      <c r="Q659" s="53"/>
    </row>
    <row r="660" spans="1:17" hidden="1" x14ac:dyDescent="0.2">
      <c r="A660" s="81" t="s">
        <v>95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x14ac:dyDescent="0.2">
      <c r="A684" s="188" t="s">
        <v>92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x14ac:dyDescent="0.2">
      <c r="A685" s="190" t="s">
        <v>157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x14ac:dyDescent="0.2">
      <c r="A686" s="188" t="s">
        <v>110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8" spans="1:17" ht="2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customHeight="1" x14ac:dyDescent="0.2">
      <c r="A689" s="47">
        <v>1</v>
      </c>
      <c r="B689" s="103" t="s">
        <v>88</v>
      </c>
      <c r="C689" s="49">
        <v>1105919424.3899999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19.671756601204578</v>
      </c>
      <c r="Q689" s="50">
        <f>(P689)</f>
        <v>19.671756601204578</v>
      </c>
    </row>
    <row r="690" spans="1:17" ht="15" customHeight="1" x14ac:dyDescent="0.2">
      <c r="A690" s="47">
        <v>2</v>
      </c>
      <c r="B690" s="52" t="s">
        <v>113</v>
      </c>
      <c r="C690" s="49">
        <v>1008130171.92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17.932311276004103</v>
      </c>
      <c r="Q690" s="50">
        <f t="shared" ref="Q690:Q708" si="40">(Q689+P690)</f>
        <v>37.604067877208678</v>
      </c>
    </row>
    <row r="691" spans="1:17" ht="15" customHeight="1" x14ac:dyDescent="0.2">
      <c r="A691" s="47">
        <v>3</v>
      </c>
      <c r="B691" s="52" t="s">
        <v>119</v>
      </c>
      <c r="C691" s="49">
        <v>735457577.86000001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13.082094538807349</v>
      </c>
      <c r="Q691" s="50">
        <f t="shared" si="40"/>
        <v>50.686162416016025</v>
      </c>
    </row>
    <row r="692" spans="1:17" ht="15" customHeight="1" x14ac:dyDescent="0.2">
      <c r="A692" s="47">
        <v>4</v>
      </c>
      <c r="B692" s="52" t="s">
        <v>97</v>
      </c>
      <c r="C692" s="49">
        <v>655763714.63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11.664524464988485</v>
      </c>
      <c r="Q692" s="50">
        <f t="shared" si="40"/>
        <v>62.350686881004506</v>
      </c>
    </row>
    <row r="693" spans="1:17" ht="15" customHeight="1" x14ac:dyDescent="0.2">
      <c r="A693" s="47">
        <v>5</v>
      </c>
      <c r="B693" s="52" t="s">
        <v>89</v>
      </c>
      <c r="C693" s="49">
        <v>511617927.84000003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9.100503280184661</v>
      </c>
      <c r="Q693" s="50">
        <f t="shared" si="40"/>
        <v>71.451190161189174</v>
      </c>
    </row>
    <row r="694" spans="1:17" ht="15" customHeight="1" x14ac:dyDescent="0.2">
      <c r="A694" s="47">
        <v>6</v>
      </c>
      <c r="B694" s="52" t="s">
        <v>94</v>
      </c>
      <c r="C694" s="49">
        <v>432912668.10000002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7.7005181829938261</v>
      </c>
      <c r="Q694" s="50">
        <f t="shared" si="40"/>
        <v>79.151708344183007</v>
      </c>
    </row>
    <row r="695" spans="1:17" ht="15" customHeight="1" x14ac:dyDescent="0.2">
      <c r="A695" s="47">
        <v>7</v>
      </c>
      <c r="B695" s="52" t="s">
        <v>93</v>
      </c>
      <c r="C695" s="49">
        <v>220306638.49000001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3.9187471296973411</v>
      </c>
      <c r="Q695" s="50">
        <f t="shared" si="40"/>
        <v>83.070455473880344</v>
      </c>
    </row>
    <row r="696" spans="1:17" ht="15" customHeight="1" x14ac:dyDescent="0.2">
      <c r="A696" s="47">
        <v>8</v>
      </c>
      <c r="B696" s="52" t="s">
        <v>79</v>
      </c>
      <c r="C696" s="49">
        <v>138220606.92000002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2.45862589681954</v>
      </c>
      <c r="Q696" s="50">
        <f t="shared" si="40"/>
        <v>85.529081370699885</v>
      </c>
    </row>
    <row r="697" spans="1:17" ht="15" customHeight="1" x14ac:dyDescent="0.2">
      <c r="A697" s="47">
        <v>9</v>
      </c>
      <c r="B697" s="52" t="s">
        <v>162</v>
      </c>
      <c r="C697" s="49">
        <v>113220255.66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2.0139272921245328</v>
      </c>
      <c r="Q697" s="50">
        <f t="shared" si="40"/>
        <v>87.54300866282442</v>
      </c>
    </row>
    <row r="698" spans="1:17" ht="15" customHeight="1" x14ac:dyDescent="0.2">
      <c r="A698" s="47">
        <v>10</v>
      </c>
      <c r="B698" s="52" t="s">
        <v>91</v>
      </c>
      <c r="C698" s="49">
        <v>107521547.75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1.9125604181240035</v>
      </c>
      <c r="Q698" s="50">
        <f t="shared" si="40"/>
        <v>89.455569080948422</v>
      </c>
    </row>
    <row r="699" spans="1:17" ht="15" customHeight="1" x14ac:dyDescent="0.2">
      <c r="A699" s="47">
        <v>11</v>
      </c>
      <c r="B699" s="52" t="s">
        <v>78</v>
      </c>
      <c r="C699" s="49">
        <v>88859896.839999989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1.5806126772832489</v>
      </c>
      <c r="Q699" s="50">
        <f t="shared" si="40"/>
        <v>91.036181758231677</v>
      </c>
    </row>
    <row r="700" spans="1:17" ht="15" customHeight="1" x14ac:dyDescent="0.2">
      <c r="A700" s="47">
        <v>12</v>
      </c>
      <c r="B700" s="52" t="s">
        <v>99</v>
      </c>
      <c r="C700" s="49">
        <v>62354616.5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1.1091448542248303</v>
      </c>
      <c r="Q700" s="50">
        <f t="shared" si="40"/>
        <v>92.145326612456515</v>
      </c>
    </row>
    <row r="701" spans="1:17" ht="15" customHeight="1" x14ac:dyDescent="0.2">
      <c r="A701" s="47">
        <v>13</v>
      </c>
      <c r="B701" s="52" t="s">
        <v>104</v>
      </c>
      <c r="C701" s="49">
        <v>57896133.160000004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1.0298387156936419</v>
      </c>
      <c r="Q701" s="50">
        <f t="shared" si="40"/>
        <v>93.175165328150158</v>
      </c>
    </row>
    <row r="702" spans="1:17" ht="15" customHeight="1" x14ac:dyDescent="0.2">
      <c r="A702" s="47">
        <v>14</v>
      </c>
      <c r="B702" s="52" t="s">
        <v>111</v>
      </c>
      <c r="C702" s="49">
        <v>48211365.810000002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0.85756903505793225</v>
      </c>
      <c r="Q702" s="50">
        <f t="shared" si="40"/>
        <v>94.032734363208093</v>
      </c>
    </row>
    <row r="703" spans="1:17" ht="15" customHeight="1" x14ac:dyDescent="0.2">
      <c r="A703" s="47">
        <v>15</v>
      </c>
      <c r="B703" s="51" t="s">
        <v>112</v>
      </c>
      <c r="C703" s="49">
        <v>44999096.25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0.80043016623244512</v>
      </c>
      <c r="Q703" s="50">
        <f t="shared" si="40"/>
        <v>94.833164529440538</v>
      </c>
    </row>
    <row r="704" spans="1:17" ht="15" customHeight="1" x14ac:dyDescent="0.2">
      <c r="A704" s="47">
        <v>16</v>
      </c>
      <c r="B704" s="52" t="s">
        <v>98</v>
      </c>
      <c r="C704" s="49">
        <v>37491281.729999997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0.66688345696301232</v>
      </c>
      <c r="Q704" s="50">
        <f t="shared" si="40"/>
        <v>95.500047986403544</v>
      </c>
    </row>
    <row r="705" spans="1:17" ht="15" customHeight="1" x14ac:dyDescent="0.2">
      <c r="A705" s="47">
        <v>17</v>
      </c>
      <c r="B705" s="52" t="s">
        <v>80</v>
      </c>
      <c r="C705" s="49">
        <v>36932024.170000002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0.65693555447113627</v>
      </c>
      <c r="Q705" s="50">
        <f t="shared" si="40"/>
        <v>96.156983540874677</v>
      </c>
    </row>
    <row r="706" spans="1:17" ht="15" customHeight="1" x14ac:dyDescent="0.2">
      <c r="A706" s="47">
        <v>18</v>
      </c>
      <c r="B706" s="52" t="s">
        <v>81</v>
      </c>
      <c r="C706" s="49">
        <v>34662804.549999997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0.61657136965365722</v>
      </c>
      <c r="Q706" s="50">
        <f t="shared" si="40"/>
        <v>96.773554910528333</v>
      </c>
    </row>
    <row r="707" spans="1:17" ht="15" customHeight="1" x14ac:dyDescent="0.2">
      <c r="A707" s="47">
        <v>19</v>
      </c>
      <c r="B707" s="52" t="s">
        <v>107</v>
      </c>
      <c r="C707" s="49">
        <v>29424062.080000002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0.52338622027166126</v>
      </c>
      <c r="Q707" s="50">
        <f t="shared" si="40"/>
        <v>97.296941130799993</v>
      </c>
    </row>
    <row r="708" spans="1:17" ht="15" customHeight="1" x14ac:dyDescent="0.2">
      <c r="A708" s="47">
        <v>20</v>
      </c>
      <c r="B708" s="51" t="s">
        <v>106</v>
      </c>
      <c r="C708" s="49">
        <v>26746574.449999999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0.47575988891470167</v>
      </c>
      <c r="Q708" s="50">
        <f t="shared" si="40"/>
        <v>97.772701019714688</v>
      </c>
    </row>
    <row r="709" spans="1:17" ht="15" customHeight="1" x14ac:dyDescent="0.2">
      <c r="A709" s="47">
        <v>21</v>
      </c>
      <c r="B709" s="52" t="s">
        <v>83</v>
      </c>
      <c r="C709" s="49">
        <v>26725374.550000001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0.47538279157508312</v>
      </c>
      <c r="Q709" s="50">
        <f>(Q708+P709)</f>
        <v>98.248083811289774</v>
      </c>
    </row>
    <row r="710" spans="1:17" ht="15" customHeight="1" x14ac:dyDescent="0.2">
      <c r="A710" s="47">
        <v>22</v>
      </c>
      <c r="B710" s="52" t="s">
        <v>121</v>
      </c>
      <c r="C710" s="49">
        <v>22498964.030000001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0.40020469341294168</v>
      </c>
      <c r="Q710" s="50">
        <f t="shared" ref="Q710:Q720" si="41">(Q709+P710)</f>
        <v>98.64828850470272</v>
      </c>
    </row>
    <row r="711" spans="1:17" ht="15" customHeight="1" x14ac:dyDescent="0.2">
      <c r="A711" s="47">
        <v>23</v>
      </c>
      <c r="B711" s="52" t="s">
        <v>116</v>
      </c>
      <c r="C711" s="49">
        <v>22315430.959999997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0.3969400632765252</v>
      </c>
      <c r="Q711" s="50">
        <f t="shared" si="41"/>
        <v>99.045228567979251</v>
      </c>
    </row>
    <row r="712" spans="1:17" ht="15" customHeight="1" x14ac:dyDescent="0.2">
      <c r="A712" s="47">
        <v>24</v>
      </c>
      <c r="B712" s="52" t="s">
        <v>115</v>
      </c>
      <c r="C712" s="49">
        <v>15905425.760000002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0.28292085055096222</v>
      </c>
      <c r="Q712" s="50">
        <f t="shared" si="41"/>
        <v>99.328149418530217</v>
      </c>
    </row>
    <row r="713" spans="1:17" ht="15" customHeight="1" x14ac:dyDescent="0.2">
      <c r="A713" s="47">
        <v>25</v>
      </c>
      <c r="B713" s="52" t="s">
        <v>101</v>
      </c>
      <c r="C713" s="49">
        <v>9183388.1699999999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0.16335130107174473</v>
      </c>
      <c r="Q713" s="50">
        <f t="shared" si="41"/>
        <v>99.491500719601959</v>
      </c>
    </row>
    <row r="714" spans="1:17" ht="15" customHeight="1" x14ac:dyDescent="0.2">
      <c r="A714" s="47">
        <v>26</v>
      </c>
      <c r="B714" s="52" t="s">
        <v>120</v>
      </c>
      <c r="C714" s="49">
        <v>8250175.7200000007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0.14675160332817758</v>
      </c>
      <c r="Q714" s="50">
        <f t="shared" si="41"/>
        <v>99.638252322930143</v>
      </c>
    </row>
    <row r="715" spans="1:17" ht="15" customHeight="1" x14ac:dyDescent="0.2">
      <c r="A715" s="47">
        <v>27</v>
      </c>
      <c r="B715" s="52" t="s">
        <v>96</v>
      </c>
      <c r="C715" s="49">
        <v>8223980.0199999996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0.14628564222555707</v>
      </c>
      <c r="Q715" s="50">
        <f t="shared" si="41"/>
        <v>99.784537965155707</v>
      </c>
    </row>
    <row r="716" spans="1:17" ht="15" customHeight="1" x14ac:dyDescent="0.2">
      <c r="A716" s="47">
        <v>28</v>
      </c>
      <c r="B716" s="52" t="s">
        <v>90</v>
      </c>
      <c r="C716" s="49">
        <v>5383756.71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9.5764618346981606E-2</v>
      </c>
      <c r="Q716" s="50">
        <f t="shared" si="41"/>
        <v>99.880302583502683</v>
      </c>
    </row>
    <row r="717" spans="1:17" ht="15" customHeight="1" x14ac:dyDescent="0.2">
      <c r="A717" s="47">
        <v>29</v>
      </c>
      <c r="B717" s="52" t="s">
        <v>82</v>
      </c>
      <c r="C717" s="49">
        <v>5273602.71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9.3805232673071143E-2</v>
      </c>
      <c r="Q717" s="50">
        <f t="shared" si="41"/>
        <v>99.97410781617576</v>
      </c>
    </row>
    <row r="718" spans="1:17" ht="15" customHeight="1" x14ac:dyDescent="0.2">
      <c r="A718" s="47">
        <v>30</v>
      </c>
      <c r="B718" s="52" t="s">
        <v>160</v>
      </c>
      <c r="C718" s="49">
        <v>1180897.21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2.1005438528195565E-2</v>
      </c>
      <c r="Q718" s="50">
        <f t="shared" si="41"/>
        <v>99.995113254703952</v>
      </c>
    </row>
    <row r="719" spans="1:17" ht="15" customHeight="1" x14ac:dyDescent="0.2">
      <c r="A719" s="47">
        <v>31</v>
      </c>
      <c r="B719" s="52" t="s">
        <v>163</v>
      </c>
      <c r="C719" s="49">
        <v>253411.56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2">(C719/$C$727*100)</f>
        <v>4.5076073521370602E-3</v>
      </c>
      <c r="Q719" s="50">
        <f t="shared" si="41"/>
        <v>99.999620862056091</v>
      </c>
    </row>
    <row r="720" spans="1:17" ht="15" customHeight="1" x14ac:dyDescent="0.2">
      <c r="A720" s="47">
        <v>32</v>
      </c>
      <c r="B720" s="52" t="s">
        <v>164</v>
      </c>
      <c r="C720" s="49">
        <v>21314.620000000003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2"/>
        <v>3.7913794390440449E-4</v>
      </c>
      <c r="Q720" s="50">
        <f t="shared" si="41"/>
        <v>100</v>
      </c>
    </row>
    <row r="721" spans="1:17" ht="15" customHeight="1" x14ac:dyDescent="0.2">
      <c r="A721" s="47">
        <v>33</v>
      </c>
      <c r="B721" s="52" t="s">
        <v>87</v>
      </c>
      <c r="C721" s="49"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2"/>
        <v>0</v>
      </c>
      <c r="Q721" s="50">
        <f t="shared" ref="Q721:Q726" si="43">(Q720+P721)</f>
        <v>100</v>
      </c>
    </row>
    <row r="722" spans="1:17" ht="15" customHeight="1" x14ac:dyDescent="0.2">
      <c r="A722" s="47">
        <v>34</v>
      </c>
      <c r="B722" s="52" t="s">
        <v>84</v>
      </c>
      <c r="C722" s="49"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2"/>
        <v>0</v>
      </c>
      <c r="Q722" s="50">
        <f t="shared" si="43"/>
        <v>100</v>
      </c>
    </row>
    <row r="723" spans="1:17" ht="15" customHeight="1" x14ac:dyDescent="0.2">
      <c r="A723" s="47">
        <v>35</v>
      </c>
      <c r="B723" s="52" t="s">
        <v>103</v>
      </c>
      <c r="C723" s="49"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2"/>
        <v>0</v>
      </c>
      <c r="Q723" s="50">
        <f t="shared" si="43"/>
        <v>100</v>
      </c>
    </row>
    <row r="724" spans="1:17" ht="15" customHeight="1" x14ac:dyDescent="0.2">
      <c r="A724" s="47">
        <v>36</v>
      </c>
      <c r="B724" s="52" t="s">
        <v>102</v>
      </c>
      <c r="C724" s="49"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2"/>
        <v>0</v>
      </c>
      <c r="Q724" s="50">
        <f t="shared" si="43"/>
        <v>100</v>
      </c>
    </row>
    <row r="725" spans="1:17" ht="15" customHeight="1" x14ac:dyDescent="0.2">
      <c r="A725" s="47">
        <v>37</v>
      </c>
      <c r="B725" s="52" t="s">
        <v>100</v>
      </c>
      <c r="C725" s="49"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2"/>
        <v>0</v>
      </c>
      <c r="Q725" s="50">
        <f t="shared" si="43"/>
        <v>100</v>
      </c>
    </row>
    <row r="726" spans="1:17" x14ac:dyDescent="0.2">
      <c r="A726" s="47">
        <v>38</v>
      </c>
      <c r="B726" s="52" t="s">
        <v>117</v>
      </c>
      <c r="C726" s="49"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2"/>
        <v>0</v>
      </c>
      <c r="Q726" s="50">
        <f t="shared" si="43"/>
        <v>100</v>
      </c>
    </row>
    <row r="727" spans="1:17" x14ac:dyDescent="0.2">
      <c r="A727" s="54"/>
      <c r="B727" s="55" t="s">
        <v>21</v>
      </c>
      <c r="C727" s="56">
        <f>SUM(C689:C726)</f>
        <v>5621864111.1200018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</v>
      </c>
      <c r="Q727" s="53"/>
    </row>
    <row r="728" spans="1:17" x14ac:dyDescent="0.2">
      <c r="A728" s="81" t="s">
        <v>95</v>
      </c>
    </row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92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158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110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88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119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97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94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89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87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91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162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93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96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164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104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98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90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99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112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103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102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111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113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116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121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100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106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120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115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117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160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163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101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107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95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92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159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110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88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119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97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94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89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87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91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162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93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96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164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104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98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90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99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112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103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102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111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113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116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121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100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106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120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115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117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160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163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101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107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95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K5" sqref="K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200" t="s">
        <v>168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3" t="s">
        <v>110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88</v>
      </c>
      <c r="B9" s="76">
        <f>(D9+G9+J9+M9+P9+S9+V9+Y9+AB9+AE9+AH9)</f>
        <v>8189691930.5999994</v>
      </c>
      <c r="C9" s="76">
        <f>(E9+H9+K9+N9+Q9+T9+W9+Z9+AC9+AF9+AI9)</f>
        <v>4994383104.8800001</v>
      </c>
      <c r="D9" s="103">
        <f t="shared" ref="D9:E28" si="0">D68+D127+D186+D245+D302+D362+D419+D477+D535+D594+D653+D712</f>
        <v>55672348.57</v>
      </c>
      <c r="E9" s="103">
        <f t="shared" si="0"/>
        <v>36540.100000000006</v>
      </c>
      <c r="F9" s="103">
        <f>SUM(D9:E9)</f>
        <v>55708888.670000002</v>
      </c>
      <c r="G9" s="103">
        <f t="shared" ref="G9:H28" si="1">G68+G127+G186+G245+G302+G362+G419+G477+G535+G594+G653+G712</f>
        <v>875726462.39999998</v>
      </c>
      <c r="H9" s="103">
        <f t="shared" si="1"/>
        <v>1363342429.9300003</v>
      </c>
      <c r="I9" s="103">
        <f>SUM(G9:H9)</f>
        <v>2239068892.3300004</v>
      </c>
      <c r="J9" s="103">
        <f t="shared" ref="J9:K28" si="2">J68+J127+J186+J245+J302+J362+J419+J477+J535+J594+J653+J712</f>
        <v>216849.37999999998</v>
      </c>
      <c r="K9" s="103">
        <f t="shared" si="2"/>
        <v>3227663446.0999999</v>
      </c>
      <c r="L9" s="103">
        <f>SUM(J9:K9)</f>
        <v>3227880295.48</v>
      </c>
      <c r="M9" s="103">
        <f t="shared" ref="M9:N28" si="3">M68+M127+M186+M245+M302+M362+M419+M477+M535+M594+M653+M712</f>
        <v>320719880.78000003</v>
      </c>
      <c r="N9" s="103">
        <f t="shared" si="3"/>
        <v>42371.53</v>
      </c>
      <c r="O9" s="103">
        <f>SUM(M9:N9)</f>
        <v>320762252.31</v>
      </c>
      <c r="P9" s="103">
        <f t="shared" ref="P9:Q28" si="4">P68+P127+P186+P245+P302+P362+P419+P477+P535+P594+P653+P712</f>
        <v>4094672137.9399996</v>
      </c>
      <c r="Q9" s="103">
        <f t="shared" si="4"/>
        <v>278544155.54000002</v>
      </c>
      <c r="R9" s="103">
        <f>SUM(P9:Q9)</f>
        <v>4373216293.4799995</v>
      </c>
      <c r="S9" s="103">
        <f t="shared" ref="S9:T28" si="5">S68+S127+S186+S245+S302+S362+S419+S477+S535+S594+S653+S712</f>
        <v>33234377.550000001</v>
      </c>
      <c r="T9" s="103">
        <f t="shared" si="5"/>
        <v>0</v>
      </c>
      <c r="U9" s="103">
        <f>SUM(S9:T9)</f>
        <v>33234377.550000001</v>
      </c>
      <c r="V9" s="103">
        <f t="shared" ref="V9:W28" si="6">V68+V127+V186+V245+V302+V362+V419+V477+V535+V594+V653+V712</f>
        <v>264399358.03999996</v>
      </c>
      <c r="W9" s="103">
        <f t="shared" si="6"/>
        <v>10454138.290000001</v>
      </c>
      <c r="X9" s="103">
        <f>SUM(V9:W9)</f>
        <v>274853496.32999998</v>
      </c>
      <c r="Y9" s="103">
        <f t="shared" ref="Y9:Z28" si="7">Y68+Y127+Y186+Y245+Y302+Y362+Y419+Y477+Y535+Y594+Y653+Y712</f>
        <v>1853685470.8199999</v>
      </c>
      <c r="Z9" s="103">
        <f t="shared" si="7"/>
        <v>21719851.970000003</v>
      </c>
      <c r="AA9" s="103">
        <f>SUM(Y9:Z9)</f>
        <v>1875405322.79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107800719.04999998</v>
      </c>
      <c r="AF9" s="103">
        <f t="shared" si="9"/>
        <v>46405485.54999999</v>
      </c>
      <c r="AG9" s="103">
        <f>SUM(AE9:AF9)</f>
        <v>154206204.59999996</v>
      </c>
      <c r="AH9" s="103">
        <f t="shared" ref="AH9:AI28" si="10">AH68+AH127+AH186+AH245+AH302+AH362+AH419+AH477+AH535+AH594+AH653+AH712</f>
        <v>583564326.07000005</v>
      </c>
      <c r="AI9" s="103">
        <f t="shared" si="10"/>
        <v>46174685.869999997</v>
      </c>
      <c r="AJ9" s="109">
        <f>SUM(AH9:AI9)</f>
        <v>629739011.94000006</v>
      </c>
    </row>
    <row r="10" spans="1:36" ht="15.95" customHeight="1" thickTop="1" thickBot="1" x14ac:dyDescent="0.25">
      <c r="A10" s="52" t="s">
        <v>119</v>
      </c>
      <c r="B10" s="76">
        <f t="shared" ref="B10:B46" si="11">(D10+G10+J10+M10+P10+S10+V10+Y10+AB10+AE10+AH10)</f>
        <v>6419296424.960001</v>
      </c>
      <c r="C10" s="76">
        <f t="shared" ref="C10:C46" si="12">(E10+H10+K10+N10+Q10+T10+W10+Z10+AC10+AF10+AI10)</f>
        <v>1183575226.9200001</v>
      </c>
      <c r="D10" s="103">
        <f t="shared" si="0"/>
        <v>49502753.369999997</v>
      </c>
      <c r="E10" s="103">
        <f t="shared" si="0"/>
        <v>2955756.95</v>
      </c>
      <c r="F10" s="103">
        <f t="shared" ref="F10:F46" si="13">SUM(D10:E10)</f>
        <v>52458510.32</v>
      </c>
      <c r="G10" s="103">
        <f t="shared" si="1"/>
        <v>972161675.43000007</v>
      </c>
      <c r="H10" s="103">
        <f t="shared" si="1"/>
        <v>659529147.77999997</v>
      </c>
      <c r="I10" s="103">
        <f t="shared" ref="I10:I46" si="14">SUM(G10:H10)</f>
        <v>1631690823.21</v>
      </c>
      <c r="J10" s="103">
        <f t="shared" si="2"/>
        <v>1523950.04</v>
      </c>
      <c r="K10" s="103">
        <f t="shared" si="2"/>
        <v>134407337.43000001</v>
      </c>
      <c r="L10" s="103">
        <f t="shared" ref="L10:L46" si="15">SUM(J10:K10)</f>
        <v>135931287.47</v>
      </c>
      <c r="M10" s="103">
        <f t="shared" si="3"/>
        <v>27962441.259999998</v>
      </c>
      <c r="N10" s="103">
        <f t="shared" si="3"/>
        <v>12121432.98</v>
      </c>
      <c r="O10" s="103">
        <f t="shared" ref="O10:O46" si="16">SUM(M10:N10)</f>
        <v>40083874.239999995</v>
      </c>
      <c r="P10" s="103">
        <f t="shared" si="4"/>
        <v>2063115741.6800003</v>
      </c>
      <c r="Q10" s="103">
        <f t="shared" si="4"/>
        <v>127393573.05</v>
      </c>
      <c r="R10" s="103">
        <f t="shared" ref="R10:R46" si="17">SUM(P10:Q10)</f>
        <v>2190509314.7300005</v>
      </c>
      <c r="S10" s="103">
        <f t="shared" si="5"/>
        <v>178846011.20000002</v>
      </c>
      <c r="T10" s="103">
        <f t="shared" si="5"/>
        <v>0</v>
      </c>
      <c r="U10" s="103">
        <f t="shared" ref="U10:U46" si="18">SUM(S10:T10)</f>
        <v>178846011.20000002</v>
      </c>
      <c r="V10" s="103">
        <f t="shared" si="6"/>
        <v>72156025.390000001</v>
      </c>
      <c r="W10" s="103">
        <f t="shared" si="6"/>
        <v>759074.35</v>
      </c>
      <c r="X10" s="103">
        <f t="shared" ref="X10:X46" si="19">SUM(V10:W10)</f>
        <v>72915099.739999995</v>
      </c>
      <c r="Y10" s="103">
        <f t="shared" si="7"/>
        <v>2550859052.23</v>
      </c>
      <c r="Z10" s="103">
        <f t="shared" si="7"/>
        <v>15901538.870000001</v>
      </c>
      <c r="AA10" s="103">
        <f t="shared" ref="AA10:AA46" si="20">SUM(Y10:Z10)</f>
        <v>2566760591.0999999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100109484.52</v>
      </c>
      <c r="AF10" s="103">
        <f t="shared" si="9"/>
        <v>110215663.37</v>
      </c>
      <c r="AG10" s="103">
        <f t="shared" ref="AG10:AG46" si="22">SUM(AE10:AF10)</f>
        <v>210325147.88999999</v>
      </c>
      <c r="AH10" s="103">
        <f t="shared" si="10"/>
        <v>403059289.83999997</v>
      </c>
      <c r="AI10" s="103">
        <f t="shared" si="10"/>
        <v>120291702.13999999</v>
      </c>
      <c r="AJ10" s="109">
        <f t="shared" ref="AJ10:AJ46" si="23">SUM(AH10:AI10)</f>
        <v>523350991.97999996</v>
      </c>
    </row>
    <row r="11" spans="1:36" ht="15.95" customHeight="1" thickTop="1" thickBot="1" x14ac:dyDescent="0.25">
      <c r="A11" s="52" t="s">
        <v>97</v>
      </c>
      <c r="B11" s="76">
        <f t="shared" si="11"/>
        <v>6008559166.3799992</v>
      </c>
      <c r="C11" s="76">
        <f t="shared" si="12"/>
        <v>1271007230.1499999</v>
      </c>
      <c r="D11" s="103">
        <f t="shared" si="0"/>
        <v>26769614.760000002</v>
      </c>
      <c r="E11" s="103">
        <f t="shared" si="0"/>
        <v>0</v>
      </c>
      <c r="F11" s="103">
        <f t="shared" si="13"/>
        <v>26769614.760000002</v>
      </c>
      <c r="G11" s="103">
        <f t="shared" si="1"/>
        <v>728417016.45000005</v>
      </c>
      <c r="H11" s="103">
        <f t="shared" si="1"/>
        <v>782409494.8299998</v>
      </c>
      <c r="I11" s="103">
        <f t="shared" si="14"/>
        <v>1510826511.2799997</v>
      </c>
      <c r="J11" s="103">
        <f t="shared" si="2"/>
        <v>0</v>
      </c>
      <c r="K11" s="103">
        <f t="shared" si="2"/>
        <v>256728745.90000004</v>
      </c>
      <c r="L11" s="103">
        <f t="shared" si="15"/>
        <v>256728745.90000004</v>
      </c>
      <c r="M11" s="103">
        <f t="shared" si="3"/>
        <v>130214979.83999999</v>
      </c>
      <c r="N11" s="103">
        <f t="shared" si="3"/>
        <v>6396616.3800000008</v>
      </c>
      <c r="O11" s="103">
        <f t="shared" si="16"/>
        <v>136611596.22</v>
      </c>
      <c r="P11" s="103">
        <f t="shared" si="4"/>
        <v>2513915746.1100001</v>
      </c>
      <c r="Q11" s="103">
        <f t="shared" si="4"/>
        <v>143488614.79000002</v>
      </c>
      <c r="R11" s="103">
        <f t="shared" si="17"/>
        <v>2657404360.9000001</v>
      </c>
      <c r="S11" s="103">
        <f t="shared" si="5"/>
        <v>18364592.800000001</v>
      </c>
      <c r="T11" s="103">
        <f t="shared" si="5"/>
        <v>0</v>
      </c>
      <c r="U11" s="103">
        <f t="shared" si="18"/>
        <v>18364592.800000001</v>
      </c>
      <c r="V11" s="103">
        <f t="shared" si="6"/>
        <v>48274090.430000007</v>
      </c>
      <c r="W11" s="103">
        <f t="shared" si="6"/>
        <v>562443.69000000006</v>
      </c>
      <c r="X11" s="103">
        <f t="shared" si="19"/>
        <v>48836534.120000005</v>
      </c>
      <c r="Y11" s="103">
        <f t="shared" si="7"/>
        <v>2117874377.9399998</v>
      </c>
      <c r="Z11" s="103">
        <f t="shared" si="7"/>
        <v>5924923.1099999994</v>
      </c>
      <c r="AA11" s="103">
        <f t="shared" si="20"/>
        <v>2123799301.0499997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86430821.070000023</v>
      </c>
      <c r="AF11" s="103">
        <f t="shared" si="9"/>
        <v>2386648.6800000002</v>
      </c>
      <c r="AG11" s="103">
        <f t="shared" si="22"/>
        <v>88817469.75000003</v>
      </c>
      <c r="AH11" s="103">
        <f t="shared" si="10"/>
        <v>338297926.97999996</v>
      </c>
      <c r="AI11" s="103">
        <f t="shared" si="10"/>
        <v>73109742.769999996</v>
      </c>
      <c r="AJ11" s="109">
        <f t="shared" si="23"/>
        <v>411407669.74999994</v>
      </c>
    </row>
    <row r="12" spans="1:36" ht="15.95" customHeight="1" thickTop="1" thickBot="1" x14ac:dyDescent="0.25">
      <c r="A12" s="52" t="s">
        <v>94</v>
      </c>
      <c r="B12" s="76">
        <f t="shared" si="11"/>
        <v>3809212548.4300003</v>
      </c>
      <c r="C12" s="76">
        <f t="shared" si="12"/>
        <v>292043431.93000001</v>
      </c>
      <c r="D12" s="103">
        <f t="shared" si="0"/>
        <v>11048316</v>
      </c>
      <c r="E12" s="103">
        <f t="shared" si="0"/>
        <v>107529.31</v>
      </c>
      <c r="F12" s="103">
        <f t="shared" si="13"/>
        <v>11155845.310000001</v>
      </c>
      <c r="G12" s="103">
        <f t="shared" si="1"/>
        <v>147524811.98000002</v>
      </c>
      <c r="H12" s="103">
        <f t="shared" si="1"/>
        <v>1299595.0799999998</v>
      </c>
      <c r="I12" s="103">
        <f t="shared" si="14"/>
        <v>148824407.06000003</v>
      </c>
      <c r="J12" s="103">
        <f t="shared" si="2"/>
        <v>848300.91</v>
      </c>
      <c r="K12" s="103">
        <f t="shared" si="2"/>
        <v>117171164.00999999</v>
      </c>
      <c r="L12" s="103">
        <f t="shared" si="15"/>
        <v>118019464.91999999</v>
      </c>
      <c r="M12" s="103">
        <f t="shared" si="3"/>
        <v>29705928.209999997</v>
      </c>
      <c r="N12" s="103">
        <f t="shared" si="3"/>
        <v>5317138.92</v>
      </c>
      <c r="O12" s="103">
        <f t="shared" si="16"/>
        <v>35023067.129999995</v>
      </c>
      <c r="P12" s="103">
        <f t="shared" si="4"/>
        <v>1538899372.6500003</v>
      </c>
      <c r="Q12" s="103">
        <f t="shared" si="4"/>
        <v>137341246.92000002</v>
      </c>
      <c r="R12" s="103">
        <f t="shared" si="17"/>
        <v>1676240619.5700004</v>
      </c>
      <c r="S12" s="103">
        <f t="shared" si="5"/>
        <v>60208517.259999998</v>
      </c>
      <c r="T12" s="103">
        <f t="shared" si="5"/>
        <v>0</v>
      </c>
      <c r="U12" s="103">
        <f t="shared" si="18"/>
        <v>60208517.259999998</v>
      </c>
      <c r="V12" s="103">
        <f t="shared" si="6"/>
        <v>100602379.49999999</v>
      </c>
      <c r="W12" s="103">
        <f t="shared" si="6"/>
        <v>7107461.6600000001</v>
      </c>
      <c r="X12" s="103">
        <f t="shared" si="19"/>
        <v>107709841.15999998</v>
      </c>
      <c r="Y12" s="103">
        <f t="shared" si="7"/>
        <v>1235561541.7399998</v>
      </c>
      <c r="Z12" s="103">
        <f t="shared" si="7"/>
        <v>14857700.91</v>
      </c>
      <c r="AA12" s="103">
        <f t="shared" si="20"/>
        <v>1250419242.6499999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101985046.85999997</v>
      </c>
      <c r="AF12" s="103">
        <f t="shared" si="9"/>
        <v>1823867.1600000001</v>
      </c>
      <c r="AG12" s="103">
        <f t="shared" si="22"/>
        <v>103808914.01999997</v>
      </c>
      <c r="AH12" s="103">
        <f t="shared" si="10"/>
        <v>582828333.32000005</v>
      </c>
      <c r="AI12" s="103">
        <f t="shared" si="10"/>
        <v>7017727.96</v>
      </c>
      <c r="AJ12" s="109">
        <f t="shared" si="23"/>
        <v>589846061.28000009</v>
      </c>
    </row>
    <row r="13" spans="1:36" ht="15.95" customHeight="1" thickTop="1" thickBot="1" x14ac:dyDescent="0.25">
      <c r="A13" s="52" t="s">
        <v>89</v>
      </c>
      <c r="B13" s="76">
        <f t="shared" si="11"/>
        <v>3725245775.6299996</v>
      </c>
      <c r="C13" s="76">
        <f t="shared" si="12"/>
        <v>882100090.4000001</v>
      </c>
      <c r="D13" s="103">
        <f t="shared" si="0"/>
        <v>2213457.4300000002</v>
      </c>
      <c r="E13" s="103">
        <f t="shared" si="0"/>
        <v>0</v>
      </c>
      <c r="F13" s="103">
        <f t="shared" si="13"/>
        <v>2213457.4300000002</v>
      </c>
      <c r="G13" s="103">
        <f t="shared" si="1"/>
        <v>175942373.51999998</v>
      </c>
      <c r="H13" s="103">
        <f t="shared" si="1"/>
        <v>0</v>
      </c>
      <c r="I13" s="103">
        <f t="shared" si="14"/>
        <v>175942373.51999998</v>
      </c>
      <c r="J13" s="103">
        <f t="shared" si="2"/>
        <v>5732679.54</v>
      </c>
      <c r="K13" s="103">
        <f t="shared" si="2"/>
        <v>688465988.68000007</v>
      </c>
      <c r="L13" s="103">
        <f t="shared" si="15"/>
        <v>694198668.22000003</v>
      </c>
      <c r="M13" s="103">
        <f t="shared" si="3"/>
        <v>22590901.689999998</v>
      </c>
      <c r="N13" s="103">
        <f t="shared" si="3"/>
        <v>677309.75</v>
      </c>
      <c r="O13" s="103">
        <f t="shared" si="16"/>
        <v>23268211.439999998</v>
      </c>
      <c r="P13" s="103">
        <f t="shared" si="4"/>
        <v>1567308722.25</v>
      </c>
      <c r="Q13" s="103">
        <f t="shared" si="4"/>
        <v>153521523.12</v>
      </c>
      <c r="R13" s="103">
        <f t="shared" si="17"/>
        <v>1720830245.3699999</v>
      </c>
      <c r="S13" s="103">
        <f t="shared" si="5"/>
        <v>48641153.390000008</v>
      </c>
      <c r="T13" s="103">
        <f t="shared" si="5"/>
        <v>0</v>
      </c>
      <c r="U13" s="103">
        <f t="shared" si="18"/>
        <v>48641153.390000008</v>
      </c>
      <c r="V13" s="103">
        <f t="shared" si="6"/>
        <v>110482200.40000001</v>
      </c>
      <c r="W13" s="103">
        <f t="shared" si="6"/>
        <v>9587277.6300000008</v>
      </c>
      <c r="X13" s="103">
        <f t="shared" si="19"/>
        <v>120069478.03</v>
      </c>
      <c r="Y13" s="103">
        <f t="shared" si="7"/>
        <v>1364258836.0199997</v>
      </c>
      <c r="Z13" s="103">
        <f t="shared" si="7"/>
        <v>8153831.040000001</v>
      </c>
      <c r="AA13" s="103">
        <f t="shared" si="20"/>
        <v>1372412667.0599997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73687216.36999999</v>
      </c>
      <c r="AF13" s="103">
        <f t="shared" si="9"/>
        <v>2760923.69</v>
      </c>
      <c r="AG13" s="103">
        <f t="shared" si="22"/>
        <v>76448140.059999987</v>
      </c>
      <c r="AH13" s="103">
        <f t="shared" si="10"/>
        <v>354388235.02000004</v>
      </c>
      <c r="AI13" s="103">
        <f t="shared" si="10"/>
        <v>18933236.490000002</v>
      </c>
      <c r="AJ13" s="109">
        <f t="shared" si="23"/>
        <v>373321471.51000005</v>
      </c>
    </row>
    <row r="14" spans="1:36" ht="15.95" hidden="1" customHeight="1" thickTop="1" thickBot="1" x14ac:dyDescent="0.25">
      <c r="A14" s="52" t="s">
        <v>87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91</v>
      </c>
      <c r="B15" s="76">
        <f t="shared" si="11"/>
        <v>937008308.70999992</v>
      </c>
      <c r="C15" s="76">
        <f t="shared" si="12"/>
        <v>3018883.9599999995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604729.12</v>
      </c>
      <c r="H15" s="103">
        <f t="shared" si="1"/>
        <v>0</v>
      </c>
      <c r="I15" s="103">
        <f t="shared" si="14"/>
        <v>604729.12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447805.74000000005</v>
      </c>
      <c r="N15" s="103">
        <f t="shared" si="3"/>
        <v>0</v>
      </c>
      <c r="O15" s="103">
        <f t="shared" si="16"/>
        <v>447805.74000000005</v>
      </c>
      <c r="P15" s="103">
        <f t="shared" si="4"/>
        <v>95723926.330000013</v>
      </c>
      <c r="Q15" s="103">
        <f t="shared" si="4"/>
        <v>2097357.4499999997</v>
      </c>
      <c r="R15" s="103">
        <f t="shared" si="17"/>
        <v>97821283.780000016</v>
      </c>
      <c r="S15" s="103">
        <f t="shared" si="5"/>
        <v>3848878.8199999989</v>
      </c>
      <c r="T15" s="103">
        <f t="shared" si="5"/>
        <v>0.95</v>
      </c>
      <c r="U15" s="103">
        <f t="shared" si="18"/>
        <v>3848879.7699999991</v>
      </c>
      <c r="V15" s="103">
        <f t="shared" si="6"/>
        <v>1683214.65</v>
      </c>
      <c r="W15" s="103">
        <f t="shared" si="6"/>
        <v>68561.210000000006</v>
      </c>
      <c r="X15" s="103">
        <f t="shared" si="19"/>
        <v>1751775.8599999999</v>
      </c>
      <c r="Y15" s="103">
        <f t="shared" si="7"/>
        <v>779681942.99000001</v>
      </c>
      <c r="Z15" s="103">
        <f t="shared" si="7"/>
        <v>535469.79999999993</v>
      </c>
      <c r="AA15" s="103">
        <f t="shared" si="20"/>
        <v>780217412.78999996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12891187.4</v>
      </c>
      <c r="AF15" s="103">
        <f t="shared" si="9"/>
        <v>205775.38</v>
      </c>
      <c r="AG15" s="103">
        <f t="shared" si="22"/>
        <v>13096962.780000001</v>
      </c>
      <c r="AH15" s="103">
        <f t="shared" si="10"/>
        <v>42126623.659999996</v>
      </c>
      <c r="AI15" s="103">
        <f t="shared" si="10"/>
        <v>111719.17000000001</v>
      </c>
      <c r="AJ15" s="109">
        <f t="shared" si="23"/>
        <v>42238342.829999998</v>
      </c>
    </row>
    <row r="16" spans="1:36" ht="15.95" customHeight="1" thickTop="1" thickBot="1" x14ac:dyDescent="0.25">
      <c r="A16" s="52" t="s">
        <v>162</v>
      </c>
      <c r="B16" s="76">
        <f t="shared" si="11"/>
        <v>351362915.12</v>
      </c>
      <c r="C16" s="76">
        <f t="shared" si="12"/>
        <v>907282269.94999993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184934204.70000002</v>
      </c>
      <c r="H16" s="103">
        <f t="shared" si="1"/>
        <v>907282269.94999993</v>
      </c>
      <c r="I16" s="103">
        <f t="shared" si="14"/>
        <v>1092216474.6499999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11128790.75</v>
      </c>
      <c r="N16" s="103">
        <f t="shared" si="3"/>
        <v>0</v>
      </c>
      <c r="O16" s="103">
        <f t="shared" si="16"/>
        <v>11128790.75</v>
      </c>
      <c r="P16" s="103">
        <f t="shared" si="4"/>
        <v>107828951.22999999</v>
      </c>
      <c r="Q16" s="103">
        <f t="shared" si="4"/>
        <v>0</v>
      </c>
      <c r="R16" s="103">
        <f t="shared" si="17"/>
        <v>107828951.22999999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47470968.439999998</v>
      </c>
      <c r="AI16" s="103">
        <f t="shared" si="10"/>
        <v>0</v>
      </c>
      <c r="AJ16" s="109">
        <f t="shared" si="23"/>
        <v>47470968.439999998</v>
      </c>
    </row>
    <row r="17" spans="1:36" ht="15.95" customHeight="1" thickTop="1" thickBot="1" x14ac:dyDescent="0.25">
      <c r="A17" s="52" t="s">
        <v>78</v>
      </c>
      <c r="B17" s="76">
        <f t="shared" si="11"/>
        <v>880586169.31999981</v>
      </c>
      <c r="C17" s="76">
        <f t="shared" si="12"/>
        <v>977598.54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812537.7300000001</v>
      </c>
      <c r="H17" s="103">
        <f t="shared" si="1"/>
        <v>0</v>
      </c>
      <c r="I17" s="103">
        <f t="shared" si="14"/>
        <v>812537.7300000001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2681.6</v>
      </c>
      <c r="N17" s="103">
        <f t="shared" si="3"/>
        <v>0</v>
      </c>
      <c r="O17" s="103">
        <f t="shared" si="16"/>
        <v>2681.6</v>
      </c>
      <c r="P17" s="103">
        <f t="shared" si="4"/>
        <v>2811886.0699999994</v>
      </c>
      <c r="Q17" s="103">
        <f t="shared" si="4"/>
        <v>0</v>
      </c>
      <c r="R17" s="103">
        <f t="shared" si="17"/>
        <v>2811886.0699999994</v>
      </c>
      <c r="S17" s="103">
        <f t="shared" si="5"/>
        <v>783348.02999999991</v>
      </c>
      <c r="T17" s="103">
        <f t="shared" si="5"/>
        <v>0</v>
      </c>
      <c r="U17" s="103">
        <f t="shared" si="18"/>
        <v>783348.02999999991</v>
      </c>
      <c r="V17" s="103">
        <f t="shared" si="6"/>
        <v>19270680.629999999</v>
      </c>
      <c r="W17" s="103">
        <f t="shared" si="6"/>
        <v>0</v>
      </c>
      <c r="X17" s="103">
        <f t="shared" si="19"/>
        <v>19270680.629999999</v>
      </c>
      <c r="Y17" s="103">
        <f t="shared" si="7"/>
        <v>848114863.9799999</v>
      </c>
      <c r="Z17" s="103">
        <f t="shared" si="7"/>
        <v>210258.54</v>
      </c>
      <c r="AA17" s="103">
        <f t="shared" si="20"/>
        <v>848325122.51999986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7359777.6400000006</v>
      </c>
      <c r="AF17" s="103">
        <f t="shared" si="9"/>
        <v>767340</v>
      </c>
      <c r="AG17" s="103">
        <f t="shared" si="22"/>
        <v>8127117.6400000006</v>
      </c>
      <c r="AH17" s="103">
        <f t="shared" si="10"/>
        <v>1430393.6400000001</v>
      </c>
      <c r="AI17" s="103">
        <f t="shared" si="10"/>
        <v>0</v>
      </c>
      <c r="AJ17" s="109">
        <f t="shared" si="23"/>
        <v>1430393.6400000001</v>
      </c>
    </row>
    <row r="18" spans="1:36" ht="15.95" customHeight="1" thickTop="1" thickBot="1" x14ac:dyDescent="0.25">
      <c r="A18" s="52" t="s">
        <v>93</v>
      </c>
      <c r="B18" s="76">
        <f t="shared" si="11"/>
        <v>84563983.459999993</v>
      </c>
      <c r="C18" s="76">
        <f t="shared" si="12"/>
        <v>1835819404.1300001</v>
      </c>
      <c r="D18" s="103">
        <f t="shared" si="0"/>
        <v>75851865.299999997</v>
      </c>
      <c r="E18" s="103">
        <f t="shared" si="0"/>
        <v>0</v>
      </c>
      <c r="F18" s="103">
        <f t="shared" si="13"/>
        <v>75851865.299999997</v>
      </c>
      <c r="G18" s="103">
        <f t="shared" si="1"/>
        <v>8712118.1599999983</v>
      </c>
      <c r="H18" s="103">
        <f t="shared" si="1"/>
        <v>1440756.95</v>
      </c>
      <c r="I18" s="103">
        <f t="shared" si="14"/>
        <v>10152875.109999998</v>
      </c>
      <c r="J18" s="103">
        <f t="shared" si="2"/>
        <v>0</v>
      </c>
      <c r="K18" s="103">
        <f t="shared" si="2"/>
        <v>1834378647.1800001</v>
      </c>
      <c r="L18" s="103">
        <f t="shared" si="15"/>
        <v>1834378647.1800001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96</v>
      </c>
      <c r="B19" s="76">
        <f t="shared" si="11"/>
        <v>98532758.029999971</v>
      </c>
      <c r="C19" s="76">
        <f t="shared" si="12"/>
        <v>0</v>
      </c>
      <c r="D19" s="103">
        <f t="shared" si="0"/>
        <v>713575.14</v>
      </c>
      <c r="E19" s="103">
        <f t="shared" si="0"/>
        <v>0</v>
      </c>
      <c r="F19" s="103">
        <f t="shared" si="13"/>
        <v>713575.14</v>
      </c>
      <c r="G19" s="103">
        <f t="shared" si="1"/>
        <v>445491.05999999994</v>
      </c>
      <c r="H19" s="103">
        <f t="shared" si="1"/>
        <v>0</v>
      </c>
      <c r="I19" s="103">
        <f t="shared" si="14"/>
        <v>445491.05999999994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449704.77</v>
      </c>
      <c r="N19" s="103">
        <f t="shared" si="3"/>
        <v>0</v>
      </c>
      <c r="O19" s="103">
        <f t="shared" si="16"/>
        <v>449704.77</v>
      </c>
      <c r="P19" s="103">
        <f t="shared" si="4"/>
        <v>34976628.139999993</v>
      </c>
      <c r="Q19" s="103">
        <f t="shared" si="4"/>
        <v>0</v>
      </c>
      <c r="R19" s="103">
        <f t="shared" si="17"/>
        <v>34976628.139999993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1418718.1099999999</v>
      </c>
      <c r="W19" s="103">
        <f t="shared" si="6"/>
        <v>0</v>
      </c>
      <c r="X19" s="103">
        <f t="shared" si="19"/>
        <v>1418718.1099999999</v>
      </c>
      <c r="Y19" s="103">
        <f t="shared" si="7"/>
        <v>47193317.420000002</v>
      </c>
      <c r="Z19" s="103">
        <f t="shared" si="7"/>
        <v>0</v>
      </c>
      <c r="AA19" s="103">
        <f t="shared" si="20"/>
        <v>47193317.420000002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1776003.8199999998</v>
      </c>
      <c r="AF19" s="103">
        <f t="shared" si="9"/>
        <v>0</v>
      </c>
      <c r="AG19" s="103">
        <f t="shared" si="22"/>
        <v>1776003.8199999998</v>
      </c>
      <c r="AH19" s="103">
        <f t="shared" si="10"/>
        <v>10768195.009999998</v>
      </c>
      <c r="AI19" s="103">
        <f t="shared" si="10"/>
        <v>0</v>
      </c>
      <c r="AJ19" s="109">
        <f t="shared" si="23"/>
        <v>10768195.009999998</v>
      </c>
    </row>
    <row r="20" spans="1:36" ht="15.95" customHeight="1" thickTop="1" thickBot="1" x14ac:dyDescent="0.25">
      <c r="A20" s="52" t="s">
        <v>83</v>
      </c>
      <c r="B20" s="76">
        <f t="shared" si="11"/>
        <v>264876627.66999999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26332.6</v>
      </c>
      <c r="Q20" s="103">
        <f t="shared" si="4"/>
        <v>0</v>
      </c>
      <c r="R20" s="103">
        <f t="shared" si="17"/>
        <v>26332.6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264817277.83999997</v>
      </c>
      <c r="Z20" s="103">
        <f t="shared" si="7"/>
        <v>0</v>
      </c>
      <c r="AA20" s="103">
        <f t="shared" si="20"/>
        <v>264817277.83999997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9482.75</v>
      </c>
      <c r="AF20" s="103">
        <f t="shared" si="9"/>
        <v>0</v>
      </c>
      <c r="AG20" s="103">
        <f t="shared" si="22"/>
        <v>9482.75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164</v>
      </c>
      <c r="B21" s="76">
        <f t="shared" si="11"/>
        <v>10908.619999999999</v>
      </c>
      <c r="C21" s="76">
        <f t="shared" si="12"/>
        <v>10406</v>
      </c>
      <c r="D21" s="103">
        <f t="shared" si="0"/>
        <v>2413.79</v>
      </c>
      <c r="E21" s="103">
        <f t="shared" si="0"/>
        <v>0</v>
      </c>
      <c r="F21" s="103">
        <f t="shared" si="13"/>
        <v>2413.79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10406</v>
      </c>
      <c r="L21" s="103">
        <f t="shared" si="15"/>
        <v>10406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8494.83</v>
      </c>
      <c r="AI21" s="103">
        <f t="shared" si="10"/>
        <v>0</v>
      </c>
      <c r="AJ21" s="109">
        <f t="shared" si="23"/>
        <v>8494.83</v>
      </c>
    </row>
    <row r="22" spans="1:36" ht="15.95" customHeight="1" thickTop="1" thickBot="1" x14ac:dyDescent="0.25">
      <c r="A22" s="52" t="s">
        <v>81</v>
      </c>
      <c r="B22" s="76">
        <f t="shared" si="11"/>
        <v>343036617.61000007</v>
      </c>
      <c r="C22" s="76">
        <f t="shared" si="12"/>
        <v>6539483.4099999992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131862290.60000001</v>
      </c>
      <c r="H22" s="103">
        <f t="shared" si="1"/>
        <v>465414.93</v>
      </c>
      <c r="I22" s="103">
        <f t="shared" si="14"/>
        <v>132327705.53000002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39123263.879999995</v>
      </c>
      <c r="Q22" s="103">
        <f t="shared" si="4"/>
        <v>4480968.3899999997</v>
      </c>
      <c r="R22" s="103">
        <f t="shared" si="17"/>
        <v>43604232.269999996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153702.24000000002</v>
      </c>
      <c r="W22" s="103">
        <f t="shared" si="6"/>
        <v>142890.41</v>
      </c>
      <c r="X22" s="103">
        <f t="shared" si="19"/>
        <v>296592.65000000002</v>
      </c>
      <c r="Y22" s="103">
        <f t="shared" si="7"/>
        <v>155201765.09</v>
      </c>
      <c r="Z22" s="103">
        <f t="shared" si="7"/>
        <v>506615.20999999996</v>
      </c>
      <c r="AA22" s="103">
        <f t="shared" si="20"/>
        <v>155708380.30000001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10295198.129999999</v>
      </c>
      <c r="AF22" s="103">
        <f t="shared" si="9"/>
        <v>376754.38</v>
      </c>
      <c r="AG22" s="103">
        <f t="shared" si="22"/>
        <v>10671952.51</v>
      </c>
      <c r="AH22" s="103">
        <f t="shared" si="10"/>
        <v>6400397.6699999999</v>
      </c>
      <c r="AI22" s="103">
        <f t="shared" si="10"/>
        <v>566840.09000000008</v>
      </c>
      <c r="AJ22" s="109">
        <f t="shared" si="23"/>
        <v>6967237.7599999998</v>
      </c>
    </row>
    <row r="23" spans="1:36" ht="15.95" customHeight="1" thickTop="1" thickBot="1" x14ac:dyDescent="0.25">
      <c r="A23" s="52" t="s">
        <v>80</v>
      </c>
      <c r="B23" s="76">
        <f t="shared" si="11"/>
        <v>444929020.92000008</v>
      </c>
      <c r="C23" s="76">
        <f t="shared" si="12"/>
        <v>65652951.449999996</v>
      </c>
      <c r="D23" s="103">
        <f t="shared" si="0"/>
        <v>5129016.4699999988</v>
      </c>
      <c r="E23" s="103">
        <f t="shared" si="0"/>
        <v>38140137.119999997</v>
      </c>
      <c r="F23" s="103">
        <f t="shared" si="13"/>
        <v>43269153.589999996</v>
      </c>
      <c r="G23" s="103">
        <f t="shared" si="1"/>
        <v>29118413.770000003</v>
      </c>
      <c r="H23" s="103">
        <f t="shared" si="1"/>
        <v>27260711.589999996</v>
      </c>
      <c r="I23" s="103">
        <f t="shared" si="14"/>
        <v>56379125.359999999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28262871.120000001</v>
      </c>
      <c r="Q23" s="103">
        <f t="shared" si="4"/>
        <v>252102.74</v>
      </c>
      <c r="R23" s="103">
        <f t="shared" si="17"/>
        <v>28514973.859999999</v>
      </c>
      <c r="S23" s="103">
        <f t="shared" si="5"/>
        <v>2861978.6500000004</v>
      </c>
      <c r="T23" s="103">
        <f t="shared" si="5"/>
        <v>0</v>
      </c>
      <c r="U23" s="103">
        <f t="shared" si="18"/>
        <v>2861978.6500000004</v>
      </c>
      <c r="V23" s="103">
        <f t="shared" si="6"/>
        <v>276489.23</v>
      </c>
      <c r="W23" s="103">
        <f t="shared" si="6"/>
        <v>0</v>
      </c>
      <c r="X23" s="103">
        <f t="shared" si="19"/>
        <v>276489.23</v>
      </c>
      <c r="Y23" s="103">
        <f t="shared" si="7"/>
        <v>331550967.46000004</v>
      </c>
      <c r="Z23" s="103">
        <f t="shared" si="7"/>
        <v>0</v>
      </c>
      <c r="AA23" s="103">
        <f t="shared" si="20"/>
        <v>331550967.46000004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11629407.919999998</v>
      </c>
      <c r="AF23" s="103">
        <f t="shared" si="9"/>
        <v>0</v>
      </c>
      <c r="AG23" s="103">
        <f t="shared" si="22"/>
        <v>11629407.919999998</v>
      </c>
      <c r="AH23" s="103">
        <f t="shared" si="10"/>
        <v>36099876.299999997</v>
      </c>
      <c r="AI23" s="103">
        <f t="shared" si="10"/>
        <v>0</v>
      </c>
      <c r="AJ23" s="109">
        <f t="shared" si="23"/>
        <v>36099876.299999997</v>
      </c>
    </row>
    <row r="24" spans="1:36" ht="15.95" customHeight="1" thickTop="1" thickBot="1" x14ac:dyDescent="0.25">
      <c r="A24" s="52" t="s">
        <v>104</v>
      </c>
      <c r="B24" s="76">
        <f t="shared" si="11"/>
        <v>565124560.32000005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309600.09000000003</v>
      </c>
      <c r="H24" s="103">
        <f t="shared" si="1"/>
        <v>0</v>
      </c>
      <c r="I24" s="103">
        <f t="shared" si="14"/>
        <v>309600.09000000003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2408984.98</v>
      </c>
      <c r="Q24" s="103">
        <f t="shared" si="4"/>
        <v>0</v>
      </c>
      <c r="R24" s="103">
        <f t="shared" si="17"/>
        <v>2408984.98</v>
      </c>
      <c r="S24" s="103">
        <f t="shared" si="5"/>
        <v>304606.77</v>
      </c>
      <c r="T24" s="103">
        <f t="shared" si="5"/>
        <v>0</v>
      </c>
      <c r="U24" s="103">
        <f t="shared" si="18"/>
        <v>304606.77</v>
      </c>
      <c r="V24" s="103">
        <f t="shared" si="6"/>
        <v>2906916.0300000003</v>
      </c>
      <c r="W24" s="103">
        <f t="shared" si="6"/>
        <v>0</v>
      </c>
      <c r="X24" s="103">
        <f t="shared" si="19"/>
        <v>2906916.0300000003</v>
      </c>
      <c r="Y24" s="103">
        <f t="shared" si="7"/>
        <v>488688318.31999999</v>
      </c>
      <c r="Z24" s="103">
        <f t="shared" si="7"/>
        <v>0</v>
      </c>
      <c r="AA24" s="103">
        <f t="shared" si="20"/>
        <v>488688318.31999999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68522813.520000011</v>
      </c>
      <c r="AF24" s="103">
        <f t="shared" si="9"/>
        <v>0</v>
      </c>
      <c r="AG24" s="103">
        <f t="shared" si="22"/>
        <v>68522813.520000011</v>
      </c>
      <c r="AH24" s="103">
        <f t="shared" si="10"/>
        <v>1983320.61</v>
      </c>
      <c r="AI24" s="103">
        <f t="shared" si="10"/>
        <v>0</v>
      </c>
      <c r="AJ24" s="109">
        <f t="shared" si="23"/>
        <v>1983320.61</v>
      </c>
    </row>
    <row r="25" spans="1:36" ht="15.95" customHeight="1" thickTop="1" thickBot="1" x14ac:dyDescent="0.25">
      <c r="A25" s="52" t="s">
        <v>79</v>
      </c>
      <c r="B25" s="76">
        <f t="shared" si="11"/>
        <v>456661420.38</v>
      </c>
      <c r="C25" s="76">
        <f t="shared" si="12"/>
        <v>803626686.1500001</v>
      </c>
      <c r="D25" s="103">
        <f t="shared" si="0"/>
        <v>505870.1</v>
      </c>
      <c r="E25" s="103">
        <f t="shared" si="0"/>
        <v>0</v>
      </c>
      <c r="F25" s="103">
        <f t="shared" si="13"/>
        <v>505870.1</v>
      </c>
      <c r="G25" s="103">
        <f t="shared" si="1"/>
        <v>20060147.420000002</v>
      </c>
      <c r="H25" s="103">
        <f t="shared" si="1"/>
        <v>799502503.31000006</v>
      </c>
      <c r="I25" s="103">
        <f t="shared" si="14"/>
        <v>819562650.73000002</v>
      </c>
      <c r="J25" s="103">
        <f t="shared" si="2"/>
        <v>0</v>
      </c>
      <c r="K25" s="103">
        <f t="shared" si="2"/>
        <v>252565.22</v>
      </c>
      <c r="L25" s="103">
        <f t="shared" si="15"/>
        <v>252565.22</v>
      </c>
      <c r="M25" s="103">
        <f t="shared" si="3"/>
        <v>713143.57000000007</v>
      </c>
      <c r="N25" s="103">
        <f t="shared" si="3"/>
        <v>1262683.2</v>
      </c>
      <c r="O25" s="103">
        <f t="shared" si="16"/>
        <v>1975826.77</v>
      </c>
      <c r="P25" s="103">
        <f t="shared" si="4"/>
        <v>80731803.260000005</v>
      </c>
      <c r="Q25" s="103">
        <f t="shared" si="4"/>
        <v>195164.71000000002</v>
      </c>
      <c r="R25" s="103">
        <f t="shared" si="17"/>
        <v>80926967.969999999</v>
      </c>
      <c r="S25" s="103">
        <f t="shared" si="5"/>
        <v>61016343.680000007</v>
      </c>
      <c r="T25" s="103">
        <f t="shared" si="5"/>
        <v>1270586.17</v>
      </c>
      <c r="U25" s="103">
        <f t="shared" si="18"/>
        <v>62286929.850000009</v>
      </c>
      <c r="V25" s="103">
        <f t="shared" si="6"/>
        <v>2760039.43</v>
      </c>
      <c r="W25" s="103">
        <f t="shared" si="6"/>
        <v>14051.72</v>
      </c>
      <c r="X25" s="103">
        <f t="shared" si="19"/>
        <v>2774091.1500000004</v>
      </c>
      <c r="Y25" s="103">
        <f t="shared" si="7"/>
        <v>195253422.66999999</v>
      </c>
      <c r="Z25" s="103">
        <f t="shared" si="7"/>
        <v>1027891.54</v>
      </c>
      <c r="AA25" s="103">
        <f t="shared" si="20"/>
        <v>196281314.20999998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45565724.729999997</v>
      </c>
      <c r="AF25" s="103">
        <f t="shared" si="9"/>
        <v>79838.02</v>
      </c>
      <c r="AG25" s="103">
        <f t="shared" si="22"/>
        <v>45645562.75</v>
      </c>
      <c r="AH25" s="103">
        <f t="shared" si="10"/>
        <v>50054925.519999996</v>
      </c>
      <c r="AI25" s="103">
        <f t="shared" si="10"/>
        <v>21402.26</v>
      </c>
      <c r="AJ25" s="109">
        <f t="shared" si="23"/>
        <v>50076327.779999994</v>
      </c>
    </row>
    <row r="26" spans="1:36" ht="15.95" hidden="1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98</v>
      </c>
      <c r="B27" s="76">
        <f t="shared" si="11"/>
        <v>16921419.599999998</v>
      </c>
      <c r="C27" s="76">
        <f t="shared" si="12"/>
        <v>307087857.56999999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16921419.599999998</v>
      </c>
      <c r="H27" s="103">
        <f t="shared" si="1"/>
        <v>0</v>
      </c>
      <c r="I27" s="103">
        <f t="shared" si="14"/>
        <v>16921419.599999998</v>
      </c>
      <c r="J27" s="103">
        <f t="shared" si="2"/>
        <v>0</v>
      </c>
      <c r="K27" s="103">
        <f t="shared" si="2"/>
        <v>307087857.56999999</v>
      </c>
      <c r="L27" s="103">
        <f t="shared" si="15"/>
        <v>307087857.56999999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90</v>
      </c>
      <c r="B28" s="76">
        <f t="shared" si="11"/>
        <v>63035846.279999994</v>
      </c>
      <c r="C28" s="76">
        <f t="shared" si="12"/>
        <v>72386871.24000001</v>
      </c>
      <c r="D28" s="103">
        <f t="shared" si="0"/>
        <v>1737911.8499999999</v>
      </c>
      <c r="E28" s="103">
        <f t="shared" si="0"/>
        <v>0</v>
      </c>
      <c r="F28" s="103">
        <f t="shared" si="13"/>
        <v>1737911.8499999999</v>
      </c>
      <c r="G28" s="103">
        <f t="shared" si="1"/>
        <v>449960.31</v>
      </c>
      <c r="H28" s="103">
        <f t="shared" si="1"/>
        <v>0</v>
      </c>
      <c r="I28" s="103">
        <f t="shared" si="14"/>
        <v>449960.31</v>
      </c>
      <c r="J28" s="103">
        <f t="shared" si="2"/>
        <v>0</v>
      </c>
      <c r="K28" s="103">
        <f t="shared" si="2"/>
        <v>72386873.74000001</v>
      </c>
      <c r="L28" s="103">
        <f t="shared" si="15"/>
        <v>72386873.74000001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164968.41</v>
      </c>
      <c r="Q28" s="103">
        <f t="shared" si="4"/>
        <v>0</v>
      </c>
      <c r="R28" s="103">
        <f t="shared" si="17"/>
        <v>164968.41</v>
      </c>
      <c r="S28" s="103">
        <f t="shared" si="5"/>
        <v>706759.19</v>
      </c>
      <c r="T28" s="103">
        <f t="shared" si="5"/>
        <v>0</v>
      </c>
      <c r="U28" s="103">
        <f t="shared" si="18"/>
        <v>706759.19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49458031.299999997</v>
      </c>
      <c r="Z28" s="103">
        <f t="shared" si="7"/>
        <v>-2.5</v>
      </c>
      <c r="AA28" s="103">
        <f t="shared" si="20"/>
        <v>49458028.799999997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5905346.8900000006</v>
      </c>
      <c r="AF28" s="103">
        <f t="shared" si="9"/>
        <v>0</v>
      </c>
      <c r="AG28" s="103">
        <f t="shared" si="22"/>
        <v>5905346.8900000006</v>
      </c>
      <c r="AH28" s="103">
        <f t="shared" si="10"/>
        <v>4612868.33</v>
      </c>
      <c r="AI28" s="103">
        <f t="shared" si="10"/>
        <v>0</v>
      </c>
      <c r="AJ28" s="109">
        <f t="shared" si="23"/>
        <v>4612868.33</v>
      </c>
    </row>
    <row r="29" spans="1:36" ht="15.95" customHeight="1" thickTop="1" thickBot="1" x14ac:dyDescent="0.25">
      <c r="A29" s="52" t="s">
        <v>99</v>
      </c>
      <c r="B29" s="76">
        <f t="shared" si="11"/>
        <v>571693487.54999995</v>
      </c>
      <c r="C29" s="76">
        <f t="shared" si="12"/>
        <v>1955.37</v>
      </c>
      <c r="D29" s="103">
        <f t="shared" ref="D29:E46" si="24">D88+D147+D206+D265+D322+D382+D439+D497+D555+D614+D673+D732</f>
        <v>8540403.5200000014</v>
      </c>
      <c r="E29" s="103">
        <f t="shared" si="24"/>
        <v>0</v>
      </c>
      <c r="F29" s="103">
        <f t="shared" si="13"/>
        <v>8540403.5200000014</v>
      </c>
      <c r="G29" s="103">
        <f t="shared" ref="G29:H46" si="25">G88+G147+G206+G265+G322+G382+G439+G497+G555+G614+G673+G732</f>
        <v>124405.49</v>
      </c>
      <c r="H29" s="103">
        <f t="shared" si="25"/>
        <v>0</v>
      </c>
      <c r="I29" s="103">
        <f t="shared" si="14"/>
        <v>124405.49</v>
      </c>
      <c r="J29" s="103">
        <f t="shared" ref="J29:K46" si="26">J88+J147+J206+J265+J322+J382+J439+J497+J555+J614+J673+J732</f>
        <v>2613.2199999999998</v>
      </c>
      <c r="K29" s="103">
        <f t="shared" si="26"/>
        <v>1955.37</v>
      </c>
      <c r="L29" s="103">
        <f t="shared" si="15"/>
        <v>4568.59</v>
      </c>
      <c r="M29" s="103">
        <f t="shared" ref="M29:N46" si="27">M88+M147+M206+M265+M322+M382+M439+M497+M555+M614+M673+M732</f>
        <v>171797.34999999998</v>
      </c>
      <c r="N29" s="103">
        <f t="shared" si="27"/>
        <v>0</v>
      </c>
      <c r="O29" s="103">
        <f t="shared" si="16"/>
        <v>171797.34999999998</v>
      </c>
      <c r="P29" s="103">
        <f t="shared" ref="P29:Q46" si="28">P88+P147+P206+P265+P322+P382+P439+P497+P555+P614+P673+P732</f>
        <v>13064213.15</v>
      </c>
      <c r="Q29" s="103">
        <f t="shared" si="28"/>
        <v>0</v>
      </c>
      <c r="R29" s="103">
        <f t="shared" si="17"/>
        <v>13064213.15</v>
      </c>
      <c r="S29" s="103">
        <f t="shared" ref="S29:T46" si="29">S88+S147+S206+S265+S322+S382+S439+S497+S555+S614+S673+S732</f>
        <v>651887.24000000011</v>
      </c>
      <c r="T29" s="103">
        <f t="shared" si="29"/>
        <v>0</v>
      </c>
      <c r="U29" s="103">
        <f t="shared" si="18"/>
        <v>651887.24000000011</v>
      </c>
      <c r="V29" s="103">
        <f t="shared" ref="V29:W46" si="30">V88+V147+V206+V265+V322+V382+V439+V497+V555+V614+V673+V732</f>
        <v>22016.31</v>
      </c>
      <c r="W29" s="103">
        <f t="shared" si="30"/>
        <v>0</v>
      </c>
      <c r="X29" s="103">
        <f t="shared" si="19"/>
        <v>22016.31</v>
      </c>
      <c r="Y29" s="103">
        <f t="shared" ref="Y29:Z46" si="31">Y88+Y147+Y206+Y265+Y322+Y382+Y439+Y497+Y555+Y614+Y673+Y732</f>
        <v>329420258.50999993</v>
      </c>
      <c r="Z29" s="103">
        <f t="shared" si="31"/>
        <v>0</v>
      </c>
      <c r="AA29" s="103">
        <f t="shared" si="20"/>
        <v>329420258.50999993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199901690.13</v>
      </c>
      <c r="AF29" s="103">
        <f t="shared" si="33"/>
        <v>0</v>
      </c>
      <c r="AG29" s="103">
        <f t="shared" si="22"/>
        <v>199901690.13</v>
      </c>
      <c r="AH29" s="103">
        <f t="shared" ref="AH29:AI46" si="34">AH88+AH147+AH206+AH265+AH322+AH382+AH439+AH497+AH555+AH614+AH673+AH732</f>
        <v>19794202.629999995</v>
      </c>
      <c r="AI29" s="103">
        <f t="shared" si="34"/>
        <v>0</v>
      </c>
      <c r="AJ29" s="109">
        <f t="shared" si="23"/>
        <v>19794202.629999995</v>
      </c>
    </row>
    <row r="30" spans="1:36" ht="15.95" customHeight="1" thickTop="1" thickBot="1" x14ac:dyDescent="0.25">
      <c r="A30" s="51" t="s">
        <v>112</v>
      </c>
      <c r="B30" s="76">
        <f t="shared" si="11"/>
        <v>485729904.87999994</v>
      </c>
      <c r="C30" s="76">
        <f t="shared" si="12"/>
        <v>-1380749.2099999997</v>
      </c>
      <c r="D30" s="103">
        <f t="shared" si="24"/>
        <v>228743.66999999995</v>
      </c>
      <c r="E30" s="103">
        <f t="shared" si="24"/>
        <v>0</v>
      </c>
      <c r="F30" s="103">
        <f t="shared" si="13"/>
        <v>228743.66999999995</v>
      </c>
      <c r="G30" s="103">
        <f t="shared" si="25"/>
        <v>2976834.4499999997</v>
      </c>
      <c r="H30" s="103">
        <f t="shared" si="25"/>
        <v>0</v>
      </c>
      <c r="I30" s="103">
        <f t="shared" si="14"/>
        <v>2976834.4499999997</v>
      </c>
      <c r="J30" s="103">
        <f t="shared" si="26"/>
        <v>0</v>
      </c>
      <c r="K30" s="103">
        <f t="shared" si="26"/>
        <v>-1380749.2099999997</v>
      </c>
      <c r="L30" s="103">
        <f t="shared" si="15"/>
        <v>-1380749.2099999997</v>
      </c>
      <c r="M30" s="103">
        <f t="shared" si="27"/>
        <v>347160.5</v>
      </c>
      <c r="N30" s="103">
        <f t="shared" si="27"/>
        <v>0</v>
      </c>
      <c r="O30" s="103">
        <f t="shared" si="16"/>
        <v>347160.5</v>
      </c>
      <c r="P30" s="103">
        <f t="shared" si="28"/>
        <v>6605856.3200000003</v>
      </c>
      <c r="Q30" s="103">
        <f t="shared" si="28"/>
        <v>0</v>
      </c>
      <c r="R30" s="103">
        <f t="shared" si="17"/>
        <v>6605856.3200000003</v>
      </c>
      <c r="S30" s="103">
        <f t="shared" si="29"/>
        <v>1459308.84</v>
      </c>
      <c r="T30" s="103">
        <f t="shared" si="29"/>
        <v>0</v>
      </c>
      <c r="U30" s="103">
        <f t="shared" si="18"/>
        <v>1459308.84</v>
      </c>
      <c r="V30" s="103">
        <f t="shared" si="30"/>
        <v>63595.5</v>
      </c>
      <c r="W30" s="103">
        <f t="shared" si="30"/>
        <v>0</v>
      </c>
      <c r="X30" s="103">
        <f t="shared" si="19"/>
        <v>63595.5</v>
      </c>
      <c r="Y30" s="103">
        <f t="shared" si="31"/>
        <v>469865418.11999995</v>
      </c>
      <c r="Z30" s="103">
        <f t="shared" si="31"/>
        <v>0</v>
      </c>
      <c r="AA30" s="103">
        <f t="shared" si="20"/>
        <v>469865418.11999995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286717.53999999998</v>
      </c>
      <c r="AF30" s="103">
        <f t="shared" si="33"/>
        <v>0</v>
      </c>
      <c r="AG30" s="103">
        <f t="shared" si="22"/>
        <v>286717.53999999998</v>
      </c>
      <c r="AH30" s="103">
        <f t="shared" si="34"/>
        <v>3896269.9400000004</v>
      </c>
      <c r="AI30" s="103">
        <f t="shared" si="34"/>
        <v>0</v>
      </c>
      <c r="AJ30" s="109">
        <f t="shared" si="23"/>
        <v>3896269.9400000004</v>
      </c>
    </row>
    <row r="31" spans="1:36" ht="15.95" customHeight="1" thickTop="1" thickBot="1" x14ac:dyDescent="0.25">
      <c r="A31" s="52" t="s">
        <v>103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56057439.18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56057439.18</v>
      </c>
      <c r="Z32" s="103">
        <f t="shared" si="31"/>
        <v>0</v>
      </c>
      <c r="AA32" s="103">
        <f t="shared" si="20"/>
        <v>56057439.18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hidden="1" customHeight="1" thickTop="1" thickBot="1" x14ac:dyDescent="0.25">
      <c r="A33" s="52" t="s">
        <v>102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111</v>
      </c>
      <c r="B34" s="76">
        <f t="shared" si="11"/>
        <v>413169423.60000002</v>
      </c>
      <c r="C34" s="76">
        <f t="shared" si="12"/>
        <v>4699017.8099999996</v>
      </c>
      <c r="D34" s="103">
        <f t="shared" si="24"/>
        <v>1099167.02</v>
      </c>
      <c r="E34" s="103">
        <f t="shared" si="24"/>
        <v>0</v>
      </c>
      <c r="F34" s="103">
        <f t="shared" si="13"/>
        <v>1099167.02</v>
      </c>
      <c r="G34" s="103">
        <f t="shared" si="25"/>
        <v>18396867.899999999</v>
      </c>
      <c r="H34" s="103">
        <f t="shared" si="25"/>
        <v>0</v>
      </c>
      <c r="I34" s="103">
        <f t="shared" si="14"/>
        <v>18396867.899999999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33012775.780000005</v>
      </c>
      <c r="N34" s="103">
        <f t="shared" si="27"/>
        <v>0</v>
      </c>
      <c r="O34" s="103">
        <f t="shared" si="16"/>
        <v>33012775.780000005</v>
      </c>
      <c r="P34" s="103">
        <f t="shared" si="28"/>
        <v>142116793.28999999</v>
      </c>
      <c r="Q34" s="103">
        <f t="shared" si="28"/>
        <v>4213155.46</v>
      </c>
      <c r="R34" s="103">
        <f t="shared" si="17"/>
        <v>146329948.75</v>
      </c>
      <c r="S34" s="103">
        <f t="shared" si="29"/>
        <v>3025360.6499999994</v>
      </c>
      <c r="T34" s="103">
        <f t="shared" si="29"/>
        <v>0.51</v>
      </c>
      <c r="U34" s="103">
        <f t="shared" si="18"/>
        <v>3025361.1599999992</v>
      </c>
      <c r="V34" s="103">
        <f t="shared" si="30"/>
        <v>6269267.3200000003</v>
      </c>
      <c r="W34" s="103">
        <f t="shared" si="30"/>
        <v>45668.68</v>
      </c>
      <c r="X34" s="103">
        <f t="shared" si="19"/>
        <v>6314936</v>
      </c>
      <c r="Y34" s="103">
        <f t="shared" si="31"/>
        <v>182084062.09999999</v>
      </c>
      <c r="Z34" s="103">
        <f t="shared" si="31"/>
        <v>5842.85</v>
      </c>
      <c r="AA34" s="103">
        <f t="shared" si="20"/>
        <v>182089904.94999999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5630412.8500000015</v>
      </c>
      <c r="AF34" s="103">
        <f t="shared" si="33"/>
        <v>249856.49</v>
      </c>
      <c r="AG34" s="103">
        <f t="shared" si="22"/>
        <v>5880269.3400000017</v>
      </c>
      <c r="AH34" s="103">
        <f t="shared" si="34"/>
        <v>21534716.690000001</v>
      </c>
      <c r="AI34" s="103">
        <f t="shared" si="34"/>
        <v>184493.82</v>
      </c>
      <c r="AJ34" s="109">
        <f t="shared" si="23"/>
        <v>21719210.510000002</v>
      </c>
    </row>
    <row r="35" spans="1:36" ht="15.95" customHeight="1" thickTop="1" thickBot="1" x14ac:dyDescent="0.25">
      <c r="A35" s="52" t="s">
        <v>113</v>
      </c>
      <c r="B35" s="76">
        <f t="shared" si="11"/>
        <v>745252803.19999993</v>
      </c>
      <c r="C35" s="76">
        <f t="shared" si="12"/>
        <v>8658222945.3700008</v>
      </c>
      <c r="D35" s="103">
        <f t="shared" si="24"/>
        <v>39368223.329999998</v>
      </c>
      <c r="E35" s="103">
        <f t="shared" si="24"/>
        <v>0.20999999999999996</v>
      </c>
      <c r="F35" s="103">
        <f t="shared" si="13"/>
        <v>39368223.539999999</v>
      </c>
      <c r="G35" s="103">
        <f t="shared" si="25"/>
        <v>235475081.26999998</v>
      </c>
      <c r="H35" s="103">
        <f t="shared" si="25"/>
        <v>54159145.549999997</v>
      </c>
      <c r="I35" s="103">
        <f t="shared" si="14"/>
        <v>289634226.81999999</v>
      </c>
      <c r="J35" s="103">
        <f t="shared" si="26"/>
        <v>0</v>
      </c>
      <c r="K35" s="103">
        <f t="shared" si="26"/>
        <v>8600160077.2999992</v>
      </c>
      <c r="L35" s="103">
        <f t="shared" si="15"/>
        <v>8600160077.2999992</v>
      </c>
      <c r="M35" s="103">
        <f t="shared" si="27"/>
        <v>26543622.059999999</v>
      </c>
      <c r="N35" s="103">
        <f t="shared" si="27"/>
        <v>0.02</v>
      </c>
      <c r="O35" s="103">
        <f t="shared" si="16"/>
        <v>26543622.079999998</v>
      </c>
      <c r="P35" s="103">
        <f t="shared" si="28"/>
        <v>129313449.73</v>
      </c>
      <c r="Q35" s="103">
        <f t="shared" si="28"/>
        <v>2851455.2</v>
      </c>
      <c r="R35" s="103">
        <f t="shared" si="17"/>
        <v>132164904.93000001</v>
      </c>
      <c r="S35" s="103">
        <f t="shared" si="29"/>
        <v>998724.30999999982</v>
      </c>
      <c r="T35" s="103">
        <f t="shared" si="29"/>
        <v>0</v>
      </c>
      <c r="U35" s="103">
        <f t="shared" si="18"/>
        <v>998724.30999999982</v>
      </c>
      <c r="V35" s="103">
        <f t="shared" si="30"/>
        <v>1958071.54</v>
      </c>
      <c r="W35" s="103">
        <f t="shared" si="30"/>
        <v>0.59</v>
      </c>
      <c r="X35" s="103">
        <f t="shared" si="19"/>
        <v>1958072.1300000001</v>
      </c>
      <c r="Y35" s="103">
        <f t="shared" si="31"/>
        <v>282986649.35999995</v>
      </c>
      <c r="Z35" s="103">
        <f t="shared" si="31"/>
        <v>577167.43999999994</v>
      </c>
      <c r="AA35" s="103">
        <f t="shared" si="20"/>
        <v>283563816.79999995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8687563.6399999987</v>
      </c>
      <c r="AF35" s="103">
        <f t="shared" si="33"/>
        <v>73216.819999999992</v>
      </c>
      <c r="AG35" s="103">
        <f t="shared" si="22"/>
        <v>8760780.459999999</v>
      </c>
      <c r="AH35" s="103">
        <f t="shared" si="34"/>
        <v>19921417.960000001</v>
      </c>
      <c r="AI35" s="103">
        <f t="shared" si="34"/>
        <v>401882.24</v>
      </c>
      <c r="AJ35" s="109">
        <f t="shared" si="23"/>
        <v>20323300.199999999</v>
      </c>
    </row>
    <row r="36" spans="1:36" ht="15.95" customHeight="1" thickTop="1" thickBot="1" x14ac:dyDescent="0.25">
      <c r="A36" s="52" t="s">
        <v>116</v>
      </c>
      <c r="B36" s="76">
        <f t="shared" si="11"/>
        <v>216785616.03000003</v>
      </c>
      <c r="C36" s="76">
        <f t="shared" si="12"/>
        <v>1271255.6099999999</v>
      </c>
      <c r="D36" s="103">
        <f t="shared" si="24"/>
        <v>8450.43</v>
      </c>
      <c r="E36" s="103">
        <f t="shared" si="24"/>
        <v>0</v>
      </c>
      <c r="F36" s="103">
        <f t="shared" si="13"/>
        <v>8450.43</v>
      </c>
      <c r="G36" s="103">
        <f t="shared" si="25"/>
        <v>976552.23</v>
      </c>
      <c r="H36" s="103">
        <f t="shared" si="25"/>
        <v>0</v>
      </c>
      <c r="I36" s="103">
        <f t="shared" si="14"/>
        <v>976552.23</v>
      </c>
      <c r="J36" s="103">
        <f t="shared" si="26"/>
        <v>0</v>
      </c>
      <c r="K36" s="103">
        <f t="shared" si="26"/>
        <v>891540.67999999993</v>
      </c>
      <c r="L36" s="103">
        <f t="shared" si="15"/>
        <v>891540.67999999993</v>
      </c>
      <c r="M36" s="103">
        <f t="shared" si="27"/>
        <v>306315.66000000003</v>
      </c>
      <c r="N36" s="103">
        <f t="shared" si="27"/>
        <v>0</v>
      </c>
      <c r="O36" s="103">
        <f t="shared" si="16"/>
        <v>306315.66000000003</v>
      </c>
      <c r="P36" s="103">
        <f t="shared" si="28"/>
        <v>15577999.400000002</v>
      </c>
      <c r="Q36" s="103">
        <f t="shared" si="28"/>
        <v>40017.199999999997</v>
      </c>
      <c r="R36" s="103">
        <f t="shared" si="17"/>
        <v>15618016.600000001</v>
      </c>
      <c r="S36" s="103">
        <f t="shared" si="29"/>
        <v>770995.88</v>
      </c>
      <c r="T36" s="103">
        <f t="shared" si="29"/>
        <v>0</v>
      </c>
      <c r="U36" s="103">
        <f t="shared" si="18"/>
        <v>770995.88</v>
      </c>
      <c r="V36" s="103">
        <f t="shared" si="30"/>
        <v>8695105.7200000007</v>
      </c>
      <c r="W36" s="103">
        <f t="shared" si="30"/>
        <v>0</v>
      </c>
      <c r="X36" s="103">
        <f t="shared" si="19"/>
        <v>8695105.7200000007</v>
      </c>
      <c r="Y36" s="103">
        <f t="shared" si="31"/>
        <v>178074857.08000001</v>
      </c>
      <c r="Z36" s="103">
        <f t="shared" si="31"/>
        <v>214781.47999999998</v>
      </c>
      <c r="AA36" s="103">
        <f t="shared" si="20"/>
        <v>178289638.56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3616078.86</v>
      </c>
      <c r="AF36" s="103">
        <f t="shared" si="33"/>
        <v>76625</v>
      </c>
      <c r="AG36" s="103">
        <f t="shared" si="22"/>
        <v>3692703.86</v>
      </c>
      <c r="AH36" s="103">
        <f t="shared" si="34"/>
        <v>8759260.7699999996</v>
      </c>
      <c r="AI36" s="103">
        <f t="shared" si="34"/>
        <v>48291.25</v>
      </c>
      <c r="AJ36" s="109">
        <f t="shared" si="23"/>
        <v>8807552.0199999996</v>
      </c>
    </row>
    <row r="37" spans="1:36" ht="15.95" customHeight="1" thickTop="1" thickBot="1" x14ac:dyDescent="0.25">
      <c r="A37" s="52" t="s">
        <v>121</v>
      </c>
      <c r="B37" s="76">
        <f t="shared" si="11"/>
        <v>191567293.94</v>
      </c>
      <c r="C37" s="76">
        <f t="shared" si="12"/>
        <v>1311669.04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5554781.6600000001</v>
      </c>
      <c r="H37" s="103">
        <f t="shared" si="25"/>
        <v>55193.06</v>
      </c>
      <c r="I37" s="103">
        <f t="shared" si="14"/>
        <v>5609974.7199999997</v>
      </c>
      <c r="J37" s="103">
        <f t="shared" si="26"/>
        <v>5172.41</v>
      </c>
      <c r="K37" s="103">
        <f t="shared" si="26"/>
        <v>1238074</v>
      </c>
      <c r="L37" s="103">
        <f t="shared" si="15"/>
        <v>1243246.4099999999</v>
      </c>
      <c r="M37" s="103">
        <f t="shared" si="27"/>
        <v>59040.55</v>
      </c>
      <c r="N37" s="103">
        <f t="shared" si="27"/>
        <v>0</v>
      </c>
      <c r="O37" s="103">
        <f t="shared" si="16"/>
        <v>59040.55</v>
      </c>
      <c r="P37" s="103">
        <f t="shared" si="28"/>
        <v>6563025.9500000002</v>
      </c>
      <c r="Q37" s="103">
        <f t="shared" si="28"/>
        <v>0</v>
      </c>
      <c r="R37" s="103">
        <f t="shared" si="17"/>
        <v>6563025.9500000002</v>
      </c>
      <c r="S37" s="103">
        <f t="shared" si="29"/>
        <v>768843.05</v>
      </c>
      <c r="T37" s="103">
        <f t="shared" si="29"/>
        <v>0</v>
      </c>
      <c r="U37" s="103">
        <f t="shared" si="18"/>
        <v>768843.05</v>
      </c>
      <c r="V37" s="103">
        <f t="shared" si="30"/>
        <v>1355884.08</v>
      </c>
      <c r="W37" s="103">
        <f t="shared" si="30"/>
        <v>0</v>
      </c>
      <c r="X37" s="103">
        <f t="shared" si="19"/>
        <v>1355884.08</v>
      </c>
      <c r="Y37" s="103">
        <f t="shared" si="31"/>
        <v>103075619.7</v>
      </c>
      <c r="Z37" s="103">
        <f t="shared" si="31"/>
        <v>18401.980000000003</v>
      </c>
      <c r="AA37" s="103">
        <f t="shared" si="20"/>
        <v>103094021.68000001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67199973.159999996</v>
      </c>
      <c r="AF37" s="103">
        <f t="shared" si="33"/>
        <v>0</v>
      </c>
      <c r="AG37" s="103">
        <f t="shared" si="22"/>
        <v>67199973.159999996</v>
      </c>
      <c r="AH37" s="103">
        <f t="shared" si="34"/>
        <v>6984953.3800000008</v>
      </c>
      <c r="AI37" s="103">
        <f t="shared" si="34"/>
        <v>0</v>
      </c>
      <c r="AJ37" s="109">
        <f t="shared" si="23"/>
        <v>6984953.3800000008</v>
      </c>
    </row>
    <row r="38" spans="1:36" ht="15.95" hidden="1" customHeight="1" thickTop="1" thickBot="1" x14ac:dyDescent="0.25">
      <c r="A38" s="52" t="s">
        <v>100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106</v>
      </c>
      <c r="B39" s="76">
        <f t="shared" si="11"/>
        <v>0</v>
      </c>
      <c r="C39" s="76">
        <f t="shared" si="12"/>
        <v>254253656.61999997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254253656.61999997</v>
      </c>
      <c r="L39" s="103">
        <f t="shared" si="15"/>
        <v>254253656.61999997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120</v>
      </c>
      <c r="B40" s="76">
        <f t="shared" si="11"/>
        <v>68038612.280000001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0</v>
      </c>
      <c r="I40" s="103">
        <f t="shared" si="14"/>
        <v>63463.92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8192973.6399999997</v>
      </c>
      <c r="Q40" s="103">
        <f t="shared" si="28"/>
        <v>0</v>
      </c>
      <c r="R40" s="103">
        <f t="shared" si="17"/>
        <v>8192973.6399999997</v>
      </c>
      <c r="S40" s="103">
        <f t="shared" si="29"/>
        <v>1751371.34</v>
      </c>
      <c r="T40" s="103">
        <f t="shared" si="29"/>
        <v>0</v>
      </c>
      <c r="U40" s="103">
        <f t="shared" si="18"/>
        <v>1751371.34</v>
      </c>
      <c r="V40" s="103">
        <f t="shared" si="30"/>
        <v>206488.29000000004</v>
      </c>
      <c r="W40" s="103">
        <f t="shared" si="30"/>
        <v>0</v>
      </c>
      <c r="X40" s="103">
        <f t="shared" si="19"/>
        <v>206488.29000000004</v>
      </c>
      <c r="Y40" s="103">
        <f t="shared" si="31"/>
        <v>41009874.060000002</v>
      </c>
      <c r="Z40" s="103">
        <f t="shared" si="31"/>
        <v>9943.0300000000007</v>
      </c>
      <c r="AA40" s="103">
        <f t="shared" si="20"/>
        <v>41019817.090000004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6616460.2999999989</v>
      </c>
      <c r="AF40" s="103">
        <f t="shared" si="33"/>
        <v>0</v>
      </c>
      <c r="AG40" s="103">
        <f t="shared" si="22"/>
        <v>6616460.2999999989</v>
      </c>
      <c r="AH40" s="103">
        <f t="shared" si="34"/>
        <v>10197980.73</v>
      </c>
      <c r="AI40" s="103">
        <f t="shared" si="34"/>
        <v>0</v>
      </c>
      <c r="AJ40" s="109">
        <f t="shared" si="23"/>
        <v>10197980.73</v>
      </c>
    </row>
    <row r="41" spans="1:36" ht="15.95" customHeight="1" thickTop="1" thickBot="1" x14ac:dyDescent="0.25">
      <c r="A41" s="52" t="s">
        <v>115</v>
      </c>
      <c r="B41" s="76">
        <f t="shared" si="11"/>
        <v>134913170.76999998</v>
      </c>
      <c r="C41" s="76">
        <f t="shared" si="12"/>
        <v>2097850.0799999996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79923157.420000002</v>
      </c>
      <c r="H41" s="103">
        <f t="shared" si="25"/>
        <v>0</v>
      </c>
      <c r="I41" s="103">
        <f t="shared" si="14"/>
        <v>79923157.420000002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16851.88</v>
      </c>
      <c r="N41" s="103">
        <f t="shared" si="27"/>
        <v>0</v>
      </c>
      <c r="O41" s="103">
        <f t="shared" si="16"/>
        <v>16851.88</v>
      </c>
      <c r="P41" s="103">
        <f t="shared" si="28"/>
        <v>38460791.590000004</v>
      </c>
      <c r="Q41" s="103">
        <f t="shared" si="28"/>
        <v>1900950.5999999999</v>
      </c>
      <c r="R41" s="103">
        <f t="shared" si="17"/>
        <v>40361742.190000005</v>
      </c>
      <c r="S41" s="103">
        <f t="shared" si="29"/>
        <v>3456189.53</v>
      </c>
      <c r="T41" s="103">
        <f t="shared" si="29"/>
        <v>0</v>
      </c>
      <c r="U41" s="103">
        <f t="shared" si="18"/>
        <v>3456189.53</v>
      </c>
      <c r="V41" s="103">
        <f t="shared" si="30"/>
        <v>939140.05</v>
      </c>
      <c r="W41" s="103">
        <f t="shared" si="30"/>
        <v>0</v>
      </c>
      <c r="X41" s="103">
        <f t="shared" si="19"/>
        <v>939140.05</v>
      </c>
      <c r="Y41" s="103">
        <f t="shared" si="31"/>
        <v>2857.32</v>
      </c>
      <c r="Z41" s="103">
        <f t="shared" si="31"/>
        <v>153534.94999999998</v>
      </c>
      <c r="AA41" s="103">
        <f t="shared" si="20"/>
        <v>156392.26999999999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682935.76</v>
      </c>
      <c r="AF41" s="103">
        <f t="shared" si="33"/>
        <v>33072.44</v>
      </c>
      <c r="AG41" s="103">
        <f t="shared" si="22"/>
        <v>716008.2</v>
      </c>
      <c r="AH41" s="103">
        <f t="shared" si="34"/>
        <v>11427071.219999999</v>
      </c>
      <c r="AI41" s="103">
        <f t="shared" si="34"/>
        <v>10292.09</v>
      </c>
      <c r="AJ41" s="109">
        <f t="shared" si="23"/>
        <v>11437363.309999999</v>
      </c>
    </row>
    <row r="42" spans="1:36" ht="15.95" hidden="1" customHeight="1" thickTop="1" thickBot="1" x14ac:dyDescent="0.25">
      <c r="A42" s="52" t="s">
        <v>117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160</v>
      </c>
      <c r="B43" s="76">
        <f t="shared" si="11"/>
        <v>6158152.25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12912</v>
      </c>
      <c r="N43" s="103">
        <f t="shared" si="27"/>
        <v>0</v>
      </c>
      <c r="O43" s="103">
        <f t="shared" si="16"/>
        <v>12912</v>
      </c>
      <c r="P43" s="103">
        <f t="shared" si="28"/>
        <v>4603.45</v>
      </c>
      <c r="Q43" s="103">
        <f t="shared" si="28"/>
        <v>0</v>
      </c>
      <c r="R43" s="103">
        <f t="shared" si="17"/>
        <v>4603.45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2936012.22</v>
      </c>
      <c r="Z43" s="103">
        <f t="shared" si="31"/>
        <v>0</v>
      </c>
      <c r="AA43" s="103">
        <f t="shared" si="20"/>
        <v>2936012.22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3120136.6199999996</v>
      </c>
      <c r="AF43" s="103">
        <f t="shared" si="33"/>
        <v>0</v>
      </c>
      <c r="AG43" s="103">
        <f t="shared" si="22"/>
        <v>3120136.6199999996</v>
      </c>
      <c r="AH43" s="103">
        <f t="shared" si="34"/>
        <v>84487.959999999992</v>
      </c>
      <c r="AI43" s="103">
        <f t="shared" si="34"/>
        <v>0</v>
      </c>
      <c r="AJ43" s="109">
        <f t="shared" si="23"/>
        <v>84487.959999999992</v>
      </c>
    </row>
    <row r="44" spans="1:36" ht="15.95" customHeight="1" thickTop="1" thickBot="1" x14ac:dyDescent="0.25">
      <c r="A44" s="52" t="s">
        <v>163</v>
      </c>
      <c r="B44" s="76">
        <f t="shared" si="11"/>
        <v>1337653.6299999999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1337653.6299999999</v>
      </c>
      <c r="Z44" s="103">
        <f t="shared" si="31"/>
        <v>0</v>
      </c>
      <c r="AA44" s="103">
        <f t="shared" si="20"/>
        <v>1337653.6299999999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101</v>
      </c>
      <c r="B45" s="76">
        <f t="shared" si="11"/>
        <v>21827620.399999999</v>
      </c>
      <c r="C45" s="76">
        <f t="shared" si="12"/>
        <v>255806601.75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16710140.59</v>
      </c>
      <c r="H45" s="103">
        <f t="shared" si="25"/>
        <v>0</v>
      </c>
      <c r="I45" s="103">
        <f t="shared" si="14"/>
        <v>16710140.59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255806601.75</v>
      </c>
      <c r="AD45" s="110">
        <f t="shared" si="21"/>
        <v>255806601.75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5117479.8099999996</v>
      </c>
      <c r="AI45" s="103">
        <f t="shared" si="34"/>
        <v>0</v>
      </c>
      <c r="AJ45" s="109">
        <f t="shared" si="23"/>
        <v>5117479.8099999996</v>
      </c>
    </row>
    <row r="46" spans="1:36" ht="15.95" customHeight="1" thickTop="1" thickBot="1" x14ac:dyDescent="0.25">
      <c r="A46" s="52" t="s">
        <v>107</v>
      </c>
      <c r="B46" s="76">
        <f t="shared" si="11"/>
        <v>256788141.53999999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252788913.60999998</v>
      </c>
      <c r="H46" s="103">
        <f t="shared" si="25"/>
        <v>0</v>
      </c>
      <c r="I46" s="103">
        <f t="shared" si="14"/>
        <v>252788913.60999998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3999227.9300000006</v>
      </c>
      <c r="AF46" s="103">
        <f t="shared" si="33"/>
        <v>0</v>
      </c>
      <c r="AG46" s="103">
        <f t="shared" si="22"/>
        <v>3999227.9300000006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35827975721.289993</v>
      </c>
      <c r="C47" s="66">
        <f t="shared" ref="C47:AI47" si="35">SUM(C9:C46)</f>
        <v>21801805642.150005</v>
      </c>
      <c r="D47" s="66">
        <f t="shared" si="35"/>
        <v>278396306.75</v>
      </c>
      <c r="E47" s="66">
        <f t="shared" si="35"/>
        <v>41239963.689999998</v>
      </c>
      <c r="F47" s="66">
        <f t="shared" si="35"/>
        <v>319636270.44000006</v>
      </c>
      <c r="G47" s="66">
        <f t="shared" si="35"/>
        <v>3906993450.8799992</v>
      </c>
      <c r="H47" s="66">
        <f t="shared" si="35"/>
        <v>4596746662.96</v>
      </c>
      <c r="I47" s="66">
        <f t="shared" si="35"/>
        <v>8503740113.8399982</v>
      </c>
      <c r="J47" s="66">
        <f t="shared" si="35"/>
        <v>8329565.5</v>
      </c>
      <c r="K47" s="66">
        <f t="shared" si="35"/>
        <v>15493717586.59</v>
      </c>
      <c r="L47" s="66">
        <f t="shared" si="35"/>
        <v>15502047152.09</v>
      </c>
      <c r="M47" s="66">
        <f t="shared" si="35"/>
        <v>604422768.46999991</v>
      </c>
      <c r="N47" s="66">
        <f t="shared" si="35"/>
        <v>25817552.780000001</v>
      </c>
      <c r="O47" s="66">
        <f t="shared" si="35"/>
        <v>630240321.24999988</v>
      </c>
      <c r="P47" s="66">
        <f t="shared" si="35"/>
        <v>12529871043.169998</v>
      </c>
      <c r="Q47" s="66">
        <f t="shared" si="35"/>
        <v>856320285.17000043</v>
      </c>
      <c r="R47" s="66">
        <f t="shared" si="35"/>
        <v>13386191328.34</v>
      </c>
      <c r="S47" s="66">
        <f t="shared" si="35"/>
        <v>422490372.73999989</v>
      </c>
      <c r="T47" s="66">
        <f t="shared" si="35"/>
        <v>1270587.6299999999</v>
      </c>
      <c r="U47" s="66">
        <f t="shared" si="35"/>
        <v>423760960.36999995</v>
      </c>
      <c r="V47" s="66">
        <f t="shared" si="35"/>
        <v>643893382.88999987</v>
      </c>
      <c r="W47" s="66">
        <f t="shared" si="35"/>
        <v>28741568.230000004</v>
      </c>
      <c r="X47" s="66">
        <f t="shared" si="35"/>
        <v>672634951.11999989</v>
      </c>
      <c r="Y47" s="66">
        <f t="shared" si="35"/>
        <v>13929049887.099998</v>
      </c>
      <c r="Z47" s="66">
        <f t="shared" si="35"/>
        <v>69817750.219999999</v>
      </c>
      <c r="AA47" s="66">
        <f t="shared" si="35"/>
        <v>13998867637.319998</v>
      </c>
      <c r="AB47" s="66">
        <f t="shared" si="35"/>
        <v>0</v>
      </c>
      <c r="AC47" s="66">
        <f t="shared" si="35"/>
        <v>255806601.75</v>
      </c>
      <c r="AD47" s="66">
        <f t="shared" si="35"/>
        <v>255806601.75</v>
      </c>
      <c r="AE47" s="66">
        <f t="shared" si="35"/>
        <v>933709427.4599998</v>
      </c>
      <c r="AF47" s="66">
        <f t="shared" si="35"/>
        <v>165455066.97999999</v>
      </c>
      <c r="AG47" s="66">
        <f t="shared" si="35"/>
        <v>1099164494.4399998</v>
      </c>
      <c r="AH47" s="66">
        <f t="shared" si="35"/>
        <v>2570819516.3300004</v>
      </c>
      <c r="AI47" s="66">
        <f t="shared" si="35"/>
        <v>266872016.14999998</v>
      </c>
      <c r="AJ47" s="109">
        <f>SUM(AH47:AI47)</f>
        <v>2837691532.4800005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37.830797074619724</v>
      </c>
      <c r="C49" s="192"/>
      <c r="D49" s="192">
        <f>(E47/D50*100)</f>
        <v>12.902153949309483</v>
      </c>
      <c r="E49" s="192"/>
      <c r="F49" s="36"/>
      <c r="G49" s="192">
        <f>(H47/G50*100)</f>
        <v>54.05558732302633</v>
      </c>
      <c r="H49" s="192"/>
      <c r="I49" s="36"/>
      <c r="J49" s="192">
        <f>(K47/J50*100)</f>
        <v>99.946267964364452</v>
      </c>
      <c r="K49" s="192"/>
      <c r="L49" s="36"/>
      <c r="M49" s="192">
        <f>(N47/M50*100)</f>
        <v>4.096461605121398</v>
      </c>
      <c r="N49" s="192"/>
      <c r="O49" s="36"/>
      <c r="P49" s="192">
        <f>(Q47/P50*100)</f>
        <v>6.3970420276085456</v>
      </c>
      <c r="Q49" s="192"/>
      <c r="R49" s="36"/>
      <c r="S49" s="192">
        <f>(T47/S50*100)</f>
        <v>0.29983593318521062</v>
      </c>
      <c r="T49" s="192"/>
      <c r="U49" s="36"/>
      <c r="V49" s="192">
        <f>(W47/V50*100)</f>
        <v>4.2729816793109867</v>
      </c>
      <c r="W49" s="192"/>
      <c r="X49" s="36"/>
      <c r="Y49" s="192">
        <f>(Z47/Y50*100)</f>
        <v>0.49873855535193989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15.052803089704577</v>
      </c>
      <c r="AF49" s="192"/>
      <c r="AG49" s="36"/>
      <c r="AH49" s="192">
        <f>(AI47/AH50*100)</f>
        <v>9.4045463749460882</v>
      </c>
      <c r="AI49" s="192"/>
      <c r="AJ49" s="36"/>
    </row>
    <row r="50" spans="1:36" x14ac:dyDescent="0.2">
      <c r="A50" s="5" t="s">
        <v>39</v>
      </c>
      <c r="B50" s="196">
        <f>(B47+C47)</f>
        <v>57629781363.440002</v>
      </c>
      <c r="C50" s="195"/>
      <c r="D50" s="196">
        <f>(D47+E47)</f>
        <v>319636270.44</v>
      </c>
      <c r="E50" s="195"/>
      <c r="F50" s="37"/>
      <c r="G50" s="196">
        <f>(G47+H47)</f>
        <v>8503740113.8399992</v>
      </c>
      <c r="H50" s="195"/>
      <c r="I50" s="37"/>
      <c r="J50" s="196">
        <f>(J47+K47)</f>
        <v>15502047152.09</v>
      </c>
      <c r="K50" s="195"/>
      <c r="L50" s="37"/>
      <c r="M50" s="196">
        <f>(M47+N47)</f>
        <v>630240321.24999988</v>
      </c>
      <c r="N50" s="195"/>
      <c r="O50" s="37"/>
      <c r="P50" s="196">
        <f>(P47+Q47)</f>
        <v>13386191328.339998</v>
      </c>
      <c r="Q50" s="195"/>
      <c r="R50" s="37"/>
      <c r="S50" s="196">
        <f>(S47+T47)</f>
        <v>423760960.36999989</v>
      </c>
      <c r="T50" s="195"/>
      <c r="U50" s="37"/>
      <c r="V50" s="196">
        <f>(V47+W47)</f>
        <v>672634951.11999989</v>
      </c>
      <c r="W50" s="195"/>
      <c r="X50" s="37"/>
      <c r="Y50" s="196">
        <f>(Y47+Z47)</f>
        <v>13998867637.319998</v>
      </c>
      <c r="Z50" s="195"/>
      <c r="AA50" s="37"/>
      <c r="AB50" s="196">
        <f>(AB47+AC47)</f>
        <v>255806601.75</v>
      </c>
      <c r="AC50" s="195"/>
      <c r="AD50" s="37"/>
      <c r="AE50" s="196">
        <f>(AE47+AF47)</f>
        <v>1099164494.4399998</v>
      </c>
      <c r="AF50" s="195"/>
      <c r="AG50" s="37"/>
      <c r="AH50" s="196">
        <f>(AH47+AI47)</f>
        <v>2837691532.4800005</v>
      </c>
      <c r="AI50" s="195"/>
      <c r="AJ50" s="37"/>
    </row>
    <row r="51" spans="1:36" x14ac:dyDescent="0.2">
      <c r="A51" s="5" t="s">
        <v>40</v>
      </c>
      <c r="B51" s="192">
        <f>SUM(D51:AI51)</f>
        <v>100</v>
      </c>
      <c r="C51" s="195"/>
      <c r="D51" s="192">
        <f>(D50/B50*100)</f>
        <v>0.55463731230251612</v>
      </c>
      <c r="E51" s="192"/>
      <c r="F51" s="36"/>
      <c r="G51" s="192">
        <f>(G50/B50*100)</f>
        <v>14.755808390476947</v>
      </c>
      <c r="H51" s="192"/>
      <c r="I51" s="36"/>
      <c r="J51" s="192">
        <f>(J50/B50*100)</f>
        <v>26.899368321956551</v>
      </c>
      <c r="K51" s="192"/>
      <c r="L51" s="36"/>
      <c r="M51" s="192">
        <f>(M50/B50*100)</f>
        <v>1.0936017911909357</v>
      </c>
      <c r="N51" s="192"/>
      <c r="O51" s="36"/>
      <c r="P51" s="192">
        <f>(P50/B50*100)</f>
        <v>23.227905800857542</v>
      </c>
      <c r="Q51" s="192"/>
      <c r="R51" s="36"/>
      <c r="S51" s="192">
        <f>(S50/B50*100)</f>
        <v>0.73531592580157068</v>
      </c>
      <c r="T51" s="192"/>
      <c r="U51" s="36"/>
      <c r="V51" s="192">
        <f>(V50/B50*100)</f>
        <v>1.1671655439364821</v>
      </c>
      <c r="W51" s="192"/>
      <c r="X51" s="36"/>
      <c r="Y51" s="192">
        <f>(Y50/B50*100)</f>
        <v>24.291030273109449</v>
      </c>
      <c r="Z51" s="192"/>
      <c r="AA51" s="36"/>
      <c r="AB51" s="192">
        <f>(AB50/B50*100)</f>
        <v>0.44387918138499521</v>
      </c>
      <c r="AC51" s="192"/>
      <c r="AD51" s="36"/>
      <c r="AE51" s="192">
        <f>(AE50/B50*100)</f>
        <v>1.9072855534678523</v>
      </c>
      <c r="AF51" s="192"/>
      <c r="AG51" s="36"/>
      <c r="AH51" s="192">
        <f>(AH50/B50*100)</f>
        <v>4.9240019055151496</v>
      </c>
      <c r="AI51" s="192"/>
      <c r="AJ51" s="36"/>
    </row>
    <row r="52" spans="1:36" x14ac:dyDescent="0.2">
      <c r="A52" s="112" t="s">
        <v>95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200" t="s">
        <v>122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3" t="s">
        <v>110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88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119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97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94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89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87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91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162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93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96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164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104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98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90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99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112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103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102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111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113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116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121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100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106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120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115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117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160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163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101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107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35.117874569930727</v>
      </c>
      <c r="C108" s="192"/>
      <c r="D108" s="192">
        <f>(E106/D109*100)</f>
        <v>0.13141566989343453</v>
      </c>
      <c r="E108" s="192"/>
      <c r="F108" s="36"/>
      <c r="G108" s="192">
        <f>(H106/G109*100)</f>
        <v>59.966650654883182</v>
      </c>
      <c r="H108" s="192"/>
      <c r="I108" s="36"/>
      <c r="J108" s="192">
        <f>(K106/J109*100)</f>
        <v>99.906295192312655</v>
      </c>
      <c r="K108" s="192"/>
      <c r="L108" s="36"/>
      <c r="M108" s="192">
        <f>(N106/M109*100)</f>
        <v>4.0945015965994402</v>
      </c>
      <c r="N108" s="192"/>
      <c r="O108" s="36"/>
      <c r="P108" s="192">
        <f>(Q106/P109*100)</f>
        <v>6.5613319111833723</v>
      </c>
      <c r="Q108" s="192"/>
      <c r="R108" s="36"/>
      <c r="S108" s="192">
        <f>(T106/S109*100)</f>
        <v>0</v>
      </c>
      <c r="T108" s="192"/>
      <c r="U108" s="36"/>
      <c r="V108" s="192">
        <f>(W106/V109*100)</f>
        <v>12.587124518610254</v>
      </c>
      <c r="W108" s="192"/>
      <c r="X108" s="36"/>
      <c r="Y108" s="192">
        <f>(Z106/Y109*100)</f>
        <v>0.28967475365597417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4.2672442263042845</v>
      </c>
      <c r="AF108" s="192"/>
      <c r="AG108" s="36"/>
      <c r="AH108" s="192">
        <f>(AI106/AH109*100)</f>
        <v>5.5887888492764217</v>
      </c>
      <c r="AI108" s="192"/>
      <c r="AJ108" s="36"/>
    </row>
    <row r="109" spans="1:36" hidden="1" x14ac:dyDescent="0.2">
      <c r="A109" s="5" t="s">
        <v>39</v>
      </c>
      <c r="B109" s="196">
        <f>(B106+C106)</f>
        <v>5637944336.4299984</v>
      </c>
      <c r="C109" s="195"/>
      <c r="D109" s="196">
        <f>(D106+E106)</f>
        <v>27370891.180000007</v>
      </c>
      <c r="E109" s="195"/>
      <c r="F109" s="37"/>
      <c r="G109" s="196">
        <f>(G106+H106)</f>
        <v>730442823.23000002</v>
      </c>
      <c r="H109" s="195"/>
      <c r="I109" s="37"/>
      <c r="J109" s="196">
        <f>(J106+K106)</f>
        <v>1392804405.8900001</v>
      </c>
      <c r="K109" s="195"/>
      <c r="L109" s="37"/>
      <c r="M109" s="196">
        <f>(M106+N106)</f>
        <v>55215856.110000007</v>
      </c>
      <c r="N109" s="195"/>
      <c r="O109" s="37"/>
      <c r="P109" s="196">
        <f>(P106+Q106)</f>
        <v>1571264925.5600009</v>
      </c>
      <c r="Q109" s="195"/>
      <c r="R109" s="37"/>
      <c r="S109" s="196">
        <f>(S106+T106)</f>
        <v>16729242.539999999</v>
      </c>
      <c r="T109" s="195"/>
      <c r="U109" s="37"/>
      <c r="V109" s="196">
        <f>(V106+W106)</f>
        <v>46212469.109999999</v>
      </c>
      <c r="W109" s="195"/>
      <c r="X109" s="37"/>
      <c r="Y109" s="196">
        <f>(Y106+Z106)</f>
        <v>1357869721.2499998</v>
      </c>
      <c r="Z109" s="195"/>
      <c r="AA109" s="37"/>
      <c r="AB109" s="196">
        <f>(AB106+AC106)</f>
        <v>14618396.17</v>
      </c>
      <c r="AC109" s="195"/>
      <c r="AD109" s="37"/>
      <c r="AE109" s="196">
        <f>(AE106+AF106)</f>
        <v>236999220.66</v>
      </c>
      <c r="AF109" s="195"/>
      <c r="AG109" s="37"/>
      <c r="AH109" s="196">
        <f>(AH106+AI106)</f>
        <v>188416384.72999996</v>
      </c>
      <c r="AI109" s="195"/>
      <c r="AJ109" s="37"/>
    </row>
    <row r="110" spans="1:36" hidden="1" x14ac:dyDescent="0.2">
      <c r="A110" s="5" t="s">
        <v>40</v>
      </c>
      <c r="B110" s="192">
        <f>SUM(D110:AI110)</f>
        <v>100.00000000000004</v>
      </c>
      <c r="C110" s="195"/>
      <c r="D110" s="192">
        <f>(D109/B109*100)</f>
        <v>0.48547643514571343</v>
      </c>
      <c r="E110" s="192"/>
      <c r="F110" s="36"/>
      <c r="G110" s="192">
        <f>(G109/B109*100)</f>
        <v>12.955836021831383</v>
      </c>
      <c r="H110" s="192"/>
      <c r="I110" s="36"/>
      <c r="J110" s="192">
        <f>(J109/B109*100)</f>
        <v>24.704117720536729</v>
      </c>
      <c r="K110" s="192"/>
      <c r="L110" s="36"/>
      <c r="M110" s="192">
        <f>(M109/B109*100)</f>
        <v>0.97936149800590655</v>
      </c>
      <c r="N110" s="192"/>
      <c r="O110" s="36"/>
      <c r="P110" s="192">
        <f>(P109/B109*100)</f>
        <v>27.869465035459029</v>
      </c>
      <c r="Q110" s="192"/>
      <c r="R110" s="36"/>
      <c r="S110" s="192">
        <f>(S109/B109*100)</f>
        <v>0.29672592600644793</v>
      </c>
      <c r="T110" s="192"/>
      <c r="U110" s="36"/>
      <c r="V110" s="192">
        <f>(V109/B109*100)</f>
        <v>0.81966877202732713</v>
      </c>
      <c r="W110" s="192"/>
      <c r="X110" s="36"/>
      <c r="Y110" s="192">
        <f>(Y109/B109*100)</f>
        <v>24.084482574189732</v>
      </c>
      <c r="Z110" s="192"/>
      <c r="AA110" s="36"/>
      <c r="AB110" s="192">
        <f>(AB109/B109*100)</f>
        <v>0.25928592582126331</v>
      </c>
      <c r="AC110" s="192"/>
      <c r="AD110" s="36"/>
      <c r="AE110" s="192">
        <f>(AE109/B109*100)</f>
        <v>4.2036459836719535</v>
      </c>
      <c r="AF110" s="192"/>
      <c r="AG110" s="36"/>
      <c r="AH110" s="192">
        <f>(AH109/B109*100)</f>
        <v>3.3419341073045619</v>
      </c>
      <c r="AI110" s="192"/>
      <c r="AJ110" s="36"/>
    </row>
    <row r="111" spans="1:36" hidden="1" x14ac:dyDescent="0.2">
      <c r="A111" s="112" t="s">
        <v>95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9" t="s">
        <v>123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3" t="s">
        <v>110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88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119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97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94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89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87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91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162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93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96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164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104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98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90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99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112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103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102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111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113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116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121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100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106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120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115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117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160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163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101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107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41.064541857051644</v>
      </c>
      <c r="C167" s="192"/>
      <c r="D167" s="192">
        <f>(E165/D168*100)</f>
        <v>6.668468944355592E-2</v>
      </c>
      <c r="E167" s="192"/>
      <c r="F167" s="36"/>
      <c r="G167" s="192">
        <f>(H165/G168*100)</f>
        <v>56.0105602278581</v>
      </c>
      <c r="H167" s="192"/>
      <c r="I167" s="36"/>
      <c r="J167" s="192">
        <f>(K165/J168*100)</f>
        <v>99.980682021464659</v>
      </c>
      <c r="K167" s="192"/>
      <c r="L167" s="36"/>
      <c r="M167" s="192">
        <f>(N165/M168*100)</f>
        <v>4.4263837622492597</v>
      </c>
      <c r="N167" s="192"/>
      <c r="O167" s="36"/>
      <c r="P167" s="192">
        <f>(Q165/P168*100)</f>
        <v>10.295726102402583</v>
      </c>
      <c r="Q167" s="192"/>
      <c r="R167" s="36"/>
      <c r="S167" s="192">
        <f>(T165/S168*100)</f>
        <v>3.3757632303063538E-6</v>
      </c>
      <c r="T167" s="192"/>
      <c r="U167" s="36"/>
      <c r="V167" s="192">
        <f>(W165/V168*100)</f>
        <v>0.99397998062734383</v>
      </c>
      <c r="W167" s="192"/>
      <c r="X167" s="36"/>
      <c r="Y167" s="192">
        <f>(Z165/Y168*100)</f>
        <v>0.5494669150152639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119.73131932919534</v>
      </c>
      <c r="AF167" s="192"/>
      <c r="AG167" s="36"/>
      <c r="AH167" s="192">
        <f>(AI165/AH168*100)</f>
        <v>6.2205280628410362</v>
      </c>
      <c r="AI167" s="192"/>
      <c r="AJ167" s="36"/>
    </row>
    <row r="168" spans="1:40" hidden="1" x14ac:dyDescent="0.2">
      <c r="A168" s="5" t="s">
        <v>39</v>
      </c>
      <c r="B168" s="196">
        <f>(B165+C165)</f>
        <v>5031053172.5199995</v>
      </c>
      <c r="C168" s="195"/>
      <c r="D168" s="196">
        <f>(D165+E165)</f>
        <v>23617115.310000002</v>
      </c>
      <c r="E168" s="195"/>
      <c r="F168" s="37"/>
      <c r="G168" s="196">
        <f>(G165+H165)</f>
        <v>781125531.64999986</v>
      </c>
      <c r="H168" s="195"/>
      <c r="I168" s="37"/>
      <c r="J168" s="196">
        <f>(J165+K165)</f>
        <v>1361801078.3</v>
      </c>
      <c r="K168" s="195"/>
      <c r="L168" s="37"/>
      <c r="M168" s="196">
        <f>(M165+N165)</f>
        <v>46088902.580000006</v>
      </c>
      <c r="N168" s="195"/>
      <c r="O168" s="37"/>
      <c r="P168" s="196">
        <f>(P165+Q165)</f>
        <v>1025386702.2099999</v>
      </c>
      <c r="Q168" s="195"/>
      <c r="R168" s="37"/>
      <c r="S168" s="196">
        <f>(S165+T165)</f>
        <v>28141784.100000001</v>
      </c>
      <c r="T168" s="195"/>
      <c r="U168" s="37"/>
      <c r="V168" s="196">
        <f>(V165+W165)</f>
        <v>61570813.49000001</v>
      </c>
      <c r="W168" s="195"/>
      <c r="X168" s="37"/>
      <c r="Y168" s="196">
        <f>(Y165+Z165)</f>
        <v>1330949596.8099999</v>
      </c>
      <c r="Z168" s="195"/>
      <c r="AA168" s="37"/>
      <c r="AB168" s="196">
        <f>(AB165+AC165)</f>
        <v>24931153.210000001</v>
      </c>
      <c r="AC168" s="195"/>
      <c r="AD168" s="37"/>
      <c r="AE168" s="196">
        <f>(AE165+AF165)</f>
        <v>92354566.950000003</v>
      </c>
      <c r="AF168" s="195"/>
      <c r="AG168" s="37"/>
      <c r="AH168" s="196">
        <f>(AH165+AI165)</f>
        <v>255085927.90999994</v>
      </c>
      <c r="AI168" s="195"/>
      <c r="AJ168" s="37"/>
    </row>
    <row r="169" spans="1:40" hidden="1" x14ac:dyDescent="0.2">
      <c r="A169" s="5" t="s">
        <v>40</v>
      </c>
      <c r="B169" s="192">
        <f>SUM(D169:AI169)</f>
        <v>100.00000000000001</v>
      </c>
      <c r="C169" s="195"/>
      <c r="D169" s="192">
        <f>(D168/B168*100)</f>
        <v>0.46942686749960238</v>
      </c>
      <c r="E169" s="192"/>
      <c r="F169" s="36"/>
      <c r="G169" s="192">
        <f>(G168/B168*100)</f>
        <v>15.526083801232071</v>
      </c>
      <c r="H169" s="192"/>
      <c r="I169" s="36"/>
      <c r="J169" s="192">
        <f>(J168/B168*100)</f>
        <v>27.067912653721542</v>
      </c>
      <c r="K169" s="192"/>
      <c r="L169" s="36"/>
      <c r="M169" s="192">
        <f>(M168/B168*100)</f>
        <v>0.91608856037819575</v>
      </c>
      <c r="N169" s="192"/>
      <c r="O169" s="36"/>
      <c r="P169" s="192">
        <f>(P168/B168*100)</f>
        <v>20.381154145035502</v>
      </c>
      <c r="Q169" s="192"/>
      <c r="R169" s="36"/>
      <c r="S169" s="192">
        <f>(S168/B168*100)</f>
        <v>0.55936169098177291</v>
      </c>
      <c r="T169" s="192"/>
      <c r="U169" s="36"/>
      <c r="V169" s="192">
        <f>(V168/B168*100)</f>
        <v>1.2238155984179326</v>
      </c>
      <c r="W169" s="192"/>
      <c r="X169" s="36"/>
      <c r="Y169" s="192">
        <f>(Y168/B168*100)</f>
        <v>26.454691516276341</v>
      </c>
      <c r="Z169" s="192"/>
      <c r="AA169" s="36"/>
      <c r="AB169" s="192">
        <f>(AB168/B168*100)</f>
        <v>0.49554541276120639</v>
      </c>
      <c r="AC169" s="192"/>
      <c r="AD169" s="36"/>
      <c r="AE169" s="192">
        <f>(AE168/B168*100)</f>
        <v>1.8356905360183386</v>
      </c>
      <c r="AF169" s="192"/>
      <c r="AG169" s="36"/>
      <c r="AH169" s="192">
        <f>(AH168/B168*100)</f>
        <v>5.0702292176775021</v>
      </c>
      <c r="AI169" s="192"/>
      <c r="AJ169" s="36"/>
    </row>
    <row r="170" spans="1:40" hidden="1" x14ac:dyDescent="0.2">
      <c r="A170" s="112" t="s">
        <v>95</v>
      </c>
      <c r="D170" s="41"/>
    </row>
    <row r="171" spans="1:40" hidden="1" x14ac:dyDescent="0.2">
      <c r="A171" s="180" t="s">
        <v>161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9" t="s">
        <v>124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3" t="s">
        <v>110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88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119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97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94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89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87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91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162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93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96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164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104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98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90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99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112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103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102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111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113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116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121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100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106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120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115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117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160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163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101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107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36.451219898914566</v>
      </c>
      <c r="C226" s="192"/>
      <c r="D226" s="192">
        <f>(E224/D227*100)</f>
        <v>8.305569281318409E-2</v>
      </c>
      <c r="E226" s="192"/>
      <c r="F226" s="36"/>
      <c r="G226" s="192">
        <f>(H224/G227*100)</f>
        <v>53.323708843826736</v>
      </c>
      <c r="H226" s="192"/>
      <c r="I226" s="36"/>
      <c r="J226" s="192">
        <f>(K224/J227*100)</f>
        <v>99.934850413117843</v>
      </c>
      <c r="K226" s="192"/>
      <c r="L226" s="36"/>
      <c r="M226" s="192">
        <f>(N224/M227*100)</f>
        <v>3.9774078868168417</v>
      </c>
      <c r="N226" s="192"/>
      <c r="O226" s="36"/>
      <c r="P226" s="192">
        <f>(Q224/P227*100)</f>
        <v>2.975321778232983</v>
      </c>
      <c r="Q226" s="192"/>
      <c r="R226" s="36"/>
      <c r="S226" s="192">
        <f>(T224/S227*100)</f>
        <v>0.50146007547437066</v>
      </c>
      <c r="T226" s="192"/>
      <c r="U226" s="36"/>
      <c r="V226" s="192">
        <f>(W224/V227*100)</f>
        <v>0.44635218821289485</v>
      </c>
      <c r="W226" s="192"/>
      <c r="X226" s="36"/>
      <c r="Y226" s="192">
        <f>(Z224/Y227*100)</f>
        <v>0.4312491817664233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0.93217699302853629</v>
      </c>
      <c r="AF226" s="192"/>
      <c r="AG226" s="36"/>
      <c r="AH226" s="192">
        <f>(AI224/AH227*100)</f>
        <v>14.132149417089066</v>
      </c>
      <c r="AI226" s="192"/>
      <c r="AJ226" s="36"/>
    </row>
    <row r="227" spans="1:36" hidden="1" x14ac:dyDescent="0.2">
      <c r="A227" s="5" t="s">
        <v>39</v>
      </c>
      <c r="B227" s="196">
        <f>(B224+C224)</f>
        <v>5842372353.0400009</v>
      </c>
      <c r="C227" s="195"/>
      <c r="D227" s="196">
        <f>(D224+E224)</f>
        <v>28472714.149999999</v>
      </c>
      <c r="E227" s="195"/>
      <c r="F227" s="37"/>
      <c r="G227" s="196">
        <f>(G224+H224)</f>
        <v>845725583.10000014</v>
      </c>
      <c r="H227" s="195"/>
      <c r="I227" s="37"/>
      <c r="J227" s="196">
        <f>(J224+K224)</f>
        <v>1580683223.4600003</v>
      </c>
      <c r="K227" s="195"/>
      <c r="L227" s="37"/>
      <c r="M227" s="196">
        <f>(M224+N224)</f>
        <v>56683389.889999993</v>
      </c>
      <c r="N227" s="195"/>
      <c r="O227" s="37"/>
      <c r="P227" s="196">
        <f>(P224+Q224)</f>
        <v>1103258403.1800003</v>
      </c>
      <c r="Q227" s="195"/>
      <c r="R227" s="37"/>
      <c r="S227" s="196">
        <f>(S224+T224)</f>
        <v>168918223.28999999</v>
      </c>
      <c r="T227" s="195"/>
      <c r="U227" s="37"/>
      <c r="V227" s="196">
        <f>(V224+W224)</f>
        <v>80018572.649999991</v>
      </c>
      <c r="W227" s="195"/>
      <c r="X227" s="37"/>
      <c r="Y227" s="196">
        <f>(Y224+Z224)</f>
        <v>1576979024.55</v>
      </c>
      <c r="Z227" s="195"/>
      <c r="AA227" s="37"/>
      <c r="AB227" s="196">
        <f>(AB224+AC224)</f>
        <v>15722525.73</v>
      </c>
      <c r="AC227" s="195"/>
      <c r="AD227" s="37"/>
      <c r="AE227" s="196">
        <f>(AE224+AF224)</f>
        <v>108926491.16999999</v>
      </c>
      <c r="AF227" s="195"/>
      <c r="AG227" s="37"/>
      <c r="AH227" s="196">
        <f>(AH224+AI224)</f>
        <v>276984201.87</v>
      </c>
      <c r="AI227" s="195"/>
      <c r="AJ227" s="37"/>
    </row>
    <row r="228" spans="1:36" hidden="1" x14ac:dyDescent="0.2">
      <c r="A228" s="5" t="s">
        <v>40</v>
      </c>
      <c r="B228" s="192">
        <f>SUM(D228:AI228)</f>
        <v>99.999999999999986</v>
      </c>
      <c r="C228" s="195"/>
      <c r="D228" s="192">
        <f>(D227/B227*100)</f>
        <v>0.48734850210607683</v>
      </c>
      <c r="E228" s="192"/>
      <c r="F228" s="36"/>
      <c r="G228" s="192">
        <f>(G227/B227*100)</f>
        <v>14.475722052531248</v>
      </c>
      <c r="H228" s="192"/>
      <c r="I228" s="36"/>
      <c r="J228" s="192">
        <f>(J227/B227*100)</f>
        <v>27.055502935164906</v>
      </c>
      <c r="K228" s="192"/>
      <c r="L228" s="36"/>
      <c r="M228" s="192">
        <f>(M227/B227*100)</f>
        <v>0.9702118671108928</v>
      </c>
      <c r="N228" s="192"/>
      <c r="O228" s="36"/>
      <c r="P228" s="192">
        <f>(P227/B227*100)</f>
        <v>18.883739969191357</v>
      </c>
      <c r="Q228" s="192"/>
      <c r="R228" s="36"/>
      <c r="S228" s="192">
        <f>(S227/B227*100)</f>
        <v>2.8912608283534964</v>
      </c>
      <c r="T228" s="192"/>
      <c r="U228" s="36"/>
      <c r="V228" s="192">
        <f>(V227/B227*100)</f>
        <v>1.369624662973824</v>
      </c>
      <c r="W228" s="192"/>
      <c r="X228" s="36"/>
      <c r="Y228" s="192">
        <f>(Y227/B227*100)</f>
        <v>26.992100627229622</v>
      </c>
      <c r="Z228" s="192"/>
      <c r="AA228" s="36"/>
      <c r="AB228" s="192">
        <f>(AB227/B227*100)</f>
        <v>0.26911201101071541</v>
      </c>
      <c r="AC228" s="192"/>
      <c r="AD228" s="36"/>
      <c r="AE228" s="192">
        <f>(AE227/B227*100)</f>
        <v>1.8644222686922982</v>
      </c>
      <c r="AF228" s="192"/>
      <c r="AG228" s="36"/>
      <c r="AH228" s="192">
        <f>(AH227/B227*100)</f>
        <v>4.7409542756355636</v>
      </c>
      <c r="AI228" s="192"/>
      <c r="AJ228" s="36"/>
    </row>
    <row r="229" spans="1:36" hidden="1" x14ac:dyDescent="0.2">
      <c r="A229" s="112" t="s">
        <v>95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9" t="s">
        <v>125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3" t="s">
        <v>110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88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119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97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94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89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87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91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162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93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96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164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104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98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90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99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112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103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102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111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113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116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121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100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106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120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115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117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160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163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101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107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35.369270071119601</v>
      </c>
      <c r="C285" s="192"/>
      <c r="D285" s="192">
        <f>(E283/D286*100)</f>
        <v>20.507791229898999</v>
      </c>
      <c r="E285" s="192"/>
      <c r="F285" s="36"/>
      <c r="G285" s="192">
        <f>(H283/G286*100)</f>
        <v>58.21143338505648</v>
      </c>
      <c r="H285" s="192"/>
      <c r="I285" s="36"/>
      <c r="J285" s="192">
        <f>(K283/J286*100)</f>
        <v>99.894124442570288</v>
      </c>
      <c r="K285" s="192"/>
      <c r="L285" s="36"/>
      <c r="M285" s="192">
        <f>(N283/M286*100)</f>
        <v>6.1360302957955808</v>
      </c>
      <c r="N285" s="192"/>
      <c r="O285" s="36"/>
      <c r="P285" s="192">
        <f>(Q283/P286*100)</f>
        <v>3.7402832721443726</v>
      </c>
      <c r="Q285" s="192"/>
      <c r="R285" s="36"/>
      <c r="S285" s="192">
        <f>(T283/S286*100)</f>
        <v>0</v>
      </c>
      <c r="T285" s="192"/>
      <c r="U285" s="36"/>
      <c r="V285" s="192">
        <f>(W283/V286*100)</f>
        <v>0.39439832045348799</v>
      </c>
      <c r="W285" s="192"/>
      <c r="X285" s="36"/>
      <c r="Y285" s="192">
        <f>(Z283/Y286*100)</f>
        <v>0.58521904277501935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1.1783316970631388</v>
      </c>
      <c r="AF285" s="192"/>
      <c r="AG285" s="36"/>
      <c r="AH285" s="192">
        <f>(AI283/AH286*100)</f>
        <v>3.0369064295714199</v>
      </c>
      <c r="AI285" s="192"/>
      <c r="AJ285" s="36"/>
    </row>
    <row r="286" spans="1:36" hidden="1" x14ac:dyDescent="0.2">
      <c r="A286" s="5" t="s">
        <v>39</v>
      </c>
      <c r="B286" s="196">
        <f>(B283+C283)</f>
        <v>5553155586.7300005</v>
      </c>
      <c r="C286" s="195"/>
      <c r="D286" s="196">
        <f>(D283+E283)</f>
        <v>29053859.010000002</v>
      </c>
      <c r="E286" s="195"/>
      <c r="F286" s="37"/>
      <c r="G286" s="196">
        <f>(G283+H283)</f>
        <v>777362644.58000016</v>
      </c>
      <c r="H286" s="195"/>
      <c r="I286" s="37"/>
      <c r="J286" s="196">
        <f>(J283+K283)</f>
        <v>1416999415.5599999</v>
      </c>
      <c r="K286" s="195"/>
      <c r="L286" s="37"/>
      <c r="M286" s="196">
        <f>(M283+N283)</f>
        <v>39870430.099999994</v>
      </c>
      <c r="N286" s="195"/>
      <c r="O286" s="37"/>
      <c r="P286" s="196">
        <f>(P283+Q283)</f>
        <v>1419951706.4799998</v>
      </c>
      <c r="Q286" s="195"/>
      <c r="R286" s="37"/>
      <c r="S286" s="196">
        <f>(S283+T283)</f>
        <v>22827439.470000006</v>
      </c>
      <c r="T286" s="195"/>
      <c r="U286" s="37"/>
      <c r="V286" s="196">
        <f>(V283+W283)</f>
        <v>58844393.590000004</v>
      </c>
      <c r="W286" s="195"/>
      <c r="X286" s="37"/>
      <c r="Y286" s="196">
        <f>(Y283+Z283)</f>
        <v>1370396088.2699995</v>
      </c>
      <c r="Z286" s="195"/>
      <c r="AA286" s="37"/>
      <c r="AB286" s="196">
        <f>(AB283+AC283)</f>
        <v>15539744.380000001</v>
      </c>
      <c r="AC286" s="195"/>
      <c r="AD286" s="37"/>
      <c r="AE286" s="196">
        <f>(AE283+AF283)</f>
        <v>76773984.969999984</v>
      </c>
      <c r="AF286" s="195"/>
      <c r="AG286" s="37"/>
      <c r="AH286" s="196">
        <f>(AH283+AI283)</f>
        <v>325535880.31999999</v>
      </c>
      <c r="AI286" s="195"/>
      <c r="AJ286" s="37"/>
    </row>
    <row r="287" spans="1:36" hidden="1" x14ac:dyDescent="0.2">
      <c r="A287" s="5" t="s">
        <v>40</v>
      </c>
      <c r="B287" s="192">
        <f>SUM(D287:AI287)</f>
        <v>100</v>
      </c>
      <c r="C287" s="195"/>
      <c r="D287" s="192">
        <f>(D286/B286*100)</f>
        <v>0.52319547969136748</v>
      </c>
      <c r="E287" s="192"/>
      <c r="F287" s="36"/>
      <c r="G287" s="192">
        <f>(G286/B286*100)</f>
        <v>13.998574908248763</v>
      </c>
      <c r="H287" s="192"/>
      <c r="I287" s="36"/>
      <c r="J287" s="192">
        <f>(J286/B286*100)</f>
        <v>25.517012686374347</v>
      </c>
      <c r="K287" s="192"/>
      <c r="L287" s="36"/>
      <c r="M287" s="192">
        <f>(M286/B286*100)</f>
        <v>0.71797790422576413</v>
      </c>
      <c r="N287" s="192"/>
      <c r="O287" s="36"/>
      <c r="P287" s="192">
        <f>(P286/B286*100)</f>
        <v>25.570176889571801</v>
      </c>
      <c r="Q287" s="192"/>
      <c r="R287" s="36"/>
      <c r="S287" s="192">
        <f>(S286/B286*100)</f>
        <v>0.41107149103744173</v>
      </c>
      <c r="T287" s="192"/>
      <c r="U287" s="36"/>
      <c r="V287" s="192">
        <f>(V286/B286*100)</f>
        <v>1.0596568504332287</v>
      </c>
      <c r="W287" s="192"/>
      <c r="X287" s="36"/>
      <c r="Y287" s="192">
        <f>(Y286/B286*100)</f>
        <v>24.67779025577353</v>
      </c>
      <c r="Z287" s="192"/>
      <c r="AA287" s="36"/>
      <c r="AB287" s="192">
        <f>(AB286/B286*100)</f>
        <v>0.27983628654551435</v>
      </c>
      <c r="AC287" s="192"/>
      <c r="AD287" s="36"/>
      <c r="AE287" s="192">
        <f>(AE286/B286*100)</f>
        <v>1.3825289742189391</v>
      </c>
      <c r="AF287" s="192"/>
      <c r="AG287" s="36"/>
      <c r="AH287" s="192">
        <f>(AH286/B286*100)</f>
        <v>5.8621782738792882</v>
      </c>
      <c r="AI287" s="192"/>
      <c r="AJ287" s="36"/>
    </row>
    <row r="288" spans="1:36" hidden="1" x14ac:dyDescent="0.2">
      <c r="A288" s="112" t="s">
        <v>95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">
      <c r="A295" s="193" t="s">
        <v>56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200" t="s">
        <v>126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3" t="s">
        <v>110</v>
      </c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4" t="s">
        <v>0</v>
      </c>
      <c r="C300" s="194"/>
      <c r="D300" s="194" t="s">
        <v>12</v>
      </c>
      <c r="E300" s="194"/>
      <c r="F300" s="159"/>
      <c r="G300" s="194" t="s">
        <v>13</v>
      </c>
      <c r="H300" s="194"/>
      <c r="I300" s="159"/>
      <c r="J300" s="194" t="s">
        <v>14</v>
      </c>
      <c r="K300" s="194"/>
      <c r="L300" s="159"/>
      <c r="M300" s="194" t="s">
        <v>15</v>
      </c>
      <c r="N300" s="194"/>
      <c r="O300" s="159"/>
      <c r="P300" s="194" t="s">
        <v>27</v>
      </c>
      <c r="Q300" s="194"/>
      <c r="R300" s="159"/>
      <c r="S300" s="194" t="s">
        <v>35</v>
      </c>
      <c r="T300" s="194"/>
      <c r="U300" s="159"/>
      <c r="V300" s="194" t="s">
        <v>16</v>
      </c>
      <c r="W300" s="194"/>
      <c r="X300" s="159"/>
      <c r="Y300" s="194" t="s">
        <v>68</v>
      </c>
      <c r="Z300" s="194"/>
      <c r="AA300" s="159"/>
      <c r="AB300" s="194" t="s">
        <v>34</v>
      </c>
      <c r="AC300" s="194"/>
      <c r="AD300" s="159"/>
      <c r="AE300" s="194" t="s">
        <v>17</v>
      </c>
      <c r="AF300" s="194"/>
      <c r="AG300" s="159"/>
      <c r="AH300" s="194" t="s">
        <v>18</v>
      </c>
      <c r="AI300" s="194"/>
      <c r="AJ300" s="74"/>
    </row>
    <row r="301" spans="1:36" ht="25.5" hidden="1" thickTop="1" thickBot="1" x14ac:dyDescent="0.25">
      <c r="A301" s="198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88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hidden="1" customHeight="1" thickTop="1" thickBot="1" x14ac:dyDescent="0.25">
      <c r="A303" s="52" t="s">
        <v>119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hidden="1" customHeight="1" thickTop="1" thickBot="1" x14ac:dyDescent="0.25">
      <c r="A304" s="52" t="s">
        <v>97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hidden="1" customHeight="1" thickTop="1" thickBot="1" x14ac:dyDescent="0.25">
      <c r="A305" s="52" t="s">
        <v>94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hidden="1" customHeight="1" thickTop="1" thickBot="1" x14ac:dyDescent="0.25">
      <c r="A306" s="52" t="s">
        <v>89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hidden="1" customHeight="1" thickTop="1" thickBot="1" x14ac:dyDescent="0.25">
      <c r="A307" s="52" t="s">
        <v>87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91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hidden="1" customHeight="1" thickTop="1" thickBot="1" x14ac:dyDescent="0.25">
      <c r="A309" s="52" t="s">
        <v>162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hidden="1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hidden="1" customHeight="1" thickTop="1" thickBot="1" x14ac:dyDescent="0.25">
      <c r="A311" s="52" t="s">
        <v>93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96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hidden="1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hidden="1" customHeight="1" thickTop="1" thickBot="1" x14ac:dyDescent="0.25">
      <c r="A314" s="52" t="s">
        <v>164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hidden="1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hidden="1" customHeight="1" thickTop="1" thickBot="1" x14ac:dyDescent="0.25">
      <c r="A317" s="52" t="s">
        <v>104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hidden="1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98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90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hidden="1" customHeight="1" thickTop="1" thickBot="1" x14ac:dyDescent="0.25">
      <c r="A322" s="52" t="s">
        <v>99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hidden="1" customHeight="1" thickTop="1" thickBot="1" x14ac:dyDescent="0.25">
      <c r="A323" s="51" t="s">
        <v>112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hidden="1" customHeight="1" thickTop="1" thickBot="1" x14ac:dyDescent="0.25">
      <c r="A324" s="52" t="s">
        <v>103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102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111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hidden="1" customHeight="1" thickTop="1" thickBot="1" x14ac:dyDescent="0.25">
      <c r="A328" s="52" t="s">
        <v>113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hidden="1" customHeight="1" thickTop="1" thickBot="1" x14ac:dyDescent="0.25">
      <c r="A329" s="52" t="s">
        <v>116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hidden="1" customHeight="1" thickTop="1" thickBot="1" x14ac:dyDescent="0.25">
      <c r="A330" s="52" t="s">
        <v>121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hidden="1" customHeight="1" thickTop="1" thickBot="1" x14ac:dyDescent="0.25">
      <c r="A331" s="52" t="s">
        <v>100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106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120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hidden="1" customHeight="1" thickTop="1" thickBot="1" x14ac:dyDescent="0.25">
      <c r="A334" s="52" t="s">
        <v>115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hidden="1" customHeight="1" thickTop="1" thickBot="1" x14ac:dyDescent="0.25">
      <c r="A335" s="52" t="s">
        <v>117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160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163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101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hidden="1" customHeight="1" thickTop="1" thickBot="1" x14ac:dyDescent="0.25">
      <c r="A339" s="52" t="s">
        <v>107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2">
        <f>(C340/B343*100)</f>
        <v>34.688242330277355</v>
      </c>
      <c r="C342" s="192"/>
      <c r="D342" s="192">
        <f>(E340/D343*100)</f>
        <v>16.438260307433502</v>
      </c>
      <c r="E342" s="192"/>
      <c r="F342" s="36"/>
      <c r="G342" s="192">
        <f>(H340/G343*100)</f>
        <v>49.207459118526295</v>
      </c>
      <c r="H342" s="192"/>
      <c r="I342" s="36"/>
      <c r="J342" s="192">
        <f>(K340/J343*100)</f>
        <v>99.990906825170541</v>
      </c>
      <c r="K342" s="192"/>
      <c r="L342" s="36"/>
      <c r="M342" s="192">
        <f>(N340/M343*100)</f>
        <v>4.1695197770439245</v>
      </c>
      <c r="N342" s="192"/>
      <c r="O342" s="36"/>
      <c r="P342" s="192">
        <f>(Q340/P343*100)</f>
        <v>5.7485574467548481</v>
      </c>
      <c r="Q342" s="192"/>
      <c r="R342" s="36"/>
      <c r="S342" s="192">
        <f>(T340/S343*100)</f>
        <v>0</v>
      </c>
      <c r="T342" s="192"/>
      <c r="U342" s="36"/>
      <c r="V342" s="192">
        <f>(W340/V343*100)</f>
        <v>4.6139491382561326</v>
      </c>
      <c r="W342" s="192"/>
      <c r="X342" s="36"/>
      <c r="Y342" s="192">
        <f>(Z340/Y343*100)</f>
        <v>0.53170430899055499</v>
      </c>
      <c r="Z342" s="192"/>
      <c r="AA342" s="36"/>
      <c r="AB342" s="192">
        <f>(AC340/AB343*100)</f>
        <v>100</v>
      </c>
      <c r="AC342" s="192"/>
      <c r="AD342" s="36"/>
      <c r="AE342" s="192">
        <f>(AF340/AE343*100)</f>
        <v>26.602001911496409</v>
      </c>
      <c r="AF342" s="192"/>
      <c r="AG342" s="36"/>
      <c r="AH342" s="192">
        <f>(AI340/AH343*100)</f>
        <v>10.744388634776673</v>
      </c>
      <c r="AI342" s="192"/>
      <c r="AJ342" s="36"/>
    </row>
    <row r="343" spans="1:36" hidden="1" x14ac:dyDescent="0.2">
      <c r="A343" s="5" t="s">
        <v>39</v>
      </c>
      <c r="B343" s="196">
        <f>(B340+C340)</f>
        <v>6154267764.9500008</v>
      </c>
      <c r="C343" s="195"/>
      <c r="D343" s="196">
        <f>(D340+E340)</f>
        <v>35962977.829999998</v>
      </c>
      <c r="E343" s="195"/>
      <c r="F343" s="37"/>
      <c r="G343" s="196">
        <f>(G340+H340)</f>
        <v>954259070.00999999</v>
      </c>
      <c r="H343" s="195"/>
      <c r="I343" s="37"/>
      <c r="J343" s="196">
        <f>(J340+K340)</f>
        <v>1476945868.95</v>
      </c>
      <c r="K343" s="195"/>
      <c r="L343" s="37"/>
      <c r="M343" s="196">
        <f>(M340+N340)</f>
        <v>67960392.11999999</v>
      </c>
      <c r="N343" s="195"/>
      <c r="O343" s="37"/>
      <c r="P343" s="196">
        <f>(P340+Q340)</f>
        <v>1457661086.04</v>
      </c>
      <c r="Q343" s="195"/>
      <c r="R343" s="37"/>
      <c r="S343" s="196">
        <f>(S340+T340)</f>
        <v>37566921.910000011</v>
      </c>
      <c r="T343" s="195"/>
      <c r="U343" s="37"/>
      <c r="V343" s="196">
        <f>(V340+W340)</f>
        <v>64430252.499999993</v>
      </c>
      <c r="W343" s="195"/>
      <c r="X343" s="37"/>
      <c r="Y343" s="196">
        <f>(Y340+Z340)</f>
        <v>1603991606.9500005</v>
      </c>
      <c r="Z343" s="195"/>
      <c r="AA343" s="37"/>
      <c r="AB343" s="196">
        <f>(AB340+AC340)</f>
        <v>17887370.66</v>
      </c>
      <c r="AC343" s="195"/>
      <c r="AD343" s="37"/>
      <c r="AE343" s="196">
        <f>(AE340+AF340)</f>
        <v>122862035.82999998</v>
      </c>
      <c r="AF343" s="195"/>
      <c r="AG343" s="37"/>
      <c r="AH343" s="196">
        <f>(AH340+AI340)</f>
        <v>314740182.1500001</v>
      </c>
      <c r="AI343" s="195"/>
      <c r="AJ343" s="37"/>
    </row>
    <row r="344" spans="1:36" hidden="1" x14ac:dyDescent="0.2">
      <c r="A344" s="5" t="s">
        <v>40</v>
      </c>
      <c r="B344" s="192">
        <f>SUM(D344:AI344)</f>
        <v>100.00000000000001</v>
      </c>
      <c r="C344" s="195"/>
      <c r="D344" s="192">
        <f>(D343/B343*100)</f>
        <v>0.5843583542922457</v>
      </c>
      <c r="E344" s="192"/>
      <c r="F344" s="36"/>
      <c r="G344" s="192">
        <f>(G343/B343*100)</f>
        <v>15.505647567769627</v>
      </c>
      <c r="H344" s="192"/>
      <c r="I344" s="36"/>
      <c r="J344" s="192">
        <f>(J343/B343*100)</f>
        <v>23.998726174404588</v>
      </c>
      <c r="K344" s="192"/>
      <c r="L344" s="36"/>
      <c r="M344" s="192">
        <f>(M343/B343*100)</f>
        <v>1.1042807156856316</v>
      </c>
      <c r="N344" s="192"/>
      <c r="O344" s="36"/>
      <c r="P344" s="192">
        <f>(P343/B343*100)</f>
        <v>23.685369920719438</v>
      </c>
      <c r="Q344" s="192"/>
      <c r="R344" s="36"/>
      <c r="S344" s="192">
        <f>(S343/B343*100)</f>
        <v>0.61042066001665463</v>
      </c>
      <c r="T344" s="192"/>
      <c r="U344" s="36"/>
      <c r="V344" s="192">
        <f>(V343/B343*100)</f>
        <v>1.046919876755207</v>
      </c>
      <c r="W344" s="192"/>
      <c r="X344" s="36"/>
      <c r="Y344" s="192">
        <f>(Y343/B343*100)</f>
        <v>26.063077984437228</v>
      </c>
      <c r="Z344" s="192"/>
      <c r="AA344" s="36"/>
      <c r="AB344" s="192">
        <f>(AB343/B343*100)</f>
        <v>0.29064986027863093</v>
      </c>
      <c r="AC344" s="192"/>
      <c r="AD344" s="36"/>
      <c r="AE344" s="192">
        <f>(AE343/B343*100)</f>
        <v>1.9963713072370382</v>
      </c>
      <c r="AF344" s="192"/>
      <c r="AG344" s="36"/>
      <c r="AH344" s="192">
        <f>(AH343/B343*100)</f>
        <v>5.1141775784037105</v>
      </c>
      <c r="AI344" s="192"/>
      <c r="AJ344" s="36"/>
    </row>
    <row r="345" spans="1:36" hidden="1" x14ac:dyDescent="0.2">
      <c r="A345" s="112" t="s">
        <v>95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hidden="1" x14ac:dyDescent="0.2">
      <c r="A355" s="193" t="s">
        <v>56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hidden="1" x14ac:dyDescent="0.2">
      <c r="A356" s="200" t="s">
        <v>127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3" t="s">
        <v>110</v>
      </c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4" t="s">
        <v>0</v>
      </c>
      <c r="C360" s="194"/>
      <c r="D360" s="194" t="s">
        <v>12</v>
      </c>
      <c r="E360" s="194"/>
      <c r="F360" s="159"/>
      <c r="G360" s="194" t="s">
        <v>13</v>
      </c>
      <c r="H360" s="194"/>
      <c r="I360" s="159"/>
      <c r="J360" s="194" t="s">
        <v>14</v>
      </c>
      <c r="K360" s="194"/>
      <c r="L360" s="159"/>
      <c r="M360" s="194" t="s">
        <v>15</v>
      </c>
      <c r="N360" s="194"/>
      <c r="O360" s="159"/>
      <c r="P360" s="194" t="s">
        <v>27</v>
      </c>
      <c r="Q360" s="194"/>
      <c r="R360" s="159"/>
      <c r="S360" s="194" t="s">
        <v>35</v>
      </c>
      <c r="T360" s="194"/>
      <c r="U360" s="159"/>
      <c r="V360" s="194" t="s">
        <v>16</v>
      </c>
      <c r="W360" s="194"/>
      <c r="X360" s="159"/>
      <c r="Y360" s="194" t="s">
        <v>68</v>
      </c>
      <c r="Z360" s="194"/>
      <c r="AA360" s="159"/>
      <c r="AB360" s="194" t="s">
        <v>34</v>
      </c>
      <c r="AC360" s="194"/>
      <c r="AD360" s="159"/>
      <c r="AE360" s="194" t="s">
        <v>17</v>
      </c>
      <c r="AF360" s="194"/>
      <c r="AG360" s="159"/>
      <c r="AH360" s="194" t="s">
        <v>18</v>
      </c>
      <c r="AI360" s="194"/>
      <c r="AJ360" s="74"/>
    </row>
    <row r="361" spans="1:37" ht="26.25" hidden="1" customHeight="1" thickTop="1" thickBot="1" x14ac:dyDescent="0.25">
      <c r="A361" s="198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88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5" hidden="1" customHeight="1" thickTop="1" thickBot="1" x14ac:dyDescent="0.25">
      <c r="A363" s="52" t="s">
        <v>119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5" hidden="1" customHeight="1" thickTop="1" thickBot="1" x14ac:dyDescent="0.25">
      <c r="A364" s="52" t="s">
        <v>97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5" hidden="1" customHeight="1" thickTop="1" thickBot="1" x14ac:dyDescent="0.25">
      <c r="A365" s="52" t="s">
        <v>94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5" hidden="1" customHeight="1" thickTop="1" thickBot="1" x14ac:dyDescent="0.25">
      <c r="A366" s="52" t="s">
        <v>89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5" hidden="1" customHeight="1" thickTop="1" thickBot="1" x14ac:dyDescent="0.25">
      <c r="A367" s="52" t="s">
        <v>87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5" hidden="1" customHeight="1" thickTop="1" thickBot="1" x14ac:dyDescent="0.25">
      <c r="A368" s="52" t="s">
        <v>91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5" hidden="1" customHeight="1" thickTop="1" thickBot="1" x14ac:dyDescent="0.25">
      <c r="A369" s="52" t="s">
        <v>162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5" hidden="1" customHeight="1" thickTop="1" thickBot="1" x14ac:dyDescent="0.25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5" hidden="1" customHeight="1" thickTop="1" thickBot="1" x14ac:dyDescent="0.25">
      <c r="A371" s="52" t="s">
        <v>93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96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5" hidden="1" customHeight="1" thickTop="1" thickBot="1" x14ac:dyDescent="0.25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164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5" hidden="1" customHeight="1" thickTop="1" thickBot="1" x14ac:dyDescent="0.25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5" hidden="1" customHeight="1" thickTop="1" thickBot="1" x14ac:dyDescent="0.25">
      <c r="A377" s="52" t="s">
        <v>104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5" hidden="1" customHeight="1" thickTop="1" thickBot="1" x14ac:dyDescent="0.25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5" hidden="1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98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90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5" hidden="1" customHeight="1" thickTop="1" thickBot="1" x14ac:dyDescent="0.25">
      <c r="A382" s="52" t="s">
        <v>99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5" hidden="1" customHeight="1" thickTop="1" thickBot="1" x14ac:dyDescent="0.25">
      <c r="A383" s="51" t="s">
        <v>112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5" hidden="1" customHeight="1" thickTop="1" thickBot="1" x14ac:dyDescent="0.25">
      <c r="A384" s="52" t="s">
        <v>103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102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111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5" hidden="1" customHeight="1" thickTop="1" thickBot="1" x14ac:dyDescent="0.25">
      <c r="A388" s="52" t="s">
        <v>113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5" hidden="1" customHeight="1" thickTop="1" thickBot="1" x14ac:dyDescent="0.25">
      <c r="A389" s="52" t="s">
        <v>116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5" hidden="1" customHeight="1" thickTop="1" thickBot="1" x14ac:dyDescent="0.25">
      <c r="A390" s="52" t="s">
        <v>121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5" hidden="1" customHeight="1" thickTop="1" thickBot="1" x14ac:dyDescent="0.25">
      <c r="A391" s="52" t="s">
        <v>100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1" t="s">
        <v>106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2" t="s">
        <v>120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5" hidden="1" customHeight="1" thickTop="1" thickBot="1" x14ac:dyDescent="0.25">
      <c r="A394" s="52" t="s">
        <v>115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5" hidden="1" customHeight="1" thickTop="1" thickBot="1" x14ac:dyDescent="0.25">
      <c r="A395" s="52" t="s">
        <v>117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5" hidden="1" customHeight="1" thickTop="1" thickBot="1" x14ac:dyDescent="0.25">
      <c r="A396" s="52" t="s">
        <v>160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163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101</v>
      </c>
      <c r="B398" s="104">
        <f t="shared" si="98"/>
        <v>2914479.1999999997</v>
      </c>
      <c r="C398" s="104">
        <f t="shared" si="99"/>
        <v>40382250.880000003</v>
      </c>
      <c r="D398" s="103"/>
      <c r="E398" s="103"/>
      <c r="F398" s="103">
        <f t="shared" si="101"/>
        <v>0</v>
      </c>
      <c r="G398" s="103">
        <v>2317827.36</v>
      </c>
      <c r="H398" s="103"/>
      <c r="I398" s="103">
        <f t="shared" si="102"/>
        <v>2317827.36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40382250.880000003</v>
      </c>
      <c r="AD398" s="103">
        <f t="shared" si="109"/>
        <v>40382250.880000003</v>
      </c>
      <c r="AE398" s="103"/>
      <c r="AF398" s="103"/>
      <c r="AG398" s="103">
        <f t="shared" si="110"/>
        <v>0</v>
      </c>
      <c r="AH398" s="103">
        <v>596651.84</v>
      </c>
      <c r="AI398" s="103"/>
      <c r="AJ398" s="109">
        <f t="shared" si="100"/>
        <v>596651.84</v>
      </c>
    </row>
    <row r="399" spans="1:38" ht="15.95" hidden="1" customHeight="1" thickTop="1" thickBot="1" x14ac:dyDescent="0.25">
      <c r="A399" s="52" t="s">
        <v>107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3474481935.420001</v>
      </c>
      <c r="C400" s="66">
        <f t="shared" ref="C400:AJ400" si="111">SUM(C362:C399)</f>
        <v>2044502552.6500001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368442456.30000001</v>
      </c>
      <c r="H400" s="66">
        <f t="shared" si="111"/>
        <v>462505214.79000002</v>
      </c>
      <c r="I400" s="66">
        <f t="shared" si="111"/>
        <v>830947671.09000027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40382250.880000003</v>
      </c>
      <c r="AD400" s="66">
        <f t="shared" si="111"/>
        <v>40382250.880000003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288440640.95999998</v>
      </c>
      <c r="AI400" s="66">
        <f t="shared" si="111"/>
        <v>45833778.449999996</v>
      </c>
      <c r="AJ400" s="102">
        <f t="shared" si="111"/>
        <v>334274419.40999997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2">
        <f>(C400/B403*100)</f>
        <v>37.044904856490476</v>
      </c>
      <c r="C402" s="192"/>
      <c r="D402" s="192">
        <f>(E400/D403*100)</f>
        <v>6.4969773612358379</v>
      </c>
      <c r="E402" s="192"/>
      <c r="F402" s="36"/>
      <c r="G402" s="192">
        <f>(H400/G403*100)</f>
        <v>55.659968838146732</v>
      </c>
      <c r="H402" s="192"/>
      <c r="I402" s="36"/>
      <c r="J402" s="192">
        <f>(K400/J403*100)</f>
        <v>99.927740936647538</v>
      </c>
      <c r="K402" s="192"/>
      <c r="L402" s="36"/>
      <c r="M402" s="192">
        <f>(N400/M403*100)</f>
        <v>4.2929934822321423</v>
      </c>
      <c r="N402" s="192"/>
      <c r="O402" s="36"/>
      <c r="P402" s="192">
        <f>(Q400/P403*100)</f>
        <v>7.2900607445839993</v>
      </c>
      <c r="Q402" s="192"/>
      <c r="R402" s="36"/>
      <c r="S402" s="192">
        <f>(T400/S403*100)</f>
        <v>1.6047295833560713</v>
      </c>
      <c r="T402" s="192"/>
      <c r="U402" s="36"/>
      <c r="V402" s="192">
        <f>(W400/V403*100)</f>
        <v>0.49986876202621816</v>
      </c>
      <c r="W402" s="192"/>
      <c r="X402" s="36"/>
      <c r="Y402" s="192">
        <f>(Z400/Y403*100)</f>
        <v>1.3887198376724101</v>
      </c>
      <c r="Z402" s="192"/>
      <c r="AA402" s="36"/>
      <c r="AB402" s="192">
        <f>(AC400/AB403*100)</f>
        <v>100</v>
      </c>
      <c r="AC402" s="192"/>
      <c r="AD402" s="36"/>
      <c r="AE402" s="192">
        <f>(AF400/AE403*100)</f>
        <v>1.4759813652694405</v>
      </c>
      <c r="AF402" s="192"/>
      <c r="AG402" s="36"/>
      <c r="AH402" s="192">
        <f>(AI400/AH403*100)</f>
        <v>13.711422648163563</v>
      </c>
      <c r="AI402" s="192"/>
      <c r="AJ402" s="36"/>
    </row>
    <row r="403" spans="1:36" ht="15.95" hidden="1" customHeight="1" x14ac:dyDescent="0.2">
      <c r="A403" s="5" t="s">
        <v>39</v>
      </c>
      <c r="B403" s="196">
        <f>(B400+C400)</f>
        <v>5518984488.0700016</v>
      </c>
      <c r="C403" s="195"/>
      <c r="D403" s="196">
        <f>(D400+E400)</f>
        <v>30960239.479999997</v>
      </c>
      <c r="E403" s="195"/>
      <c r="F403" s="37"/>
      <c r="G403" s="196">
        <f>(G400+H400)</f>
        <v>830947671.09000003</v>
      </c>
      <c r="H403" s="195"/>
      <c r="I403" s="37"/>
      <c r="J403" s="196">
        <f>(J400+K400)</f>
        <v>1371246033.4100001</v>
      </c>
      <c r="K403" s="195"/>
      <c r="L403" s="37"/>
      <c r="M403" s="196">
        <f>(M400+N400)</f>
        <v>78368182.339999989</v>
      </c>
      <c r="N403" s="195"/>
      <c r="O403" s="37"/>
      <c r="P403" s="196">
        <f>(P400+Q400)</f>
        <v>1377478846.4500005</v>
      </c>
      <c r="Q403" s="195"/>
      <c r="R403" s="37"/>
      <c r="S403" s="196">
        <f>(S400+T400)</f>
        <v>26392560.739999998</v>
      </c>
      <c r="T403" s="195"/>
      <c r="U403" s="37"/>
      <c r="V403" s="196">
        <f>(V400+W400)</f>
        <v>68484865.63000001</v>
      </c>
      <c r="W403" s="195"/>
      <c r="X403" s="37"/>
      <c r="Y403" s="196">
        <f>(Y400+Z400)</f>
        <v>1277291738.6800001</v>
      </c>
      <c r="Z403" s="195"/>
      <c r="AA403" s="37"/>
      <c r="AB403" s="196">
        <f>(AB400+AC400)</f>
        <v>40382250.880000003</v>
      </c>
      <c r="AC403" s="195"/>
      <c r="AD403" s="37"/>
      <c r="AE403" s="196">
        <f>(AE400+AF400)</f>
        <v>83157679.959999993</v>
      </c>
      <c r="AF403" s="195"/>
      <c r="AG403" s="37"/>
      <c r="AH403" s="196">
        <f>(AH400+AI400)</f>
        <v>334274419.40999997</v>
      </c>
      <c r="AI403" s="195"/>
      <c r="AJ403" s="37"/>
    </row>
    <row r="404" spans="1:36" ht="15.95" hidden="1" customHeight="1" x14ac:dyDescent="0.2">
      <c r="A404" s="5" t="s">
        <v>40</v>
      </c>
      <c r="B404" s="192">
        <f>SUM(D404:AI404)</f>
        <v>100</v>
      </c>
      <c r="C404" s="195"/>
      <c r="D404" s="192">
        <f>(D403/B403*100)</f>
        <v>0.56097710633042286</v>
      </c>
      <c r="E404" s="192"/>
      <c r="F404" s="36"/>
      <c r="G404" s="192">
        <f>(G403/B403*100)</f>
        <v>15.056169715392404</v>
      </c>
      <c r="H404" s="192"/>
      <c r="I404" s="36"/>
      <c r="J404" s="192">
        <f>(J403/B403*100)</f>
        <v>24.845984553392491</v>
      </c>
      <c r="K404" s="192"/>
      <c r="L404" s="36"/>
      <c r="M404" s="192">
        <f>(M403/B403*100)</f>
        <v>1.4199746802949518</v>
      </c>
      <c r="N404" s="192"/>
      <c r="O404" s="36"/>
      <c r="P404" s="192">
        <f>(P403/B403*100)</f>
        <v>24.958918609530414</v>
      </c>
      <c r="Q404" s="192"/>
      <c r="R404" s="36"/>
      <c r="S404" s="192">
        <f>(S403/B403*100)</f>
        <v>0.47821407719211623</v>
      </c>
      <c r="T404" s="192"/>
      <c r="U404" s="36"/>
      <c r="V404" s="192">
        <f>(V403/B403*100)</f>
        <v>1.2408961427240628</v>
      </c>
      <c r="W404" s="192"/>
      <c r="X404" s="36"/>
      <c r="Y404" s="192">
        <f>(Y403/B403*100)</f>
        <v>23.143600809914059</v>
      </c>
      <c r="Z404" s="192"/>
      <c r="AA404" s="36"/>
      <c r="AB404" s="192">
        <f>(AB403/B403*100)</f>
        <v>0.73169712593487912</v>
      </c>
      <c r="AC404" s="192"/>
      <c r="AD404" s="36"/>
      <c r="AE404" s="192">
        <f>(AE403/B403*100)</f>
        <v>1.5067569068142168</v>
      </c>
      <c r="AF404" s="192"/>
      <c r="AG404" s="36"/>
      <c r="AH404" s="192">
        <f>(AH403/B403*100)</f>
        <v>6.0568102724799706</v>
      </c>
      <c r="AI404" s="192"/>
      <c r="AJ404" s="36"/>
    </row>
    <row r="405" spans="1:36" ht="15.95" hidden="1" customHeight="1" x14ac:dyDescent="0.2">
      <c r="A405" s="112" t="s">
        <v>95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5" hidden="1" customHeight="1" x14ac:dyDescent="0.2">
      <c r="A412" s="193" t="s">
        <v>56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hidden="1" customHeight="1" x14ac:dyDescent="0.2">
      <c r="A413" s="200" t="s">
        <v>128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3" t="s">
        <v>110</v>
      </c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4" t="s">
        <v>0</v>
      </c>
      <c r="C417" s="194"/>
      <c r="D417" s="194" t="s">
        <v>12</v>
      </c>
      <c r="E417" s="194"/>
      <c r="F417" s="159"/>
      <c r="G417" s="194" t="s">
        <v>13</v>
      </c>
      <c r="H417" s="194"/>
      <c r="I417" s="159"/>
      <c r="J417" s="194" t="s">
        <v>14</v>
      </c>
      <c r="K417" s="194"/>
      <c r="L417" s="159"/>
      <c r="M417" s="194" t="s">
        <v>15</v>
      </c>
      <c r="N417" s="194"/>
      <c r="O417" s="159"/>
      <c r="P417" s="194" t="s">
        <v>27</v>
      </c>
      <c r="Q417" s="194"/>
      <c r="R417" s="159"/>
      <c r="S417" s="194" t="s">
        <v>35</v>
      </c>
      <c r="T417" s="194"/>
      <c r="U417" s="159"/>
      <c r="V417" s="194" t="s">
        <v>16</v>
      </c>
      <c r="W417" s="194"/>
      <c r="X417" s="159"/>
      <c r="Y417" s="194" t="s">
        <v>68</v>
      </c>
      <c r="Z417" s="194"/>
      <c r="AA417" s="159"/>
      <c r="AB417" s="194" t="s">
        <v>34</v>
      </c>
      <c r="AC417" s="194"/>
      <c r="AD417" s="159"/>
      <c r="AE417" s="194" t="s">
        <v>17</v>
      </c>
      <c r="AF417" s="194"/>
      <c r="AG417" s="159"/>
      <c r="AH417" s="194" t="s">
        <v>18</v>
      </c>
      <c r="AI417" s="194"/>
      <c r="AJ417" s="74"/>
    </row>
    <row r="418" spans="1:36" ht="27.75" hidden="1" customHeight="1" thickTop="1" thickBot="1" x14ac:dyDescent="0.25">
      <c r="A418" s="198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88</v>
      </c>
      <c r="B419" s="104">
        <f t="shared" ref="B419:B455" si="112">(D419+G419+J419+M419+P419+S419+V419+Y419+AB419+AE419+AH419)</f>
        <v>923781647.04999995</v>
      </c>
      <c r="C419" s="104">
        <f t="shared" ref="C419:C455" si="113">(E419+H419+K419+N419+Q419+T419+W419+Z419+AC419+AF419+AI419)</f>
        <v>589188902.11999989</v>
      </c>
      <c r="D419" s="103">
        <v>5307488.46</v>
      </c>
      <c r="E419" s="103">
        <v>1156.97</v>
      </c>
      <c r="F419" s="103">
        <f>+D419+E419</f>
        <v>5308645.43</v>
      </c>
      <c r="G419" s="103">
        <v>110942132.81</v>
      </c>
      <c r="H419" s="103">
        <v>138423057.81999999</v>
      </c>
      <c r="I419" s="103">
        <f>+G419+H419</f>
        <v>249365190.63</v>
      </c>
      <c r="J419" s="103">
        <v>806.06</v>
      </c>
      <c r="K419" s="103">
        <v>413145463.88999999</v>
      </c>
      <c r="L419" s="103">
        <f>+J419+K419</f>
        <v>413146269.94999999</v>
      </c>
      <c r="M419" s="103">
        <v>30456047.77</v>
      </c>
      <c r="N419" s="103">
        <v>2110.5</v>
      </c>
      <c r="O419" s="103">
        <f>+M419+N419</f>
        <v>30458158.27</v>
      </c>
      <c r="P419" s="103">
        <v>475626507.82999998</v>
      </c>
      <c r="Q419" s="103">
        <v>31527651.77</v>
      </c>
      <c r="R419" s="103">
        <f>+P419+Q419</f>
        <v>507154159.59999996</v>
      </c>
      <c r="S419" s="103">
        <v>2023222.08</v>
      </c>
      <c r="T419" s="103"/>
      <c r="U419" s="103">
        <f>+S419+T419</f>
        <v>2023222.08</v>
      </c>
      <c r="V419" s="103">
        <v>28908667.690000001</v>
      </c>
      <c r="W419" s="103"/>
      <c r="X419" s="103">
        <f>+V419+W419</f>
        <v>28908667.690000001</v>
      </c>
      <c r="Y419" s="103">
        <v>183053740.62</v>
      </c>
      <c r="Z419" s="103">
        <v>523372.71</v>
      </c>
      <c r="AA419" s="103">
        <f>+Y419+Z419</f>
        <v>183577113.33000001</v>
      </c>
      <c r="AB419" s="103"/>
      <c r="AC419" s="103"/>
      <c r="AD419" s="103">
        <f>+AB419+AC419</f>
        <v>0</v>
      </c>
      <c r="AE419" s="103">
        <v>9243973.9199999999</v>
      </c>
      <c r="AF419" s="103">
        <v>340874.66</v>
      </c>
      <c r="AG419" s="103">
        <f>+AE419+AF419</f>
        <v>9584848.5800000001</v>
      </c>
      <c r="AH419" s="103">
        <v>78219059.810000002</v>
      </c>
      <c r="AI419" s="103">
        <v>5225213.8</v>
      </c>
      <c r="AJ419" s="109">
        <f t="shared" ref="AJ419:AJ456" si="114">AH419+AI419</f>
        <v>83444273.609999999</v>
      </c>
    </row>
    <row r="420" spans="1:36" ht="15.95" hidden="1" customHeight="1" thickTop="1" thickBot="1" x14ac:dyDescent="0.25">
      <c r="A420" s="52" t="s">
        <v>119</v>
      </c>
      <c r="B420" s="104">
        <f t="shared" si="112"/>
        <v>609859571.84000003</v>
      </c>
      <c r="C420" s="104">
        <f t="shared" si="113"/>
        <v>123804438.3</v>
      </c>
      <c r="D420" s="103">
        <v>5248581.68</v>
      </c>
      <c r="E420" s="103">
        <v>53448.67</v>
      </c>
      <c r="F420" s="103">
        <f t="shared" ref="F420:F456" si="115">+D420+E420</f>
        <v>5302030.3499999996</v>
      </c>
      <c r="G420" s="103">
        <v>103035286.63</v>
      </c>
      <c r="H420" s="103">
        <v>69034662.659999996</v>
      </c>
      <c r="I420" s="103">
        <f t="shared" ref="I420:I456" si="116">+G420+H420</f>
        <v>172069949.28999999</v>
      </c>
      <c r="J420" s="103">
        <v>609085.54</v>
      </c>
      <c r="K420" s="103">
        <v>5086511.87</v>
      </c>
      <c r="L420" s="103">
        <f t="shared" ref="L420:L456" si="117">+J420+K420</f>
        <v>5695597.4100000001</v>
      </c>
      <c r="M420" s="103">
        <v>1792452.8</v>
      </c>
      <c r="N420" s="103">
        <v>1927722.8</v>
      </c>
      <c r="O420" s="103">
        <f t="shared" ref="O420:O456" si="118">+M420+N420</f>
        <v>3720175.6</v>
      </c>
      <c r="P420" s="103">
        <v>152674593</v>
      </c>
      <c r="Q420" s="103">
        <v>15933632.060000001</v>
      </c>
      <c r="R420" s="103">
        <f t="shared" ref="R420:R456" si="119">+P420+Q420</f>
        <v>168608225.06</v>
      </c>
      <c r="S420" s="103">
        <v>2253282.31</v>
      </c>
      <c r="T420" s="103"/>
      <c r="U420" s="103">
        <f t="shared" ref="U420:U456" si="120">+S420+T420</f>
        <v>2253282.31</v>
      </c>
      <c r="V420" s="103">
        <v>6576555.4500000002</v>
      </c>
      <c r="W420" s="103">
        <v>3800.56</v>
      </c>
      <c r="X420" s="103">
        <f t="shared" ref="X420:X456" si="121">+V420+W420</f>
        <v>6580356.0099999998</v>
      </c>
      <c r="Y420" s="103">
        <v>250846215.41</v>
      </c>
      <c r="Z420" s="103">
        <v>1852906.07</v>
      </c>
      <c r="AA420" s="103">
        <f t="shared" ref="AA420:AA456" si="122">+Y420+Z420</f>
        <v>252699121.47999999</v>
      </c>
      <c r="AB420" s="103"/>
      <c r="AC420" s="103"/>
      <c r="AD420" s="103">
        <f t="shared" ref="AD420:AD456" si="123">+AB420+AC420</f>
        <v>0</v>
      </c>
      <c r="AE420" s="103">
        <v>5871317.2999999998</v>
      </c>
      <c r="AF420" s="103"/>
      <c r="AG420" s="103">
        <f t="shared" ref="AG420:AG456" si="124">+AE420+AF420</f>
        <v>5871317.2999999998</v>
      </c>
      <c r="AH420" s="103">
        <v>80952201.719999999</v>
      </c>
      <c r="AI420" s="103">
        <v>29911753.609999999</v>
      </c>
      <c r="AJ420" s="109">
        <f t="shared" si="114"/>
        <v>110863955.33</v>
      </c>
    </row>
    <row r="421" spans="1:36" ht="15.95" hidden="1" customHeight="1" thickTop="1" thickBot="1" x14ac:dyDescent="0.25">
      <c r="A421" s="52" t="s">
        <v>97</v>
      </c>
      <c r="B421" s="104">
        <f t="shared" si="112"/>
        <v>676928717.64999986</v>
      </c>
      <c r="C421" s="104">
        <f t="shared" si="113"/>
        <v>123254194.49000001</v>
      </c>
      <c r="D421" s="103">
        <v>2756030.57</v>
      </c>
      <c r="E421" s="103"/>
      <c r="F421" s="103">
        <f t="shared" si="115"/>
        <v>2756030.57</v>
      </c>
      <c r="G421" s="103">
        <v>80404746.939999998</v>
      </c>
      <c r="H421" s="103">
        <v>80473579.420000002</v>
      </c>
      <c r="I421" s="103">
        <f t="shared" si="116"/>
        <v>160878326.36000001</v>
      </c>
      <c r="J421" s="103"/>
      <c r="K421" s="103">
        <v>32983678.969999999</v>
      </c>
      <c r="L421" s="103">
        <f t="shared" si="117"/>
        <v>32983678.969999999</v>
      </c>
      <c r="M421" s="103">
        <v>13847579.26</v>
      </c>
      <c r="N421" s="103">
        <v>475044.9</v>
      </c>
      <c r="O421" s="103">
        <f t="shared" si="118"/>
        <v>14322624.16</v>
      </c>
      <c r="P421" s="103">
        <v>305776052.20999998</v>
      </c>
      <c r="Q421" s="103">
        <v>6747505.1500000004</v>
      </c>
      <c r="R421" s="103">
        <f t="shared" si="119"/>
        <v>312523557.35999995</v>
      </c>
      <c r="S421" s="103">
        <v>4170607.83</v>
      </c>
      <c r="T421" s="103"/>
      <c r="U421" s="103">
        <f t="shared" si="120"/>
        <v>4170607.83</v>
      </c>
      <c r="V421" s="103">
        <v>9175936.2400000002</v>
      </c>
      <c r="W421" s="103">
        <v>33460.730000000003</v>
      </c>
      <c r="X421" s="103">
        <f t="shared" si="121"/>
        <v>9209396.9700000007</v>
      </c>
      <c r="Y421" s="103">
        <v>205413198.31999999</v>
      </c>
      <c r="Z421" s="103">
        <v>398960.47</v>
      </c>
      <c r="AA421" s="103">
        <f t="shared" si="122"/>
        <v>205812158.78999999</v>
      </c>
      <c r="AB421" s="103"/>
      <c r="AC421" s="103"/>
      <c r="AD421" s="103">
        <f t="shared" si="123"/>
        <v>0</v>
      </c>
      <c r="AE421" s="103">
        <v>10638038.880000001</v>
      </c>
      <c r="AF421" s="103">
        <v>222808.5</v>
      </c>
      <c r="AG421" s="103">
        <f t="shared" si="124"/>
        <v>10860847.380000001</v>
      </c>
      <c r="AH421" s="103">
        <v>44746527.399999999</v>
      </c>
      <c r="AI421" s="103">
        <v>1919156.35</v>
      </c>
      <c r="AJ421" s="109">
        <f t="shared" si="114"/>
        <v>46665683.75</v>
      </c>
    </row>
    <row r="422" spans="1:36" ht="15.95" hidden="1" customHeight="1" thickTop="1" thickBot="1" x14ac:dyDescent="0.25">
      <c r="A422" s="52" t="s">
        <v>94</v>
      </c>
      <c r="B422" s="104">
        <f t="shared" si="112"/>
        <v>396030129.43000001</v>
      </c>
      <c r="C422" s="104">
        <f t="shared" si="113"/>
        <v>19951444.410000004</v>
      </c>
      <c r="D422" s="103">
        <v>1175259.92</v>
      </c>
      <c r="E422" s="103">
        <v>13040.29</v>
      </c>
      <c r="F422" s="103">
        <f t="shared" si="115"/>
        <v>1188300.21</v>
      </c>
      <c r="G422" s="103">
        <v>15128716.859999999</v>
      </c>
      <c r="H422" s="103">
        <v>140906.28</v>
      </c>
      <c r="I422" s="103">
        <f t="shared" si="116"/>
        <v>15269623.139999999</v>
      </c>
      <c r="J422" s="103">
        <v>38272.71</v>
      </c>
      <c r="K422" s="103">
        <v>9357355.1300000008</v>
      </c>
      <c r="L422" s="103">
        <f t="shared" si="117"/>
        <v>9395627.8400000017</v>
      </c>
      <c r="M422" s="103">
        <v>1546075.36</v>
      </c>
      <c r="N422" s="103">
        <v>476316</v>
      </c>
      <c r="O422" s="103">
        <f t="shared" si="118"/>
        <v>2022391.36</v>
      </c>
      <c r="P422" s="103">
        <v>163234559.25999999</v>
      </c>
      <c r="Q422" s="103">
        <v>8558912.3200000003</v>
      </c>
      <c r="R422" s="103">
        <f t="shared" si="119"/>
        <v>171793471.57999998</v>
      </c>
      <c r="S422" s="103">
        <v>5199851.76</v>
      </c>
      <c r="T422" s="103"/>
      <c r="U422" s="103">
        <f t="shared" si="120"/>
        <v>5199851.76</v>
      </c>
      <c r="V422" s="103">
        <v>12031990.77</v>
      </c>
      <c r="W422" s="103"/>
      <c r="X422" s="103">
        <f t="shared" si="121"/>
        <v>12031990.77</v>
      </c>
      <c r="Y422" s="103">
        <v>132523582.5</v>
      </c>
      <c r="Z422" s="103">
        <v>823941.64</v>
      </c>
      <c r="AA422" s="103">
        <f t="shared" si="122"/>
        <v>133347524.14</v>
      </c>
      <c r="AB422" s="103"/>
      <c r="AC422" s="103"/>
      <c r="AD422" s="103">
        <f t="shared" si="123"/>
        <v>0</v>
      </c>
      <c r="AE422" s="103">
        <v>10127722.039999999</v>
      </c>
      <c r="AF422" s="103">
        <v>89888.25</v>
      </c>
      <c r="AG422" s="103">
        <f t="shared" si="124"/>
        <v>10217610.289999999</v>
      </c>
      <c r="AH422" s="103">
        <v>55024098.25</v>
      </c>
      <c r="AI422" s="103">
        <v>491084.5</v>
      </c>
      <c r="AJ422" s="109">
        <f t="shared" si="114"/>
        <v>55515182.75</v>
      </c>
    </row>
    <row r="423" spans="1:36" ht="15.95" hidden="1" customHeight="1" thickTop="1" thickBot="1" x14ac:dyDescent="0.25">
      <c r="A423" s="52" t="s">
        <v>89</v>
      </c>
      <c r="B423" s="104">
        <f t="shared" si="112"/>
        <v>431342785.12</v>
      </c>
      <c r="C423" s="104">
        <f t="shared" si="113"/>
        <v>53348575.560000002</v>
      </c>
      <c r="D423" s="103">
        <v>251222.11</v>
      </c>
      <c r="E423" s="103"/>
      <c r="F423" s="103">
        <f t="shared" si="115"/>
        <v>251222.11</v>
      </c>
      <c r="G423" s="103">
        <v>12932626.76</v>
      </c>
      <c r="H423" s="103"/>
      <c r="I423" s="103">
        <f t="shared" si="116"/>
        <v>12932626.76</v>
      </c>
      <c r="J423" s="103">
        <v>1597077.44</v>
      </c>
      <c r="K423" s="103">
        <v>33619105.469999999</v>
      </c>
      <c r="L423" s="103">
        <f t="shared" si="117"/>
        <v>35216182.909999996</v>
      </c>
      <c r="M423" s="103">
        <v>2169973.02</v>
      </c>
      <c r="N423" s="103">
        <v>51830.75</v>
      </c>
      <c r="O423" s="103">
        <f t="shared" si="118"/>
        <v>2221803.77</v>
      </c>
      <c r="P423" s="103">
        <v>198026123.13</v>
      </c>
      <c r="Q423" s="103">
        <v>15900048.34</v>
      </c>
      <c r="R423" s="103">
        <f t="shared" si="119"/>
        <v>213926171.47</v>
      </c>
      <c r="S423" s="103">
        <v>3345088.34</v>
      </c>
      <c r="T423" s="103"/>
      <c r="U423" s="103">
        <f t="shared" si="120"/>
        <v>3345088.34</v>
      </c>
      <c r="V423" s="103">
        <v>6734002.4199999999</v>
      </c>
      <c r="W423" s="103">
        <v>874935</v>
      </c>
      <c r="X423" s="103">
        <f t="shared" si="121"/>
        <v>7608937.4199999999</v>
      </c>
      <c r="Y423" s="103">
        <v>159532271.03</v>
      </c>
      <c r="Z423" s="103">
        <v>124682.23</v>
      </c>
      <c r="AA423" s="103">
        <f t="shared" si="122"/>
        <v>159656953.25999999</v>
      </c>
      <c r="AB423" s="103"/>
      <c r="AC423" s="103"/>
      <c r="AD423" s="103">
        <f t="shared" si="123"/>
        <v>0</v>
      </c>
      <c r="AE423" s="103">
        <v>3999698.32</v>
      </c>
      <c r="AF423" s="103">
        <v>307176.31</v>
      </c>
      <c r="AG423" s="103">
        <f t="shared" si="124"/>
        <v>4306874.63</v>
      </c>
      <c r="AH423" s="103">
        <v>42754702.549999997</v>
      </c>
      <c r="AI423" s="103">
        <v>2470797.46</v>
      </c>
      <c r="AJ423" s="109">
        <f t="shared" si="114"/>
        <v>45225500.009999998</v>
      </c>
    </row>
    <row r="424" spans="1:36" ht="15.95" hidden="1" customHeight="1" thickTop="1" thickBot="1" x14ac:dyDescent="0.25">
      <c r="A424" s="52" t="s">
        <v>87</v>
      </c>
      <c r="B424" s="104">
        <f t="shared" si="112"/>
        <v>0</v>
      </c>
      <c r="C424" s="104">
        <f t="shared" si="113"/>
        <v>0</v>
      </c>
      <c r="D424" s="103"/>
      <c r="E424" s="103"/>
      <c r="F424" s="103">
        <f t="shared" si="115"/>
        <v>0</v>
      </c>
      <c r="G424" s="103"/>
      <c r="H424" s="103"/>
      <c r="I424" s="103">
        <f t="shared" si="116"/>
        <v>0</v>
      </c>
      <c r="J424" s="103"/>
      <c r="K424" s="103"/>
      <c r="L424" s="103">
        <f t="shared" si="117"/>
        <v>0</v>
      </c>
      <c r="M424" s="103"/>
      <c r="N424" s="103"/>
      <c r="O424" s="103">
        <f t="shared" si="118"/>
        <v>0</v>
      </c>
      <c r="P424" s="103"/>
      <c r="Q424" s="103"/>
      <c r="R424" s="103">
        <f t="shared" si="119"/>
        <v>0</v>
      </c>
      <c r="S424" s="103"/>
      <c r="T424" s="103"/>
      <c r="U424" s="103">
        <f t="shared" si="120"/>
        <v>0</v>
      </c>
      <c r="V424" s="103"/>
      <c r="W424" s="103"/>
      <c r="X424" s="103">
        <f t="shared" si="121"/>
        <v>0</v>
      </c>
      <c r="Y424" s="103"/>
      <c r="Z424" s="103"/>
      <c r="AA424" s="103">
        <f t="shared" si="122"/>
        <v>0</v>
      </c>
      <c r="AB424" s="103"/>
      <c r="AC424" s="103"/>
      <c r="AD424" s="103">
        <f t="shared" si="123"/>
        <v>0</v>
      </c>
      <c r="AE424" s="103"/>
      <c r="AF424" s="103"/>
      <c r="AG424" s="103">
        <f t="shared" si="124"/>
        <v>0</v>
      </c>
      <c r="AH424" s="103"/>
      <c r="AI424" s="103"/>
      <c r="AJ424" s="109">
        <f t="shared" si="114"/>
        <v>0</v>
      </c>
    </row>
    <row r="425" spans="1:36" ht="15.95" hidden="1" customHeight="1" thickTop="1" thickBot="1" x14ac:dyDescent="0.25">
      <c r="A425" s="52" t="s">
        <v>91</v>
      </c>
      <c r="B425" s="104">
        <f t="shared" si="112"/>
        <v>94009100.710000008</v>
      </c>
      <c r="C425" s="104">
        <f t="shared" si="113"/>
        <v>50336.21</v>
      </c>
      <c r="D425" s="103"/>
      <c r="E425" s="103"/>
      <c r="F425" s="103">
        <f t="shared" si="115"/>
        <v>0</v>
      </c>
      <c r="G425" s="103">
        <v>25219.86</v>
      </c>
      <c r="H425" s="103"/>
      <c r="I425" s="103">
        <f t="shared" si="116"/>
        <v>25219.86</v>
      </c>
      <c r="J425" s="103"/>
      <c r="K425" s="103"/>
      <c r="L425" s="103">
        <f t="shared" si="117"/>
        <v>0</v>
      </c>
      <c r="M425" s="103">
        <v>0.86</v>
      </c>
      <c r="N425" s="103"/>
      <c r="O425" s="103">
        <f t="shared" si="118"/>
        <v>0.86</v>
      </c>
      <c r="P425" s="103">
        <v>9109983</v>
      </c>
      <c r="Q425" s="103"/>
      <c r="R425" s="103">
        <f t="shared" si="119"/>
        <v>9109983</v>
      </c>
      <c r="S425" s="103">
        <v>145733.59</v>
      </c>
      <c r="T425" s="103"/>
      <c r="U425" s="103">
        <f t="shared" si="120"/>
        <v>145733.59</v>
      </c>
      <c r="V425" s="103">
        <v>29215.599999999999</v>
      </c>
      <c r="W425" s="103"/>
      <c r="X425" s="103">
        <f t="shared" si="121"/>
        <v>29215.599999999999</v>
      </c>
      <c r="Y425" s="103">
        <v>80140269.760000005</v>
      </c>
      <c r="Z425" s="103">
        <v>45580.1</v>
      </c>
      <c r="AA425" s="103">
        <f t="shared" si="122"/>
        <v>80185849.859999999</v>
      </c>
      <c r="AB425" s="103"/>
      <c r="AC425" s="103"/>
      <c r="AD425" s="103">
        <f t="shared" si="123"/>
        <v>0</v>
      </c>
      <c r="AE425" s="103">
        <v>1325649.5900000001</v>
      </c>
      <c r="AF425" s="103"/>
      <c r="AG425" s="103">
        <f t="shared" si="124"/>
        <v>1325649.5900000001</v>
      </c>
      <c r="AH425" s="103">
        <v>3233028.45</v>
      </c>
      <c r="AI425" s="103">
        <v>4756.1099999999997</v>
      </c>
      <c r="AJ425" s="109">
        <f t="shared" si="114"/>
        <v>3237784.56</v>
      </c>
    </row>
    <row r="426" spans="1:36" ht="15.95" hidden="1" customHeight="1" thickTop="1" thickBot="1" x14ac:dyDescent="0.25">
      <c r="A426" s="52" t="s">
        <v>162</v>
      </c>
      <c r="B426" s="104">
        <f t="shared" si="112"/>
        <v>38728851.489999995</v>
      </c>
      <c r="C426" s="104">
        <f t="shared" si="113"/>
        <v>92708951.819999993</v>
      </c>
      <c r="D426" s="103"/>
      <c r="E426" s="103"/>
      <c r="F426" s="103">
        <f t="shared" si="115"/>
        <v>0</v>
      </c>
      <c r="G426" s="103">
        <v>23510236.050000001</v>
      </c>
      <c r="H426" s="103">
        <v>92708951.819999993</v>
      </c>
      <c r="I426" s="103">
        <f t="shared" si="116"/>
        <v>116219187.86999999</v>
      </c>
      <c r="J426" s="103"/>
      <c r="K426" s="103"/>
      <c r="L426" s="103">
        <f t="shared" si="117"/>
        <v>0</v>
      </c>
      <c r="M426" s="103">
        <v>2222232.4500000002</v>
      </c>
      <c r="N426" s="103"/>
      <c r="O426" s="103">
        <f t="shared" si="118"/>
        <v>2222232.4500000002</v>
      </c>
      <c r="P426" s="103">
        <v>8937459.3000000007</v>
      </c>
      <c r="Q426" s="103"/>
      <c r="R426" s="103">
        <f t="shared" si="119"/>
        <v>8937459.3000000007</v>
      </c>
      <c r="S426" s="103"/>
      <c r="T426" s="103"/>
      <c r="U426" s="103">
        <f t="shared" si="120"/>
        <v>0</v>
      </c>
      <c r="V426" s="103"/>
      <c r="W426" s="103"/>
      <c r="X426" s="103">
        <f t="shared" si="121"/>
        <v>0</v>
      </c>
      <c r="Y426" s="103"/>
      <c r="Z426" s="103"/>
      <c r="AA426" s="103">
        <f t="shared" si="122"/>
        <v>0</v>
      </c>
      <c r="AB426" s="103"/>
      <c r="AC426" s="103"/>
      <c r="AD426" s="103">
        <f t="shared" si="123"/>
        <v>0</v>
      </c>
      <c r="AE426" s="103"/>
      <c r="AF426" s="103"/>
      <c r="AG426" s="103">
        <f t="shared" si="124"/>
        <v>0</v>
      </c>
      <c r="AH426" s="103">
        <v>4058923.69</v>
      </c>
      <c r="AI426" s="103"/>
      <c r="AJ426" s="109">
        <f t="shared" si="114"/>
        <v>4058923.69</v>
      </c>
    </row>
    <row r="427" spans="1:36" ht="15.95" hidden="1" customHeight="1" thickTop="1" thickBot="1" x14ac:dyDescent="0.25">
      <c r="A427" s="52" t="s">
        <v>78</v>
      </c>
      <c r="B427" s="104">
        <f t="shared" si="112"/>
        <v>93294118.710000008</v>
      </c>
      <c r="C427" s="104">
        <f t="shared" si="113"/>
        <v>30584.93</v>
      </c>
      <c r="D427" s="103"/>
      <c r="E427" s="103"/>
      <c r="F427" s="103">
        <f t="shared" si="115"/>
        <v>0</v>
      </c>
      <c r="G427" s="103">
        <v>141869.38</v>
      </c>
      <c r="H427" s="103"/>
      <c r="I427" s="103">
        <f t="shared" si="116"/>
        <v>141869.38</v>
      </c>
      <c r="J427" s="103"/>
      <c r="K427" s="103"/>
      <c r="L427" s="103">
        <f t="shared" si="117"/>
        <v>0</v>
      </c>
      <c r="M427" s="103"/>
      <c r="N427" s="103"/>
      <c r="O427" s="103">
        <f t="shared" si="118"/>
        <v>0</v>
      </c>
      <c r="P427" s="103">
        <v>619519.64</v>
      </c>
      <c r="Q427" s="103"/>
      <c r="R427" s="103">
        <f t="shared" si="119"/>
        <v>619519.64</v>
      </c>
      <c r="S427" s="103">
        <v>144017.24</v>
      </c>
      <c r="T427" s="103"/>
      <c r="U427" s="103">
        <f t="shared" si="120"/>
        <v>144017.24</v>
      </c>
      <c r="V427" s="103">
        <v>1735333.02</v>
      </c>
      <c r="W427" s="103"/>
      <c r="X427" s="103">
        <f t="shared" si="121"/>
        <v>1735333.02</v>
      </c>
      <c r="Y427" s="103">
        <v>89846939.040000007</v>
      </c>
      <c r="Z427" s="103">
        <v>30584.93</v>
      </c>
      <c r="AA427" s="103">
        <f t="shared" si="122"/>
        <v>89877523.970000014</v>
      </c>
      <c r="AB427" s="103"/>
      <c r="AC427" s="103"/>
      <c r="AD427" s="103">
        <f t="shared" si="123"/>
        <v>0</v>
      </c>
      <c r="AE427" s="103">
        <v>582709.39</v>
      </c>
      <c r="AF427" s="103"/>
      <c r="AG427" s="103">
        <f t="shared" si="124"/>
        <v>582709.39</v>
      </c>
      <c r="AH427" s="103">
        <v>223731</v>
      </c>
      <c r="AI427" s="103"/>
      <c r="AJ427" s="109">
        <f t="shared" si="114"/>
        <v>223731</v>
      </c>
    </row>
    <row r="428" spans="1:36" ht="15.95" hidden="1" customHeight="1" thickTop="1" thickBot="1" x14ac:dyDescent="0.25">
      <c r="A428" s="52" t="s">
        <v>93</v>
      </c>
      <c r="B428" s="104">
        <f t="shared" si="112"/>
        <v>8873082.2800000012</v>
      </c>
      <c r="C428" s="104">
        <f t="shared" si="113"/>
        <v>186564595.94</v>
      </c>
      <c r="D428" s="103">
        <v>8489371.4700000007</v>
      </c>
      <c r="E428" s="103"/>
      <c r="F428" s="103">
        <f t="shared" si="115"/>
        <v>8489371.4700000007</v>
      </c>
      <c r="G428" s="103">
        <v>383710.81</v>
      </c>
      <c r="H428" s="103">
        <v>153750.16</v>
      </c>
      <c r="I428" s="103">
        <f t="shared" si="116"/>
        <v>537460.97</v>
      </c>
      <c r="J428" s="103"/>
      <c r="K428" s="103">
        <v>186410845.78</v>
      </c>
      <c r="L428" s="103">
        <f t="shared" si="117"/>
        <v>186410845.78</v>
      </c>
      <c r="M428" s="103"/>
      <c r="N428" s="103"/>
      <c r="O428" s="103">
        <f t="shared" si="118"/>
        <v>0</v>
      </c>
      <c r="P428" s="103"/>
      <c r="Q428" s="103"/>
      <c r="R428" s="103">
        <f t="shared" si="119"/>
        <v>0</v>
      </c>
      <c r="S428" s="103"/>
      <c r="T428" s="103"/>
      <c r="U428" s="103">
        <f t="shared" si="120"/>
        <v>0</v>
      </c>
      <c r="V428" s="103"/>
      <c r="W428" s="103"/>
      <c r="X428" s="103">
        <f t="shared" si="121"/>
        <v>0</v>
      </c>
      <c r="Y428" s="103"/>
      <c r="Z428" s="103"/>
      <c r="AA428" s="103">
        <f t="shared" si="122"/>
        <v>0</v>
      </c>
      <c r="AB428" s="103"/>
      <c r="AC428" s="103"/>
      <c r="AD428" s="103">
        <f t="shared" si="123"/>
        <v>0</v>
      </c>
      <c r="AE428" s="103"/>
      <c r="AF428" s="103"/>
      <c r="AG428" s="103">
        <f t="shared" si="124"/>
        <v>0</v>
      </c>
      <c r="AH428" s="103"/>
      <c r="AI428" s="103"/>
      <c r="AJ428" s="109">
        <f t="shared" si="114"/>
        <v>0</v>
      </c>
    </row>
    <row r="429" spans="1:36" ht="15.95" hidden="1" customHeight="1" thickTop="1" thickBot="1" x14ac:dyDescent="0.25">
      <c r="A429" s="52" t="s">
        <v>96</v>
      </c>
      <c r="B429" s="104">
        <f t="shared" si="112"/>
        <v>10925389.84</v>
      </c>
      <c r="C429" s="104">
        <f t="shared" si="113"/>
        <v>0</v>
      </c>
      <c r="D429" s="103">
        <v>137631.23000000001</v>
      </c>
      <c r="E429" s="103"/>
      <c r="F429" s="103">
        <f t="shared" si="115"/>
        <v>137631.23000000001</v>
      </c>
      <c r="G429" s="103">
        <v>23681.279999999999</v>
      </c>
      <c r="H429" s="103"/>
      <c r="I429" s="103">
        <f t="shared" si="116"/>
        <v>23681.279999999999</v>
      </c>
      <c r="J429" s="103"/>
      <c r="K429" s="103"/>
      <c r="L429" s="103">
        <f t="shared" si="117"/>
        <v>0</v>
      </c>
      <c r="M429" s="103">
        <v>36667.25</v>
      </c>
      <c r="N429" s="103"/>
      <c r="O429" s="103">
        <f t="shared" si="118"/>
        <v>36667.25</v>
      </c>
      <c r="P429" s="103">
        <v>3993087.45</v>
      </c>
      <c r="Q429" s="103"/>
      <c r="R429" s="103">
        <f t="shared" si="119"/>
        <v>3993087.45</v>
      </c>
      <c r="S429" s="103"/>
      <c r="T429" s="103"/>
      <c r="U429" s="103">
        <f t="shared" si="120"/>
        <v>0</v>
      </c>
      <c r="V429" s="103">
        <v>268735.49</v>
      </c>
      <c r="W429" s="103"/>
      <c r="X429" s="103">
        <f t="shared" si="121"/>
        <v>268735.49</v>
      </c>
      <c r="Y429" s="103">
        <v>4767952.2</v>
      </c>
      <c r="Z429" s="103"/>
      <c r="AA429" s="103">
        <f t="shared" si="122"/>
        <v>4767952.2</v>
      </c>
      <c r="AB429" s="103"/>
      <c r="AC429" s="103"/>
      <c r="AD429" s="103">
        <f t="shared" si="123"/>
        <v>0</v>
      </c>
      <c r="AE429" s="103">
        <v>208537.93</v>
      </c>
      <c r="AF429" s="103"/>
      <c r="AG429" s="103">
        <f t="shared" si="124"/>
        <v>208537.93</v>
      </c>
      <c r="AH429" s="103">
        <v>1489097.01</v>
      </c>
      <c r="AI429" s="103"/>
      <c r="AJ429" s="109">
        <f t="shared" si="114"/>
        <v>1489097.01</v>
      </c>
    </row>
    <row r="430" spans="1:36" ht="15.95" hidden="1" customHeight="1" thickTop="1" thickBot="1" x14ac:dyDescent="0.25">
      <c r="A430" s="52" t="s">
        <v>83</v>
      </c>
      <c r="B430" s="104">
        <f t="shared" si="112"/>
        <v>28788700.32</v>
      </c>
      <c r="C430" s="104">
        <f t="shared" si="113"/>
        <v>0</v>
      </c>
      <c r="D430" s="103"/>
      <c r="E430" s="103"/>
      <c r="F430" s="103">
        <f t="shared" si="115"/>
        <v>0</v>
      </c>
      <c r="G430" s="103"/>
      <c r="H430" s="103"/>
      <c r="I430" s="103">
        <f t="shared" si="116"/>
        <v>0</v>
      </c>
      <c r="J430" s="103"/>
      <c r="K430" s="103"/>
      <c r="L430" s="103">
        <f t="shared" si="117"/>
        <v>0</v>
      </c>
      <c r="M430" s="103"/>
      <c r="N430" s="103"/>
      <c r="O430" s="103">
        <f t="shared" si="118"/>
        <v>0</v>
      </c>
      <c r="P430" s="103"/>
      <c r="Q430" s="103"/>
      <c r="R430" s="103">
        <f t="shared" si="119"/>
        <v>0</v>
      </c>
      <c r="S430" s="103"/>
      <c r="T430" s="103"/>
      <c r="U430" s="103">
        <f t="shared" si="120"/>
        <v>0</v>
      </c>
      <c r="V430" s="103"/>
      <c r="W430" s="103"/>
      <c r="X430" s="103">
        <f t="shared" si="121"/>
        <v>0</v>
      </c>
      <c r="Y430" s="103">
        <v>28788700.32</v>
      </c>
      <c r="Z430" s="103"/>
      <c r="AA430" s="103">
        <f t="shared" si="122"/>
        <v>28788700.32</v>
      </c>
      <c r="AB430" s="103"/>
      <c r="AC430" s="103"/>
      <c r="AD430" s="103">
        <f t="shared" si="123"/>
        <v>0</v>
      </c>
      <c r="AE430" s="103"/>
      <c r="AF430" s="103"/>
      <c r="AG430" s="103">
        <f t="shared" si="124"/>
        <v>0</v>
      </c>
      <c r="AH430" s="103"/>
      <c r="AI430" s="103"/>
      <c r="AJ430" s="109">
        <f t="shared" si="114"/>
        <v>0</v>
      </c>
    </row>
    <row r="431" spans="1:36" ht="15.95" hidden="1" customHeight="1" thickTop="1" thickBot="1" x14ac:dyDescent="0.25">
      <c r="A431" s="52" t="s">
        <v>164</v>
      </c>
      <c r="B431" s="104">
        <f t="shared" si="112"/>
        <v>0</v>
      </c>
      <c r="C431" s="104">
        <f t="shared" si="113"/>
        <v>0</v>
      </c>
      <c r="D431" s="103"/>
      <c r="E431" s="103"/>
      <c r="F431" s="103">
        <f t="shared" si="115"/>
        <v>0</v>
      </c>
      <c r="G431" s="103"/>
      <c r="H431" s="103"/>
      <c r="I431" s="103">
        <f t="shared" si="116"/>
        <v>0</v>
      </c>
      <c r="J431" s="103"/>
      <c r="K431" s="103"/>
      <c r="L431" s="103">
        <f t="shared" si="117"/>
        <v>0</v>
      </c>
      <c r="M431" s="103"/>
      <c r="N431" s="103"/>
      <c r="O431" s="103">
        <f t="shared" si="118"/>
        <v>0</v>
      </c>
      <c r="P431" s="103"/>
      <c r="Q431" s="103"/>
      <c r="R431" s="103">
        <f t="shared" si="119"/>
        <v>0</v>
      </c>
      <c r="S431" s="103"/>
      <c r="T431" s="103"/>
      <c r="U431" s="103">
        <f t="shared" si="120"/>
        <v>0</v>
      </c>
      <c r="V431" s="103"/>
      <c r="W431" s="103"/>
      <c r="X431" s="103">
        <f t="shared" si="121"/>
        <v>0</v>
      </c>
      <c r="Y431" s="103"/>
      <c r="Z431" s="103"/>
      <c r="AA431" s="103">
        <f t="shared" si="122"/>
        <v>0</v>
      </c>
      <c r="AB431" s="103"/>
      <c r="AC431" s="103"/>
      <c r="AD431" s="103">
        <f t="shared" si="123"/>
        <v>0</v>
      </c>
      <c r="AE431" s="103"/>
      <c r="AF431" s="103"/>
      <c r="AG431" s="103">
        <f t="shared" si="124"/>
        <v>0</v>
      </c>
      <c r="AH431" s="103"/>
      <c r="AI431" s="103"/>
      <c r="AJ431" s="109">
        <f t="shared" si="114"/>
        <v>0</v>
      </c>
    </row>
    <row r="432" spans="1:36" ht="15.95" hidden="1" customHeight="1" thickTop="1" thickBot="1" x14ac:dyDescent="0.25">
      <c r="A432" s="52" t="s">
        <v>81</v>
      </c>
      <c r="B432" s="104">
        <f t="shared" si="112"/>
        <v>37839379.969999999</v>
      </c>
      <c r="C432" s="104">
        <f t="shared" si="113"/>
        <v>4903188.9800000004</v>
      </c>
      <c r="D432" s="103"/>
      <c r="E432" s="103"/>
      <c r="F432" s="103">
        <f t="shared" si="115"/>
        <v>0</v>
      </c>
      <c r="G432" s="103">
        <v>13210946.76</v>
      </c>
      <c r="H432" s="103">
        <v>45282.98</v>
      </c>
      <c r="I432" s="103">
        <f t="shared" si="116"/>
        <v>13256229.74</v>
      </c>
      <c r="J432" s="103"/>
      <c r="K432" s="103"/>
      <c r="L432" s="103">
        <f t="shared" si="117"/>
        <v>0</v>
      </c>
      <c r="M432" s="103"/>
      <c r="N432" s="103"/>
      <c r="O432" s="103">
        <f t="shared" si="118"/>
        <v>0</v>
      </c>
      <c r="P432" s="103">
        <v>4571014.91</v>
      </c>
      <c r="Q432" s="103">
        <v>3795833.06</v>
      </c>
      <c r="R432" s="103">
        <f t="shared" si="119"/>
        <v>8366847.9700000007</v>
      </c>
      <c r="S432" s="103"/>
      <c r="T432" s="103"/>
      <c r="U432" s="103">
        <f t="shared" si="120"/>
        <v>0</v>
      </c>
      <c r="V432" s="103">
        <v>18898.39</v>
      </c>
      <c r="W432" s="103">
        <v>142890.41</v>
      </c>
      <c r="X432" s="103">
        <f t="shared" si="121"/>
        <v>161788.79999999999</v>
      </c>
      <c r="Y432" s="103">
        <v>16677245.050000001</v>
      </c>
      <c r="Z432" s="103">
        <v>423510.49</v>
      </c>
      <c r="AA432" s="103">
        <f t="shared" si="122"/>
        <v>17100755.539999999</v>
      </c>
      <c r="AB432" s="103"/>
      <c r="AC432" s="103"/>
      <c r="AD432" s="103">
        <f t="shared" si="123"/>
        <v>0</v>
      </c>
      <c r="AE432" s="103">
        <v>2504167</v>
      </c>
      <c r="AF432" s="103">
        <v>376754.38</v>
      </c>
      <c r="AG432" s="103">
        <f t="shared" si="124"/>
        <v>2880921.38</v>
      </c>
      <c r="AH432" s="103">
        <v>857107.86</v>
      </c>
      <c r="AI432" s="103">
        <v>118917.66</v>
      </c>
      <c r="AJ432" s="109">
        <f t="shared" si="114"/>
        <v>976025.52</v>
      </c>
    </row>
    <row r="433" spans="1:36" ht="15.95" hidden="1" customHeight="1" thickTop="1" thickBot="1" x14ac:dyDescent="0.25">
      <c r="A433" s="52" t="s">
        <v>80</v>
      </c>
      <c r="B433" s="104">
        <f t="shared" si="112"/>
        <v>31597284.030000005</v>
      </c>
      <c r="C433" s="104">
        <f t="shared" si="113"/>
        <v>9471732.540000001</v>
      </c>
      <c r="D433" s="103"/>
      <c r="E433" s="103">
        <v>5908484.1500000004</v>
      </c>
      <c r="F433" s="103">
        <f t="shared" si="115"/>
        <v>5908484.1500000004</v>
      </c>
      <c r="G433" s="103">
        <v>2600181.6</v>
      </c>
      <c r="H433" s="103">
        <v>3563248.39</v>
      </c>
      <c r="I433" s="103">
        <f t="shared" si="116"/>
        <v>6163429.9900000002</v>
      </c>
      <c r="J433" s="103"/>
      <c r="K433" s="103"/>
      <c r="L433" s="103">
        <f t="shared" si="117"/>
        <v>0</v>
      </c>
      <c r="M433" s="103"/>
      <c r="N433" s="103"/>
      <c r="O433" s="103">
        <f t="shared" si="118"/>
        <v>0</v>
      </c>
      <c r="P433" s="103">
        <v>2693187.49</v>
      </c>
      <c r="Q433" s="103"/>
      <c r="R433" s="103">
        <f t="shared" si="119"/>
        <v>2693187.49</v>
      </c>
      <c r="S433" s="103">
        <v>357991</v>
      </c>
      <c r="T433" s="103"/>
      <c r="U433" s="103">
        <f t="shared" si="120"/>
        <v>357991</v>
      </c>
      <c r="V433" s="103">
        <v>5390.62</v>
      </c>
      <c r="W433" s="103"/>
      <c r="X433" s="103">
        <f t="shared" si="121"/>
        <v>5390.62</v>
      </c>
      <c r="Y433" s="103">
        <v>21233386.940000001</v>
      </c>
      <c r="Z433" s="103"/>
      <c r="AA433" s="103">
        <f t="shared" si="122"/>
        <v>21233386.940000001</v>
      </c>
      <c r="AB433" s="103"/>
      <c r="AC433" s="103"/>
      <c r="AD433" s="103">
        <f t="shared" si="123"/>
        <v>0</v>
      </c>
      <c r="AE433" s="103">
        <v>529664.17000000004</v>
      </c>
      <c r="AF433" s="103"/>
      <c r="AG433" s="103">
        <f t="shared" si="124"/>
        <v>529664.17000000004</v>
      </c>
      <c r="AH433" s="103">
        <v>4177482.21</v>
      </c>
      <c r="AI433" s="103"/>
      <c r="AJ433" s="109">
        <f t="shared" si="114"/>
        <v>4177482.21</v>
      </c>
    </row>
    <row r="434" spans="1:36" ht="15.95" hidden="1" customHeight="1" thickTop="1" thickBot="1" x14ac:dyDescent="0.25">
      <c r="A434" s="52" t="s">
        <v>104</v>
      </c>
      <c r="B434" s="104">
        <f t="shared" si="112"/>
        <v>61600144.420000002</v>
      </c>
      <c r="C434" s="104">
        <f t="shared" si="113"/>
        <v>0</v>
      </c>
      <c r="D434" s="103"/>
      <c r="E434" s="103"/>
      <c r="F434" s="103">
        <f t="shared" si="115"/>
        <v>0</v>
      </c>
      <c r="G434" s="103">
        <v>13732.77</v>
      </c>
      <c r="H434" s="103"/>
      <c r="I434" s="103">
        <f t="shared" si="116"/>
        <v>13732.77</v>
      </c>
      <c r="J434" s="103"/>
      <c r="K434" s="103"/>
      <c r="L434" s="103">
        <f t="shared" si="117"/>
        <v>0</v>
      </c>
      <c r="M434" s="103"/>
      <c r="N434" s="103"/>
      <c r="O434" s="103">
        <f t="shared" si="118"/>
        <v>0</v>
      </c>
      <c r="P434" s="103">
        <v>569076.57999999996</v>
      </c>
      <c r="Q434" s="103"/>
      <c r="R434" s="103">
        <f t="shared" si="119"/>
        <v>569076.57999999996</v>
      </c>
      <c r="S434" s="103">
        <v>74435.64</v>
      </c>
      <c r="T434" s="103"/>
      <c r="U434" s="103">
        <f t="shared" si="120"/>
        <v>74435.64</v>
      </c>
      <c r="V434" s="103">
        <v>209858.22</v>
      </c>
      <c r="W434" s="103"/>
      <c r="X434" s="103">
        <f t="shared" si="121"/>
        <v>209858.22</v>
      </c>
      <c r="Y434" s="103">
        <v>51889603.880000003</v>
      </c>
      <c r="Z434" s="103"/>
      <c r="AA434" s="103">
        <f t="shared" si="122"/>
        <v>51889603.880000003</v>
      </c>
      <c r="AB434" s="103"/>
      <c r="AC434" s="103"/>
      <c r="AD434" s="103">
        <f t="shared" si="123"/>
        <v>0</v>
      </c>
      <c r="AE434" s="103">
        <v>8593753.5500000007</v>
      </c>
      <c r="AF434" s="103"/>
      <c r="AG434" s="103">
        <f t="shared" si="124"/>
        <v>8593753.5500000007</v>
      </c>
      <c r="AH434" s="103">
        <v>249683.78</v>
      </c>
      <c r="AI434" s="103"/>
      <c r="AJ434" s="109">
        <f t="shared" si="114"/>
        <v>249683.78</v>
      </c>
    </row>
    <row r="435" spans="1:36" ht="15.95" hidden="1" customHeight="1" thickTop="1" thickBot="1" x14ac:dyDescent="0.25">
      <c r="A435" s="52" t="s">
        <v>79</v>
      </c>
      <c r="B435" s="104">
        <f t="shared" si="112"/>
        <v>53338676.390000001</v>
      </c>
      <c r="C435" s="104">
        <f t="shared" si="113"/>
        <v>79974439.189999998</v>
      </c>
      <c r="D435" s="103">
        <v>339530.98</v>
      </c>
      <c r="E435" s="103"/>
      <c r="F435" s="103">
        <f t="shared" si="115"/>
        <v>339530.98</v>
      </c>
      <c r="G435" s="103">
        <v>1534895.61</v>
      </c>
      <c r="H435" s="103">
        <v>79657742.189999998</v>
      </c>
      <c r="I435" s="103">
        <f t="shared" si="116"/>
        <v>81192637.799999997</v>
      </c>
      <c r="J435" s="103"/>
      <c r="K435" s="103">
        <v>33810.519999999997</v>
      </c>
      <c r="L435" s="103">
        <f t="shared" si="117"/>
        <v>33810.519999999997</v>
      </c>
      <c r="M435" s="103">
        <v>318215.81</v>
      </c>
      <c r="N435" s="103"/>
      <c r="O435" s="103">
        <f t="shared" si="118"/>
        <v>318215.81</v>
      </c>
      <c r="P435" s="103">
        <v>10055542.51</v>
      </c>
      <c r="Q435" s="103">
        <v>63122.54</v>
      </c>
      <c r="R435" s="103">
        <f t="shared" si="119"/>
        <v>10118665.049999999</v>
      </c>
      <c r="S435" s="103">
        <v>5992553.4900000002</v>
      </c>
      <c r="T435" s="103"/>
      <c r="U435" s="103">
        <f t="shared" si="120"/>
        <v>5992553.4900000002</v>
      </c>
      <c r="V435" s="103">
        <v>341537.41</v>
      </c>
      <c r="W435" s="103"/>
      <c r="X435" s="103">
        <f t="shared" si="121"/>
        <v>341537.41</v>
      </c>
      <c r="Y435" s="103">
        <v>21442192.699999999</v>
      </c>
      <c r="Z435" s="103">
        <v>147563.74</v>
      </c>
      <c r="AA435" s="103">
        <f t="shared" si="122"/>
        <v>21589756.439999998</v>
      </c>
      <c r="AB435" s="103"/>
      <c r="AC435" s="103"/>
      <c r="AD435" s="103">
        <f t="shared" si="123"/>
        <v>0</v>
      </c>
      <c r="AE435" s="103">
        <v>7030131.7699999996</v>
      </c>
      <c r="AF435" s="103">
        <v>72077.8</v>
      </c>
      <c r="AG435" s="103">
        <f t="shared" si="124"/>
        <v>7102209.5699999994</v>
      </c>
      <c r="AH435" s="103">
        <v>6284076.1100000003</v>
      </c>
      <c r="AI435" s="103">
        <v>122.4</v>
      </c>
      <c r="AJ435" s="109">
        <f t="shared" si="114"/>
        <v>6284198.5100000007</v>
      </c>
    </row>
    <row r="436" spans="1:36" ht="15.95" hidden="1" customHeight="1" thickTop="1" thickBot="1" x14ac:dyDescent="0.25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>
        <f t="shared" si="115"/>
        <v>0</v>
      </c>
      <c r="G436" s="103"/>
      <c r="H436" s="103"/>
      <c r="I436" s="103">
        <f t="shared" si="116"/>
        <v>0</v>
      </c>
      <c r="J436" s="103"/>
      <c r="K436" s="103"/>
      <c r="L436" s="103">
        <f t="shared" si="117"/>
        <v>0</v>
      </c>
      <c r="M436" s="103"/>
      <c r="N436" s="103"/>
      <c r="O436" s="103">
        <f t="shared" si="118"/>
        <v>0</v>
      </c>
      <c r="P436" s="103"/>
      <c r="Q436" s="103"/>
      <c r="R436" s="103">
        <f t="shared" si="119"/>
        <v>0</v>
      </c>
      <c r="S436" s="103"/>
      <c r="T436" s="103"/>
      <c r="U436" s="103">
        <f t="shared" si="120"/>
        <v>0</v>
      </c>
      <c r="V436" s="103"/>
      <c r="W436" s="103"/>
      <c r="X436" s="103">
        <f t="shared" si="121"/>
        <v>0</v>
      </c>
      <c r="Y436" s="103"/>
      <c r="Z436" s="103"/>
      <c r="AA436" s="103">
        <f t="shared" si="122"/>
        <v>0</v>
      </c>
      <c r="AB436" s="103"/>
      <c r="AC436" s="103"/>
      <c r="AD436" s="103">
        <f t="shared" si="123"/>
        <v>0</v>
      </c>
      <c r="AE436" s="103"/>
      <c r="AF436" s="103"/>
      <c r="AG436" s="103">
        <f t="shared" si="124"/>
        <v>0</v>
      </c>
      <c r="AH436" s="103"/>
      <c r="AI436" s="103"/>
      <c r="AJ436" s="109">
        <f t="shared" si="114"/>
        <v>0</v>
      </c>
    </row>
    <row r="437" spans="1:36" ht="15.95" hidden="1" customHeight="1" thickTop="1" thickBot="1" x14ac:dyDescent="0.25">
      <c r="A437" s="52" t="s">
        <v>98</v>
      </c>
      <c r="B437" s="104">
        <f t="shared" si="112"/>
        <v>2191945.36</v>
      </c>
      <c r="C437" s="104">
        <f t="shared" si="113"/>
        <v>30178366.809999999</v>
      </c>
      <c r="D437" s="103"/>
      <c r="E437" s="103"/>
      <c r="F437" s="103">
        <f t="shared" si="115"/>
        <v>0</v>
      </c>
      <c r="G437" s="103">
        <v>2191945.36</v>
      </c>
      <c r="H437" s="103"/>
      <c r="I437" s="103">
        <f t="shared" si="116"/>
        <v>2191945.36</v>
      </c>
      <c r="J437" s="103"/>
      <c r="K437" s="103">
        <v>30178366.809999999</v>
      </c>
      <c r="L437" s="103">
        <f t="shared" si="117"/>
        <v>30178366.809999999</v>
      </c>
      <c r="M437" s="103"/>
      <c r="N437" s="103"/>
      <c r="O437" s="103">
        <f t="shared" si="118"/>
        <v>0</v>
      </c>
      <c r="P437" s="103"/>
      <c r="Q437" s="103"/>
      <c r="R437" s="103">
        <f t="shared" si="119"/>
        <v>0</v>
      </c>
      <c r="S437" s="103"/>
      <c r="T437" s="103"/>
      <c r="U437" s="103">
        <f t="shared" si="120"/>
        <v>0</v>
      </c>
      <c r="V437" s="103"/>
      <c r="W437" s="103"/>
      <c r="X437" s="103">
        <f t="shared" si="121"/>
        <v>0</v>
      </c>
      <c r="Y437" s="103"/>
      <c r="Z437" s="103"/>
      <c r="AA437" s="103">
        <f t="shared" si="122"/>
        <v>0</v>
      </c>
      <c r="AB437" s="103"/>
      <c r="AC437" s="103"/>
      <c r="AD437" s="103">
        <f t="shared" si="123"/>
        <v>0</v>
      </c>
      <c r="AE437" s="103"/>
      <c r="AF437" s="103"/>
      <c r="AG437" s="103">
        <f t="shared" si="124"/>
        <v>0</v>
      </c>
      <c r="AH437" s="103"/>
      <c r="AI437" s="103"/>
      <c r="AJ437" s="109">
        <f t="shared" si="114"/>
        <v>0</v>
      </c>
    </row>
    <row r="438" spans="1:36" ht="15.95" hidden="1" customHeight="1" thickTop="1" thickBot="1" x14ac:dyDescent="0.25">
      <c r="A438" s="52" t="s">
        <v>90</v>
      </c>
      <c r="B438" s="104">
        <f t="shared" si="112"/>
        <v>6235710.9900000002</v>
      </c>
      <c r="C438" s="104">
        <f t="shared" si="113"/>
        <v>33837545.210000001</v>
      </c>
      <c r="D438" s="103">
        <v>206103.43</v>
      </c>
      <c r="E438" s="103"/>
      <c r="F438" s="103">
        <f t="shared" si="115"/>
        <v>206103.43</v>
      </c>
      <c r="G438" s="103">
        <v>387151.19</v>
      </c>
      <c r="H438" s="103"/>
      <c r="I438" s="103">
        <f t="shared" si="116"/>
        <v>387151.19</v>
      </c>
      <c r="J438" s="103"/>
      <c r="K438" s="103">
        <v>33837545.210000001</v>
      </c>
      <c r="L438" s="103">
        <f t="shared" si="117"/>
        <v>33837545.210000001</v>
      </c>
      <c r="M438" s="103"/>
      <c r="N438" s="103"/>
      <c r="O438" s="103">
        <f t="shared" si="118"/>
        <v>0</v>
      </c>
      <c r="P438" s="103">
        <v>30195.06</v>
      </c>
      <c r="Q438" s="103"/>
      <c r="R438" s="103">
        <f t="shared" si="119"/>
        <v>30195.06</v>
      </c>
      <c r="S438" s="103">
        <v>66554.94</v>
      </c>
      <c r="T438" s="103"/>
      <c r="U438" s="103">
        <f t="shared" si="120"/>
        <v>66554.94</v>
      </c>
      <c r="V438" s="103"/>
      <c r="W438" s="103"/>
      <c r="X438" s="103">
        <f t="shared" si="121"/>
        <v>0</v>
      </c>
      <c r="Y438" s="103">
        <v>4031213.23</v>
      </c>
      <c r="Z438" s="103"/>
      <c r="AA438" s="103">
        <f t="shared" si="122"/>
        <v>4031213.23</v>
      </c>
      <c r="AB438" s="103"/>
      <c r="AC438" s="103"/>
      <c r="AD438" s="103">
        <f t="shared" si="123"/>
        <v>0</v>
      </c>
      <c r="AE438" s="103">
        <v>1036914.91</v>
      </c>
      <c r="AF438" s="103"/>
      <c r="AG438" s="103">
        <f t="shared" si="124"/>
        <v>1036914.91</v>
      </c>
      <c r="AH438" s="103">
        <v>477578.23</v>
      </c>
      <c r="AI438" s="103"/>
      <c r="AJ438" s="109">
        <f t="shared" si="114"/>
        <v>477578.23</v>
      </c>
    </row>
    <row r="439" spans="1:36" ht="15.95" hidden="1" customHeight="1" thickTop="1" thickBot="1" x14ac:dyDescent="0.25">
      <c r="A439" s="52" t="s">
        <v>99</v>
      </c>
      <c r="B439" s="104">
        <f t="shared" si="112"/>
        <v>71979940.359999999</v>
      </c>
      <c r="C439" s="104">
        <f t="shared" si="113"/>
        <v>0</v>
      </c>
      <c r="D439" s="103">
        <v>906080.77</v>
      </c>
      <c r="E439" s="103"/>
      <c r="F439" s="103">
        <f t="shared" si="115"/>
        <v>906080.77</v>
      </c>
      <c r="G439" s="103"/>
      <c r="H439" s="103"/>
      <c r="I439" s="103">
        <f t="shared" si="116"/>
        <v>0</v>
      </c>
      <c r="J439" s="103">
        <v>595.16999999999996</v>
      </c>
      <c r="K439" s="103"/>
      <c r="L439" s="103">
        <f t="shared" si="117"/>
        <v>595.16999999999996</v>
      </c>
      <c r="M439" s="103">
        <v>7634.42</v>
      </c>
      <c r="N439" s="103"/>
      <c r="O439" s="103">
        <f t="shared" si="118"/>
        <v>7634.42</v>
      </c>
      <c r="P439" s="103">
        <v>3111152.84</v>
      </c>
      <c r="Q439" s="103"/>
      <c r="R439" s="103">
        <f t="shared" si="119"/>
        <v>3111152.84</v>
      </c>
      <c r="S439" s="103">
        <v>65211.21</v>
      </c>
      <c r="T439" s="103"/>
      <c r="U439" s="103">
        <f t="shared" si="120"/>
        <v>65211.21</v>
      </c>
      <c r="V439" s="103"/>
      <c r="W439" s="103"/>
      <c r="X439" s="103">
        <f t="shared" si="121"/>
        <v>0</v>
      </c>
      <c r="Y439" s="103">
        <v>37002351.899999999</v>
      </c>
      <c r="Z439" s="103"/>
      <c r="AA439" s="103">
        <f t="shared" si="122"/>
        <v>37002351.899999999</v>
      </c>
      <c r="AB439" s="103"/>
      <c r="AC439" s="103"/>
      <c r="AD439" s="103">
        <f t="shared" si="123"/>
        <v>0</v>
      </c>
      <c r="AE439" s="103">
        <v>28376545.030000001</v>
      </c>
      <c r="AF439" s="103"/>
      <c r="AG439" s="103">
        <f t="shared" si="124"/>
        <v>28376545.030000001</v>
      </c>
      <c r="AH439" s="103">
        <v>2510369.02</v>
      </c>
      <c r="AI439" s="103"/>
      <c r="AJ439" s="109">
        <f t="shared" si="114"/>
        <v>2510369.02</v>
      </c>
    </row>
    <row r="440" spans="1:36" ht="15.95" hidden="1" customHeight="1" thickTop="1" thickBot="1" x14ac:dyDescent="0.25">
      <c r="A440" s="51" t="s">
        <v>112</v>
      </c>
      <c r="B440" s="104">
        <f t="shared" si="112"/>
        <v>50828556.170000002</v>
      </c>
      <c r="C440" s="104">
        <f t="shared" si="113"/>
        <v>20069.62</v>
      </c>
      <c r="D440" s="103">
        <v>102252.81</v>
      </c>
      <c r="E440" s="103"/>
      <c r="F440" s="103">
        <f t="shared" si="115"/>
        <v>102252.81</v>
      </c>
      <c r="G440" s="103">
        <v>409508.3</v>
      </c>
      <c r="H440" s="103"/>
      <c r="I440" s="103">
        <f t="shared" si="116"/>
        <v>409508.3</v>
      </c>
      <c r="J440" s="103"/>
      <c r="K440" s="103">
        <v>20069.62</v>
      </c>
      <c r="L440" s="103">
        <f t="shared" si="117"/>
        <v>20069.62</v>
      </c>
      <c r="M440" s="103"/>
      <c r="N440" s="103"/>
      <c r="O440" s="103">
        <f t="shared" si="118"/>
        <v>0</v>
      </c>
      <c r="P440" s="103">
        <v>271176.81</v>
      </c>
      <c r="Q440" s="103"/>
      <c r="R440" s="103">
        <f t="shared" si="119"/>
        <v>271176.81</v>
      </c>
      <c r="S440" s="103">
        <v>27264.37</v>
      </c>
      <c r="T440" s="103"/>
      <c r="U440" s="103">
        <f t="shared" si="120"/>
        <v>27264.37</v>
      </c>
      <c r="V440" s="103"/>
      <c r="W440" s="103"/>
      <c r="X440" s="103">
        <f t="shared" si="121"/>
        <v>0</v>
      </c>
      <c r="Y440" s="103">
        <v>49781102.710000001</v>
      </c>
      <c r="Z440" s="103"/>
      <c r="AA440" s="103">
        <f t="shared" si="122"/>
        <v>49781102.710000001</v>
      </c>
      <c r="AB440" s="103"/>
      <c r="AC440" s="103"/>
      <c r="AD440" s="103">
        <f t="shared" si="123"/>
        <v>0</v>
      </c>
      <c r="AE440" s="103">
        <v>13740</v>
      </c>
      <c r="AF440" s="103"/>
      <c r="AG440" s="103">
        <f t="shared" si="124"/>
        <v>13740</v>
      </c>
      <c r="AH440" s="103">
        <v>223511.17</v>
      </c>
      <c r="AI440" s="103"/>
      <c r="AJ440" s="109">
        <f t="shared" si="114"/>
        <v>223511.17</v>
      </c>
    </row>
    <row r="441" spans="1:36" ht="15.95" hidden="1" customHeight="1" thickTop="1" thickBot="1" x14ac:dyDescent="0.25">
      <c r="A441" s="52" t="s">
        <v>103</v>
      </c>
      <c r="B441" s="104">
        <f t="shared" si="112"/>
        <v>0</v>
      </c>
      <c r="C441" s="104">
        <f t="shared" si="113"/>
        <v>0</v>
      </c>
      <c r="D441" s="103"/>
      <c r="E441" s="103"/>
      <c r="F441" s="103">
        <f t="shared" si="115"/>
        <v>0</v>
      </c>
      <c r="G441" s="103"/>
      <c r="H441" s="103"/>
      <c r="I441" s="103">
        <f t="shared" si="116"/>
        <v>0</v>
      </c>
      <c r="J441" s="103"/>
      <c r="K441" s="103"/>
      <c r="L441" s="103">
        <f t="shared" si="117"/>
        <v>0</v>
      </c>
      <c r="M441" s="103"/>
      <c r="N441" s="103"/>
      <c r="O441" s="103">
        <f t="shared" si="118"/>
        <v>0</v>
      </c>
      <c r="P441" s="103"/>
      <c r="Q441" s="103"/>
      <c r="R441" s="103">
        <f t="shared" si="119"/>
        <v>0</v>
      </c>
      <c r="S441" s="103"/>
      <c r="T441" s="103"/>
      <c r="U441" s="103">
        <f t="shared" si="120"/>
        <v>0</v>
      </c>
      <c r="V441" s="103"/>
      <c r="W441" s="103"/>
      <c r="X441" s="103">
        <f t="shared" si="121"/>
        <v>0</v>
      </c>
      <c r="Y441" s="103"/>
      <c r="Z441" s="103"/>
      <c r="AA441" s="103">
        <f t="shared" si="122"/>
        <v>0</v>
      </c>
      <c r="AB441" s="103"/>
      <c r="AC441" s="103"/>
      <c r="AD441" s="103">
        <f t="shared" si="123"/>
        <v>0</v>
      </c>
      <c r="AE441" s="103"/>
      <c r="AF441" s="103"/>
      <c r="AG441" s="103">
        <f t="shared" si="124"/>
        <v>0</v>
      </c>
      <c r="AH441" s="103"/>
      <c r="AI441" s="103"/>
      <c r="AJ441" s="109">
        <f t="shared" si="114"/>
        <v>0</v>
      </c>
    </row>
    <row r="442" spans="1:36" ht="15.95" hidden="1" customHeight="1" thickTop="1" thickBot="1" x14ac:dyDescent="0.25">
      <c r="A442" s="52" t="s">
        <v>82</v>
      </c>
      <c r="B442" s="104">
        <f t="shared" si="112"/>
        <v>5460238.1699999999</v>
      </c>
      <c r="C442" s="104">
        <f t="shared" si="113"/>
        <v>0</v>
      </c>
      <c r="D442" s="103"/>
      <c r="E442" s="103"/>
      <c r="F442" s="103">
        <f t="shared" si="115"/>
        <v>0</v>
      </c>
      <c r="G442" s="103"/>
      <c r="H442" s="103"/>
      <c r="I442" s="103">
        <f t="shared" si="116"/>
        <v>0</v>
      </c>
      <c r="J442" s="103"/>
      <c r="K442" s="103"/>
      <c r="L442" s="103">
        <f t="shared" si="117"/>
        <v>0</v>
      </c>
      <c r="M442" s="103"/>
      <c r="N442" s="103"/>
      <c r="O442" s="103">
        <f t="shared" si="118"/>
        <v>0</v>
      </c>
      <c r="P442" s="103"/>
      <c r="Q442" s="103"/>
      <c r="R442" s="103">
        <f t="shared" si="119"/>
        <v>0</v>
      </c>
      <c r="S442" s="103"/>
      <c r="T442" s="103"/>
      <c r="U442" s="103">
        <f t="shared" si="120"/>
        <v>0</v>
      </c>
      <c r="V442" s="103"/>
      <c r="W442" s="103"/>
      <c r="X442" s="103">
        <f t="shared" si="121"/>
        <v>0</v>
      </c>
      <c r="Y442" s="103">
        <v>5460238.1699999999</v>
      </c>
      <c r="Z442" s="103"/>
      <c r="AA442" s="103">
        <f t="shared" si="122"/>
        <v>5460238.1699999999</v>
      </c>
      <c r="AB442" s="103"/>
      <c r="AC442" s="103"/>
      <c r="AD442" s="103">
        <f t="shared" si="123"/>
        <v>0</v>
      </c>
      <c r="AE442" s="103"/>
      <c r="AF442" s="103"/>
      <c r="AG442" s="103">
        <f t="shared" si="124"/>
        <v>0</v>
      </c>
      <c r="AH442" s="103"/>
      <c r="AI442" s="103"/>
      <c r="AJ442" s="109">
        <f t="shared" si="114"/>
        <v>0</v>
      </c>
    </row>
    <row r="443" spans="1:36" ht="15.95" hidden="1" customHeight="1" thickTop="1" thickBot="1" x14ac:dyDescent="0.25">
      <c r="A443" s="52" t="s">
        <v>102</v>
      </c>
      <c r="B443" s="104">
        <f t="shared" si="112"/>
        <v>0</v>
      </c>
      <c r="C443" s="104">
        <f t="shared" si="113"/>
        <v>0</v>
      </c>
      <c r="D443" s="103"/>
      <c r="E443" s="103"/>
      <c r="F443" s="103">
        <f t="shared" si="115"/>
        <v>0</v>
      </c>
      <c r="G443" s="103"/>
      <c r="H443" s="103"/>
      <c r="I443" s="103">
        <f t="shared" si="116"/>
        <v>0</v>
      </c>
      <c r="J443" s="103"/>
      <c r="K443" s="103"/>
      <c r="L443" s="103">
        <f t="shared" si="117"/>
        <v>0</v>
      </c>
      <c r="M443" s="103"/>
      <c r="N443" s="103"/>
      <c r="O443" s="103">
        <f t="shared" si="118"/>
        <v>0</v>
      </c>
      <c r="P443" s="103"/>
      <c r="Q443" s="103"/>
      <c r="R443" s="103">
        <f t="shared" si="119"/>
        <v>0</v>
      </c>
      <c r="S443" s="103"/>
      <c r="T443" s="103"/>
      <c r="U443" s="103">
        <f t="shared" si="120"/>
        <v>0</v>
      </c>
      <c r="V443" s="103"/>
      <c r="W443" s="103"/>
      <c r="X443" s="103">
        <f t="shared" si="121"/>
        <v>0</v>
      </c>
      <c r="Y443" s="103"/>
      <c r="Z443" s="103"/>
      <c r="AA443" s="103">
        <f t="shared" si="122"/>
        <v>0</v>
      </c>
      <c r="AB443" s="103"/>
      <c r="AC443" s="103"/>
      <c r="AD443" s="103">
        <f t="shared" si="123"/>
        <v>0</v>
      </c>
      <c r="AE443" s="103"/>
      <c r="AF443" s="103"/>
      <c r="AG443" s="103">
        <f t="shared" si="124"/>
        <v>0</v>
      </c>
      <c r="AH443" s="103"/>
      <c r="AI443" s="103"/>
      <c r="AJ443" s="109">
        <f t="shared" si="114"/>
        <v>0</v>
      </c>
    </row>
    <row r="444" spans="1:36" ht="15.95" hidden="1" customHeight="1" thickTop="1" thickBot="1" x14ac:dyDescent="0.25">
      <c r="A444" s="52" t="s">
        <v>111</v>
      </c>
      <c r="B444" s="104">
        <f t="shared" si="112"/>
        <v>38960863.930000007</v>
      </c>
      <c r="C444" s="104">
        <f t="shared" si="113"/>
        <v>425024.13</v>
      </c>
      <c r="D444" s="103">
        <v>96203.26</v>
      </c>
      <c r="E444" s="103"/>
      <c r="F444" s="103">
        <f t="shared" si="115"/>
        <v>96203.26</v>
      </c>
      <c r="G444" s="103">
        <v>1932927.12</v>
      </c>
      <c r="H444" s="103"/>
      <c r="I444" s="103">
        <f t="shared" si="116"/>
        <v>1932927.12</v>
      </c>
      <c r="J444" s="103"/>
      <c r="K444" s="103"/>
      <c r="L444" s="103">
        <f t="shared" si="117"/>
        <v>0</v>
      </c>
      <c r="M444" s="103">
        <v>3152903.76</v>
      </c>
      <c r="N444" s="103"/>
      <c r="O444" s="103">
        <f t="shared" si="118"/>
        <v>3152903.76</v>
      </c>
      <c r="P444" s="103">
        <v>11251094.07</v>
      </c>
      <c r="Q444" s="103">
        <v>393617.86</v>
      </c>
      <c r="R444" s="103">
        <f t="shared" si="119"/>
        <v>11644711.93</v>
      </c>
      <c r="S444" s="103">
        <v>16702.25</v>
      </c>
      <c r="T444" s="103"/>
      <c r="U444" s="103">
        <f t="shared" si="120"/>
        <v>16702.25</v>
      </c>
      <c r="V444" s="103">
        <v>584276.31000000006</v>
      </c>
      <c r="W444" s="103"/>
      <c r="X444" s="103">
        <f t="shared" si="121"/>
        <v>584276.31000000006</v>
      </c>
      <c r="Y444" s="103">
        <v>19796602.210000001</v>
      </c>
      <c r="Z444" s="103"/>
      <c r="AA444" s="103">
        <f t="shared" si="122"/>
        <v>19796602.210000001</v>
      </c>
      <c r="AB444" s="103"/>
      <c r="AC444" s="103"/>
      <c r="AD444" s="103">
        <f t="shared" si="123"/>
        <v>0</v>
      </c>
      <c r="AE444" s="103">
        <v>197770.38</v>
      </c>
      <c r="AF444" s="103">
        <v>20625</v>
      </c>
      <c r="AG444" s="103">
        <f t="shared" si="124"/>
        <v>218395.38</v>
      </c>
      <c r="AH444" s="103">
        <v>1932384.57</v>
      </c>
      <c r="AI444" s="103">
        <v>10781.27</v>
      </c>
      <c r="AJ444" s="109">
        <f t="shared" si="114"/>
        <v>1943165.84</v>
      </c>
    </row>
    <row r="445" spans="1:36" ht="15.95" hidden="1" customHeight="1" thickTop="1" thickBot="1" x14ac:dyDescent="0.25">
      <c r="A445" s="52" t="s">
        <v>113</v>
      </c>
      <c r="B445" s="104">
        <f t="shared" si="112"/>
        <v>80005391.449999988</v>
      </c>
      <c r="C445" s="104">
        <f t="shared" si="113"/>
        <v>1187660306.2100003</v>
      </c>
      <c r="D445" s="103">
        <v>3972094.02</v>
      </c>
      <c r="E445" s="103">
        <v>0.08</v>
      </c>
      <c r="F445" s="103">
        <f t="shared" si="115"/>
        <v>3972094.1</v>
      </c>
      <c r="G445" s="103">
        <v>34446101.960000001</v>
      </c>
      <c r="H445" s="103">
        <v>6652169.3099999996</v>
      </c>
      <c r="I445" s="103">
        <f t="shared" si="116"/>
        <v>41098271.270000003</v>
      </c>
      <c r="J445" s="103"/>
      <c r="K445" s="103">
        <v>1180477166.71</v>
      </c>
      <c r="L445" s="103">
        <f t="shared" si="117"/>
        <v>1180477166.71</v>
      </c>
      <c r="M445" s="103">
        <v>481723.39</v>
      </c>
      <c r="N445" s="103"/>
      <c r="O445" s="103">
        <f t="shared" si="118"/>
        <v>481723.39</v>
      </c>
      <c r="P445" s="103">
        <v>9432409.6500000004</v>
      </c>
      <c r="Q445" s="103">
        <v>433534.42</v>
      </c>
      <c r="R445" s="103">
        <f t="shared" si="119"/>
        <v>9865944.0700000003</v>
      </c>
      <c r="S445" s="103">
        <v>81878.789999999994</v>
      </c>
      <c r="T445" s="103"/>
      <c r="U445" s="103">
        <f t="shared" si="120"/>
        <v>81878.789999999994</v>
      </c>
      <c r="V445" s="103">
        <v>237157.4</v>
      </c>
      <c r="W445" s="103"/>
      <c r="X445" s="103">
        <f t="shared" si="121"/>
        <v>237157.4</v>
      </c>
      <c r="Y445" s="103">
        <v>29075185.920000002</v>
      </c>
      <c r="Z445" s="103">
        <v>27944.53</v>
      </c>
      <c r="AA445" s="103">
        <f t="shared" si="122"/>
        <v>29103130.450000003</v>
      </c>
      <c r="AB445" s="103"/>
      <c r="AC445" s="103"/>
      <c r="AD445" s="103">
        <f t="shared" si="123"/>
        <v>0</v>
      </c>
      <c r="AE445" s="103">
        <v>412916.35</v>
      </c>
      <c r="AF445" s="103">
        <v>0.02</v>
      </c>
      <c r="AG445" s="103">
        <f t="shared" si="124"/>
        <v>412916.37</v>
      </c>
      <c r="AH445" s="103">
        <v>1865923.97</v>
      </c>
      <c r="AI445" s="103">
        <v>69491.14</v>
      </c>
      <c r="AJ445" s="109">
        <f t="shared" si="114"/>
        <v>1935415.1099999999</v>
      </c>
    </row>
    <row r="446" spans="1:36" ht="15.95" hidden="1" customHeight="1" thickTop="1" thickBot="1" x14ac:dyDescent="0.25">
      <c r="A446" s="52" t="s">
        <v>116</v>
      </c>
      <c r="B446" s="104">
        <f t="shared" si="112"/>
        <v>27475651.359999999</v>
      </c>
      <c r="C446" s="104">
        <f t="shared" si="113"/>
        <v>399446.13</v>
      </c>
      <c r="D446" s="103">
        <v>6916.55</v>
      </c>
      <c r="E446" s="103"/>
      <c r="F446" s="103">
        <f t="shared" si="115"/>
        <v>6916.55</v>
      </c>
      <c r="G446" s="103">
        <v>232867.29</v>
      </c>
      <c r="H446" s="103"/>
      <c r="I446" s="103">
        <f t="shared" si="116"/>
        <v>232867.29</v>
      </c>
      <c r="J446" s="103"/>
      <c r="K446" s="103">
        <v>399446.13</v>
      </c>
      <c r="L446" s="103">
        <f t="shared" si="117"/>
        <v>399446.13</v>
      </c>
      <c r="M446" s="103">
        <v>74923.95</v>
      </c>
      <c r="N446" s="103"/>
      <c r="O446" s="103">
        <f t="shared" si="118"/>
        <v>74923.95</v>
      </c>
      <c r="P446" s="103">
        <v>4004941.96</v>
      </c>
      <c r="Q446" s="103"/>
      <c r="R446" s="103">
        <f t="shared" si="119"/>
        <v>4004941.96</v>
      </c>
      <c r="S446" s="103">
        <v>72744.429999999993</v>
      </c>
      <c r="T446" s="103"/>
      <c r="U446" s="103">
        <f t="shared" si="120"/>
        <v>72744.429999999993</v>
      </c>
      <c r="V446" s="103">
        <v>86718.91</v>
      </c>
      <c r="W446" s="103"/>
      <c r="X446" s="103">
        <f t="shared" si="121"/>
        <v>86718.91</v>
      </c>
      <c r="Y446" s="103">
        <v>22000566.059999999</v>
      </c>
      <c r="Z446" s="103"/>
      <c r="AA446" s="103">
        <f t="shared" si="122"/>
        <v>22000566.059999999</v>
      </c>
      <c r="AB446" s="103"/>
      <c r="AC446" s="103"/>
      <c r="AD446" s="103">
        <f t="shared" si="123"/>
        <v>0</v>
      </c>
      <c r="AE446" s="103">
        <v>361124.89</v>
      </c>
      <c r="AF446" s="103"/>
      <c r="AG446" s="103">
        <f t="shared" si="124"/>
        <v>361124.89</v>
      </c>
      <c r="AH446" s="103">
        <v>634847.31999999995</v>
      </c>
      <c r="AI446" s="103"/>
      <c r="AJ446" s="109">
        <f t="shared" si="114"/>
        <v>634847.31999999995</v>
      </c>
    </row>
    <row r="447" spans="1:36" ht="15.95" hidden="1" customHeight="1" thickTop="1" thickBot="1" x14ac:dyDescent="0.25">
      <c r="A447" s="52" t="s">
        <v>121</v>
      </c>
      <c r="B447" s="104">
        <f t="shared" si="112"/>
        <v>21822448.18</v>
      </c>
      <c r="C447" s="104">
        <f t="shared" si="113"/>
        <v>4320.6000000000004</v>
      </c>
      <c r="D447" s="103"/>
      <c r="E447" s="103"/>
      <c r="F447" s="103">
        <f t="shared" si="115"/>
        <v>0</v>
      </c>
      <c r="G447" s="103">
        <v>999796.61</v>
      </c>
      <c r="H447" s="103"/>
      <c r="I447" s="103">
        <f t="shared" si="116"/>
        <v>999796.61</v>
      </c>
      <c r="J447" s="103"/>
      <c r="K447" s="103"/>
      <c r="L447" s="103">
        <f t="shared" si="117"/>
        <v>0</v>
      </c>
      <c r="M447" s="103"/>
      <c r="N447" s="103"/>
      <c r="O447" s="103">
        <f t="shared" si="118"/>
        <v>0</v>
      </c>
      <c r="P447" s="103">
        <v>912295.38</v>
      </c>
      <c r="Q447" s="103"/>
      <c r="R447" s="103">
        <f t="shared" si="119"/>
        <v>912295.38</v>
      </c>
      <c r="S447" s="103">
        <v>90990</v>
      </c>
      <c r="T447" s="103"/>
      <c r="U447" s="103">
        <f t="shared" si="120"/>
        <v>90990</v>
      </c>
      <c r="V447" s="103">
        <v>160679.10999999999</v>
      </c>
      <c r="W447" s="103"/>
      <c r="X447" s="103">
        <f t="shared" si="121"/>
        <v>160679.10999999999</v>
      </c>
      <c r="Y447" s="103">
        <v>10237746.58</v>
      </c>
      <c r="Z447" s="103">
        <v>4320.6000000000004</v>
      </c>
      <c r="AA447" s="103">
        <f t="shared" si="122"/>
        <v>10242067.18</v>
      </c>
      <c r="AB447" s="103"/>
      <c r="AC447" s="103"/>
      <c r="AD447" s="103">
        <f t="shared" si="123"/>
        <v>0</v>
      </c>
      <c r="AE447" s="103">
        <v>8839364.8399999999</v>
      </c>
      <c r="AF447" s="103"/>
      <c r="AG447" s="103">
        <f t="shared" si="124"/>
        <v>8839364.8399999999</v>
      </c>
      <c r="AH447" s="103">
        <v>581575.66</v>
      </c>
      <c r="AI447" s="103"/>
      <c r="AJ447" s="109">
        <f t="shared" si="114"/>
        <v>581575.66</v>
      </c>
    </row>
    <row r="448" spans="1:36" ht="15.95" hidden="1" customHeight="1" thickTop="1" thickBot="1" x14ac:dyDescent="0.25">
      <c r="A448" s="52" t="s">
        <v>100</v>
      </c>
      <c r="B448" s="104">
        <f t="shared" si="112"/>
        <v>0</v>
      </c>
      <c r="C448" s="104">
        <f t="shared" si="113"/>
        <v>0</v>
      </c>
      <c r="D448" s="103"/>
      <c r="E448" s="103"/>
      <c r="F448" s="103">
        <f t="shared" si="115"/>
        <v>0</v>
      </c>
      <c r="G448" s="103"/>
      <c r="H448" s="103"/>
      <c r="I448" s="103">
        <f t="shared" si="116"/>
        <v>0</v>
      </c>
      <c r="J448" s="103"/>
      <c r="K448" s="103"/>
      <c r="L448" s="103">
        <f t="shared" si="117"/>
        <v>0</v>
      </c>
      <c r="M448" s="103"/>
      <c r="N448" s="103"/>
      <c r="O448" s="103">
        <f t="shared" si="118"/>
        <v>0</v>
      </c>
      <c r="P448" s="103"/>
      <c r="Q448" s="103"/>
      <c r="R448" s="103">
        <f t="shared" si="119"/>
        <v>0</v>
      </c>
      <c r="S448" s="103"/>
      <c r="T448" s="103"/>
      <c r="U448" s="103">
        <f t="shared" si="120"/>
        <v>0</v>
      </c>
      <c r="V448" s="103"/>
      <c r="W448" s="103"/>
      <c r="X448" s="103">
        <f t="shared" si="121"/>
        <v>0</v>
      </c>
      <c r="Y448" s="103"/>
      <c r="Z448" s="103"/>
      <c r="AA448" s="103">
        <f t="shared" si="122"/>
        <v>0</v>
      </c>
      <c r="AB448" s="103"/>
      <c r="AC448" s="103"/>
      <c r="AD448" s="103">
        <f t="shared" si="123"/>
        <v>0</v>
      </c>
      <c r="AE448" s="103"/>
      <c r="AF448" s="103"/>
      <c r="AG448" s="103">
        <f t="shared" si="124"/>
        <v>0</v>
      </c>
      <c r="AH448" s="103"/>
      <c r="AI448" s="103"/>
      <c r="AJ448" s="109">
        <f t="shared" si="114"/>
        <v>0</v>
      </c>
    </row>
    <row r="449" spans="1:36" ht="15.95" hidden="1" customHeight="1" thickTop="1" thickBot="1" x14ac:dyDescent="0.25">
      <c r="A449" s="51" t="s">
        <v>106</v>
      </c>
      <c r="B449" s="104">
        <f t="shared" si="112"/>
        <v>0</v>
      </c>
      <c r="C449" s="104">
        <f t="shared" si="113"/>
        <v>23949780.789999999</v>
      </c>
      <c r="D449" s="103"/>
      <c r="E449" s="103"/>
      <c r="F449" s="103">
        <f t="shared" si="115"/>
        <v>0</v>
      </c>
      <c r="G449" s="103"/>
      <c r="H449" s="103"/>
      <c r="I449" s="103">
        <f t="shared" si="116"/>
        <v>0</v>
      </c>
      <c r="J449" s="103"/>
      <c r="K449" s="103">
        <v>23949780.789999999</v>
      </c>
      <c r="L449" s="103">
        <f t="shared" si="117"/>
        <v>23949780.789999999</v>
      </c>
      <c r="M449" s="103"/>
      <c r="N449" s="103"/>
      <c r="O449" s="103">
        <f t="shared" si="118"/>
        <v>0</v>
      </c>
      <c r="P449" s="103"/>
      <c r="Q449" s="103"/>
      <c r="R449" s="103">
        <f t="shared" si="119"/>
        <v>0</v>
      </c>
      <c r="S449" s="103"/>
      <c r="T449" s="103"/>
      <c r="U449" s="103">
        <f t="shared" si="120"/>
        <v>0</v>
      </c>
      <c r="V449" s="103"/>
      <c r="W449" s="103"/>
      <c r="X449" s="103">
        <f t="shared" si="121"/>
        <v>0</v>
      </c>
      <c r="Y449" s="103"/>
      <c r="Z449" s="103"/>
      <c r="AA449" s="103">
        <f t="shared" si="122"/>
        <v>0</v>
      </c>
      <c r="AB449" s="103"/>
      <c r="AC449" s="103"/>
      <c r="AD449" s="103">
        <f t="shared" si="123"/>
        <v>0</v>
      </c>
      <c r="AE449" s="103"/>
      <c r="AF449" s="103"/>
      <c r="AG449" s="103">
        <f t="shared" si="124"/>
        <v>0</v>
      </c>
      <c r="AH449" s="103"/>
      <c r="AI449" s="103"/>
      <c r="AJ449" s="109">
        <f t="shared" si="114"/>
        <v>0</v>
      </c>
    </row>
    <row r="450" spans="1:36" ht="15.95" hidden="1" customHeight="1" thickTop="1" thickBot="1" x14ac:dyDescent="0.25">
      <c r="A450" s="52" t="s">
        <v>120</v>
      </c>
      <c r="B450" s="104">
        <f t="shared" si="112"/>
        <v>10693045.889999999</v>
      </c>
      <c r="C450" s="104">
        <f t="shared" si="113"/>
        <v>0</v>
      </c>
      <c r="D450" s="103"/>
      <c r="E450" s="103"/>
      <c r="F450" s="103">
        <f t="shared" si="115"/>
        <v>0</v>
      </c>
      <c r="G450" s="103"/>
      <c r="H450" s="103"/>
      <c r="I450" s="103">
        <f t="shared" si="116"/>
        <v>0</v>
      </c>
      <c r="J450" s="103"/>
      <c r="K450" s="103"/>
      <c r="L450" s="103">
        <f t="shared" si="117"/>
        <v>0</v>
      </c>
      <c r="M450" s="103"/>
      <c r="N450" s="103"/>
      <c r="O450" s="103">
        <f t="shared" si="118"/>
        <v>0</v>
      </c>
      <c r="P450" s="103">
        <v>1868860.18</v>
      </c>
      <c r="Q450" s="103"/>
      <c r="R450" s="103">
        <f t="shared" si="119"/>
        <v>1868860.18</v>
      </c>
      <c r="S450" s="103">
        <v>152816.17000000001</v>
      </c>
      <c r="T450" s="103"/>
      <c r="U450" s="103">
        <f t="shared" si="120"/>
        <v>152816.17000000001</v>
      </c>
      <c r="V450" s="103">
        <v>15791.61</v>
      </c>
      <c r="W450" s="103"/>
      <c r="X450" s="103">
        <f t="shared" si="121"/>
        <v>15791.61</v>
      </c>
      <c r="Y450" s="103">
        <v>4585408.6399999997</v>
      </c>
      <c r="Z450" s="103"/>
      <c r="AA450" s="103">
        <f t="shared" si="122"/>
        <v>4585408.6399999997</v>
      </c>
      <c r="AB450" s="103"/>
      <c r="AC450" s="103"/>
      <c r="AD450" s="103">
        <f t="shared" si="123"/>
        <v>0</v>
      </c>
      <c r="AE450" s="103">
        <v>2290091.2799999998</v>
      </c>
      <c r="AF450" s="103"/>
      <c r="AG450" s="103">
        <f t="shared" si="124"/>
        <v>2290091.2799999998</v>
      </c>
      <c r="AH450" s="103">
        <v>1780078.01</v>
      </c>
      <c r="AI450" s="103"/>
      <c r="AJ450" s="109">
        <f t="shared" si="114"/>
        <v>1780078.01</v>
      </c>
    </row>
    <row r="451" spans="1:36" ht="15.95" hidden="1" customHeight="1" thickTop="1" thickBot="1" x14ac:dyDescent="0.25">
      <c r="A451" s="52" t="s">
        <v>115</v>
      </c>
      <c r="B451" s="104">
        <f t="shared" si="112"/>
        <v>15803386.880000001</v>
      </c>
      <c r="C451" s="104">
        <f t="shared" si="113"/>
        <v>829294.53</v>
      </c>
      <c r="D451" s="103"/>
      <c r="E451" s="103"/>
      <c r="F451" s="103">
        <f t="shared" si="115"/>
        <v>0</v>
      </c>
      <c r="G451" s="103">
        <v>7771717.3799999999</v>
      </c>
      <c r="H451" s="103"/>
      <c r="I451" s="103">
        <f t="shared" si="116"/>
        <v>7771717.3799999999</v>
      </c>
      <c r="J451" s="103"/>
      <c r="K451" s="103"/>
      <c r="L451" s="103">
        <f t="shared" si="117"/>
        <v>0</v>
      </c>
      <c r="M451" s="103">
        <v>16851.88</v>
      </c>
      <c r="N451" s="103"/>
      <c r="O451" s="103">
        <f t="shared" si="118"/>
        <v>16851.88</v>
      </c>
      <c r="P451" s="103">
        <v>5030049.7699999996</v>
      </c>
      <c r="Q451" s="103">
        <v>756684.18</v>
      </c>
      <c r="R451" s="103">
        <f t="shared" si="119"/>
        <v>5786733.9499999993</v>
      </c>
      <c r="S451" s="103">
        <v>1338252.06</v>
      </c>
      <c r="T451" s="103"/>
      <c r="U451" s="103">
        <f t="shared" si="120"/>
        <v>1338252.06</v>
      </c>
      <c r="V451" s="103">
        <v>138110.38</v>
      </c>
      <c r="W451" s="103"/>
      <c r="X451" s="103">
        <f t="shared" si="121"/>
        <v>138110.38</v>
      </c>
      <c r="Y451" s="103">
        <v>2857.32</v>
      </c>
      <c r="Z451" s="103">
        <v>55395.16</v>
      </c>
      <c r="AA451" s="103">
        <f t="shared" si="122"/>
        <v>58252.480000000003</v>
      </c>
      <c r="AB451" s="103"/>
      <c r="AC451" s="103"/>
      <c r="AD451" s="103">
        <f t="shared" si="123"/>
        <v>0</v>
      </c>
      <c r="AE451" s="103">
        <v>119519</v>
      </c>
      <c r="AF451" s="103">
        <v>13125</v>
      </c>
      <c r="AG451" s="103">
        <f t="shared" si="124"/>
        <v>132644</v>
      </c>
      <c r="AH451" s="103">
        <v>1386029.09</v>
      </c>
      <c r="AI451" s="103">
        <v>4090.19</v>
      </c>
      <c r="AJ451" s="109">
        <f t="shared" si="114"/>
        <v>1390119.28</v>
      </c>
    </row>
    <row r="452" spans="1:36" ht="15.95" hidden="1" customHeight="1" thickTop="1" thickBot="1" x14ac:dyDescent="0.25">
      <c r="A452" s="52" t="s">
        <v>117</v>
      </c>
      <c r="B452" s="104">
        <f t="shared" si="112"/>
        <v>0</v>
      </c>
      <c r="C452" s="104">
        <f t="shared" si="113"/>
        <v>0</v>
      </c>
      <c r="D452" s="103"/>
      <c r="E452" s="103"/>
      <c r="F452" s="103">
        <f t="shared" si="115"/>
        <v>0</v>
      </c>
      <c r="G452" s="103"/>
      <c r="H452" s="103"/>
      <c r="I452" s="103">
        <f t="shared" si="116"/>
        <v>0</v>
      </c>
      <c r="J452" s="103"/>
      <c r="K452" s="103"/>
      <c r="L452" s="103">
        <f t="shared" si="117"/>
        <v>0</v>
      </c>
      <c r="M452" s="103"/>
      <c r="N452" s="103"/>
      <c r="O452" s="103">
        <f t="shared" si="118"/>
        <v>0</v>
      </c>
      <c r="P452" s="103"/>
      <c r="Q452" s="103"/>
      <c r="R452" s="103">
        <f t="shared" si="119"/>
        <v>0</v>
      </c>
      <c r="S452" s="103"/>
      <c r="T452" s="103"/>
      <c r="U452" s="103">
        <f t="shared" si="120"/>
        <v>0</v>
      </c>
      <c r="V452" s="103"/>
      <c r="W452" s="103"/>
      <c r="X452" s="103">
        <f t="shared" si="121"/>
        <v>0</v>
      </c>
      <c r="Y452" s="103"/>
      <c r="Z452" s="103"/>
      <c r="AA452" s="103">
        <f t="shared" si="122"/>
        <v>0</v>
      </c>
      <c r="AB452" s="103"/>
      <c r="AC452" s="103"/>
      <c r="AD452" s="103">
        <f t="shared" si="123"/>
        <v>0</v>
      </c>
      <c r="AE452" s="103"/>
      <c r="AF452" s="103"/>
      <c r="AG452" s="103">
        <f t="shared" si="124"/>
        <v>0</v>
      </c>
      <c r="AH452" s="103"/>
      <c r="AI452" s="103"/>
      <c r="AJ452" s="109">
        <f t="shared" si="114"/>
        <v>0</v>
      </c>
    </row>
    <row r="453" spans="1:36" ht="15.95" hidden="1" customHeight="1" thickTop="1" thickBot="1" x14ac:dyDescent="0.25">
      <c r="A453" s="52" t="s">
        <v>160</v>
      </c>
      <c r="B453" s="104">
        <f t="shared" si="112"/>
        <v>940462.63</v>
      </c>
      <c r="C453" s="104">
        <f t="shared" si="113"/>
        <v>0</v>
      </c>
      <c r="D453" s="103"/>
      <c r="E453" s="103"/>
      <c r="F453" s="103">
        <f t="shared" si="115"/>
        <v>0</v>
      </c>
      <c r="G453" s="103"/>
      <c r="H453" s="103"/>
      <c r="I453" s="103">
        <f t="shared" si="116"/>
        <v>0</v>
      </c>
      <c r="J453" s="103"/>
      <c r="K453" s="103"/>
      <c r="L453" s="103">
        <f t="shared" si="117"/>
        <v>0</v>
      </c>
      <c r="M453" s="103"/>
      <c r="N453" s="103"/>
      <c r="O453" s="103">
        <f t="shared" si="118"/>
        <v>0</v>
      </c>
      <c r="P453" s="103"/>
      <c r="Q453" s="103"/>
      <c r="R453" s="103">
        <f t="shared" si="119"/>
        <v>0</v>
      </c>
      <c r="S453" s="103"/>
      <c r="T453" s="103"/>
      <c r="U453" s="103">
        <f t="shared" si="120"/>
        <v>0</v>
      </c>
      <c r="V453" s="103"/>
      <c r="W453" s="103"/>
      <c r="X453" s="103">
        <f t="shared" si="121"/>
        <v>0</v>
      </c>
      <c r="Y453" s="103">
        <v>785114.9</v>
      </c>
      <c r="Z453" s="103"/>
      <c r="AA453" s="103">
        <f t="shared" si="122"/>
        <v>785114.9</v>
      </c>
      <c r="AB453" s="103"/>
      <c r="AC453" s="103"/>
      <c r="AD453" s="103">
        <f t="shared" si="123"/>
        <v>0</v>
      </c>
      <c r="AE453" s="103">
        <v>119963.22</v>
      </c>
      <c r="AF453" s="103"/>
      <c r="AG453" s="103">
        <f t="shared" si="124"/>
        <v>119963.22</v>
      </c>
      <c r="AH453" s="103">
        <v>35384.51</v>
      </c>
      <c r="AI453" s="103"/>
      <c r="AJ453" s="109">
        <f t="shared" si="114"/>
        <v>35384.51</v>
      </c>
    </row>
    <row r="454" spans="1:36" ht="15.95" hidden="1" customHeight="1" thickTop="1" thickBot="1" x14ac:dyDescent="0.25">
      <c r="A454" s="52" t="s">
        <v>163</v>
      </c>
      <c r="B454" s="104">
        <f t="shared" si="112"/>
        <v>775.86</v>
      </c>
      <c r="C454" s="104">
        <f t="shared" si="113"/>
        <v>0</v>
      </c>
      <c r="D454" s="103"/>
      <c r="E454" s="103"/>
      <c r="F454" s="103">
        <f t="shared" si="115"/>
        <v>0</v>
      </c>
      <c r="G454" s="103"/>
      <c r="H454" s="103"/>
      <c r="I454" s="103">
        <f t="shared" si="116"/>
        <v>0</v>
      </c>
      <c r="J454" s="103"/>
      <c r="K454" s="103"/>
      <c r="L454" s="103">
        <f t="shared" si="117"/>
        <v>0</v>
      </c>
      <c r="M454" s="103"/>
      <c r="N454" s="103"/>
      <c r="O454" s="103">
        <f t="shared" si="118"/>
        <v>0</v>
      </c>
      <c r="P454" s="103"/>
      <c r="Q454" s="103"/>
      <c r="R454" s="103">
        <f t="shared" si="119"/>
        <v>0</v>
      </c>
      <c r="S454" s="103"/>
      <c r="T454" s="103"/>
      <c r="U454" s="103">
        <f t="shared" si="120"/>
        <v>0</v>
      </c>
      <c r="V454" s="103"/>
      <c r="W454" s="103"/>
      <c r="X454" s="103">
        <f t="shared" si="121"/>
        <v>0</v>
      </c>
      <c r="Y454" s="103">
        <v>775.86</v>
      </c>
      <c r="Z454" s="103"/>
      <c r="AA454" s="103">
        <f t="shared" si="122"/>
        <v>775.86</v>
      </c>
      <c r="AB454" s="103"/>
      <c r="AC454" s="103"/>
      <c r="AD454" s="103">
        <f t="shared" si="123"/>
        <v>0</v>
      </c>
      <c r="AE454" s="103"/>
      <c r="AF454" s="103"/>
      <c r="AG454" s="103">
        <f t="shared" si="124"/>
        <v>0</v>
      </c>
      <c r="AH454" s="103"/>
      <c r="AI454" s="103"/>
      <c r="AJ454" s="109">
        <f t="shared" si="114"/>
        <v>0</v>
      </c>
    </row>
    <row r="455" spans="1:36" ht="15.95" hidden="1" customHeight="1" thickTop="1" thickBot="1" x14ac:dyDescent="0.25">
      <c r="A455" s="52" t="s">
        <v>101</v>
      </c>
      <c r="B455" s="104">
        <f t="shared" si="112"/>
        <v>3842224.4499999997</v>
      </c>
      <c r="C455" s="104">
        <f t="shared" si="113"/>
        <v>82771275.060000002</v>
      </c>
      <c r="D455" s="103"/>
      <c r="E455" s="103"/>
      <c r="F455" s="103">
        <f t="shared" si="115"/>
        <v>0</v>
      </c>
      <c r="G455" s="103">
        <v>2669529.5099999998</v>
      </c>
      <c r="H455" s="103"/>
      <c r="I455" s="103">
        <f t="shared" si="116"/>
        <v>2669529.5099999998</v>
      </c>
      <c r="J455" s="103"/>
      <c r="K455" s="103"/>
      <c r="L455" s="103">
        <f t="shared" si="117"/>
        <v>0</v>
      </c>
      <c r="M455" s="103"/>
      <c r="N455" s="103"/>
      <c r="O455" s="103">
        <f t="shared" si="118"/>
        <v>0</v>
      </c>
      <c r="P455" s="103"/>
      <c r="Q455" s="103"/>
      <c r="R455" s="103">
        <f t="shared" si="119"/>
        <v>0</v>
      </c>
      <c r="S455" s="103"/>
      <c r="T455" s="103"/>
      <c r="U455" s="103">
        <f t="shared" si="120"/>
        <v>0</v>
      </c>
      <c r="V455" s="103"/>
      <c r="W455" s="103"/>
      <c r="X455" s="103">
        <f t="shared" si="121"/>
        <v>0</v>
      </c>
      <c r="Y455" s="103"/>
      <c r="Z455" s="103"/>
      <c r="AA455" s="103">
        <f t="shared" si="122"/>
        <v>0</v>
      </c>
      <c r="AB455" s="103"/>
      <c r="AC455" s="103">
        <v>82771275.060000002</v>
      </c>
      <c r="AD455" s="103">
        <f t="shared" si="123"/>
        <v>82771275.060000002</v>
      </c>
      <c r="AE455" s="103"/>
      <c r="AF455" s="103"/>
      <c r="AG455" s="103">
        <f t="shared" si="124"/>
        <v>0</v>
      </c>
      <c r="AH455" s="103">
        <v>1172694.94</v>
      </c>
      <c r="AI455" s="103"/>
      <c r="AJ455" s="109">
        <f t="shared" si="114"/>
        <v>1172694.94</v>
      </c>
    </row>
    <row r="456" spans="1:36" ht="15.95" hidden="1" customHeight="1" thickTop="1" thickBot="1" x14ac:dyDescent="0.25">
      <c r="A456" s="52" t="s">
        <v>107</v>
      </c>
      <c r="B456" s="104">
        <f>(D456+G456+J456+M456+P456+S456+V456+Y456+AB456+AE456+AH456)</f>
        <v>25281982.960000001</v>
      </c>
      <c r="C456" s="104">
        <f>(E456+H456+K456+N456+Q456+T456+W456+Z456+AC456+AF456+AI456)</f>
        <v>0</v>
      </c>
      <c r="D456" s="103"/>
      <c r="E456" s="103"/>
      <c r="F456" s="103">
        <f t="shared" si="115"/>
        <v>0</v>
      </c>
      <c r="G456" s="103">
        <v>25252561.780000001</v>
      </c>
      <c r="H456" s="103"/>
      <c r="I456" s="103">
        <f t="shared" si="116"/>
        <v>25252561.780000001</v>
      </c>
      <c r="J456" s="103"/>
      <c r="K456" s="103"/>
      <c r="L456" s="103">
        <f t="shared" si="117"/>
        <v>0</v>
      </c>
      <c r="M456" s="103"/>
      <c r="N456" s="103"/>
      <c r="O456" s="103">
        <f t="shared" si="118"/>
        <v>0</v>
      </c>
      <c r="P456" s="103"/>
      <c r="Q456" s="103"/>
      <c r="R456" s="103">
        <f t="shared" si="119"/>
        <v>0</v>
      </c>
      <c r="S456" s="103"/>
      <c r="T456" s="103"/>
      <c r="U456" s="103">
        <f t="shared" si="120"/>
        <v>0</v>
      </c>
      <c r="V456" s="103"/>
      <c r="W456" s="103"/>
      <c r="X456" s="103">
        <f t="shared" si="121"/>
        <v>0</v>
      </c>
      <c r="Y456" s="103"/>
      <c r="Z456" s="103"/>
      <c r="AA456" s="103">
        <f t="shared" si="122"/>
        <v>0</v>
      </c>
      <c r="AB456" s="103"/>
      <c r="AC456" s="103"/>
      <c r="AD456" s="103">
        <f t="shared" si="123"/>
        <v>0</v>
      </c>
      <c r="AE456" s="103">
        <v>29421.18</v>
      </c>
      <c r="AF456" s="103"/>
      <c r="AG456" s="103">
        <f t="shared" si="124"/>
        <v>29421.18</v>
      </c>
      <c r="AH456" s="103"/>
      <c r="AI456" s="103"/>
      <c r="AJ456" s="109">
        <f t="shared" si="11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3858460203.8899999</v>
      </c>
      <c r="C457" s="66">
        <f t="shared" ref="C457:AI457" si="125">SUM(C419:C456)</f>
        <v>2643326813.5800004</v>
      </c>
      <c r="D457" s="66">
        <f t="shared" si="125"/>
        <v>28994767.260000002</v>
      </c>
      <c r="E457" s="66">
        <f t="shared" si="125"/>
        <v>5976130.1600000001</v>
      </c>
      <c r="F457" s="66">
        <f t="shared" si="125"/>
        <v>34970897.420000002</v>
      </c>
      <c r="G457" s="66">
        <f t="shared" si="125"/>
        <v>440182090.62</v>
      </c>
      <c r="H457" s="66">
        <f t="shared" si="125"/>
        <v>470853351.02999997</v>
      </c>
      <c r="I457" s="66">
        <f t="shared" si="125"/>
        <v>911035441.64999986</v>
      </c>
      <c r="J457" s="66">
        <f t="shared" si="125"/>
        <v>2245836.92</v>
      </c>
      <c r="K457" s="66">
        <f t="shared" si="125"/>
        <v>1949499146.9000001</v>
      </c>
      <c r="L457" s="66">
        <f t="shared" si="125"/>
        <v>1951744983.8200002</v>
      </c>
      <c r="M457" s="66">
        <f t="shared" si="125"/>
        <v>56123281.980000012</v>
      </c>
      <c r="N457" s="66">
        <f t="shared" si="125"/>
        <v>2933024.95</v>
      </c>
      <c r="O457" s="66">
        <f t="shared" si="125"/>
        <v>59056306.930000015</v>
      </c>
      <c r="P457" s="66">
        <f t="shared" si="125"/>
        <v>1371798882.03</v>
      </c>
      <c r="Q457" s="66">
        <f t="shared" si="125"/>
        <v>84110541.700000018</v>
      </c>
      <c r="R457" s="66">
        <f t="shared" si="125"/>
        <v>1455909423.73</v>
      </c>
      <c r="S457" s="66">
        <f t="shared" si="125"/>
        <v>25619197.500000004</v>
      </c>
      <c r="T457" s="66">
        <f t="shared" si="125"/>
        <v>0</v>
      </c>
      <c r="U457" s="66">
        <f t="shared" si="125"/>
        <v>25619197.500000004</v>
      </c>
      <c r="V457" s="66">
        <f t="shared" si="125"/>
        <v>67258855.040000007</v>
      </c>
      <c r="W457" s="66">
        <f t="shared" si="125"/>
        <v>1055086.7</v>
      </c>
      <c r="X457" s="66">
        <f t="shared" si="125"/>
        <v>68313941.739999995</v>
      </c>
      <c r="Y457" s="66">
        <f t="shared" si="125"/>
        <v>1428914461.2700002</v>
      </c>
      <c r="Z457" s="66">
        <f t="shared" si="125"/>
        <v>4458762.6700000009</v>
      </c>
      <c r="AA457" s="66">
        <f t="shared" si="125"/>
        <v>1433373223.9400005</v>
      </c>
      <c r="AB457" s="66">
        <f t="shared" si="125"/>
        <v>0</v>
      </c>
      <c r="AC457" s="66">
        <f t="shared" si="125"/>
        <v>82771275.060000002</v>
      </c>
      <c r="AD457" s="66">
        <f t="shared" si="125"/>
        <v>82771275.060000002</v>
      </c>
      <c r="AE457" s="66">
        <f t="shared" si="125"/>
        <v>102452734.94</v>
      </c>
      <c r="AF457" s="66">
        <f t="shared" si="125"/>
        <v>1443329.9200000002</v>
      </c>
      <c r="AG457" s="66">
        <f t="shared" si="125"/>
        <v>103896064.86000003</v>
      </c>
      <c r="AH457" s="66">
        <f t="shared" si="125"/>
        <v>334870096.32999998</v>
      </c>
      <c r="AI457" s="66">
        <f t="shared" si="125"/>
        <v>40226164.489999995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2">
        <f>(C457/B460*100)</f>
        <v>40.655389148821754</v>
      </c>
      <c r="C459" s="192"/>
      <c r="D459" s="192">
        <f>(E457/D460*100)</f>
        <v>17.088867031997374</v>
      </c>
      <c r="E459" s="192"/>
      <c r="F459" s="36"/>
      <c r="G459" s="192">
        <f>(H457/G460*100)</f>
        <v>51.683318727669395</v>
      </c>
      <c r="H459" s="192"/>
      <c r="I459" s="36"/>
      <c r="J459" s="192">
        <f>(K457/J460*100)</f>
        <v>99.884931846187996</v>
      </c>
      <c r="K459" s="192"/>
      <c r="L459" s="36"/>
      <c r="M459" s="192">
        <f>(N457/M460*100)</f>
        <v>4.966488936527206</v>
      </c>
      <c r="N459" s="192"/>
      <c r="O459" s="36"/>
      <c r="P459" s="192">
        <f>(Q457/P460*100)</f>
        <v>5.7771823115555581</v>
      </c>
      <c r="Q459" s="192"/>
      <c r="R459" s="36"/>
      <c r="S459" s="192">
        <f>(T457/S460*100)</f>
        <v>0</v>
      </c>
      <c r="T459" s="192"/>
      <c r="U459" s="36"/>
      <c r="V459" s="192">
        <f>(W457/V460*100)</f>
        <v>1.5444676051860915</v>
      </c>
      <c r="W459" s="192"/>
      <c r="X459" s="36"/>
      <c r="Y459" s="192">
        <f>(Z457/Y460*100)</f>
        <v>0.31106780812773444</v>
      </c>
      <c r="Z459" s="192"/>
      <c r="AA459" s="36"/>
      <c r="AB459" s="192">
        <f>(AC457/AB460*100)</f>
        <v>100</v>
      </c>
      <c r="AC459" s="192"/>
      <c r="AD459" s="36"/>
      <c r="AE459" s="192">
        <f>(AF457/AE460*100)</f>
        <v>1.3892055699557899</v>
      </c>
      <c r="AF459" s="192"/>
      <c r="AG459" s="36"/>
      <c r="AH459" s="192">
        <f>(AI457/AH460*100)</f>
        <v>10.724224336990551</v>
      </c>
      <c r="AI459" s="192"/>
      <c r="AJ459" s="36"/>
    </row>
    <row r="460" spans="1:36" hidden="1" x14ac:dyDescent="0.2">
      <c r="A460" s="5" t="s">
        <v>39</v>
      </c>
      <c r="B460" s="196">
        <f>(B457+C457)</f>
        <v>6501787017.4700003</v>
      </c>
      <c r="C460" s="195"/>
      <c r="D460" s="196">
        <f>(D457+E457)</f>
        <v>34970897.420000002</v>
      </c>
      <c r="E460" s="195"/>
      <c r="F460" s="37"/>
      <c r="G460" s="196">
        <f>(G457+H457)</f>
        <v>911035441.64999998</v>
      </c>
      <c r="H460" s="195"/>
      <c r="I460" s="37"/>
      <c r="J460" s="196">
        <f>(J457+K457)</f>
        <v>1951744983.8200002</v>
      </c>
      <c r="K460" s="195"/>
      <c r="L460" s="37"/>
      <c r="M460" s="196">
        <f>(M457+N457)</f>
        <v>59056306.930000015</v>
      </c>
      <c r="N460" s="195"/>
      <c r="O460" s="37"/>
      <c r="P460" s="196">
        <f>(P457+Q457)</f>
        <v>1455909423.73</v>
      </c>
      <c r="Q460" s="195"/>
      <c r="R460" s="37"/>
      <c r="S460" s="196">
        <f>(S457+T457)</f>
        <v>25619197.500000004</v>
      </c>
      <c r="T460" s="195"/>
      <c r="U460" s="37"/>
      <c r="V460" s="196">
        <f>(V457+W457)</f>
        <v>68313941.74000001</v>
      </c>
      <c r="W460" s="195"/>
      <c r="X460" s="37"/>
      <c r="Y460" s="196">
        <f>(Y457+Z457)</f>
        <v>1433373223.9400003</v>
      </c>
      <c r="Z460" s="195"/>
      <c r="AA460" s="37"/>
      <c r="AB460" s="196">
        <f>(AB457+AC457)</f>
        <v>82771275.060000002</v>
      </c>
      <c r="AC460" s="195"/>
      <c r="AD460" s="37"/>
      <c r="AE460" s="196">
        <f>(AE457+AF457)</f>
        <v>103896064.86</v>
      </c>
      <c r="AF460" s="195"/>
      <c r="AG460" s="37"/>
      <c r="AH460" s="196">
        <f>(AH457+AI457)</f>
        <v>375096260.81999999</v>
      </c>
      <c r="AI460" s="195"/>
      <c r="AJ460" s="37"/>
    </row>
    <row r="461" spans="1:36" hidden="1" x14ac:dyDescent="0.2">
      <c r="A461" s="5" t="s">
        <v>40</v>
      </c>
      <c r="B461" s="192">
        <f>SUM(D461:AI461)</f>
        <v>100</v>
      </c>
      <c r="C461" s="195"/>
      <c r="D461" s="192">
        <f>(D460/B460*100)</f>
        <v>0.53786593325857679</v>
      </c>
      <c r="E461" s="192"/>
      <c r="F461" s="36"/>
      <c r="G461" s="192">
        <f>(G460/B460*100)</f>
        <v>14.012077590393071</v>
      </c>
      <c r="H461" s="192"/>
      <c r="I461" s="36"/>
      <c r="J461" s="192">
        <f>(J460/B460*100)</f>
        <v>30.0185930202843</v>
      </c>
      <c r="K461" s="192"/>
      <c r="L461" s="36"/>
      <c r="M461" s="192">
        <f>(M460/B460*100)</f>
        <v>0.90830885064857492</v>
      </c>
      <c r="N461" s="192"/>
      <c r="O461" s="36"/>
      <c r="P461" s="192">
        <f>(P460/B460*100)</f>
        <v>22.392450257414446</v>
      </c>
      <c r="Q461" s="192"/>
      <c r="R461" s="36"/>
      <c r="S461" s="192">
        <f>(S460/B460*100)</f>
        <v>0.39403317012941841</v>
      </c>
      <c r="T461" s="192"/>
      <c r="U461" s="36"/>
      <c r="V461" s="192">
        <f>(V460/B460*100)</f>
        <v>1.0506948559902627</v>
      </c>
      <c r="W461" s="192"/>
      <c r="X461" s="36"/>
      <c r="Y461" s="192">
        <f>(Y460/B460*100)</f>
        <v>22.045834784938247</v>
      </c>
      <c r="Z461" s="192"/>
      <c r="AA461" s="36"/>
      <c r="AB461" s="192">
        <f>(AB460/B460*100)</f>
        <v>1.2730542362830006</v>
      </c>
      <c r="AC461" s="192"/>
      <c r="AD461" s="36"/>
      <c r="AE461" s="192">
        <f>(AE460/B460*100)</f>
        <v>1.5979616770102758</v>
      </c>
      <c r="AF461" s="192"/>
      <c r="AG461" s="36"/>
      <c r="AH461" s="192">
        <f>(AH460/B460*100)</f>
        <v>5.7691256236498321</v>
      </c>
      <c r="AI461" s="192"/>
      <c r="AJ461" s="36"/>
    </row>
    <row r="462" spans="1:36" hidden="1" x14ac:dyDescent="0.2">
      <c r="A462" s="112" t="s">
        <v>95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">
      <c r="A470" s="193" t="s">
        <v>56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200" t="s">
        <v>129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3" t="s">
        <v>110</v>
      </c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4" t="s">
        <v>0</v>
      </c>
      <c r="C475" s="194"/>
      <c r="D475" s="194" t="s">
        <v>12</v>
      </c>
      <c r="E475" s="194"/>
      <c r="F475" s="159"/>
      <c r="G475" s="194" t="s">
        <v>13</v>
      </c>
      <c r="H475" s="194"/>
      <c r="I475" s="159"/>
      <c r="J475" s="194" t="s">
        <v>14</v>
      </c>
      <c r="K475" s="194"/>
      <c r="L475" s="159"/>
      <c r="M475" s="194" t="s">
        <v>15</v>
      </c>
      <c r="N475" s="194"/>
      <c r="O475" s="159"/>
      <c r="P475" s="194" t="s">
        <v>27</v>
      </c>
      <c r="Q475" s="194"/>
      <c r="R475" s="159"/>
      <c r="S475" s="194" t="s">
        <v>35</v>
      </c>
      <c r="T475" s="194"/>
      <c r="U475" s="159"/>
      <c r="V475" s="194" t="s">
        <v>16</v>
      </c>
      <c r="W475" s="194"/>
      <c r="X475" s="159"/>
      <c r="Y475" s="194" t="s">
        <v>68</v>
      </c>
      <c r="Z475" s="194"/>
      <c r="AA475" s="159"/>
      <c r="AB475" s="194" t="s">
        <v>34</v>
      </c>
      <c r="AC475" s="194"/>
      <c r="AD475" s="159"/>
      <c r="AE475" s="194" t="s">
        <v>17</v>
      </c>
      <c r="AF475" s="194"/>
      <c r="AG475" s="159"/>
      <c r="AH475" s="194" t="s">
        <v>18</v>
      </c>
      <c r="AI475" s="194"/>
      <c r="AJ475" s="74"/>
    </row>
    <row r="476" spans="1:36" ht="25.5" hidden="1" thickTop="1" thickBot="1" x14ac:dyDescent="0.25">
      <c r="A476" s="198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88</v>
      </c>
      <c r="B477" s="104">
        <f t="shared" ref="B477:B513" si="126">(D477+G477+J477+M477+P477+S477+V477+Y477+AB477+AE477+AH477)</f>
        <v>972239503.43000007</v>
      </c>
      <c r="C477" s="104">
        <f t="shared" ref="C477:C513" si="127">(E477+H477+K477+N477+Q477+T477+W477+Z477+AC477+AF477+AI477)</f>
        <v>555533074.74000013</v>
      </c>
      <c r="D477" s="103">
        <v>5510389.1200000001</v>
      </c>
      <c r="E477" s="103">
        <v>3837.38</v>
      </c>
      <c r="F477" s="103">
        <f>+D477+E477</f>
        <v>5514226.5</v>
      </c>
      <c r="G477" s="103">
        <v>93946203.159999996</v>
      </c>
      <c r="H477" s="103">
        <v>137704957.72999999</v>
      </c>
      <c r="I477" s="103">
        <f>+G477+H477</f>
        <v>231651160.88999999</v>
      </c>
      <c r="J477" s="103">
        <v>2229.29</v>
      </c>
      <c r="K477" s="103">
        <v>350822370.25</v>
      </c>
      <c r="L477" s="103">
        <f>+J477+K477</f>
        <v>350824599.54000002</v>
      </c>
      <c r="M477" s="103">
        <v>44013803.530000001</v>
      </c>
      <c r="N477" s="103"/>
      <c r="O477" s="103">
        <f>+M477+N477</f>
        <v>44013803.530000001</v>
      </c>
      <c r="P477" s="103">
        <v>542894243.84000003</v>
      </c>
      <c r="Q477" s="103">
        <v>58149278.57</v>
      </c>
      <c r="R477" s="103">
        <f>+P477+Q477</f>
        <v>601043522.41000009</v>
      </c>
      <c r="S477" s="103">
        <v>3915640.02</v>
      </c>
      <c r="T477" s="103"/>
      <c r="U477" s="103">
        <f>+S477+T477</f>
        <v>3915640.02</v>
      </c>
      <c r="V477" s="103">
        <v>28854652.73</v>
      </c>
      <c r="W477" s="103">
        <v>2088085.99</v>
      </c>
      <c r="X477" s="103">
        <f>+V477+W477</f>
        <v>30942738.719999999</v>
      </c>
      <c r="Y477" s="103">
        <v>183690243.78999999</v>
      </c>
      <c r="Z477" s="103">
        <v>353230.94</v>
      </c>
      <c r="AA477" s="103">
        <f>+Y477+Z477</f>
        <v>184043474.72999999</v>
      </c>
      <c r="AB477" s="103"/>
      <c r="AC477" s="103"/>
      <c r="AD477" s="103">
        <f>+AB477+AC477</f>
        <v>0</v>
      </c>
      <c r="AE477" s="103">
        <v>12643185.130000001</v>
      </c>
      <c r="AF477" s="103">
        <v>1958595.65</v>
      </c>
      <c r="AG477" s="103">
        <f>+AE477+AF477</f>
        <v>14601780.780000001</v>
      </c>
      <c r="AH477" s="103">
        <v>56768912.82</v>
      </c>
      <c r="AI477" s="103">
        <v>4452718.2300000004</v>
      </c>
      <c r="AJ477" s="109">
        <f t="shared" ref="AJ477:AJ514" si="128">AH477+AI477</f>
        <v>61221631.049999997</v>
      </c>
    </row>
    <row r="478" spans="1:36" ht="15.95" hidden="1" customHeight="1" thickTop="1" thickBot="1" x14ac:dyDescent="0.25">
      <c r="A478" s="52" t="s">
        <v>119</v>
      </c>
      <c r="B478" s="104">
        <f t="shared" si="126"/>
        <v>630389085.21000004</v>
      </c>
      <c r="C478" s="104">
        <f t="shared" si="127"/>
        <v>83401144.749999985</v>
      </c>
      <c r="D478" s="103">
        <v>5499328.04</v>
      </c>
      <c r="E478" s="103">
        <v>-21640.06</v>
      </c>
      <c r="F478" s="103">
        <f t="shared" ref="F478:F514" si="129">+D478+E478</f>
        <v>5477687.9800000004</v>
      </c>
      <c r="G478" s="103">
        <v>101362245.44</v>
      </c>
      <c r="H478" s="103">
        <v>67858294.590000004</v>
      </c>
      <c r="I478" s="103">
        <f t="shared" ref="I478:I514" si="130">+G478+H478</f>
        <v>169220540.03</v>
      </c>
      <c r="J478" s="103"/>
      <c r="K478" s="103">
        <v>5529294.4199999999</v>
      </c>
      <c r="L478" s="103">
        <f t="shared" ref="L478:L514" si="131">+J478+K478</f>
        <v>5529294.4199999999</v>
      </c>
      <c r="M478" s="103">
        <v>2499111.96</v>
      </c>
      <c r="N478" s="103">
        <v>1448083.02</v>
      </c>
      <c r="O478" s="103">
        <f t="shared" ref="O478:O514" si="132">+M478+N478</f>
        <v>3947194.98</v>
      </c>
      <c r="P478" s="103">
        <v>212444463.71000001</v>
      </c>
      <c r="Q478" s="103">
        <v>6456764.1200000001</v>
      </c>
      <c r="R478" s="103">
        <f t="shared" ref="R478:R514" si="133">+P478+Q478</f>
        <v>218901227.83000001</v>
      </c>
      <c r="S478" s="103">
        <v>1824197.8</v>
      </c>
      <c r="T478" s="103"/>
      <c r="U478" s="103">
        <f t="shared" ref="U478:U514" si="134">+S478+T478</f>
        <v>1824197.8</v>
      </c>
      <c r="V478" s="103">
        <v>7903925.0499999998</v>
      </c>
      <c r="W478" s="103">
        <v>332.35</v>
      </c>
      <c r="X478" s="103">
        <f t="shared" ref="X478:X514" si="135">+V478+W478</f>
        <v>7904257.3999999994</v>
      </c>
      <c r="Y478" s="103">
        <v>237938793.22999999</v>
      </c>
      <c r="Z478" s="103">
        <v>1732802.57</v>
      </c>
      <c r="AA478" s="103">
        <f t="shared" ref="AA478:AA514" si="136">+Y478+Z478</f>
        <v>239671595.79999998</v>
      </c>
      <c r="AB478" s="103"/>
      <c r="AC478" s="103"/>
      <c r="AD478" s="103">
        <f t="shared" ref="AD478:AD514" si="137">+AB478+AC478</f>
        <v>0</v>
      </c>
      <c r="AE478" s="103">
        <v>9756384.4399999995</v>
      </c>
      <c r="AF478" s="103">
        <v>2850</v>
      </c>
      <c r="AG478" s="103">
        <f t="shared" ref="AG478:AG514" si="138">+AE478+AF478</f>
        <v>9759234.4399999995</v>
      </c>
      <c r="AH478" s="103">
        <v>51160635.539999999</v>
      </c>
      <c r="AI478" s="103">
        <v>394363.74</v>
      </c>
      <c r="AJ478" s="109">
        <f t="shared" si="128"/>
        <v>51554999.280000001</v>
      </c>
    </row>
    <row r="479" spans="1:36" ht="15.95" hidden="1" customHeight="1" thickTop="1" thickBot="1" x14ac:dyDescent="0.25">
      <c r="A479" s="52" t="s">
        <v>97</v>
      </c>
      <c r="B479" s="104">
        <f t="shared" si="126"/>
        <v>528605089.12</v>
      </c>
      <c r="C479" s="104">
        <f t="shared" si="127"/>
        <v>139745913.13000005</v>
      </c>
      <c r="D479" s="103">
        <v>1869485.09</v>
      </c>
      <c r="E479" s="103"/>
      <c r="F479" s="103">
        <f t="shared" si="129"/>
        <v>1869485.09</v>
      </c>
      <c r="G479" s="103">
        <v>78519249.739999995</v>
      </c>
      <c r="H479" s="103">
        <v>79380431.040000007</v>
      </c>
      <c r="I479" s="103">
        <f t="shared" si="130"/>
        <v>157899680.78</v>
      </c>
      <c r="J479" s="103"/>
      <c r="K479" s="103">
        <v>25361577.350000001</v>
      </c>
      <c r="L479" s="103">
        <f t="shared" si="131"/>
        <v>25361577.350000001</v>
      </c>
      <c r="M479" s="103">
        <v>12825457.02</v>
      </c>
      <c r="N479" s="103">
        <v>564315.82999999996</v>
      </c>
      <c r="O479" s="103">
        <f t="shared" si="132"/>
        <v>13389772.85</v>
      </c>
      <c r="P479" s="103">
        <v>156997521.90000001</v>
      </c>
      <c r="Q479" s="103">
        <v>32611376.609999999</v>
      </c>
      <c r="R479" s="103">
        <f t="shared" si="133"/>
        <v>189608898.50999999</v>
      </c>
      <c r="S479" s="103">
        <v>1202923.74</v>
      </c>
      <c r="T479" s="103"/>
      <c r="U479" s="103">
        <f t="shared" si="134"/>
        <v>1202923.74</v>
      </c>
      <c r="V479" s="103">
        <v>3705027.95</v>
      </c>
      <c r="W479" s="103">
        <v>74200.05</v>
      </c>
      <c r="X479" s="103">
        <f t="shared" si="135"/>
        <v>3779228</v>
      </c>
      <c r="Y479" s="103">
        <v>226873621.81999999</v>
      </c>
      <c r="Z479" s="103">
        <v>264608.52</v>
      </c>
      <c r="AA479" s="103">
        <f t="shared" si="136"/>
        <v>227138230.34</v>
      </c>
      <c r="AB479" s="103"/>
      <c r="AC479" s="103"/>
      <c r="AD479" s="103">
        <f t="shared" si="137"/>
        <v>0</v>
      </c>
      <c r="AE479" s="103">
        <v>8330737.54</v>
      </c>
      <c r="AF479" s="103">
        <v>1085229.46</v>
      </c>
      <c r="AG479" s="103">
        <f t="shared" si="138"/>
        <v>9415967</v>
      </c>
      <c r="AH479" s="103">
        <v>38281064.32</v>
      </c>
      <c r="AI479" s="103">
        <v>404174.27</v>
      </c>
      <c r="AJ479" s="109">
        <f t="shared" si="128"/>
        <v>38685238.590000004</v>
      </c>
    </row>
    <row r="480" spans="1:36" ht="15.95" hidden="1" customHeight="1" thickTop="1" thickBot="1" x14ac:dyDescent="0.25">
      <c r="A480" s="52" t="s">
        <v>94</v>
      </c>
      <c r="B480" s="104">
        <f>(D480+G480+J480+M480+P480+S480+V480+Y480+AB480+AE480+AH480)</f>
        <v>369343219.88</v>
      </c>
      <c r="C480" s="104">
        <f t="shared" si="127"/>
        <v>22351393.860000007</v>
      </c>
      <c r="D480" s="103">
        <v>903431.91</v>
      </c>
      <c r="E480" s="103"/>
      <c r="F480" s="103">
        <f t="shared" si="129"/>
        <v>903431.91</v>
      </c>
      <c r="G480" s="103">
        <v>16397218.93</v>
      </c>
      <c r="H480" s="103">
        <v>147465.38</v>
      </c>
      <c r="I480" s="103">
        <f t="shared" si="130"/>
        <v>16544684.310000001</v>
      </c>
      <c r="J480" s="103">
        <v>35594.870000000003</v>
      </c>
      <c r="K480" s="103">
        <v>11298504.550000001</v>
      </c>
      <c r="L480" s="103">
        <f t="shared" si="131"/>
        <v>11334099.42</v>
      </c>
      <c r="M480" s="103">
        <v>1584387.72</v>
      </c>
      <c r="N480" s="103">
        <v>465218.8</v>
      </c>
      <c r="O480" s="103">
        <f t="shared" si="132"/>
        <v>2049606.52</v>
      </c>
      <c r="P480" s="103">
        <v>156735776.41999999</v>
      </c>
      <c r="Q480" s="103">
        <v>7292793.3300000001</v>
      </c>
      <c r="R480" s="103">
        <f t="shared" si="133"/>
        <v>164028569.75</v>
      </c>
      <c r="S480" s="103">
        <v>5707822.5</v>
      </c>
      <c r="T480" s="103"/>
      <c r="U480" s="103">
        <f t="shared" si="134"/>
        <v>5707822.5</v>
      </c>
      <c r="V480" s="103">
        <v>7210135.9299999997</v>
      </c>
      <c r="W480" s="103">
        <v>1783880.48</v>
      </c>
      <c r="X480" s="103">
        <f t="shared" si="135"/>
        <v>8994016.4100000001</v>
      </c>
      <c r="Y480" s="103">
        <v>118067178.55</v>
      </c>
      <c r="Z480" s="103">
        <v>969104.92</v>
      </c>
      <c r="AA480" s="103">
        <f t="shared" si="136"/>
        <v>119036283.47</v>
      </c>
      <c r="AB480" s="103"/>
      <c r="AC480" s="103"/>
      <c r="AD480" s="103">
        <f t="shared" si="137"/>
        <v>0</v>
      </c>
      <c r="AE480" s="103">
        <v>10926438.35</v>
      </c>
      <c r="AF480" s="103">
        <v>76741.8</v>
      </c>
      <c r="AG480" s="103">
        <f t="shared" si="138"/>
        <v>11003180.15</v>
      </c>
      <c r="AH480" s="103">
        <v>51775234.700000003</v>
      </c>
      <c r="AI480" s="103">
        <v>317684.59999999998</v>
      </c>
      <c r="AJ480" s="109">
        <f t="shared" si="128"/>
        <v>52092919.300000004</v>
      </c>
    </row>
    <row r="481" spans="1:36" ht="15.95" hidden="1" customHeight="1" thickTop="1" thickBot="1" x14ac:dyDescent="0.25">
      <c r="A481" s="52" t="s">
        <v>89</v>
      </c>
      <c r="B481" s="104">
        <f>(D481+G481+J481+M481+P481+S481+V481+Y481+AB481+AE481+AH481)</f>
        <v>403961421.06000006</v>
      </c>
      <c r="C481" s="104">
        <f t="shared" si="127"/>
        <v>172110765.79000002</v>
      </c>
      <c r="D481" s="103">
        <v>155051.99</v>
      </c>
      <c r="E481" s="103"/>
      <c r="F481" s="103">
        <f t="shared" si="129"/>
        <v>155051.99</v>
      </c>
      <c r="G481" s="103">
        <v>18083639.859999999</v>
      </c>
      <c r="H481" s="103"/>
      <c r="I481" s="103">
        <f t="shared" si="130"/>
        <v>18083639.859999999</v>
      </c>
      <c r="J481" s="103"/>
      <c r="K481" s="103">
        <v>146257638.22999999</v>
      </c>
      <c r="L481" s="103">
        <f t="shared" si="131"/>
        <v>146257638.22999999</v>
      </c>
      <c r="M481" s="103">
        <v>3851439.54</v>
      </c>
      <c r="N481" s="103">
        <v>110627.5</v>
      </c>
      <c r="O481" s="103">
        <f t="shared" si="132"/>
        <v>3962067.04</v>
      </c>
      <c r="P481" s="103">
        <v>194379804.18000001</v>
      </c>
      <c r="Q481" s="103">
        <v>16748772.27</v>
      </c>
      <c r="R481" s="103">
        <f t="shared" si="133"/>
        <v>211128576.45000002</v>
      </c>
      <c r="S481" s="103">
        <v>3037744.77</v>
      </c>
      <c r="T481" s="103"/>
      <c r="U481" s="103">
        <f t="shared" si="134"/>
        <v>3037744.77</v>
      </c>
      <c r="V481" s="103">
        <v>19215307.109999999</v>
      </c>
      <c r="W481" s="103">
        <v>5597386.9800000004</v>
      </c>
      <c r="X481" s="103">
        <f t="shared" si="135"/>
        <v>24812694.09</v>
      </c>
      <c r="Y481" s="103">
        <v>128914730.29000001</v>
      </c>
      <c r="Z481" s="103">
        <v>1187049.93</v>
      </c>
      <c r="AA481" s="103">
        <f t="shared" si="136"/>
        <v>130101780.22000001</v>
      </c>
      <c r="AB481" s="103"/>
      <c r="AC481" s="103"/>
      <c r="AD481" s="103">
        <f t="shared" si="137"/>
        <v>0</v>
      </c>
      <c r="AE481" s="103">
        <v>5082060.97</v>
      </c>
      <c r="AF481" s="103">
        <v>1283026.6100000001</v>
      </c>
      <c r="AG481" s="103">
        <f t="shared" si="138"/>
        <v>6365087.5800000001</v>
      </c>
      <c r="AH481" s="103">
        <v>31241642.350000001</v>
      </c>
      <c r="AI481" s="103">
        <v>926264.27</v>
      </c>
      <c r="AJ481" s="109">
        <f t="shared" si="128"/>
        <v>32167906.620000001</v>
      </c>
    </row>
    <row r="482" spans="1:36" ht="15.95" hidden="1" customHeight="1" thickTop="1" thickBot="1" x14ac:dyDescent="0.25">
      <c r="A482" s="52" t="s">
        <v>87</v>
      </c>
      <c r="B482" s="104">
        <f t="shared" si="126"/>
        <v>0</v>
      </c>
      <c r="C482" s="104">
        <f t="shared" si="127"/>
        <v>0</v>
      </c>
      <c r="D482" s="103"/>
      <c r="E482" s="103"/>
      <c r="F482" s="103">
        <f t="shared" si="129"/>
        <v>0</v>
      </c>
      <c r="G482" s="103"/>
      <c r="H482" s="103"/>
      <c r="I482" s="103">
        <f t="shared" si="130"/>
        <v>0</v>
      </c>
      <c r="J482" s="103"/>
      <c r="K482" s="103"/>
      <c r="L482" s="103">
        <f t="shared" si="131"/>
        <v>0</v>
      </c>
      <c r="M482" s="103"/>
      <c r="N482" s="103"/>
      <c r="O482" s="103">
        <f t="shared" si="132"/>
        <v>0</v>
      </c>
      <c r="P482" s="103"/>
      <c r="Q482" s="103"/>
      <c r="R482" s="103">
        <f t="shared" si="133"/>
        <v>0</v>
      </c>
      <c r="S482" s="103"/>
      <c r="T482" s="103"/>
      <c r="U482" s="103">
        <f t="shared" si="134"/>
        <v>0</v>
      </c>
      <c r="V482" s="103"/>
      <c r="W482" s="103"/>
      <c r="X482" s="103">
        <f t="shared" si="135"/>
        <v>0</v>
      </c>
      <c r="Y482" s="103"/>
      <c r="Z482" s="103"/>
      <c r="AA482" s="103">
        <f t="shared" si="136"/>
        <v>0</v>
      </c>
      <c r="AB482" s="103"/>
      <c r="AC482" s="103"/>
      <c r="AD482" s="103">
        <f t="shared" si="137"/>
        <v>0</v>
      </c>
      <c r="AE482" s="103"/>
      <c r="AF482" s="103"/>
      <c r="AG482" s="103">
        <f t="shared" si="138"/>
        <v>0</v>
      </c>
      <c r="AH482" s="103"/>
      <c r="AI482" s="103"/>
      <c r="AJ482" s="109">
        <f t="shared" si="128"/>
        <v>0</v>
      </c>
    </row>
    <row r="483" spans="1:36" ht="15.95" hidden="1" customHeight="1" thickTop="1" thickBot="1" x14ac:dyDescent="0.25">
      <c r="A483" s="52" t="s">
        <v>91</v>
      </c>
      <c r="B483" s="104">
        <f t="shared" si="126"/>
        <v>88286017.900000006</v>
      </c>
      <c r="C483" s="104">
        <f t="shared" si="127"/>
        <v>752413.69000000006</v>
      </c>
      <c r="D483" s="103"/>
      <c r="E483" s="103"/>
      <c r="F483" s="103">
        <f t="shared" si="129"/>
        <v>0</v>
      </c>
      <c r="G483" s="103">
        <v>32507.75</v>
      </c>
      <c r="H483" s="103"/>
      <c r="I483" s="103">
        <f t="shared" si="130"/>
        <v>32507.75</v>
      </c>
      <c r="J483" s="103"/>
      <c r="K483" s="103"/>
      <c r="L483" s="103">
        <f t="shared" si="131"/>
        <v>0</v>
      </c>
      <c r="M483" s="103">
        <v>32404.2</v>
      </c>
      <c r="N483" s="103"/>
      <c r="O483" s="103">
        <f t="shared" si="132"/>
        <v>32404.2</v>
      </c>
      <c r="P483" s="103">
        <v>7402588.7300000004</v>
      </c>
      <c r="Q483" s="103">
        <v>583050.17000000004</v>
      </c>
      <c r="R483" s="103">
        <f t="shared" si="133"/>
        <v>7985638.9000000004</v>
      </c>
      <c r="S483" s="103">
        <v>436990.49</v>
      </c>
      <c r="T483" s="103"/>
      <c r="U483" s="103">
        <f t="shared" si="134"/>
        <v>436990.49</v>
      </c>
      <c r="V483" s="103">
        <v>18223.22</v>
      </c>
      <c r="W483" s="103"/>
      <c r="X483" s="103">
        <f t="shared" si="135"/>
        <v>18223.22</v>
      </c>
      <c r="Y483" s="103">
        <v>75064739.379999995</v>
      </c>
      <c r="Z483" s="103">
        <v>143965.60999999999</v>
      </c>
      <c r="AA483" s="103">
        <f t="shared" si="136"/>
        <v>75208704.989999995</v>
      </c>
      <c r="AB483" s="103"/>
      <c r="AC483" s="103"/>
      <c r="AD483" s="103">
        <f t="shared" si="137"/>
        <v>0</v>
      </c>
      <c r="AE483" s="103">
        <v>920620.9</v>
      </c>
      <c r="AF483" s="103"/>
      <c r="AG483" s="103">
        <f t="shared" si="138"/>
        <v>920620.9</v>
      </c>
      <c r="AH483" s="103">
        <v>4377943.2300000004</v>
      </c>
      <c r="AI483" s="103">
        <v>25397.91</v>
      </c>
      <c r="AJ483" s="109">
        <f t="shared" si="128"/>
        <v>4403341.1400000006</v>
      </c>
    </row>
    <row r="484" spans="1:36" ht="15.95" hidden="1" customHeight="1" thickTop="1" thickBot="1" x14ac:dyDescent="0.25">
      <c r="A484" s="52" t="s">
        <v>162</v>
      </c>
      <c r="B484" s="104">
        <f t="shared" si="126"/>
        <v>46853012.420000002</v>
      </c>
      <c r="C484" s="104">
        <f t="shared" si="127"/>
        <v>91169107.640000001</v>
      </c>
      <c r="D484" s="103"/>
      <c r="E484" s="103"/>
      <c r="F484" s="103">
        <f t="shared" si="129"/>
        <v>0</v>
      </c>
      <c r="G484" s="103">
        <v>20040091.370000001</v>
      </c>
      <c r="H484" s="103">
        <v>91169107.640000001</v>
      </c>
      <c r="I484" s="103">
        <f t="shared" si="130"/>
        <v>111209199.01000001</v>
      </c>
      <c r="J484" s="103"/>
      <c r="K484" s="103"/>
      <c r="L484" s="103">
        <f t="shared" si="131"/>
        <v>0</v>
      </c>
      <c r="M484" s="103">
        <v>1451735.74</v>
      </c>
      <c r="N484" s="103"/>
      <c r="O484" s="103">
        <f t="shared" si="132"/>
        <v>1451735.74</v>
      </c>
      <c r="P484" s="103">
        <v>19819826.609999999</v>
      </c>
      <c r="Q484" s="103"/>
      <c r="R484" s="103">
        <f t="shared" si="133"/>
        <v>19819826.609999999</v>
      </c>
      <c r="S484" s="103"/>
      <c r="T484" s="103"/>
      <c r="U484" s="103">
        <f t="shared" si="134"/>
        <v>0</v>
      </c>
      <c r="V484" s="103"/>
      <c r="W484" s="103"/>
      <c r="X484" s="103">
        <f t="shared" si="135"/>
        <v>0</v>
      </c>
      <c r="Y484" s="103"/>
      <c r="Z484" s="103"/>
      <c r="AA484" s="103">
        <f t="shared" si="136"/>
        <v>0</v>
      </c>
      <c r="AB484" s="103"/>
      <c r="AC484" s="103"/>
      <c r="AD484" s="103">
        <f t="shared" si="137"/>
        <v>0</v>
      </c>
      <c r="AE484" s="103"/>
      <c r="AF484" s="103"/>
      <c r="AG484" s="103">
        <f t="shared" si="138"/>
        <v>0</v>
      </c>
      <c r="AH484" s="103">
        <v>5541358.7000000002</v>
      </c>
      <c r="AI484" s="105"/>
      <c r="AJ484" s="109">
        <f t="shared" si="128"/>
        <v>5541358.7000000002</v>
      </c>
    </row>
    <row r="485" spans="1:36" ht="15.95" hidden="1" customHeight="1" thickTop="1" thickBot="1" x14ac:dyDescent="0.25">
      <c r="A485" s="52" t="s">
        <v>78</v>
      </c>
      <c r="B485" s="104">
        <f t="shared" si="126"/>
        <v>85901082.430000007</v>
      </c>
      <c r="C485" s="104">
        <f t="shared" si="127"/>
        <v>9536</v>
      </c>
      <c r="D485" s="103"/>
      <c r="E485" s="103"/>
      <c r="F485" s="103">
        <f t="shared" si="129"/>
        <v>0</v>
      </c>
      <c r="G485" s="103">
        <v>29976.12</v>
      </c>
      <c r="H485" s="103"/>
      <c r="I485" s="103">
        <f t="shared" si="130"/>
        <v>29976.12</v>
      </c>
      <c r="J485" s="103"/>
      <c r="K485" s="103"/>
      <c r="L485" s="103">
        <f t="shared" si="131"/>
        <v>0</v>
      </c>
      <c r="M485" s="103"/>
      <c r="N485" s="103"/>
      <c r="O485" s="103">
        <f t="shared" si="132"/>
        <v>0</v>
      </c>
      <c r="P485" s="103">
        <v>262834.15000000002</v>
      </c>
      <c r="Q485" s="103"/>
      <c r="R485" s="103">
        <f t="shared" si="133"/>
        <v>262834.15000000002</v>
      </c>
      <c r="S485" s="103">
        <v>69375.92</v>
      </c>
      <c r="T485" s="103"/>
      <c r="U485" s="103">
        <f t="shared" si="134"/>
        <v>69375.92</v>
      </c>
      <c r="V485" s="103">
        <v>2122972</v>
      </c>
      <c r="W485" s="103"/>
      <c r="X485" s="103">
        <f t="shared" si="135"/>
        <v>2122972</v>
      </c>
      <c r="Y485" s="103">
        <v>82675994.170000002</v>
      </c>
      <c r="Z485" s="103">
        <v>9536</v>
      </c>
      <c r="AA485" s="103">
        <f t="shared" si="136"/>
        <v>82685530.170000002</v>
      </c>
      <c r="AB485" s="103"/>
      <c r="AC485" s="103"/>
      <c r="AD485" s="103">
        <f t="shared" si="137"/>
        <v>0</v>
      </c>
      <c r="AE485" s="103">
        <v>664814.19999999995</v>
      </c>
      <c r="AF485" s="103"/>
      <c r="AG485" s="103">
        <f t="shared" si="138"/>
        <v>664814.19999999995</v>
      </c>
      <c r="AH485" s="103">
        <v>75115.87</v>
      </c>
      <c r="AI485" s="103"/>
      <c r="AJ485" s="109">
        <f t="shared" si="128"/>
        <v>75115.87</v>
      </c>
    </row>
    <row r="486" spans="1:36" ht="15.95" hidden="1" customHeight="1" thickTop="1" thickBot="1" x14ac:dyDescent="0.25">
      <c r="A486" s="52" t="s">
        <v>93</v>
      </c>
      <c r="B486" s="104">
        <f t="shared" si="126"/>
        <v>9190105.4499999993</v>
      </c>
      <c r="C486" s="104">
        <f t="shared" si="127"/>
        <v>164423934.38999999</v>
      </c>
      <c r="D486" s="103">
        <v>6389645.3300000001</v>
      </c>
      <c r="E486" s="103"/>
      <c r="F486" s="103">
        <f t="shared" si="129"/>
        <v>6389645.3300000001</v>
      </c>
      <c r="G486" s="103">
        <v>2800460.12</v>
      </c>
      <c r="H486" s="103">
        <v>133482.73000000001</v>
      </c>
      <c r="I486" s="103">
        <f t="shared" si="130"/>
        <v>2933942.85</v>
      </c>
      <c r="J486" s="103"/>
      <c r="K486" s="103">
        <v>164290451.66</v>
      </c>
      <c r="L486" s="103">
        <f t="shared" si="131"/>
        <v>164290451.66</v>
      </c>
      <c r="M486" s="103"/>
      <c r="N486" s="103"/>
      <c r="O486" s="103">
        <f t="shared" si="132"/>
        <v>0</v>
      </c>
      <c r="P486" s="103"/>
      <c r="Q486" s="103"/>
      <c r="R486" s="103">
        <f t="shared" si="133"/>
        <v>0</v>
      </c>
      <c r="S486" s="103"/>
      <c r="T486" s="103"/>
      <c r="U486" s="103">
        <f t="shared" si="134"/>
        <v>0</v>
      </c>
      <c r="V486" s="103"/>
      <c r="W486" s="103"/>
      <c r="X486" s="103">
        <f t="shared" si="135"/>
        <v>0</v>
      </c>
      <c r="Y486" s="103"/>
      <c r="Z486" s="103"/>
      <c r="AA486" s="103">
        <f t="shared" si="136"/>
        <v>0</v>
      </c>
      <c r="AB486" s="103"/>
      <c r="AC486" s="103"/>
      <c r="AD486" s="103">
        <f t="shared" si="137"/>
        <v>0</v>
      </c>
      <c r="AE486" s="103"/>
      <c r="AF486" s="103"/>
      <c r="AG486" s="103">
        <f t="shared" si="138"/>
        <v>0</v>
      </c>
      <c r="AH486" s="103"/>
      <c r="AI486" s="103"/>
      <c r="AJ486" s="109">
        <f t="shared" si="128"/>
        <v>0</v>
      </c>
    </row>
    <row r="487" spans="1:36" ht="15.95" hidden="1" customHeight="1" thickTop="1" thickBot="1" x14ac:dyDescent="0.25">
      <c r="A487" s="52" t="s">
        <v>96</v>
      </c>
      <c r="B487" s="104">
        <f t="shared" si="126"/>
        <v>9733154.1699999999</v>
      </c>
      <c r="C487" s="104">
        <f t="shared" si="127"/>
        <v>0</v>
      </c>
      <c r="D487" s="103">
        <v>62586.45</v>
      </c>
      <c r="E487" s="103"/>
      <c r="F487" s="103">
        <f t="shared" si="129"/>
        <v>62586.45</v>
      </c>
      <c r="G487" s="103">
        <v>64904.05</v>
      </c>
      <c r="H487" s="103"/>
      <c r="I487" s="103">
        <f t="shared" si="130"/>
        <v>64904.05</v>
      </c>
      <c r="J487" s="103"/>
      <c r="K487" s="103"/>
      <c r="L487" s="103">
        <f t="shared" si="131"/>
        <v>0</v>
      </c>
      <c r="M487" s="103">
        <v>34000.870000000003</v>
      </c>
      <c r="N487" s="103"/>
      <c r="O487" s="103">
        <f t="shared" si="132"/>
        <v>34000.870000000003</v>
      </c>
      <c r="P487" s="103">
        <v>3394354.42</v>
      </c>
      <c r="Q487" s="103"/>
      <c r="R487" s="103">
        <f t="shared" si="133"/>
        <v>3394354.42</v>
      </c>
      <c r="S487" s="103"/>
      <c r="T487" s="103"/>
      <c r="U487" s="103">
        <f t="shared" si="134"/>
        <v>0</v>
      </c>
      <c r="V487" s="103">
        <v>102542.24</v>
      </c>
      <c r="W487" s="103"/>
      <c r="X487" s="103">
        <f t="shared" si="135"/>
        <v>102542.24</v>
      </c>
      <c r="Y487" s="103">
        <v>5039199.6399999997</v>
      </c>
      <c r="Z487" s="103"/>
      <c r="AA487" s="103">
        <f t="shared" si="136"/>
        <v>5039199.6399999997</v>
      </c>
      <c r="AB487" s="103"/>
      <c r="AC487" s="103"/>
      <c r="AD487" s="103">
        <f t="shared" si="137"/>
        <v>0</v>
      </c>
      <c r="AE487" s="103">
        <v>244230.97</v>
      </c>
      <c r="AF487" s="103"/>
      <c r="AG487" s="103">
        <f t="shared" si="138"/>
        <v>244230.97</v>
      </c>
      <c r="AH487" s="103">
        <v>791335.53</v>
      </c>
      <c r="AI487" s="103"/>
      <c r="AJ487" s="109">
        <f t="shared" si="128"/>
        <v>791335.53</v>
      </c>
    </row>
    <row r="488" spans="1:36" ht="15.95" hidden="1" customHeight="1" thickTop="1" thickBot="1" x14ac:dyDescent="0.25">
      <c r="A488" s="52" t="s">
        <v>83</v>
      </c>
      <c r="B488" s="104">
        <f t="shared" si="126"/>
        <v>25998758.080000002</v>
      </c>
      <c r="C488" s="104">
        <f t="shared" si="127"/>
        <v>0</v>
      </c>
      <c r="D488" s="103"/>
      <c r="E488" s="103"/>
      <c r="F488" s="103">
        <f t="shared" si="129"/>
        <v>0</v>
      </c>
      <c r="G488" s="103"/>
      <c r="H488" s="103"/>
      <c r="I488" s="103">
        <f t="shared" si="130"/>
        <v>0</v>
      </c>
      <c r="J488" s="103"/>
      <c r="K488" s="103"/>
      <c r="L488" s="103">
        <f t="shared" si="131"/>
        <v>0</v>
      </c>
      <c r="M488" s="103"/>
      <c r="N488" s="103"/>
      <c r="O488" s="103">
        <f t="shared" si="132"/>
        <v>0</v>
      </c>
      <c r="P488" s="103"/>
      <c r="Q488" s="103"/>
      <c r="R488" s="103">
        <f t="shared" si="133"/>
        <v>0</v>
      </c>
      <c r="S488" s="103"/>
      <c r="T488" s="103"/>
      <c r="U488" s="103">
        <f t="shared" si="134"/>
        <v>0</v>
      </c>
      <c r="V488" s="103"/>
      <c r="W488" s="103"/>
      <c r="X488" s="103">
        <f t="shared" si="135"/>
        <v>0</v>
      </c>
      <c r="Y488" s="103">
        <v>25996861.530000001</v>
      </c>
      <c r="Z488" s="103"/>
      <c r="AA488" s="103">
        <f t="shared" si="136"/>
        <v>25996861.530000001</v>
      </c>
      <c r="AB488" s="103"/>
      <c r="AC488" s="103"/>
      <c r="AD488" s="103">
        <f t="shared" si="137"/>
        <v>0</v>
      </c>
      <c r="AE488" s="103">
        <v>1896.55</v>
      </c>
      <c r="AF488" s="103"/>
      <c r="AG488" s="103">
        <f t="shared" si="138"/>
        <v>1896.55</v>
      </c>
      <c r="AH488" s="103"/>
      <c r="AI488" s="103"/>
      <c r="AJ488" s="109">
        <f t="shared" si="128"/>
        <v>0</v>
      </c>
    </row>
    <row r="489" spans="1:36" ht="15.95" hidden="1" customHeight="1" thickTop="1" thickBot="1" x14ac:dyDescent="0.25">
      <c r="A489" s="52" t="s">
        <v>164</v>
      </c>
      <c r="B489" s="104">
        <f t="shared" si="126"/>
        <v>0</v>
      </c>
      <c r="C489" s="104">
        <f t="shared" si="127"/>
        <v>0</v>
      </c>
      <c r="D489" s="103"/>
      <c r="E489" s="103"/>
      <c r="F489" s="103">
        <f t="shared" si="129"/>
        <v>0</v>
      </c>
      <c r="G489" s="103"/>
      <c r="H489" s="103"/>
      <c r="I489" s="103">
        <f t="shared" si="130"/>
        <v>0</v>
      </c>
      <c r="J489" s="103"/>
      <c r="K489" s="103"/>
      <c r="L489" s="103">
        <f t="shared" si="131"/>
        <v>0</v>
      </c>
      <c r="M489" s="103"/>
      <c r="N489" s="103"/>
      <c r="O489" s="103">
        <f t="shared" si="132"/>
        <v>0</v>
      </c>
      <c r="P489" s="103"/>
      <c r="Q489" s="103"/>
      <c r="R489" s="103">
        <f t="shared" si="133"/>
        <v>0</v>
      </c>
      <c r="S489" s="103"/>
      <c r="T489" s="103"/>
      <c r="U489" s="103">
        <f t="shared" si="134"/>
        <v>0</v>
      </c>
      <c r="V489" s="103"/>
      <c r="W489" s="103"/>
      <c r="X489" s="103">
        <f t="shared" si="135"/>
        <v>0</v>
      </c>
      <c r="Y489" s="103"/>
      <c r="Z489" s="103"/>
      <c r="AA489" s="103">
        <f t="shared" si="136"/>
        <v>0</v>
      </c>
      <c r="AB489" s="103"/>
      <c r="AC489" s="103"/>
      <c r="AD489" s="103">
        <f t="shared" si="137"/>
        <v>0</v>
      </c>
      <c r="AE489" s="103"/>
      <c r="AF489" s="103"/>
      <c r="AG489" s="103">
        <f t="shared" si="138"/>
        <v>0</v>
      </c>
      <c r="AH489" s="103"/>
      <c r="AI489" s="103"/>
      <c r="AJ489" s="109">
        <f t="shared" si="128"/>
        <v>0</v>
      </c>
    </row>
    <row r="490" spans="1:36" ht="15.95" hidden="1" customHeight="1" thickTop="1" thickBot="1" x14ac:dyDescent="0.25">
      <c r="A490" s="52" t="s">
        <v>81</v>
      </c>
      <c r="B490" s="104">
        <f t="shared" si="126"/>
        <v>37918518.110000007</v>
      </c>
      <c r="C490" s="104">
        <f t="shared" si="127"/>
        <v>105969.12</v>
      </c>
      <c r="D490" s="103"/>
      <c r="E490" s="103"/>
      <c r="F490" s="103">
        <f t="shared" si="129"/>
        <v>0</v>
      </c>
      <c r="G490" s="103">
        <v>14688927.09</v>
      </c>
      <c r="H490" s="103">
        <v>42705.440000000002</v>
      </c>
      <c r="I490" s="103">
        <f t="shared" si="130"/>
        <v>14731632.529999999</v>
      </c>
      <c r="J490" s="103"/>
      <c r="K490" s="103"/>
      <c r="L490" s="103">
        <f t="shared" si="131"/>
        <v>0</v>
      </c>
      <c r="M490" s="103"/>
      <c r="N490" s="103"/>
      <c r="O490" s="103">
        <f t="shared" si="132"/>
        <v>0</v>
      </c>
      <c r="P490" s="103">
        <v>3476309.54</v>
      </c>
      <c r="Q490" s="103"/>
      <c r="R490" s="103">
        <f t="shared" si="133"/>
        <v>3476309.54</v>
      </c>
      <c r="S490" s="103"/>
      <c r="T490" s="103"/>
      <c r="U490" s="103">
        <f t="shared" si="134"/>
        <v>0</v>
      </c>
      <c r="V490" s="103">
        <v>3071.21</v>
      </c>
      <c r="W490" s="103"/>
      <c r="X490" s="103">
        <f t="shared" si="135"/>
        <v>3071.21</v>
      </c>
      <c r="Y490" s="103">
        <v>16009725.75</v>
      </c>
      <c r="Z490" s="103"/>
      <c r="AA490" s="103">
        <f t="shared" si="136"/>
        <v>16009725.75</v>
      </c>
      <c r="AB490" s="103"/>
      <c r="AC490" s="103"/>
      <c r="AD490" s="103">
        <f t="shared" si="137"/>
        <v>0</v>
      </c>
      <c r="AE490" s="103">
        <v>3141850.52</v>
      </c>
      <c r="AF490" s="103"/>
      <c r="AG490" s="103">
        <f t="shared" si="138"/>
        <v>3141850.52</v>
      </c>
      <c r="AH490" s="103">
        <v>598634</v>
      </c>
      <c r="AI490" s="103">
        <v>63263.68</v>
      </c>
      <c r="AJ490" s="109">
        <f t="shared" si="128"/>
        <v>661897.68000000005</v>
      </c>
    </row>
    <row r="491" spans="1:36" ht="15.95" hidden="1" customHeight="1" thickTop="1" thickBot="1" x14ac:dyDescent="0.25">
      <c r="A491" s="52" t="s">
        <v>80</v>
      </c>
      <c r="B491" s="104">
        <f t="shared" si="126"/>
        <v>30073461.859999996</v>
      </c>
      <c r="C491" s="104">
        <f t="shared" si="127"/>
        <v>7830063.8700000001</v>
      </c>
      <c r="D491" s="103">
        <v>862.06</v>
      </c>
      <c r="E491" s="103">
        <v>5908484.1500000004</v>
      </c>
      <c r="F491" s="103">
        <f t="shared" si="129"/>
        <v>5909346.21</v>
      </c>
      <c r="G491" s="103">
        <v>3591312.7</v>
      </c>
      <c r="H491" s="103">
        <v>1921579.72</v>
      </c>
      <c r="I491" s="103">
        <f t="shared" si="130"/>
        <v>5512892.4199999999</v>
      </c>
      <c r="J491" s="103"/>
      <c r="K491" s="103"/>
      <c r="L491" s="103">
        <f t="shared" si="131"/>
        <v>0</v>
      </c>
      <c r="M491" s="103"/>
      <c r="N491" s="103"/>
      <c r="O491" s="103">
        <f t="shared" si="132"/>
        <v>0</v>
      </c>
      <c r="P491" s="103">
        <v>2769415.37</v>
      </c>
      <c r="Q491" s="103"/>
      <c r="R491" s="103">
        <f t="shared" si="133"/>
        <v>2769415.37</v>
      </c>
      <c r="S491" s="103">
        <v>435912.71</v>
      </c>
      <c r="T491" s="103"/>
      <c r="U491" s="103">
        <f t="shared" si="134"/>
        <v>435912.71</v>
      </c>
      <c r="V491" s="103">
        <v>9517.27</v>
      </c>
      <c r="W491" s="103"/>
      <c r="X491" s="103">
        <f t="shared" si="135"/>
        <v>9517.27</v>
      </c>
      <c r="Y491" s="103">
        <v>18799676.399999999</v>
      </c>
      <c r="Z491" s="103"/>
      <c r="AA491" s="103">
        <f t="shared" si="136"/>
        <v>18799676.399999999</v>
      </c>
      <c r="AB491" s="103"/>
      <c r="AC491" s="103"/>
      <c r="AD491" s="103">
        <f t="shared" si="137"/>
        <v>0</v>
      </c>
      <c r="AE491" s="103">
        <v>1273412.45</v>
      </c>
      <c r="AF491" s="103"/>
      <c r="AG491" s="103">
        <f t="shared" si="138"/>
        <v>1273412.45</v>
      </c>
      <c r="AH491" s="103">
        <v>3193352.9</v>
      </c>
      <c r="AI491" s="103"/>
      <c r="AJ491" s="109">
        <f t="shared" si="128"/>
        <v>3193352.9</v>
      </c>
    </row>
    <row r="492" spans="1:36" ht="15.95" hidden="1" customHeight="1" thickTop="1" thickBot="1" x14ac:dyDescent="0.25">
      <c r="A492" s="52" t="s">
        <v>104</v>
      </c>
      <c r="B492" s="104">
        <f t="shared" si="126"/>
        <v>53690097.830000006</v>
      </c>
      <c r="C492" s="104">
        <f t="shared" si="127"/>
        <v>0</v>
      </c>
      <c r="D492" s="103"/>
      <c r="E492" s="103"/>
      <c r="F492" s="103">
        <f t="shared" si="129"/>
        <v>0</v>
      </c>
      <c r="G492" s="103">
        <v>20008.63</v>
      </c>
      <c r="H492" s="103"/>
      <c r="I492" s="103">
        <f t="shared" si="130"/>
        <v>20008.63</v>
      </c>
      <c r="J492" s="103"/>
      <c r="K492" s="103"/>
      <c r="L492" s="103">
        <f t="shared" si="131"/>
        <v>0</v>
      </c>
      <c r="M492" s="103"/>
      <c r="N492" s="103"/>
      <c r="O492" s="103">
        <f t="shared" si="132"/>
        <v>0</v>
      </c>
      <c r="P492" s="103">
        <v>114178.05</v>
      </c>
      <c r="Q492" s="103"/>
      <c r="R492" s="103">
        <f t="shared" si="133"/>
        <v>114178.05</v>
      </c>
      <c r="S492" s="103">
        <v>100183.2</v>
      </c>
      <c r="T492" s="103"/>
      <c r="U492" s="103">
        <f t="shared" si="134"/>
        <v>100183.2</v>
      </c>
      <c r="V492" s="103">
        <v>188831.26</v>
      </c>
      <c r="W492" s="103"/>
      <c r="X492" s="103">
        <f t="shared" si="135"/>
        <v>188831.26</v>
      </c>
      <c r="Y492" s="103">
        <v>46650656.960000001</v>
      </c>
      <c r="Z492" s="103"/>
      <c r="AA492" s="103">
        <f t="shared" si="136"/>
        <v>46650656.960000001</v>
      </c>
      <c r="AB492" s="103"/>
      <c r="AC492" s="103"/>
      <c r="AD492" s="103">
        <f t="shared" si="137"/>
        <v>0</v>
      </c>
      <c r="AE492" s="103">
        <v>6381733.4900000002</v>
      </c>
      <c r="AF492" s="103"/>
      <c r="AG492" s="103">
        <f t="shared" si="138"/>
        <v>6381733.4900000002</v>
      </c>
      <c r="AH492" s="103">
        <v>234506.23999999999</v>
      </c>
      <c r="AI492" s="103"/>
      <c r="AJ492" s="109">
        <f t="shared" si="128"/>
        <v>234506.23999999999</v>
      </c>
    </row>
    <row r="493" spans="1:36" ht="15.95" hidden="1" customHeight="1" thickTop="1" thickBot="1" x14ac:dyDescent="0.25">
      <c r="A493" s="52" t="s">
        <v>79</v>
      </c>
      <c r="B493" s="104">
        <f t="shared" si="126"/>
        <v>52811346.659999996</v>
      </c>
      <c r="C493" s="104">
        <f t="shared" si="127"/>
        <v>80031185.090000004</v>
      </c>
      <c r="D493" s="103">
        <v>13184.91</v>
      </c>
      <c r="E493" s="103"/>
      <c r="F493" s="103">
        <f t="shared" si="129"/>
        <v>13184.91</v>
      </c>
      <c r="G493" s="103">
        <v>2027992.09</v>
      </c>
      <c r="H493" s="103">
        <v>79922965.840000004</v>
      </c>
      <c r="I493" s="103">
        <f t="shared" si="130"/>
        <v>81950957.930000007</v>
      </c>
      <c r="J493" s="103"/>
      <c r="K493" s="103">
        <v>6977.95</v>
      </c>
      <c r="L493" s="103">
        <f t="shared" si="131"/>
        <v>6977.95</v>
      </c>
      <c r="M493" s="103">
        <v>108003.61</v>
      </c>
      <c r="N493" s="103"/>
      <c r="O493" s="103">
        <f t="shared" si="132"/>
        <v>108003.61</v>
      </c>
      <c r="P493" s="103">
        <v>5864751.75</v>
      </c>
      <c r="Q493" s="103"/>
      <c r="R493" s="103">
        <f t="shared" si="133"/>
        <v>5864751.75</v>
      </c>
      <c r="S493" s="103">
        <v>9483718.8000000007</v>
      </c>
      <c r="T493" s="103"/>
      <c r="U493" s="103">
        <f t="shared" si="134"/>
        <v>9483718.8000000007</v>
      </c>
      <c r="V493" s="103">
        <v>151831.34</v>
      </c>
      <c r="W493" s="103"/>
      <c r="X493" s="103">
        <f t="shared" si="135"/>
        <v>151831.34</v>
      </c>
      <c r="Y493" s="103">
        <v>21344629.920000002</v>
      </c>
      <c r="Z493" s="103">
        <v>95961.44</v>
      </c>
      <c r="AA493" s="103">
        <f t="shared" si="136"/>
        <v>21440591.360000003</v>
      </c>
      <c r="AB493" s="103"/>
      <c r="AC493" s="103"/>
      <c r="AD493" s="103">
        <f t="shared" si="137"/>
        <v>0</v>
      </c>
      <c r="AE493" s="103">
        <v>8228837.9400000004</v>
      </c>
      <c r="AF493" s="103"/>
      <c r="AG493" s="103">
        <f t="shared" si="138"/>
        <v>8228837.9400000004</v>
      </c>
      <c r="AH493" s="103">
        <v>5588396.2999999998</v>
      </c>
      <c r="AI493" s="103">
        <v>5279.86</v>
      </c>
      <c r="AJ493" s="109">
        <f t="shared" si="128"/>
        <v>5593676.1600000001</v>
      </c>
    </row>
    <row r="494" spans="1:36" ht="15.95" hidden="1" customHeight="1" thickTop="1" thickBot="1" x14ac:dyDescent="0.25">
      <c r="A494" s="52" t="s">
        <v>84</v>
      </c>
      <c r="B494" s="104">
        <f t="shared" si="126"/>
        <v>0</v>
      </c>
      <c r="C494" s="104">
        <f t="shared" si="127"/>
        <v>0</v>
      </c>
      <c r="D494" s="103"/>
      <c r="E494" s="103"/>
      <c r="F494" s="103">
        <f t="shared" si="129"/>
        <v>0</v>
      </c>
      <c r="G494" s="103"/>
      <c r="H494" s="103"/>
      <c r="I494" s="103">
        <f t="shared" si="130"/>
        <v>0</v>
      </c>
      <c r="J494" s="103"/>
      <c r="K494" s="103"/>
      <c r="L494" s="103">
        <f t="shared" si="131"/>
        <v>0</v>
      </c>
      <c r="M494" s="103"/>
      <c r="N494" s="103"/>
      <c r="O494" s="103">
        <f t="shared" si="132"/>
        <v>0</v>
      </c>
      <c r="P494" s="103"/>
      <c r="Q494" s="103"/>
      <c r="R494" s="103">
        <f t="shared" si="133"/>
        <v>0</v>
      </c>
      <c r="S494" s="103"/>
      <c r="T494" s="103"/>
      <c r="U494" s="103">
        <f t="shared" si="134"/>
        <v>0</v>
      </c>
      <c r="V494" s="103"/>
      <c r="W494" s="103"/>
      <c r="X494" s="103">
        <f t="shared" si="135"/>
        <v>0</v>
      </c>
      <c r="Y494" s="103"/>
      <c r="Z494" s="103"/>
      <c r="AA494" s="103">
        <f t="shared" si="136"/>
        <v>0</v>
      </c>
      <c r="AB494" s="103"/>
      <c r="AC494" s="103"/>
      <c r="AD494" s="103">
        <f t="shared" si="137"/>
        <v>0</v>
      </c>
      <c r="AE494" s="103"/>
      <c r="AF494" s="103"/>
      <c r="AG494" s="103">
        <f t="shared" si="138"/>
        <v>0</v>
      </c>
      <c r="AH494" s="103"/>
      <c r="AI494" s="103"/>
      <c r="AJ494" s="109">
        <f t="shared" si="128"/>
        <v>0</v>
      </c>
    </row>
    <row r="495" spans="1:36" ht="15.95" hidden="1" customHeight="1" thickTop="1" thickBot="1" x14ac:dyDescent="0.25">
      <c r="A495" s="52" t="s">
        <v>98</v>
      </c>
      <c r="B495" s="104">
        <f t="shared" si="126"/>
        <v>525177.27</v>
      </c>
      <c r="C495" s="104">
        <f t="shared" si="127"/>
        <v>34806667.5</v>
      </c>
      <c r="D495" s="103"/>
      <c r="E495" s="103"/>
      <c r="F495" s="103">
        <f t="shared" si="129"/>
        <v>0</v>
      </c>
      <c r="G495" s="103">
        <v>525177.27</v>
      </c>
      <c r="H495" s="103"/>
      <c r="I495" s="103">
        <f t="shared" si="130"/>
        <v>525177.27</v>
      </c>
      <c r="J495" s="103"/>
      <c r="K495" s="103">
        <v>34806667.5</v>
      </c>
      <c r="L495" s="103">
        <f t="shared" si="131"/>
        <v>34806667.5</v>
      </c>
      <c r="M495" s="103"/>
      <c r="N495" s="103"/>
      <c r="O495" s="103">
        <f t="shared" si="132"/>
        <v>0</v>
      </c>
      <c r="P495" s="103"/>
      <c r="Q495" s="103"/>
      <c r="R495" s="103">
        <f t="shared" si="133"/>
        <v>0</v>
      </c>
      <c r="S495" s="103"/>
      <c r="T495" s="103"/>
      <c r="U495" s="103">
        <f t="shared" si="134"/>
        <v>0</v>
      </c>
      <c r="V495" s="103"/>
      <c r="W495" s="103"/>
      <c r="X495" s="103">
        <f t="shared" si="135"/>
        <v>0</v>
      </c>
      <c r="Y495" s="103"/>
      <c r="Z495" s="103"/>
      <c r="AA495" s="103">
        <f t="shared" si="136"/>
        <v>0</v>
      </c>
      <c r="AB495" s="103"/>
      <c r="AC495" s="103"/>
      <c r="AD495" s="103">
        <f t="shared" si="137"/>
        <v>0</v>
      </c>
      <c r="AE495" s="103"/>
      <c r="AF495" s="103"/>
      <c r="AG495" s="103">
        <f t="shared" si="138"/>
        <v>0</v>
      </c>
      <c r="AH495" s="103"/>
      <c r="AI495" s="103"/>
      <c r="AJ495" s="109">
        <f t="shared" si="128"/>
        <v>0</v>
      </c>
    </row>
    <row r="496" spans="1:36" ht="15.95" hidden="1" customHeight="1" thickTop="1" thickBot="1" x14ac:dyDescent="0.25">
      <c r="A496" s="52" t="s">
        <v>90</v>
      </c>
      <c r="B496" s="104">
        <f t="shared" si="126"/>
        <v>4898703.4499999993</v>
      </c>
      <c r="C496" s="104">
        <f t="shared" si="127"/>
        <v>91600</v>
      </c>
      <c r="D496" s="103">
        <v>153228.43</v>
      </c>
      <c r="E496" s="103"/>
      <c r="F496" s="103">
        <f t="shared" si="129"/>
        <v>153228.43</v>
      </c>
      <c r="G496" s="103">
        <v>62809.120000000003</v>
      </c>
      <c r="H496" s="103"/>
      <c r="I496" s="103">
        <f t="shared" si="130"/>
        <v>62809.120000000003</v>
      </c>
      <c r="J496" s="103"/>
      <c r="K496" s="103">
        <v>91600</v>
      </c>
      <c r="L496" s="103">
        <f t="shared" si="131"/>
        <v>91600</v>
      </c>
      <c r="M496" s="103"/>
      <c r="N496" s="103"/>
      <c r="O496" s="103">
        <f t="shared" si="132"/>
        <v>0</v>
      </c>
      <c r="P496" s="103"/>
      <c r="Q496" s="103"/>
      <c r="R496" s="103">
        <f t="shared" si="133"/>
        <v>0</v>
      </c>
      <c r="S496" s="103"/>
      <c r="T496" s="103"/>
      <c r="U496" s="103">
        <f t="shared" si="134"/>
        <v>0</v>
      </c>
      <c r="V496" s="103"/>
      <c r="W496" s="103"/>
      <c r="X496" s="103">
        <f t="shared" si="135"/>
        <v>0</v>
      </c>
      <c r="Y496" s="103">
        <v>3649119.36</v>
      </c>
      <c r="Z496" s="103"/>
      <c r="AA496" s="103">
        <f t="shared" si="136"/>
        <v>3649119.36</v>
      </c>
      <c r="AB496" s="103"/>
      <c r="AC496" s="103"/>
      <c r="AD496" s="103">
        <f t="shared" si="137"/>
        <v>0</v>
      </c>
      <c r="AE496" s="103">
        <v>1033546.54</v>
      </c>
      <c r="AF496" s="103"/>
      <c r="AG496" s="103">
        <f t="shared" si="138"/>
        <v>1033546.54</v>
      </c>
      <c r="AH496" s="103"/>
      <c r="AI496" s="103"/>
      <c r="AJ496" s="109">
        <f t="shared" si="128"/>
        <v>0</v>
      </c>
    </row>
    <row r="497" spans="1:36" ht="15.95" hidden="1" customHeight="1" thickTop="1" thickBot="1" x14ac:dyDescent="0.25">
      <c r="A497" s="52" t="s">
        <v>99</v>
      </c>
      <c r="B497" s="104">
        <f t="shared" si="126"/>
        <v>59222630.780000009</v>
      </c>
      <c r="C497" s="104">
        <f t="shared" si="127"/>
        <v>0</v>
      </c>
      <c r="D497" s="103">
        <v>527717.42000000004</v>
      </c>
      <c r="E497" s="103"/>
      <c r="F497" s="103">
        <f t="shared" si="129"/>
        <v>527717.42000000004</v>
      </c>
      <c r="G497" s="103">
        <v>31120.18</v>
      </c>
      <c r="H497" s="103"/>
      <c r="I497" s="103">
        <f t="shared" si="130"/>
        <v>31120.18</v>
      </c>
      <c r="J497" s="103"/>
      <c r="K497" s="103"/>
      <c r="L497" s="103">
        <f t="shared" si="131"/>
        <v>0</v>
      </c>
      <c r="M497" s="103">
        <v>12148.26</v>
      </c>
      <c r="N497" s="103"/>
      <c r="O497" s="103">
        <f t="shared" si="132"/>
        <v>12148.26</v>
      </c>
      <c r="P497" s="103">
        <v>586284.18999999994</v>
      </c>
      <c r="Q497" s="103"/>
      <c r="R497" s="103">
        <f t="shared" si="133"/>
        <v>586284.18999999994</v>
      </c>
      <c r="S497" s="103">
        <v>99585.03</v>
      </c>
      <c r="T497" s="103"/>
      <c r="U497" s="103">
        <f t="shared" si="134"/>
        <v>99585.03</v>
      </c>
      <c r="V497" s="103">
        <v>7596.2</v>
      </c>
      <c r="W497" s="103"/>
      <c r="X497" s="103">
        <f t="shared" si="135"/>
        <v>7596.2</v>
      </c>
      <c r="Y497" s="103">
        <v>34520789.810000002</v>
      </c>
      <c r="Z497" s="103"/>
      <c r="AA497" s="103">
        <f t="shared" si="136"/>
        <v>34520789.810000002</v>
      </c>
      <c r="AB497" s="103"/>
      <c r="AC497" s="103"/>
      <c r="AD497" s="103">
        <f t="shared" si="137"/>
        <v>0</v>
      </c>
      <c r="AE497" s="103">
        <v>22118881.09</v>
      </c>
      <c r="AF497" s="103"/>
      <c r="AG497" s="103">
        <f t="shared" si="138"/>
        <v>22118881.09</v>
      </c>
      <c r="AH497" s="103">
        <v>1318508.6000000001</v>
      </c>
      <c r="AI497" s="103"/>
      <c r="AJ497" s="109">
        <f t="shared" si="128"/>
        <v>1318508.6000000001</v>
      </c>
    </row>
    <row r="498" spans="1:36" ht="15.95" hidden="1" customHeight="1" thickTop="1" thickBot="1" x14ac:dyDescent="0.25">
      <c r="A498" s="51" t="s">
        <v>112</v>
      </c>
      <c r="B498" s="104">
        <f t="shared" si="126"/>
        <v>45522444.050000004</v>
      </c>
      <c r="C498" s="104">
        <f t="shared" si="127"/>
        <v>18741.37</v>
      </c>
      <c r="D498" s="103">
        <v>4174.71</v>
      </c>
      <c r="E498" s="103"/>
      <c r="F498" s="103">
        <f t="shared" si="129"/>
        <v>4174.71</v>
      </c>
      <c r="G498" s="103">
        <v>267821.5</v>
      </c>
      <c r="H498" s="103"/>
      <c r="I498" s="103">
        <f t="shared" si="130"/>
        <v>267821.5</v>
      </c>
      <c r="J498" s="103"/>
      <c r="K498" s="103">
        <v>18741.37</v>
      </c>
      <c r="L498" s="103">
        <f t="shared" si="131"/>
        <v>18741.37</v>
      </c>
      <c r="M498" s="103"/>
      <c r="N498" s="103"/>
      <c r="O498" s="103">
        <f t="shared" si="132"/>
        <v>0</v>
      </c>
      <c r="P498" s="103">
        <v>1308093.55</v>
      </c>
      <c r="Q498" s="103"/>
      <c r="R498" s="103">
        <f t="shared" si="133"/>
        <v>1308093.55</v>
      </c>
      <c r="S498" s="103">
        <v>143431.51</v>
      </c>
      <c r="T498" s="103"/>
      <c r="U498" s="103">
        <f t="shared" si="134"/>
        <v>143431.51</v>
      </c>
      <c r="V498" s="103"/>
      <c r="W498" s="103"/>
      <c r="X498" s="103">
        <f t="shared" si="135"/>
        <v>0</v>
      </c>
      <c r="Y498" s="103">
        <v>43492071.880000003</v>
      </c>
      <c r="Z498" s="103"/>
      <c r="AA498" s="103">
        <f t="shared" si="136"/>
        <v>43492071.880000003</v>
      </c>
      <c r="AB498" s="103"/>
      <c r="AC498" s="103"/>
      <c r="AD498" s="103">
        <f t="shared" si="137"/>
        <v>0</v>
      </c>
      <c r="AE498" s="103">
        <v>39270</v>
      </c>
      <c r="AF498" s="103"/>
      <c r="AG498" s="103">
        <f t="shared" si="138"/>
        <v>39270</v>
      </c>
      <c r="AH498" s="103">
        <v>267580.90000000002</v>
      </c>
      <c r="AI498" s="103"/>
      <c r="AJ498" s="109">
        <f t="shared" si="128"/>
        <v>267580.90000000002</v>
      </c>
    </row>
    <row r="499" spans="1:36" ht="15.95" hidden="1" customHeight="1" thickTop="1" thickBot="1" x14ac:dyDescent="0.25">
      <c r="A499" s="52" t="s">
        <v>103</v>
      </c>
      <c r="B499" s="104">
        <f t="shared" si="126"/>
        <v>0</v>
      </c>
      <c r="C499" s="104">
        <f t="shared" si="127"/>
        <v>0</v>
      </c>
      <c r="D499" s="103"/>
      <c r="E499" s="103"/>
      <c r="F499" s="103">
        <f t="shared" si="129"/>
        <v>0</v>
      </c>
      <c r="G499" s="103"/>
      <c r="H499" s="103"/>
      <c r="I499" s="103">
        <f t="shared" si="130"/>
        <v>0</v>
      </c>
      <c r="J499" s="103"/>
      <c r="K499" s="103"/>
      <c r="L499" s="103">
        <f t="shared" si="131"/>
        <v>0</v>
      </c>
      <c r="M499" s="103"/>
      <c r="N499" s="103"/>
      <c r="O499" s="103">
        <f t="shared" si="132"/>
        <v>0</v>
      </c>
      <c r="P499" s="103"/>
      <c r="Q499" s="103"/>
      <c r="R499" s="103">
        <f t="shared" si="133"/>
        <v>0</v>
      </c>
      <c r="S499" s="103"/>
      <c r="T499" s="103"/>
      <c r="U499" s="103">
        <f t="shared" si="134"/>
        <v>0</v>
      </c>
      <c r="V499" s="103"/>
      <c r="W499" s="103"/>
      <c r="X499" s="103">
        <f t="shared" si="135"/>
        <v>0</v>
      </c>
      <c r="Y499" s="103"/>
      <c r="Z499" s="103"/>
      <c r="AA499" s="103">
        <f t="shared" si="136"/>
        <v>0</v>
      </c>
      <c r="AB499" s="103"/>
      <c r="AC499" s="103"/>
      <c r="AD499" s="103">
        <f t="shared" si="137"/>
        <v>0</v>
      </c>
      <c r="AE499" s="103"/>
      <c r="AF499" s="103"/>
      <c r="AG499" s="103">
        <f t="shared" si="138"/>
        <v>0</v>
      </c>
      <c r="AH499" s="103"/>
      <c r="AI499" s="103"/>
      <c r="AJ499" s="109">
        <f t="shared" si="128"/>
        <v>0</v>
      </c>
    </row>
    <row r="500" spans="1:36" ht="15.95" hidden="1" customHeight="1" thickTop="1" thickBot="1" x14ac:dyDescent="0.25">
      <c r="A500" s="52" t="s">
        <v>82</v>
      </c>
      <c r="B500" s="104">
        <f t="shared" si="126"/>
        <v>5363564.96</v>
      </c>
      <c r="C500" s="104">
        <f t="shared" si="127"/>
        <v>0</v>
      </c>
      <c r="D500" s="103"/>
      <c r="E500" s="103"/>
      <c r="F500" s="103">
        <f t="shared" si="129"/>
        <v>0</v>
      </c>
      <c r="G500" s="103"/>
      <c r="H500" s="103"/>
      <c r="I500" s="103">
        <f t="shared" si="130"/>
        <v>0</v>
      </c>
      <c r="J500" s="103"/>
      <c r="K500" s="103"/>
      <c r="L500" s="103">
        <f t="shared" si="131"/>
        <v>0</v>
      </c>
      <c r="M500" s="103"/>
      <c r="N500" s="103"/>
      <c r="O500" s="103">
        <f t="shared" si="132"/>
        <v>0</v>
      </c>
      <c r="P500" s="103"/>
      <c r="Q500" s="103"/>
      <c r="R500" s="103">
        <f t="shared" si="133"/>
        <v>0</v>
      </c>
      <c r="S500" s="103"/>
      <c r="T500" s="103"/>
      <c r="U500" s="103">
        <f t="shared" si="134"/>
        <v>0</v>
      </c>
      <c r="V500" s="103"/>
      <c r="W500" s="103"/>
      <c r="X500" s="103">
        <f t="shared" si="135"/>
        <v>0</v>
      </c>
      <c r="Y500" s="103">
        <v>5363564.96</v>
      </c>
      <c r="Z500" s="103"/>
      <c r="AA500" s="103">
        <f t="shared" si="136"/>
        <v>5363564.96</v>
      </c>
      <c r="AB500" s="103"/>
      <c r="AC500" s="103"/>
      <c r="AD500" s="103">
        <f t="shared" si="137"/>
        <v>0</v>
      </c>
      <c r="AE500" s="103"/>
      <c r="AF500" s="103"/>
      <c r="AG500" s="103">
        <f t="shared" si="138"/>
        <v>0</v>
      </c>
      <c r="AH500" s="103"/>
      <c r="AI500" s="103"/>
      <c r="AJ500" s="109">
        <f t="shared" si="128"/>
        <v>0</v>
      </c>
    </row>
    <row r="501" spans="1:36" ht="15.95" hidden="1" customHeight="1" thickTop="1" thickBot="1" x14ac:dyDescent="0.25">
      <c r="A501" s="52" t="s">
        <v>102</v>
      </c>
      <c r="B501" s="104">
        <f t="shared" si="126"/>
        <v>0</v>
      </c>
      <c r="C501" s="104">
        <f t="shared" si="127"/>
        <v>0</v>
      </c>
      <c r="D501" s="103"/>
      <c r="E501" s="103"/>
      <c r="F501" s="103">
        <f t="shared" si="129"/>
        <v>0</v>
      </c>
      <c r="G501" s="103"/>
      <c r="H501" s="103"/>
      <c r="I501" s="103">
        <f t="shared" si="130"/>
        <v>0</v>
      </c>
      <c r="J501" s="103"/>
      <c r="K501" s="103"/>
      <c r="L501" s="103">
        <f t="shared" si="131"/>
        <v>0</v>
      </c>
      <c r="M501" s="103"/>
      <c r="N501" s="103"/>
      <c r="O501" s="103">
        <f t="shared" si="132"/>
        <v>0</v>
      </c>
      <c r="P501" s="103"/>
      <c r="Q501" s="103"/>
      <c r="R501" s="103">
        <f t="shared" si="133"/>
        <v>0</v>
      </c>
      <c r="S501" s="103"/>
      <c r="T501" s="103"/>
      <c r="U501" s="103">
        <f t="shared" si="134"/>
        <v>0</v>
      </c>
      <c r="V501" s="103"/>
      <c r="W501" s="103"/>
      <c r="X501" s="103">
        <f t="shared" si="135"/>
        <v>0</v>
      </c>
      <c r="Y501" s="103"/>
      <c r="Z501" s="103"/>
      <c r="AA501" s="103">
        <f t="shared" si="136"/>
        <v>0</v>
      </c>
      <c r="AB501" s="103"/>
      <c r="AC501" s="103"/>
      <c r="AD501" s="103">
        <f t="shared" si="137"/>
        <v>0</v>
      </c>
      <c r="AE501" s="103"/>
      <c r="AF501" s="103"/>
      <c r="AG501" s="103">
        <f t="shared" si="138"/>
        <v>0</v>
      </c>
      <c r="AH501" s="103"/>
      <c r="AI501" s="103"/>
      <c r="AJ501" s="109">
        <f t="shared" si="128"/>
        <v>0</v>
      </c>
    </row>
    <row r="502" spans="1:36" ht="15.95" hidden="1" customHeight="1" thickTop="1" thickBot="1" x14ac:dyDescent="0.25">
      <c r="A502" s="52" t="s">
        <v>111</v>
      </c>
      <c r="B502" s="104">
        <f t="shared" si="126"/>
        <v>48314083.519999996</v>
      </c>
      <c r="C502" s="104">
        <f t="shared" si="127"/>
        <v>401525.16000000003</v>
      </c>
      <c r="D502" s="103">
        <v>179364.88</v>
      </c>
      <c r="E502" s="103"/>
      <c r="F502" s="103">
        <f t="shared" si="129"/>
        <v>179364.88</v>
      </c>
      <c r="G502" s="103">
        <v>1978549.5</v>
      </c>
      <c r="H502" s="103"/>
      <c r="I502" s="103">
        <f t="shared" si="130"/>
        <v>1978549.5</v>
      </c>
      <c r="J502" s="103"/>
      <c r="K502" s="103"/>
      <c r="L502" s="103">
        <f t="shared" si="131"/>
        <v>0</v>
      </c>
      <c r="M502" s="103">
        <v>2914304.93</v>
      </c>
      <c r="N502" s="103"/>
      <c r="O502" s="103">
        <f t="shared" si="132"/>
        <v>2914304.93</v>
      </c>
      <c r="P502" s="103">
        <v>20413207.32</v>
      </c>
      <c r="Q502" s="103">
        <v>370118.89</v>
      </c>
      <c r="R502" s="103">
        <f t="shared" si="133"/>
        <v>20783326.210000001</v>
      </c>
      <c r="S502" s="103">
        <v>116624</v>
      </c>
      <c r="T502" s="103"/>
      <c r="U502" s="103">
        <f t="shared" si="134"/>
        <v>116624</v>
      </c>
      <c r="V502" s="103">
        <v>1056811.3799999999</v>
      </c>
      <c r="W502" s="103"/>
      <c r="X502" s="103">
        <f t="shared" si="135"/>
        <v>1056811.3799999999</v>
      </c>
      <c r="Y502" s="103">
        <v>18439300.82</v>
      </c>
      <c r="Z502" s="103"/>
      <c r="AA502" s="103">
        <f t="shared" si="136"/>
        <v>18439300.82</v>
      </c>
      <c r="AB502" s="103"/>
      <c r="AC502" s="103"/>
      <c r="AD502" s="103">
        <f t="shared" si="137"/>
        <v>0</v>
      </c>
      <c r="AE502" s="103">
        <v>289758.44</v>
      </c>
      <c r="AF502" s="103">
        <v>20625</v>
      </c>
      <c r="AG502" s="103">
        <f t="shared" si="138"/>
        <v>310383.44</v>
      </c>
      <c r="AH502" s="103">
        <v>2926162.25</v>
      </c>
      <c r="AI502" s="103">
        <v>10781.27</v>
      </c>
      <c r="AJ502" s="109">
        <f t="shared" si="128"/>
        <v>2936943.52</v>
      </c>
    </row>
    <row r="503" spans="1:36" ht="15.95" hidden="1" customHeight="1" thickTop="1" thickBot="1" x14ac:dyDescent="0.25">
      <c r="A503" s="52" t="s">
        <v>113</v>
      </c>
      <c r="B503" s="104">
        <f t="shared" si="126"/>
        <v>82930642.449999988</v>
      </c>
      <c r="C503" s="104">
        <f t="shared" si="127"/>
        <v>818556494.25999999</v>
      </c>
      <c r="D503" s="103">
        <v>5045743.16</v>
      </c>
      <c r="E503" s="103"/>
      <c r="F503" s="103">
        <f t="shared" si="129"/>
        <v>5045743.16</v>
      </c>
      <c r="G503" s="103">
        <v>26677225.140000001</v>
      </c>
      <c r="H503" s="103">
        <v>4272397.51</v>
      </c>
      <c r="I503" s="103">
        <f t="shared" si="130"/>
        <v>30949622.649999999</v>
      </c>
      <c r="J503" s="103"/>
      <c r="K503" s="103">
        <v>813650781.36000001</v>
      </c>
      <c r="L503" s="103">
        <f t="shared" si="131"/>
        <v>813650781.36000001</v>
      </c>
      <c r="M503" s="103">
        <v>6732022.2000000002</v>
      </c>
      <c r="N503" s="103"/>
      <c r="O503" s="103">
        <f t="shared" si="132"/>
        <v>6732022.2000000002</v>
      </c>
      <c r="P503" s="103">
        <v>10563848.279999999</v>
      </c>
      <c r="Q503" s="103">
        <v>400304.02</v>
      </c>
      <c r="R503" s="103">
        <f t="shared" si="133"/>
        <v>10964152.299999999</v>
      </c>
      <c r="S503" s="103">
        <v>283554.43</v>
      </c>
      <c r="T503" s="103"/>
      <c r="U503" s="103">
        <f t="shared" si="134"/>
        <v>283554.43</v>
      </c>
      <c r="V503" s="103">
        <v>143701.17000000001</v>
      </c>
      <c r="W503" s="103"/>
      <c r="X503" s="103">
        <f t="shared" si="135"/>
        <v>143701.17000000001</v>
      </c>
      <c r="Y503" s="103">
        <v>30460867.719999999</v>
      </c>
      <c r="Z503" s="103">
        <v>165678.26</v>
      </c>
      <c r="AA503" s="103">
        <f t="shared" si="136"/>
        <v>30626545.98</v>
      </c>
      <c r="AB503" s="103"/>
      <c r="AC503" s="103"/>
      <c r="AD503" s="103">
        <f t="shared" si="137"/>
        <v>0</v>
      </c>
      <c r="AE503" s="103">
        <v>519652.96</v>
      </c>
      <c r="AF503" s="103">
        <v>3906</v>
      </c>
      <c r="AG503" s="103">
        <f t="shared" si="138"/>
        <v>523558.96</v>
      </c>
      <c r="AH503" s="103">
        <v>2504027.39</v>
      </c>
      <c r="AI503" s="103">
        <v>63427.11</v>
      </c>
      <c r="AJ503" s="109">
        <f t="shared" si="128"/>
        <v>2567454.5</v>
      </c>
    </row>
    <row r="504" spans="1:36" ht="15.95" hidden="1" customHeight="1" thickTop="1" thickBot="1" x14ac:dyDescent="0.25">
      <c r="A504" s="52" t="s">
        <v>116</v>
      </c>
      <c r="B504" s="104">
        <f t="shared" si="126"/>
        <v>18202267.530000001</v>
      </c>
      <c r="C504" s="104">
        <f t="shared" si="127"/>
        <v>65763.490000000005</v>
      </c>
      <c r="D504" s="103"/>
      <c r="E504" s="103"/>
      <c r="F504" s="103">
        <f t="shared" si="129"/>
        <v>0</v>
      </c>
      <c r="G504" s="103">
        <v>36076.19</v>
      </c>
      <c r="H504" s="103"/>
      <c r="I504" s="103">
        <f t="shared" si="130"/>
        <v>36076.19</v>
      </c>
      <c r="J504" s="103"/>
      <c r="K504" s="103">
        <v>65763.490000000005</v>
      </c>
      <c r="L504" s="103">
        <f t="shared" si="131"/>
        <v>65763.490000000005</v>
      </c>
      <c r="M504" s="103">
        <v>128649.63</v>
      </c>
      <c r="N504" s="103"/>
      <c r="O504" s="103">
        <f t="shared" si="132"/>
        <v>128649.63</v>
      </c>
      <c r="P504" s="103">
        <v>1211790.6399999999</v>
      </c>
      <c r="Q504" s="103"/>
      <c r="R504" s="103">
        <f t="shared" si="133"/>
        <v>1211790.6399999999</v>
      </c>
      <c r="S504" s="103">
        <v>21773</v>
      </c>
      <c r="T504" s="103"/>
      <c r="U504" s="103">
        <f t="shared" si="134"/>
        <v>21773</v>
      </c>
      <c r="V504" s="103">
        <v>12221.76</v>
      </c>
      <c r="W504" s="103"/>
      <c r="X504" s="103">
        <f t="shared" si="135"/>
        <v>12221.76</v>
      </c>
      <c r="Y504" s="103">
        <v>15797979.939999999</v>
      </c>
      <c r="Z504" s="103"/>
      <c r="AA504" s="103">
        <f t="shared" si="136"/>
        <v>15797979.939999999</v>
      </c>
      <c r="AB504" s="103"/>
      <c r="AC504" s="103"/>
      <c r="AD504" s="103">
        <f t="shared" si="137"/>
        <v>0</v>
      </c>
      <c r="AE504" s="103">
        <v>556619.12</v>
      </c>
      <c r="AF504" s="103"/>
      <c r="AG504" s="103">
        <f t="shared" si="138"/>
        <v>556619.12</v>
      </c>
      <c r="AH504" s="103">
        <v>437157.25</v>
      </c>
      <c r="AI504" s="103"/>
      <c r="AJ504" s="109">
        <f t="shared" si="128"/>
        <v>437157.25</v>
      </c>
    </row>
    <row r="505" spans="1:36" ht="15.95" hidden="1" customHeight="1" thickTop="1" thickBot="1" x14ac:dyDescent="0.25">
      <c r="A505" s="52" t="s">
        <v>121</v>
      </c>
      <c r="B505" s="104">
        <f t="shared" si="126"/>
        <v>27963818.329999998</v>
      </c>
      <c r="C505" s="104">
        <f t="shared" si="127"/>
        <v>16200</v>
      </c>
      <c r="D505" s="103"/>
      <c r="E505" s="103"/>
      <c r="F505" s="103">
        <f t="shared" si="129"/>
        <v>0</v>
      </c>
      <c r="G505" s="103">
        <v>536181.85</v>
      </c>
      <c r="H505" s="103"/>
      <c r="I505" s="103">
        <f t="shared" si="130"/>
        <v>536181.85</v>
      </c>
      <c r="J505" s="103"/>
      <c r="K505" s="103">
        <v>16200</v>
      </c>
      <c r="L505" s="103">
        <f t="shared" si="131"/>
        <v>16200</v>
      </c>
      <c r="M505" s="103"/>
      <c r="N505" s="103"/>
      <c r="O505" s="103">
        <f t="shared" si="132"/>
        <v>0</v>
      </c>
      <c r="P505" s="103">
        <v>967056.44</v>
      </c>
      <c r="Q505" s="103"/>
      <c r="R505" s="103">
        <f t="shared" si="133"/>
        <v>967056.44</v>
      </c>
      <c r="S505" s="103">
        <v>30172.41</v>
      </c>
      <c r="T505" s="103"/>
      <c r="U505" s="103">
        <f t="shared" si="134"/>
        <v>30172.41</v>
      </c>
      <c r="V505" s="103">
        <v>131481.95000000001</v>
      </c>
      <c r="W505" s="103"/>
      <c r="X505" s="103">
        <f t="shared" si="135"/>
        <v>131481.95000000001</v>
      </c>
      <c r="Y505" s="103">
        <v>11006309.529999999</v>
      </c>
      <c r="Z505" s="103"/>
      <c r="AA505" s="103">
        <f t="shared" si="136"/>
        <v>11006309.529999999</v>
      </c>
      <c r="AB505" s="103"/>
      <c r="AC505" s="103"/>
      <c r="AD505" s="103">
        <f t="shared" si="137"/>
        <v>0</v>
      </c>
      <c r="AE505" s="103">
        <v>14273738.220000001</v>
      </c>
      <c r="AF505" s="103"/>
      <c r="AG505" s="103">
        <f t="shared" si="138"/>
        <v>14273738.220000001</v>
      </c>
      <c r="AH505" s="103">
        <v>1018877.93</v>
      </c>
      <c r="AI505" s="103"/>
      <c r="AJ505" s="109">
        <f t="shared" si="128"/>
        <v>1018877.93</v>
      </c>
    </row>
    <row r="506" spans="1:36" ht="15.95" hidden="1" customHeight="1" thickTop="1" thickBot="1" x14ac:dyDescent="0.25">
      <c r="A506" s="52" t="s">
        <v>100</v>
      </c>
      <c r="B506" s="104">
        <f t="shared" si="126"/>
        <v>0</v>
      </c>
      <c r="C506" s="104">
        <f t="shared" si="127"/>
        <v>0</v>
      </c>
      <c r="D506" s="103"/>
      <c r="E506" s="103"/>
      <c r="F506" s="103">
        <f t="shared" si="129"/>
        <v>0</v>
      </c>
      <c r="G506" s="103"/>
      <c r="H506" s="103"/>
      <c r="I506" s="103">
        <f t="shared" si="130"/>
        <v>0</v>
      </c>
      <c r="J506" s="103"/>
      <c r="K506" s="103"/>
      <c r="L506" s="103">
        <f t="shared" si="131"/>
        <v>0</v>
      </c>
      <c r="M506" s="103"/>
      <c r="N506" s="103"/>
      <c r="O506" s="103">
        <f t="shared" si="132"/>
        <v>0</v>
      </c>
      <c r="P506" s="103"/>
      <c r="Q506" s="103"/>
      <c r="R506" s="103">
        <f t="shared" si="133"/>
        <v>0</v>
      </c>
      <c r="S506" s="103"/>
      <c r="T506" s="103"/>
      <c r="U506" s="103">
        <f t="shared" si="134"/>
        <v>0</v>
      </c>
      <c r="V506" s="103"/>
      <c r="W506" s="103"/>
      <c r="X506" s="103">
        <f t="shared" si="135"/>
        <v>0</v>
      </c>
      <c r="Y506" s="103"/>
      <c r="Z506" s="103"/>
      <c r="AA506" s="103">
        <f t="shared" si="136"/>
        <v>0</v>
      </c>
      <c r="AB506" s="103"/>
      <c r="AC506" s="103"/>
      <c r="AD506" s="103">
        <f t="shared" si="137"/>
        <v>0</v>
      </c>
      <c r="AE506" s="103"/>
      <c r="AF506" s="103"/>
      <c r="AG506" s="103">
        <f t="shared" si="138"/>
        <v>0</v>
      </c>
      <c r="AH506" s="103"/>
      <c r="AI506" s="103"/>
      <c r="AJ506" s="109">
        <f t="shared" si="128"/>
        <v>0</v>
      </c>
    </row>
    <row r="507" spans="1:36" ht="15.95" hidden="1" customHeight="1" thickTop="1" thickBot="1" x14ac:dyDescent="0.25">
      <c r="A507" s="51" t="s">
        <v>106</v>
      </c>
      <c r="B507" s="104">
        <f t="shared" si="126"/>
        <v>0</v>
      </c>
      <c r="C507" s="104">
        <f t="shared" si="127"/>
        <v>23018423.460000001</v>
      </c>
      <c r="D507" s="103"/>
      <c r="E507" s="103"/>
      <c r="F507" s="103">
        <f t="shared" si="129"/>
        <v>0</v>
      </c>
      <c r="G507" s="103"/>
      <c r="H507" s="103"/>
      <c r="I507" s="103">
        <f t="shared" si="130"/>
        <v>0</v>
      </c>
      <c r="J507" s="103"/>
      <c r="K507" s="103">
        <v>23018423.460000001</v>
      </c>
      <c r="L507" s="103">
        <f t="shared" si="131"/>
        <v>23018423.460000001</v>
      </c>
      <c r="M507" s="103"/>
      <c r="N507" s="103"/>
      <c r="O507" s="103">
        <f t="shared" si="132"/>
        <v>0</v>
      </c>
      <c r="P507" s="103"/>
      <c r="Q507" s="103"/>
      <c r="R507" s="103">
        <f t="shared" si="133"/>
        <v>0</v>
      </c>
      <c r="S507" s="103"/>
      <c r="T507" s="103"/>
      <c r="U507" s="103">
        <f t="shared" si="134"/>
        <v>0</v>
      </c>
      <c r="V507" s="103"/>
      <c r="W507" s="103"/>
      <c r="X507" s="103">
        <f t="shared" si="135"/>
        <v>0</v>
      </c>
      <c r="Y507" s="103"/>
      <c r="Z507" s="103"/>
      <c r="AA507" s="103">
        <f t="shared" si="136"/>
        <v>0</v>
      </c>
      <c r="AB507" s="103"/>
      <c r="AC507" s="103"/>
      <c r="AD507" s="103">
        <f t="shared" si="137"/>
        <v>0</v>
      </c>
      <c r="AE507" s="103"/>
      <c r="AF507" s="103"/>
      <c r="AG507" s="103">
        <f t="shared" si="138"/>
        <v>0</v>
      </c>
      <c r="AH507" s="103"/>
      <c r="AI507" s="103"/>
      <c r="AJ507" s="109">
        <f t="shared" si="128"/>
        <v>0</v>
      </c>
    </row>
    <row r="508" spans="1:36" ht="15.95" hidden="1" customHeight="1" thickTop="1" thickBot="1" x14ac:dyDescent="0.25">
      <c r="A508" s="52" t="s">
        <v>120</v>
      </c>
      <c r="B508" s="104">
        <f t="shared" si="126"/>
        <v>9015728.3499999996</v>
      </c>
      <c r="C508" s="104">
        <f t="shared" si="127"/>
        <v>0</v>
      </c>
      <c r="D508" s="103"/>
      <c r="E508" s="103"/>
      <c r="F508" s="103">
        <f t="shared" si="129"/>
        <v>0</v>
      </c>
      <c r="G508" s="103"/>
      <c r="H508" s="103"/>
      <c r="I508" s="103">
        <f t="shared" si="130"/>
        <v>0</v>
      </c>
      <c r="J508" s="103"/>
      <c r="K508" s="103"/>
      <c r="L508" s="103">
        <f t="shared" si="131"/>
        <v>0</v>
      </c>
      <c r="M508" s="103"/>
      <c r="N508" s="103"/>
      <c r="O508" s="103">
        <f t="shared" si="132"/>
        <v>0</v>
      </c>
      <c r="P508" s="103">
        <v>849558.98</v>
      </c>
      <c r="Q508" s="103"/>
      <c r="R508" s="103">
        <f t="shared" si="133"/>
        <v>849558.98</v>
      </c>
      <c r="S508" s="103">
        <v>324483.39</v>
      </c>
      <c r="T508" s="103"/>
      <c r="U508" s="103">
        <f t="shared" si="134"/>
        <v>324483.39</v>
      </c>
      <c r="V508" s="103">
        <v>30509.13</v>
      </c>
      <c r="W508" s="103"/>
      <c r="X508" s="103">
        <f t="shared" si="135"/>
        <v>30509.13</v>
      </c>
      <c r="Y508" s="103">
        <v>5709120.46</v>
      </c>
      <c r="Z508" s="103"/>
      <c r="AA508" s="103">
        <f t="shared" si="136"/>
        <v>5709120.46</v>
      </c>
      <c r="AB508" s="103"/>
      <c r="AC508" s="103"/>
      <c r="AD508" s="103">
        <f t="shared" si="137"/>
        <v>0</v>
      </c>
      <c r="AE508" s="103">
        <v>826641.64</v>
      </c>
      <c r="AF508" s="103"/>
      <c r="AG508" s="103">
        <f t="shared" si="138"/>
        <v>826641.64</v>
      </c>
      <c r="AH508" s="103">
        <v>1275414.75</v>
      </c>
      <c r="AI508" s="103"/>
      <c r="AJ508" s="109">
        <f t="shared" si="128"/>
        <v>1275414.75</v>
      </c>
    </row>
    <row r="509" spans="1:36" ht="15.95" hidden="1" customHeight="1" thickTop="1" thickBot="1" x14ac:dyDescent="0.25">
      <c r="A509" s="52" t="s">
        <v>115</v>
      </c>
      <c r="B509" s="104">
        <f t="shared" si="126"/>
        <v>15245593.260000002</v>
      </c>
      <c r="C509" s="104">
        <f t="shared" si="127"/>
        <v>407097.38</v>
      </c>
      <c r="D509" s="103"/>
      <c r="E509" s="103"/>
      <c r="F509" s="103">
        <f t="shared" si="129"/>
        <v>0</v>
      </c>
      <c r="G509" s="103">
        <v>8581882.9800000004</v>
      </c>
      <c r="H509" s="103"/>
      <c r="I509" s="103">
        <f t="shared" si="130"/>
        <v>8581882.9800000004</v>
      </c>
      <c r="J509" s="103"/>
      <c r="K509" s="103"/>
      <c r="L509" s="103">
        <f t="shared" si="131"/>
        <v>0</v>
      </c>
      <c r="M509" s="103"/>
      <c r="N509" s="103"/>
      <c r="O509" s="103">
        <f t="shared" si="132"/>
        <v>0</v>
      </c>
      <c r="P509" s="103">
        <v>3716143.1</v>
      </c>
      <c r="Q509" s="103">
        <v>378342.66</v>
      </c>
      <c r="R509" s="103">
        <f t="shared" si="133"/>
        <v>4094485.7600000002</v>
      </c>
      <c r="S509" s="103">
        <v>438788.55</v>
      </c>
      <c r="T509" s="103"/>
      <c r="U509" s="103">
        <f t="shared" si="134"/>
        <v>438788.55</v>
      </c>
      <c r="V509" s="103"/>
      <c r="W509" s="103"/>
      <c r="X509" s="103">
        <f t="shared" si="135"/>
        <v>0</v>
      </c>
      <c r="Y509" s="103"/>
      <c r="Z509" s="103">
        <v>20147.52</v>
      </c>
      <c r="AA509" s="103">
        <f t="shared" si="136"/>
        <v>20147.52</v>
      </c>
      <c r="AB509" s="103"/>
      <c r="AC509" s="103"/>
      <c r="AD509" s="103">
        <f t="shared" si="137"/>
        <v>0</v>
      </c>
      <c r="AE509" s="103">
        <v>101464.3</v>
      </c>
      <c r="AF509" s="103">
        <v>6562.5</v>
      </c>
      <c r="AG509" s="103">
        <f t="shared" si="138"/>
        <v>108026.8</v>
      </c>
      <c r="AH509" s="103">
        <v>2407314.33</v>
      </c>
      <c r="AI509" s="103">
        <v>2044.7</v>
      </c>
      <c r="AJ509" s="109">
        <f t="shared" si="128"/>
        <v>2409359.0300000003</v>
      </c>
    </row>
    <row r="510" spans="1:36" ht="15.95" hidden="1" customHeight="1" thickTop="1" thickBot="1" x14ac:dyDescent="0.25">
      <c r="A510" s="52" t="s">
        <v>117</v>
      </c>
      <c r="B510" s="104">
        <f t="shared" si="126"/>
        <v>0</v>
      </c>
      <c r="C510" s="104">
        <f t="shared" si="127"/>
        <v>0</v>
      </c>
      <c r="D510" s="103"/>
      <c r="E510" s="103"/>
      <c r="F510" s="103">
        <f t="shared" si="129"/>
        <v>0</v>
      </c>
      <c r="G510" s="103"/>
      <c r="H510" s="103"/>
      <c r="I510" s="103">
        <f t="shared" si="130"/>
        <v>0</v>
      </c>
      <c r="J510" s="103"/>
      <c r="K510" s="103"/>
      <c r="L510" s="103">
        <f t="shared" si="131"/>
        <v>0</v>
      </c>
      <c r="M510" s="103"/>
      <c r="N510" s="103"/>
      <c r="O510" s="103">
        <f t="shared" si="132"/>
        <v>0</v>
      </c>
      <c r="P510" s="103"/>
      <c r="Q510" s="103"/>
      <c r="R510" s="103">
        <f t="shared" si="133"/>
        <v>0</v>
      </c>
      <c r="S510" s="103"/>
      <c r="T510" s="103"/>
      <c r="U510" s="103">
        <f t="shared" si="134"/>
        <v>0</v>
      </c>
      <c r="V510" s="103"/>
      <c r="W510" s="103"/>
      <c r="X510" s="103">
        <f t="shared" si="135"/>
        <v>0</v>
      </c>
      <c r="Y510" s="103"/>
      <c r="Z510" s="103"/>
      <c r="AA510" s="103">
        <f t="shared" si="136"/>
        <v>0</v>
      </c>
      <c r="AB510" s="103"/>
      <c r="AC510" s="103"/>
      <c r="AD510" s="103">
        <f t="shared" si="137"/>
        <v>0</v>
      </c>
      <c r="AE510" s="103"/>
      <c r="AF510" s="103"/>
      <c r="AG510" s="103">
        <f t="shared" si="138"/>
        <v>0</v>
      </c>
      <c r="AH510" s="103"/>
      <c r="AI510" s="103"/>
      <c r="AJ510" s="109">
        <f t="shared" si="128"/>
        <v>0</v>
      </c>
    </row>
    <row r="511" spans="1:36" ht="15.95" hidden="1" customHeight="1" thickTop="1" thickBot="1" x14ac:dyDescent="0.25">
      <c r="A511" s="52" t="s">
        <v>160</v>
      </c>
      <c r="B511" s="104">
        <f t="shared" si="126"/>
        <v>1119112.8800000001</v>
      </c>
      <c r="C511" s="104">
        <f t="shared" si="127"/>
        <v>0</v>
      </c>
      <c r="D511" s="103"/>
      <c r="E511" s="103"/>
      <c r="F511" s="103">
        <f t="shared" si="129"/>
        <v>0</v>
      </c>
      <c r="G511" s="103"/>
      <c r="H511" s="103"/>
      <c r="I511" s="103">
        <f t="shared" si="130"/>
        <v>0</v>
      </c>
      <c r="J511" s="103"/>
      <c r="K511" s="103"/>
      <c r="L511" s="103">
        <f t="shared" si="131"/>
        <v>0</v>
      </c>
      <c r="M511" s="103"/>
      <c r="N511" s="103"/>
      <c r="O511" s="103">
        <f t="shared" si="132"/>
        <v>0</v>
      </c>
      <c r="P511" s="103"/>
      <c r="Q511" s="103"/>
      <c r="R511" s="103">
        <f t="shared" si="133"/>
        <v>0</v>
      </c>
      <c r="S511" s="103"/>
      <c r="T511" s="103"/>
      <c r="U511" s="103">
        <f t="shared" si="134"/>
        <v>0</v>
      </c>
      <c r="V511" s="103"/>
      <c r="W511" s="103"/>
      <c r="X511" s="103">
        <f t="shared" si="135"/>
        <v>0</v>
      </c>
      <c r="Y511" s="103">
        <v>754046.18</v>
      </c>
      <c r="Z511" s="103"/>
      <c r="AA511" s="103">
        <f t="shared" si="136"/>
        <v>754046.18</v>
      </c>
      <c r="AB511" s="103"/>
      <c r="AC511" s="103"/>
      <c r="AD511" s="103">
        <f t="shared" si="137"/>
        <v>0</v>
      </c>
      <c r="AE511" s="103">
        <v>321963.25</v>
      </c>
      <c r="AF511" s="103"/>
      <c r="AG511" s="103">
        <f t="shared" si="138"/>
        <v>321963.25</v>
      </c>
      <c r="AH511" s="103">
        <v>43103.45</v>
      </c>
      <c r="AI511" s="103"/>
      <c r="AJ511" s="109">
        <f t="shared" si="128"/>
        <v>43103.45</v>
      </c>
    </row>
    <row r="512" spans="1:36" ht="15.95" hidden="1" customHeight="1" thickTop="1" thickBot="1" x14ac:dyDescent="0.25">
      <c r="A512" s="52" t="s">
        <v>163</v>
      </c>
      <c r="B512" s="104">
        <f t="shared" si="126"/>
        <v>672864.48</v>
      </c>
      <c r="C512" s="104">
        <f t="shared" si="127"/>
        <v>0</v>
      </c>
      <c r="D512" s="103"/>
      <c r="E512" s="103"/>
      <c r="F512" s="103">
        <f t="shared" si="129"/>
        <v>0</v>
      </c>
      <c r="G512" s="103"/>
      <c r="H512" s="103"/>
      <c r="I512" s="103">
        <f t="shared" si="130"/>
        <v>0</v>
      </c>
      <c r="J512" s="103"/>
      <c r="K512" s="103"/>
      <c r="L512" s="103">
        <f t="shared" si="131"/>
        <v>0</v>
      </c>
      <c r="M512" s="103"/>
      <c r="N512" s="103"/>
      <c r="O512" s="103">
        <f t="shared" si="132"/>
        <v>0</v>
      </c>
      <c r="P512" s="103"/>
      <c r="Q512" s="103"/>
      <c r="R512" s="103">
        <f t="shared" si="133"/>
        <v>0</v>
      </c>
      <c r="S512" s="103"/>
      <c r="T512" s="103"/>
      <c r="U512" s="103">
        <f t="shared" si="134"/>
        <v>0</v>
      </c>
      <c r="V512" s="103"/>
      <c r="W512" s="103"/>
      <c r="X512" s="103">
        <f t="shared" si="135"/>
        <v>0</v>
      </c>
      <c r="Y512" s="103">
        <v>672864.48</v>
      </c>
      <c r="Z512" s="103"/>
      <c r="AA512" s="103">
        <f t="shared" si="136"/>
        <v>672864.48</v>
      </c>
      <c r="AB512" s="103"/>
      <c r="AC512" s="103"/>
      <c r="AD512" s="103">
        <f t="shared" si="137"/>
        <v>0</v>
      </c>
      <c r="AE512" s="103"/>
      <c r="AF512" s="103"/>
      <c r="AG512" s="103">
        <f t="shared" si="138"/>
        <v>0</v>
      </c>
      <c r="AH512" s="103"/>
      <c r="AI512" s="103"/>
      <c r="AJ512" s="109">
        <f t="shared" si="128"/>
        <v>0</v>
      </c>
    </row>
    <row r="513" spans="1:36" ht="15.95" hidden="1" customHeight="1" thickTop="1" thickBot="1" x14ac:dyDescent="0.25">
      <c r="A513" s="52" t="s">
        <v>101</v>
      </c>
      <c r="B513" s="104">
        <f t="shared" si="126"/>
        <v>3201660.3200000003</v>
      </c>
      <c r="C513" s="104">
        <f t="shared" si="127"/>
        <v>18653178.170000002</v>
      </c>
      <c r="D513" s="103"/>
      <c r="E513" s="103"/>
      <c r="F513" s="103">
        <f t="shared" si="129"/>
        <v>0</v>
      </c>
      <c r="G513" s="103">
        <v>2623055.39</v>
      </c>
      <c r="H513" s="103"/>
      <c r="I513" s="103">
        <f t="shared" si="130"/>
        <v>2623055.39</v>
      </c>
      <c r="J513" s="103"/>
      <c r="K513" s="103"/>
      <c r="L513" s="103">
        <f t="shared" si="131"/>
        <v>0</v>
      </c>
      <c r="M513" s="103"/>
      <c r="N513" s="103"/>
      <c r="O513" s="103">
        <f t="shared" si="132"/>
        <v>0</v>
      </c>
      <c r="P513" s="103"/>
      <c r="Q513" s="103"/>
      <c r="R513" s="103">
        <f t="shared" si="133"/>
        <v>0</v>
      </c>
      <c r="S513" s="103"/>
      <c r="T513" s="103"/>
      <c r="U513" s="103">
        <f t="shared" si="134"/>
        <v>0</v>
      </c>
      <c r="V513" s="103"/>
      <c r="W513" s="103"/>
      <c r="X513" s="103">
        <f t="shared" si="135"/>
        <v>0</v>
      </c>
      <c r="Y513" s="103"/>
      <c r="Z513" s="103"/>
      <c r="AA513" s="103">
        <f t="shared" si="136"/>
        <v>0</v>
      </c>
      <c r="AB513" s="103"/>
      <c r="AC513" s="103">
        <v>18653178.170000002</v>
      </c>
      <c r="AD513" s="103">
        <f t="shared" si="137"/>
        <v>18653178.170000002</v>
      </c>
      <c r="AE513" s="103"/>
      <c r="AF513" s="103"/>
      <c r="AG513" s="103">
        <f t="shared" si="138"/>
        <v>0</v>
      </c>
      <c r="AH513" s="103">
        <v>578604.93000000005</v>
      </c>
      <c r="AI513" s="103"/>
      <c r="AJ513" s="109">
        <f t="shared" si="128"/>
        <v>578604.93000000005</v>
      </c>
    </row>
    <row r="514" spans="1:36" ht="15.95" hidden="1" customHeight="1" thickTop="1" thickBot="1" x14ac:dyDescent="0.25">
      <c r="A514" s="52" t="s">
        <v>107</v>
      </c>
      <c r="B514" s="104">
        <f>(D514+G514+J514+M514+P514+S514+V514+Y514+AB514+AE514+AH514)</f>
        <v>26389372.539999999</v>
      </c>
      <c r="C514" s="104">
        <f>(E514+H514+K514+N514+Q514+T514+W514+Z514+AC514+AF514+AI514)</f>
        <v>0</v>
      </c>
      <c r="D514" s="103"/>
      <c r="E514" s="103"/>
      <c r="F514" s="103">
        <f t="shared" si="129"/>
        <v>0</v>
      </c>
      <c r="G514" s="103">
        <v>26340815.75</v>
      </c>
      <c r="H514" s="103"/>
      <c r="I514" s="103">
        <f t="shared" si="130"/>
        <v>26340815.75</v>
      </c>
      <c r="J514" s="103"/>
      <c r="K514" s="103"/>
      <c r="L514" s="103">
        <f t="shared" si="131"/>
        <v>0</v>
      </c>
      <c r="M514" s="103"/>
      <c r="N514" s="103"/>
      <c r="O514" s="103">
        <f t="shared" si="132"/>
        <v>0</v>
      </c>
      <c r="P514" s="103"/>
      <c r="Q514" s="103"/>
      <c r="R514" s="103">
        <f t="shared" si="133"/>
        <v>0</v>
      </c>
      <c r="S514" s="103"/>
      <c r="T514" s="103"/>
      <c r="U514" s="103">
        <f t="shared" si="134"/>
        <v>0</v>
      </c>
      <c r="V514" s="103"/>
      <c r="W514" s="103"/>
      <c r="X514" s="103">
        <f t="shared" si="135"/>
        <v>0</v>
      </c>
      <c r="Y514" s="103"/>
      <c r="Z514" s="103"/>
      <c r="AA514" s="103">
        <f t="shared" si="136"/>
        <v>0</v>
      </c>
      <c r="AB514" s="103"/>
      <c r="AC514" s="103"/>
      <c r="AD514" s="103">
        <f t="shared" si="137"/>
        <v>0</v>
      </c>
      <c r="AE514" s="103">
        <v>48556.79</v>
      </c>
      <c r="AF514" s="103"/>
      <c r="AG514" s="103">
        <f t="shared" si="138"/>
        <v>48556.79</v>
      </c>
      <c r="AH514" s="103"/>
      <c r="AI514" s="103"/>
      <c r="AJ514" s="109">
        <f t="shared" si="12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3693581537.7800007</v>
      </c>
      <c r="C515" s="66">
        <f>SUM(C477:C514)</f>
        <v>2213500192.8599997</v>
      </c>
      <c r="D515" s="66">
        <f>SUM(D477:D514)</f>
        <v>26314193.5</v>
      </c>
      <c r="E515" s="66">
        <f t="shared" ref="E515:AI515" si="139">SUM(E477:E514)</f>
        <v>5890681.4700000007</v>
      </c>
      <c r="F515" s="66">
        <f t="shared" si="139"/>
        <v>32204874.970000003</v>
      </c>
      <c r="G515" s="66">
        <f t="shared" si="139"/>
        <v>419265451.91999996</v>
      </c>
      <c r="H515" s="66">
        <f t="shared" si="139"/>
        <v>462553387.62</v>
      </c>
      <c r="I515" s="66">
        <f t="shared" si="139"/>
        <v>881818839.53999984</v>
      </c>
      <c r="J515" s="66">
        <f t="shared" si="139"/>
        <v>37824.160000000003</v>
      </c>
      <c r="K515" s="66">
        <f t="shared" si="139"/>
        <v>1575234991.5900002</v>
      </c>
      <c r="L515" s="66">
        <f t="shared" si="139"/>
        <v>1575272815.7500002</v>
      </c>
      <c r="M515" s="66">
        <f t="shared" si="139"/>
        <v>76187469.210000008</v>
      </c>
      <c r="N515" s="66">
        <f t="shared" si="139"/>
        <v>2588245.15</v>
      </c>
      <c r="O515" s="66">
        <f t="shared" si="139"/>
        <v>78775714.360000014</v>
      </c>
      <c r="P515" s="66">
        <f t="shared" si="139"/>
        <v>1346172051.1699998</v>
      </c>
      <c r="Q515" s="66">
        <f t="shared" si="139"/>
        <v>122990800.63999999</v>
      </c>
      <c r="R515" s="66">
        <f t="shared" si="139"/>
        <v>1469162851.8100002</v>
      </c>
      <c r="S515" s="66">
        <f t="shared" si="139"/>
        <v>27672922.270000007</v>
      </c>
      <c r="T515" s="66">
        <f t="shared" si="139"/>
        <v>0</v>
      </c>
      <c r="U515" s="66">
        <f t="shared" si="139"/>
        <v>27672922.270000007</v>
      </c>
      <c r="V515" s="66">
        <f t="shared" si="139"/>
        <v>70868358.900000006</v>
      </c>
      <c r="W515" s="66">
        <f t="shared" si="139"/>
        <v>9543885.8500000015</v>
      </c>
      <c r="X515" s="66">
        <f t="shared" si="139"/>
        <v>80412244.75</v>
      </c>
      <c r="Y515" s="66">
        <f t="shared" si="139"/>
        <v>1356932086.5700002</v>
      </c>
      <c r="Z515" s="66">
        <f t="shared" si="139"/>
        <v>4942085.71</v>
      </c>
      <c r="AA515" s="66">
        <f t="shared" si="139"/>
        <v>1361874172.2800002</v>
      </c>
      <c r="AB515" s="66">
        <f t="shared" si="139"/>
        <v>0</v>
      </c>
      <c r="AC515" s="66">
        <f t="shared" si="139"/>
        <v>18653178.170000002</v>
      </c>
      <c r="AD515" s="66">
        <f t="shared" si="139"/>
        <v>18653178.170000002</v>
      </c>
      <c r="AE515" s="66">
        <f t="shared" si="139"/>
        <v>107726295.80000001</v>
      </c>
      <c r="AF515" s="66">
        <f t="shared" si="139"/>
        <v>4437537.0199999996</v>
      </c>
      <c r="AG515" s="66">
        <f t="shared" si="139"/>
        <v>112163832.82000001</v>
      </c>
      <c r="AH515" s="66">
        <f t="shared" si="139"/>
        <v>262404884.28</v>
      </c>
      <c r="AI515" s="66">
        <f t="shared" si="139"/>
        <v>6665399.6399999997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2">
        <f>(C515/B518*100)</f>
        <v>37.471975059674328</v>
      </c>
      <c r="C517" s="192"/>
      <c r="D517" s="192">
        <f>(E515/D518*100)</f>
        <v>18.291272596112801</v>
      </c>
      <c r="E517" s="192"/>
      <c r="F517" s="36"/>
      <c r="G517" s="192">
        <f>(H515/G518*100)</f>
        <v>52.454468750212982</v>
      </c>
      <c r="H517" s="192"/>
      <c r="I517" s="36"/>
      <c r="J517" s="192">
        <f>(K515/J518*100)</f>
        <v>99.997598881944654</v>
      </c>
      <c r="K517" s="192"/>
      <c r="L517" s="36"/>
      <c r="M517" s="192">
        <f>(N515/M518*100)</f>
        <v>3.28558765988701</v>
      </c>
      <c r="N517" s="192"/>
      <c r="O517" s="36"/>
      <c r="P517" s="192">
        <f>(Q515/P518*100)</f>
        <v>8.3714885989988144</v>
      </c>
      <c r="Q517" s="192"/>
      <c r="R517" s="36"/>
      <c r="S517" s="192">
        <f>(T515/S518*100)</f>
        <v>0</v>
      </c>
      <c r="T517" s="192"/>
      <c r="U517" s="36"/>
      <c r="V517" s="192">
        <f>(W515/V518*100)</f>
        <v>11.868697211067476</v>
      </c>
      <c r="W517" s="192"/>
      <c r="X517" s="36"/>
      <c r="Y517" s="192">
        <f>(Z515/Y518*100)</f>
        <v>0.36288857007443942</v>
      </c>
      <c r="Z517" s="192"/>
      <c r="AA517" s="36"/>
      <c r="AB517" s="192">
        <f>(AC515/AB518*100)</f>
        <v>100</v>
      </c>
      <c r="AC517" s="192"/>
      <c r="AD517" s="36"/>
      <c r="AE517" s="192">
        <f>(AF515/AE518*100)</f>
        <v>3.9562993778229192</v>
      </c>
      <c r="AF517" s="192"/>
      <c r="AG517" s="36"/>
      <c r="AH517" s="192">
        <f>(AI515/AH518*100)</f>
        <v>2.4771964941255855</v>
      </c>
      <c r="AI517" s="192"/>
      <c r="AJ517" s="36"/>
    </row>
    <row r="518" spans="1:36" hidden="1" x14ac:dyDescent="0.2">
      <c r="A518" s="5" t="s">
        <v>39</v>
      </c>
      <c r="B518" s="196">
        <f>(B515+C515)</f>
        <v>5907081730.6400003</v>
      </c>
      <c r="C518" s="195"/>
      <c r="D518" s="196">
        <f>(D515+E515)</f>
        <v>32204874.969999999</v>
      </c>
      <c r="E518" s="195"/>
      <c r="F518" s="37"/>
      <c r="G518" s="196">
        <f>(G515+H515)</f>
        <v>881818839.53999996</v>
      </c>
      <c r="H518" s="195"/>
      <c r="I518" s="37"/>
      <c r="J518" s="196">
        <f>(J515+K515)</f>
        <v>1575272815.7500002</v>
      </c>
      <c r="K518" s="195"/>
      <c r="L518" s="37"/>
      <c r="M518" s="196">
        <f>(M515+N515)</f>
        <v>78775714.360000014</v>
      </c>
      <c r="N518" s="195"/>
      <c r="O518" s="37"/>
      <c r="P518" s="196">
        <f>(P515+Q515)</f>
        <v>1469162851.8099999</v>
      </c>
      <c r="Q518" s="195"/>
      <c r="R518" s="37"/>
      <c r="S518" s="196">
        <f>(S515+T515)</f>
        <v>27672922.270000007</v>
      </c>
      <c r="T518" s="195"/>
      <c r="U518" s="37"/>
      <c r="V518" s="196">
        <f>(V515+W515)</f>
        <v>80412244.75</v>
      </c>
      <c r="W518" s="195"/>
      <c r="X518" s="37"/>
      <c r="Y518" s="196">
        <f>(Y515+Z515)</f>
        <v>1361874172.2800002</v>
      </c>
      <c r="Z518" s="195"/>
      <c r="AA518" s="37"/>
      <c r="AB518" s="196">
        <f>(AB515+AC515)</f>
        <v>18653178.170000002</v>
      </c>
      <c r="AC518" s="195"/>
      <c r="AD518" s="37"/>
      <c r="AE518" s="196">
        <f>(AE515+AF515)</f>
        <v>112163832.82000001</v>
      </c>
      <c r="AF518" s="195"/>
      <c r="AG518" s="37"/>
      <c r="AH518" s="196">
        <f>(AH515+AI515)</f>
        <v>269070283.92000002</v>
      </c>
      <c r="AI518" s="195"/>
      <c r="AJ518" s="37"/>
    </row>
    <row r="519" spans="1:36" hidden="1" x14ac:dyDescent="0.2">
      <c r="A519" s="5" t="s">
        <v>40</v>
      </c>
      <c r="B519" s="192">
        <f>SUM(D519:AI519)</f>
        <v>99.999999999999986</v>
      </c>
      <c r="C519" s="195"/>
      <c r="D519" s="192">
        <f>(D518/B518*100)</f>
        <v>0.54519094941506374</v>
      </c>
      <c r="E519" s="192"/>
      <c r="F519" s="36"/>
      <c r="G519" s="192">
        <f>(G518/B518*100)</f>
        <v>14.928163850620358</v>
      </c>
      <c r="H519" s="192"/>
      <c r="I519" s="36"/>
      <c r="J519" s="192">
        <f>(J518/B518*100)</f>
        <v>26.667530391175543</v>
      </c>
      <c r="K519" s="192"/>
      <c r="L519" s="36"/>
      <c r="M519" s="192">
        <f>(M518/B518*100)</f>
        <v>1.3335809110510664</v>
      </c>
      <c r="N519" s="192"/>
      <c r="O519" s="36"/>
      <c r="P519" s="192">
        <f>(P518/B518*100)</f>
        <v>24.871212534430668</v>
      </c>
      <c r="Q519" s="192"/>
      <c r="R519" s="36"/>
      <c r="S519" s="192">
        <f>(S518/B518*100)</f>
        <v>0.46847027909671052</v>
      </c>
      <c r="T519" s="192"/>
      <c r="U519" s="36"/>
      <c r="V519" s="192">
        <f>(V518/B518*100)</f>
        <v>1.3612854606853013</v>
      </c>
      <c r="W519" s="192"/>
      <c r="X519" s="36"/>
      <c r="Y519" s="192">
        <f>(Y518/B518*100)</f>
        <v>23.054940398335212</v>
      </c>
      <c r="Z519" s="192"/>
      <c r="AA519" s="36"/>
      <c r="AB519" s="192">
        <f>(AB518/B518*100)</f>
        <v>0.31577653773175457</v>
      </c>
      <c r="AC519" s="192"/>
      <c r="AD519" s="36"/>
      <c r="AE519" s="192">
        <f>(AE518/B518*100)</f>
        <v>1.898802791879564</v>
      </c>
      <c r="AF519" s="192"/>
      <c r="AG519" s="36"/>
      <c r="AH519" s="192">
        <f>(AH518/B518*100)</f>
        <v>4.5550458955787585</v>
      </c>
      <c r="AI519" s="192"/>
      <c r="AJ519" s="36"/>
    </row>
    <row r="520" spans="1:36" hidden="1" x14ac:dyDescent="0.2">
      <c r="A520" s="112" t="s">
        <v>95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">
      <c r="A528" s="193" t="s">
        <v>56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200" t="s">
        <v>130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3" t="s">
        <v>110</v>
      </c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/>
      <c r="AE530" s="193"/>
      <c r="AF530" s="193"/>
      <c r="AG530" s="193"/>
      <c r="AH530" s="193"/>
      <c r="AI530" s="193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4" t="s">
        <v>0</v>
      </c>
      <c r="C533" s="194"/>
      <c r="D533" s="194" t="s">
        <v>12</v>
      </c>
      <c r="E533" s="194"/>
      <c r="F533" s="159"/>
      <c r="G533" s="194" t="s">
        <v>13</v>
      </c>
      <c r="H533" s="194"/>
      <c r="I533" s="159"/>
      <c r="J533" s="194" t="s">
        <v>14</v>
      </c>
      <c r="K533" s="194"/>
      <c r="L533" s="159"/>
      <c r="M533" s="194" t="s">
        <v>15</v>
      </c>
      <c r="N533" s="194"/>
      <c r="O533" s="159"/>
      <c r="P533" s="194" t="s">
        <v>27</v>
      </c>
      <c r="Q533" s="194"/>
      <c r="R533" s="159"/>
      <c r="S533" s="194" t="s">
        <v>35</v>
      </c>
      <c r="T533" s="194"/>
      <c r="U533" s="159"/>
      <c r="V533" s="194" t="s">
        <v>16</v>
      </c>
      <c r="W533" s="194"/>
      <c r="X533" s="159"/>
      <c r="Y533" s="194" t="s">
        <v>68</v>
      </c>
      <c r="Z533" s="194"/>
      <c r="AA533" s="159"/>
      <c r="AB533" s="194" t="s">
        <v>34</v>
      </c>
      <c r="AC533" s="194"/>
      <c r="AD533" s="159"/>
      <c r="AE533" s="194" t="s">
        <v>17</v>
      </c>
      <c r="AF533" s="194"/>
      <c r="AG533" s="159"/>
      <c r="AH533" s="194" t="s">
        <v>18</v>
      </c>
      <c r="AI533" s="194"/>
      <c r="AJ533" s="74"/>
    </row>
    <row r="534" spans="1:36" ht="25.5" hidden="1" thickTop="1" thickBot="1" x14ac:dyDescent="0.25">
      <c r="A534" s="198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88</v>
      </c>
      <c r="B535" s="104">
        <f>(D535+G535+J535+M535+P535+S535+V535+Y535+AB535+AE535+AH535)</f>
        <v>635504882.81999993</v>
      </c>
      <c r="C535" s="104">
        <f>(E535+H535+K535+N535+Q535+T535+W535+Z535+AC535+AF535+AI535)</f>
        <v>459839306.18000001</v>
      </c>
      <c r="D535" s="103">
        <v>5653259.9900000002</v>
      </c>
      <c r="E535" s="103"/>
      <c r="F535" s="103">
        <f>+D535+E535</f>
        <v>5653259.9900000002</v>
      </c>
      <c r="G535" s="103">
        <v>84223885.75</v>
      </c>
      <c r="H535" s="103">
        <v>141672558.41999999</v>
      </c>
      <c r="I535" s="103">
        <f>+G535+H535</f>
        <v>225896444.16999999</v>
      </c>
      <c r="J535" s="103">
        <v>1629.33</v>
      </c>
      <c r="K535" s="103">
        <v>295510058.38</v>
      </c>
      <c r="L535" s="103">
        <f>+J535+K535</f>
        <v>295511687.70999998</v>
      </c>
      <c r="M535" s="103">
        <v>38112000.100000001</v>
      </c>
      <c r="N535" s="103"/>
      <c r="O535" s="103">
        <f>+M535+N535</f>
        <v>38112000.100000001</v>
      </c>
      <c r="P535" s="103">
        <v>269730400.25999999</v>
      </c>
      <c r="Q535" s="103">
        <v>17112088.57</v>
      </c>
      <c r="R535" s="103">
        <f>+P535+Q535</f>
        <v>286842488.82999998</v>
      </c>
      <c r="S535" s="103">
        <v>3226760.93</v>
      </c>
      <c r="T535" s="103"/>
      <c r="U535" s="103">
        <f>+S535+T535</f>
        <v>3226760.93</v>
      </c>
      <c r="V535" s="103">
        <v>35502605.32</v>
      </c>
      <c r="W535" s="103">
        <v>1670138.72</v>
      </c>
      <c r="X535" s="103">
        <f>+V535+W535</f>
        <v>37172744.039999999</v>
      </c>
      <c r="Y535" s="103">
        <v>155896788.80000001</v>
      </c>
      <c r="Z535" s="103">
        <v>439769.94</v>
      </c>
      <c r="AA535" s="103">
        <f>+Y535+Z535</f>
        <v>156336558.74000001</v>
      </c>
      <c r="AB535" s="103"/>
      <c r="AC535" s="103"/>
      <c r="AD535" s="103">
        <f>+AB535+AC535</f>
        <v>0</v>
      </c>
      <c r="AE535" s="103">
        <v>7788665.9100000001</v>
      </c>
      <c r="AF535" s="103">
        <v>1019563.48</v>
      </c>
      <c r="AG535" s="103">
        <f>+AE535+AF535</f>
        <v>8808229.3900000006</v>
      </c>
      <c r="AH535" s="103">
        <v>35368886.43</v>
      </c>
      <c r="AI535" s="103">
        <v>2415128.67</v>
      </c>
      <c r="AJ535" s="100">
        <f>AH535+AI535</f>
        <v>37784015.100000001</v>
      </c>
    </row>
    <row r="536" spans="1:36" ht="15.95" hidden="1" customHeight="1" thickTop="1" thickBot="1" x14ac:dyDescent="0.25">
      <c r="A536" s="52" t="s">
        <v>119</v>
      </c>
      <c r="B536" s="104">
        <f t="shared" ref="B536:B571" si="140">(D536+G536+J536+M536+P536+S536+V536+Y536+AB536+AE536+AH536)</f>
        <v>769662991.77999997</v>
      </c>
      <c r="C536" s="104">
        <f t="shared" ref="C536:C571" si="141">(E536+H536+K536+N536+Q536+T536+W536+Z536+AC536+AF536+AI536)</f>
        <v>181848484.26999998</v>
      </c>
      <c r="D536" s="103">
        <v>4689080.18</v>
      </c>
      <c r="E536" s="103">
        <v>1428098.38</v>
      </c>
      <c r="F536" s="103">
        <f t="shared" ref="F536:F572" si="142">+D536+E536</f>
        <v>6117178.5599999996</v>
      </c>
      <c r="G536" s="103">
        <v>115187567.53</v>
      </c>
      <c r="H536" s="103">
        <v>68527917.049999997</v>
      </c>
      <c r="I536" s="103">
        <f t="shared" ref="I536:I572" si="143">+G536+H536</f>
        <v>183715484.57999998</v>
      </c>
      <c r="J536" s="103"/>
      <c r="K536" s="103">
        <v>65883094.270000003</v>
      </c>
      <c r="L536" s="103">
        <f t="shared" ref="L536:L572" si="144">+J536+K536</f>
        <v>65883094.270000003</v>
      </c>
      <c r="M536" s="103">
        <v>2286668.88</v>
      </c>
      <c r="N536" s="103">
        <v>1223913.1499999999</v>
      </c>
      <c r="O536" s="103">
        <f t="shared" ref="O536:O572" si="145">+M536+N536</f>
        <v>3510582.03</v>
      </c>
      <c r="P536" s="103">
        <v>319264030.91000003</v>
      </c>
      <c r="Q536" s="103">
        <v>2522997.31</v>
      </c>
      <c r="R536" s="103">
        <f t="shared" ref="R536:R572" si="146">+P536+Q536</f>
        <v>321787028.22000003</v>
      </c>
      <c r="S536" s="103">
        <v>17545203.91</v>
      </c>
      <c r="T536" s="103"/>
      <c r="U536" s="103">
        <f t="shared" ref="U536:U572" si="147">+S536+T536</f>
        <v>17545203.91</v>
      </c>
      <c r="V536" s="103">
        <v>19129646.129999999</v>
      </c>
      <c r="W536" s="103">
        <v>111467.93</v>
      </c>
      <c r="X536" s="103">
        <f t="shared" ref="X536:X572" si="148">+V536+W536</f>
        <v>19241114.059999999</v>
      </c>
      <c r="Y536" s="103">
        <v>257956972.25</v>
      </c>
      <c r="Z536" s="103">
        <v>217936.67</v>
      </c>
      <c r="AA536" s="103">
        <f t="shared" ref="AA536:AA572" si="149">+Y536+Z536</f>
        <v>258174908.91999999</v>
      </c>
      <c r="AB536" s="103"/>
      <c r="AC536" s="103"/>
      <c r="AD536" s="103">
        <f t="shared" ref="AD536:AD572" si="150">+AB536+AC536</f>
        <v>0</v>
      </c>
      <c r="AE536" s="103">
        <v>4147882.25</v>
      </c>
      <c r="AF536" s="103"/>
      <c r="AG536" s="103">
        <f t="shared" ref="AG536:AG572" si="151">+AE536+AF536</f>
        <v>4147882.25</v>
      </c>
      <c r="AH536" s="103">
        <v>29455939.739999998</v>
      </c>
      <c r="AI536" s="103">
        <v>41933059.509999998</v>
      </c>
      <c r="AJ536" s="100">
        <f t="shared" ref="AJ536:AJ572" si="152">AH536+AI536</f>
        <v>71388999.25</v>
      </c>
    </row>
    <row r="537" spans="1:36" ht="15.95" hidden="1" customHeight="1" thickTop="1" thickBot="1" x14ac:dyDescent="0.25">
      <c r="A537" s="52" t="s">
        <v>97</v>
      </c>
      <c r="B537" s="104">
        <f>(D537+G537+J537+M537+P537+S537+V537+Y537+AB537+AE537+AH537)</f>
        <v>619351618.32999992</v>
      </c>
      <c r="C537" s="104">
        <f>(E537+H537+K537+N537+Q537+T537+W537+Z537+AC537+AF537+AI537)</f>
        <v>132246110.45000002</v>
      </c>
      <c r="D537" s="103">
        <v>2972293.38</v>
      </c>
      <c r="E537" s="103"/>
      <c r="F537" s="103">
        <f t="shared" si="142"/>
        <v>2972293.38</v>
      </c>
      <c r="G537" s="103">
        <v>66339900.780000001</v>
      </c>
      <c r="H537" s="103">
        <v>81603847.060000002</v>
      </c>
      <c r="I537" s="103">
        <f t="shared" si="143"/>
        <v>147943747.84</v>
      </c>
      <c r="J537" s="103"/>
      <c r="K537" s="103">
        <v>30830847.210000001</v>
      </c>
      <c r="L537" s="103">
        <f t="shared" si="144"/>
        <v>30830847.210000001</v>
      </c>
      <c r="M537" s="103">
        <v>12983379.710000001</v>
      </c>
      <c r="N537" s="103">
        <v>529172.26</v>
      </c>
      <c r="O537" s="103">
        <f t="shared" si="145"/>
        <v>13512551.970000001</v>
      </c>
      <c r="P537" s="103">
        <v>317768006.67000002</v>
      </c>
      <c r="Q537" s="103">
        <v>15454405.57</v>
      </c>
      <c r="R537" s="103">
        <f t="shared" si="146"/>
        <v>333222412.24000001</v>
      </c>
      <c r="S537" s="103">
        <v>1534328.64</v>
      </c>
      <c r="T537" s="103"/>
      <c r="U537" s="103">
        <f t="shared" si="147"/>
        <v>1534328.64</v>
      </c>
      <c r="V537" s="103">
        <v>3231488.75</v>
      </c>
      <c r="W537" s="103">
        <v>309.95999999999998</v>
      </c>
      <c r="X537" s="103">
        <f t="shared" si="148"/>
        <v>3231798.71</v>
      </c>
      <c r="Y537" s="103">
        <v>187168998.83000001</v>
      </c>
      <c r="Z537" s="103">
        <v>80467.7</v>
      </c>
      <c r="AA537" s="103">
        <f t="shared" si="149"/>
        <v>187249466.53</v>
      </c>
      <c r="AB537" s="103"/>
      <c r="AC537" s="103"/>
      <c r="AD537" s="103">
        <f t="shared" si="150"/>
        <v>0</v>
      </c>
      <c r="AE537" s="103">
        <v>6223711.54</v>
      </c>
      <c r="AF537" s="103">
        <v>105952.25</v>
      </c>
      <c r="AG537" s="103">
        <f t="shared" si="151"/>
        <v>6329663.79</v>
      </c>
      <c r="AH537" s="103">
        <v>21129510.030000001</v>
      </c>
      <c r="AI537" s="103">
        <v>3641108.44</v>
      </c>
      <c r="AJ537" s="100">
        <f>AH537+AI537</f>
        <v>24770618.470000003</v>
      </c>
    </row>
    <row r="538" spans="1:36" ht="15.95" hidden="1" customHeight="1" thickTop="1" thickBot="1" x14ac:dyDescent="0.25">
      <c r="A538" s="52" t="s">
        <v>94</v>
      </c>
      <c r="B538" s="104">
        <f t="shared" si="140"/>
        <v>384552853.69999999</v>
      </c>
      <c r="C538" s="104">
        <f t="shared" si="141"/>
        <v>23622666.189999998</v>
      </c>
      <c r="D538" s="103">
        <v>1175805.4399999999</v>
      </c>
      <c r="E538" s="103"/>
      <c r="F538" s="103">
        <f t="shared" si="142"/>
        <v>1175805.4399999999</v>
      </c>
      <c r="G538" s="103">
        <v>18576594</v>
      </c>
      <c r="H538" s="103">
        <v>41801.800000000003</v>
      </c>
      <c r="I538" s="103">
        <f t="shared" si="143"/>
        <v>18618395.800000001</v>
      </c>
      <c r="J538" s="103">
        <v>38410.58</v>
      </c>
      <c r="K538" s="103">
        <v>10225371.189999999</v>
      </c>
      <c r="L538" s="103">
        <f t="shared" si="144"/>
        <v>10263781.77</v>
      </c>
      <c r="M538" s="103">
        <v>5564349.29</v>
      </c>
      <c r="N538" s="103">
        <v>445980</v>
      </c>
      <c r="O538" s="103">
        <f t="shared" si="145"/>
        <v>6010329.29</v>
      </c>
      <c r="P538" s="103">
        <v>169040694.13</v>
      </c>
      <c r="Q538" s="103">
        <v>6555950.8799999999</v>
      </c>
      <c r="R538" s="103">
        <f t="shared" si="146"/>
        <v>175596645.00999999</v>
      </c>
      <c r="S538" s="103">
        <v>6264982.0599999996</v>
      </c>
      <c r="T538" s="103"/>
      <c r="U538" s="103">
        <f t="shared" si="147"/>
        <v>6264982.0599999996</v>
      </c>
      <c r="V538" s="103">
        <v>6931418.9900000002</v>
      </c>
      <c r="W538" s="103">
        <v>3565874.11</v>
      </c>
      <c r="X538" s="103">
        <f t="shared" si="148"/>
        <v>10497293.1</v>
      </c>
      <c r="Y538" s="103">
        <v>124322263.61</v>
      </c>
      <c r="Z538" s="103">
        <v>214558.04</v>
      </c>
      <c r="AA538" s="103">
        <f t="shared" si="149"/>
        <v>124536821.65000001</v>
      </c>
      <c r="AB538" s="103"/>
      <c r="AC538" s="103"/>
      <c r="AD538" s="103">
        <f t="shared" si="150"/>
        <v>0</v>
      </c>
      <c r="AE538" s="103">
        <v>8656005.7699999996</v>
      </c>
      <c r="AF538" s="103">
        <v>1086697.5900000001</v>
      </c>
      <c r="AG538" s="103">
        <f t="shared" si="151"/>
        <v>9742703.3599999994</v>
      </c>
      <c r="AH538" s="103">
        <v>43982329.829999998</v>
      </c>
      <c r="AI538" s="103">
        <v>1486432.58</v>
      </c>
      <c r="AJ538" s="100">
        <f t="shared" si="152"/>
        <v>45468762.409999996</v>
      </c>
    </row>
    <row r="539" spans="1:36" ht="15.95" hidden="1" customHeight="1" thickTop="1" thickBot="1" x14ac:dyDescent="0.25">
      <c r="A539" s="52" t="s">
        <v>89</v>
      </c>
      <c r="B539" s="104">
        <f t="shared" si="140"/>
        <v>425568390.00999999</v>
      </c>
      <c r="C539" s="104">
        <f t="shared" si="141"/>
        <v>167785284.86000001</v>
      </c>
      <c r="D539" s="103">
        <v>258901.07</v>
      </c>
      <c r="E539" s="103"/>
      <c r="F539" s="103">
        <f t="shared" si="142"/>
        <v>258901.07</v>
      </c>
      <c r="G539" s="103">
        <v>19723617.59</v>
      </c>
      <c r="H539" s="103"/>
      <c r="I539" s="103">
        <f t="shared" si="143"/>
        <v>19723617.59</v>
      </c>
      <c r="J539" s="103">
        <v>476583.71</v>
      </c>
      <c r="K539" s="103">
        <v>147055549.96000001</v>
      </c>
      <c r="L539" s="103">
        <f t="shared" si="144"/>
        <v>147532133.67000002</v>
      </c>
      <c r="M539" s="103">
        <v>1417600.99</v>
      </c>
      <c r="N539" s="103"/>
      <c r="O539" s="103">
        <f t="shared" si="145"/>
        <v>1417600.99</v>
      </c>
      <c r="P539" s="103">
        <v>189189643.43000001</v>
      </c>
      <c r="Q539" s="103">
        <v>16009623.050000001</v>
      </c>
      <c r="R539" s="103">
        <f t="shared" si="146"/>
        <v>205199266.48000002</v>
      </c>
      <c r="S539" s="103">
        <v>13754383.73</v>
      </c>
      <c r="T539" s="103"/>
      <c r="U539" s="103">
        <f t="shared" si="147"/>
        <v>13754383.73</v>
      </c>
      <c r="V539" s="103">
        <v>9638016.4499999993</v>
      </c>
      <c r="W539" s="103">
        <v>295.2</v>
      </c>
      <c r="X539" s="103">
        <f t="shared" si="148"/>
        <v>9638311.6499999985</v>
      </c>
      <c r="Y539" s="103">
        <v>127895652.34</v>
      </c>
      <c r="Z539" s="103">
        <v>612689.82999999996</v>
      </c>
      <c r="AA539" s="103">
        <f t="shared" si="149"/>
        <v>128508342.17</v>
      </c>
      <c r="AB539" s="103"/>
      <c r="AC539" s="103"/>
      <c r="AD539" s="103">
        <f t="shared" si="150"/>
        <v>0</v>
      </c>
      <c r="AE539" s="103">
        <v>8136380.0899999999</v>
      </c>
      <c r="AF539" s="103">
        <v>168621.73</v>
      </c>
      <c r="AG539" s="103">
        <f t="shared" si="151"/>
        <v>8305001.8200000003</v>
      </c>
      <c r="AH539" s="103">
        <v>55077610.609999999</v>
      </c>
      <c r="AI539" s="103">
        <v>3938505.09</v>
      </c>
      <c r="AJ539" s="100">
        <f t="shared" si="152"/>
        <v>59016115.700000003</v>
      </c>
    </row>
    <row r="540" spans="1:36" ht="15.95" hidden="1" customHeight="1" thickTop="1" thickBot="1" x14ac:dyDescent="0.25">
      <c r="A540" s="52" t="s">
        <v>87</v>
      </c>
      <c r="B540" s="104">
        <f t="shared" si="140"/>
        <v>0</v>
      </c>
      <c r="C540" s="104">
        <f t="shared" si="141"/>
        <v>0</v>
      </c>
      <c r="D540" s="103"/>
      <c r="E540" s="103"/>
      <c r="F540" s="103">
        <f t="shared" si="142"/>
        <v>0</v>
      </c>
      <c r="G540" s="103"/>
      <c r="H540" s="103"/>
      <c r="I540" s="103">
        <f t="shared" si="143"/>
        <v>0</v>
      </c>
      <c r="J540" s="103"/>
      <c r="K540" s="103"/>
      <c r="L540" s="103">
        <f t="shared" si="144"/>
        <v>0</v>
      </c>
      <c r="M540" s="103"/>
      <c r="N540" s="103"/>
      <c r="O540" s="103">
        <f t="shared" si="145"/>
        <v>0</v>
      </c>
      <c r="P540" s="103"/>
      <c r="Q540" s="103"/>
      <c r="R540" s="103">
        <f t="shared" si="146"/>
        <v>0</v>
      </c>
      <c r="S540" s="103"/>
      <c r="T540" s="103"/>
      <c r="U540" s="103">
        <f t="shared" si="147"/>
        <v>0</v>
      </c>
      <c r="V540" s="103"/>
      <c r="W540" s="103"/>
      <c r="X540" s="103">
        <f t="shared" si="148"/>
        <v>0</v>
      </c>
      <c r="Y540" s="103"/>
      <c r="Z540" s="103"/>
      <c r="AA540" s="103">
        <f t="shared" si="149"/>
        <v>0</v>
      </c>
      <c r="AB540" s="103"/>
      <c r="AC540" s="103"/>
      <c r="AD540" s="103">
        <f t="shared" si="150"/>
        <v>0</v>
      </c>
      <c r="AE540" s="103"/>
      <c r="AF540" s="103"/>
      <c r="AG540" s="103">
        <f t="shared" si="151"/>
        <v>0</v>
      </c>
      <c r="AH540" s="103"/>
      <c r="AI540" s="103"/>
      <c r="AJ540" s="100">
        <f t="shared" si="152"/>
        <v>0</v>
      </c>
    </row>
    <row r="541" spans="1:36" ht="15.95" hidden="1" customHeight="1" thickTop="1" thickBot="1" x14ac:dyDescent="0.25">
      <c r="A541" s="52" t="s">
        <v>91</v>
      </c>
      <c r="B541" s="104">
        <f t="shared" si="140"/>
        <v>92105295.36999999</v>
      </c>
      <c r="C541" s="104">
        <f t="shared" si="141"/>
        <v>47445.039999999994</v>
      </c>
      <c r="D541" s="103"/>
      <c r="E541" s="103"/>
      <c r="F541" s="103">
        <f t="shared" si="142"/>
        <v>0</v>
      </c>
      <c r="G541" s="103">
        <v>35344.76</v>
      </c>
      <c r="H541" s="103"/>
      <c r="I541" s="103">
        <f t="shared" si="143"/>
        <v>35344.76</v>
      </c>
      <c r="J541" s="103"/>
      <c r="K541" s="103"/>
      <c r="L541" s="103">
        <f t="shared" si="144"/>
        <v>0</v>
      </c>
      <c r="M541" s="103">
        <v>114909.94</v>
      </c>
      <c r="N541" s="103"/>
      <c r="O541" s="103">
        <f t="shared" si="145"/>
        <v>114909.94</v>
      </c>
      <c r="P541" s="103">
        <v>13516271.43</v>
      </c>
      <c r="Q541" s="103">
        <v>0.03</v>
      </c>
      <c r="R541" s="103">
        <f t="shared" si="146"/>
        <v>13516271.459999999</v>
      </c>
      <c r="S541" s="103">
        <v>340445.94</v>
      </c>
      <c r="T541" s="103"/>
      <c r="U541" s="103">
        <f t="shared" si="147"/>
        <v>340445.94</v>
      </c>
      <c r="V541" s="103">
        <v>520239.54</v>
      </c>
      <c r="W541" s="103"/>
      <c r="X541" s="103">
        <f t="shared" si="148"/>
        <v>520239.54</v>
      </c>
      <c r="Y541" s="103">
        <v>72105622.439999998</v>
      </c>
      <c r="Z541" s="103">
        <v>41684.239999999998</v>
      </c>
      <c r="AA541" s="103">
        <f t="shared" si="149"/>
        <v>72147306.679999992</v>
      </c>
      <c r="AB541" s="103"/>
      <c r="AC541" s="103"/>
      <c r="AD541" s="103">
        <f t="shared" si="150"/>
        <v>0</v>
      </c>
      <c r="AE541" s="103">
        <v>809886.86</v>
      </c>
      <c r="AF541" s="103"/>
      <c r="AG541" s="103">
        <f t="shared" si="151"/>
        <v>809886.86</v>
      </c>
      <c r="AH541" s="103">
        <v>4662574.46</v>
      </c>
      <c r="AI541" s="103">
        <v>5760.77</v>
      </c>
      <c r="AJ541" s="100">
        <f t="shared" si="152"/>
        <v>4668335.2299999995</v>
      </c>
    </row>
    <row r="542" spans="1:36" ht="15.95" hidden="1" customHeight="1" thickTop="1" thickBot="1" x14ac:dyDescent="0.25">
      <c r="A542" s="52" t="s">
        <v>162</v>
      </c>
      <c r="B542" s="104">
        <f t="shared" si="140"/>
        <v>32440232.370000005</v>
      </c>
      <c r="C542" s="104">
        <f t="shared" si="141"/>
        <v>94297175.609999999</v>
      </c>
      <c r="D542" s="103"/>
      <c r="E542" s="103"/>
      <c r="F542" s="103">
        <f t="shared" si="142"/>
        <v>0</v>
      </c>
      <c r="G542" s="103">
        <v>20046071.940000001</v>
      </c>
      <c r="H542" s="103">
        <v>94297175.609999999</v>
      </c>
      <c r="I542" s="103">
        <f t="shared" si="143"/>
        <v>114343247.55</v>
      </c>
      <c r="J542" s="103"/>
      <c r="K542" s="103"/>
      <c r="L542" s="103">
        <f t="shared" si="144"/>
        <v>0</v>
      </c>
      <c r="M542" s="103">
        <v>1429494.19</v>
      </c>
      <c r="N542" s="103"/>
      <c r="O542" s="103">
        <f t="shared" si="145"/>
        <v>1429494.19</v>
      </c>
      <c r="P542" s="103">
        <v>5455760.1900000004</v>
      </c>
      <c r="Q542" s="103"/>
      <c r="R542" s="103">
        <f t="shared" si="146"/>
        <v>5455760.1900000004</v>
      </c>
      <c r="S542" s="103"/>
      <c r="T542" s="103"/>
      <c r="U542" s="103">
        <f t="shared" si="147"/>
        <v>0</v>
      </c>
      <c r="V542" s="103"/>
      <c r="W542" s="103"/>
      <c r="X542" s="103">
        <f t="shared" si="148"/>
        <v>0</v>
      </c>
      <c r="Y542" s="103"/>
      <c r="Z542" s="103"/>
      <c r="AA542" s="103">
        <f t="shared" si="149"/>
        <v>0</v>
      </c>
      <c r="AB542" s="103"/>
      <c r="AC542" s="103"/>
      <c r="AD542" s="103">
        <f t="shared" si="150"/>
        <v>0</v>
      </c>
      <c r="AE542" s="103"/>
      <c r="AF542" s="103"/>
      <c r="AG542" s="103">
        <f t="shared" si="151"/>
        <v>0</v>
      </c>
      <c r="AH542" s="103">
        <v>5508906.0499999998</v>
      </c>
      <c r="AI542" s="152"/>
      <c r="AJ542" s="100">
        <f t="shared" si="152"/>
        <v>5508906.0499999998</v>
      </c>
    </row>
    <row r="543" spans="1:36" ht="15.95" hidden="1" customHeight="1" thickTop="1" thickBot="1" x14ac:dyDescent="0.25">
      <c r="A543" s="52" t="s">
        <v>78</v>
      </c>
      <c r="B543" s="104">
        <f t="shared" si="140"/>
        <v>77791124.159999996</v>
      </c>
      <c r="C543" s="104">
        <f t="shared" si="141"/>
        <v>386513.04</v>
      </c>
      <c r="D543" s="103"/>
      <c r="E543" s="103"/>
      <c r="F543" s="103">
        <f t="shared" si="142"/>
        <v>0</v>
      </c>
      <c r="G543" s="103">
        <v>148436.19</v>
      </c>
      <c r="H543" s="103"/>
      <c r="I543" s="103">
        <f t="shared" si="143"/>
        <v>148436.19</v>
      </c>
      <c r="J543" s="103"/>
      <c r="K543" s="103"/>
      <c r="L543" s="103">
        <f t="shared" si="144"/>
        <v>0</v>
      </c>
      <c r="M543" s="103"/>
      <c r="N543" s="103"/>
      <c r="O543" s="103">
        <f t="shared" si="145"/>
        <v>0</v>
      </c>
      <c r="P543" s="103">
        <v>309335.46999999997</v>
      </c>
      <c r="Q543" s="103"/>
      <c r="R543" s="103">
        <f t="shared" si="146"/>
        <v>309335.46999999997</v>
      </c>
      <c r="S543" s="103">
        <v>87551.52</v>
      </c>
      <c r="T543" s="103"/>
      <c r="U543" s="103">
        <f t="shared" si="147"/>
        <v>87551.52</v>
      </c>
      <c r="V543" s="103">
        <v>1255491.1299999999</v>
      </c>
      <c r="W543" s="103"/>
      <c r="X543" s="103">
        <f t="shared" si="148"/>
        <v>1255491.1299999999</v>
      </c>
      <c r="Y543" s="103">
        <v>75424603.409999996</v>
      </c>
      <c r="Z543" s="103">
        <v>8063.04</v>
      </c>
      <c r="AA543" s="103">
        <f t="shared" si="149"/>
        <v>75432666.450000003</v>
      </c>
      <c r="AB543" s="103"/>
      <c r="AC543" s="103"/>
      <c r="AD543" s="103">
        <f t="shared" si="150"/>
        <v>0</v>
      </c>
      <c r="AE543" s="103">
        <v>389927.48</v>
      </c>
      <c r="AF543" s="103">
        <v>378450</v>
      </c>
      <c r="AG543" s="103">
        <f t="shared" si="151"/>
        <v>768377.48</v>
      </c>
      <c r="AH543" s="103">
        <v>175778.96</v>
      </c>
      <c r="AI543" s="103"/>
      <c r="AJ543" s="100">
        <f t="shared" si="152"/>
        <v>175778.96</v>
      </c>
    </row>
    <row r="544" spans="1:36" ht="15.95" hidden="1" customHeight="1" thickTop="1" thickBot="1" x14ac:dyDescent="0.25">
      <c r="A544" s="52" t="s">
        <v>93</v>
      </c>
      <c r="B544" s="104">
        <f t="shared" si="140"/>
        <v>6891425.3500000006</v>
      </c>
      <c r="C544" s="104">
        <f t="shared" si="141"/>
        <v>223536995.19999999</v>
      </c>
      <c r="D544" s="103">
        <v>6808188.2300000004</v>
      </c>
      <c r="E544" s="103"/>
      <c r="F544" s="103">
        <f t="shared" si="142"/>
        <v>6808188.2300000004</v>
      </c>
      <c r="G544" s="103">
        <v>83237.119999999995</v>
      </c>
      <c r="H544" s="103">
        <v>140455.69</v>
      </c>
      <c r="I544" s="103">
        <f t="shared" si="143"/>
        <v>223692.81</v>
      </c>
      <c r="J544" s="103"/>
      <c r="K544" s="103">
        <v>223396539.50999999</v>
      </c>
      <c r="L544" s="103">
        <f t="shared" si="144"/>
        <v>223396539.50999999</v>
      </c>
      <c r="M544" s="103"/>
      <c r="N544" s="103"/>
      <c r="O544" s="103">
        <f t="shared" si="145"/>
        <v>0</v>
      </c>
      <c r="P544" s="103"/>
      <c r="Q544" s="103"/>
      <c r="R544" s="103">
        <f t="shared" si="146"/>
        <v>0</v>
      </c>
      <c r="S544" s="103"/>
      <c r="T544" s="103"/>
      <c r="U544" s="103">
        <f t="shared" si="147"/>
        <v>0</v>
      </c>
      <c r="V544" s="103"/>
      <c r="W544" s="103"/>
      <c r="X544" s="103">
        <f t="shared" si="148"/>
        <v>0</v>
      </c>
      <c r="Y544" s="103"/>
      <c r="Z544" s="103"/>
      <c r="AA544" s="103">
        <f t="shared" si="149"/>
        <v>0</v>
      </c>
      <c r="AB544" s="103"/>
      <c r="AC544" s="103"/>
      <c r="AD544" s="103">
        <f t="shared" si="150"/>
        <v>0</v>
      </c>
      <c r="AE544" s="103"/>
      <c r="AF544" s="103"/>
      <c r="AG544" s="103">
        <f t="shared" si="151"/>
        <v>0</v>
      </c>
      <c r="AH544" s="103"/>
      <c r="AI544" s="103"/>
      <c r="AJ544" s="100">
        <f t="shared" si="152"/>
        <v>0</v>
      </c>
    </row>
    <row r="545" spans="1:36" ht="15.95" hidden="1" customHeight="1" thickTop="1" thickBot="1" x14ac:dyDescent="0.25">
      <c r="A545" s="52" t="s">
        <v>96</v>
      </c>
      <c r="B545" s="104">
        <f t="shared" si="140"/>
        <v>9913954.4299999997</v>
      </c>
      <c r="C545" s="104">
        <f t="shared" si="141"/>
        <v>0</v>
      </c>
      <c r="D545" s="103">
        <v>38180.629999999997</v>
      </c>
      <c r="E545" s="103"/>
      <c r="F545" s="103">
        <f t="shared" si="142"/>
        <v>38180.629999999997</v>
      </c>
      <c r="G545" s="103">
        <v>16374.12</v>
      </c>
      <c r="H545" s="103"/>
      <c r="I545" s="103">
        <f t="shared" si="143"/>
        <v>16374.12</v>
      </c>
      <c r="J545" s="103"/>
      <c r="K545" s="103"/>
      <c r="L545" s="103">
        <f t="shared" si="144"/>
        <v>0</v>
      </c>
      <c r="M545" s="103">
        <v>41268.69</v>
      </c>
      <c r="N545" s="103"/>
      <c r="O545" s="103">
        <f t="shared" si="145"/>
        <v>41268.69</v>
      </c>
      <c r="P545" s="103">
        <v>3719681.8</v>
      </c>
      <c r="Q545" s="103"/>
      <c r="R545" s="103">
        <f t="shared" si="146"/>
        <v>3719681.8</v>
      </c>
      <c r="S545" s="103"/>
      <c r="T545" s="103"/>
      <c r="U545" s="103">
        <f t="shared" si="147"/>
        <v>0</v>
      </c>
      <c r="V545" s="103">
        <v>223997.59</v>
      </c>
      <c r="W545" s="103"/>
      <c r="X545" s="103">
        <f t="shared" si="148"/>
        <v>223997.59</v>
      </c>
      <c r="Y545" s="103">
        <v>4518847.4400000004</v>
      </c>
      <c r="Z545" s="103"/>
      <c r="AA545" s="103">
        <f t="shared" si="149"/>
        <v>4518847.4400000004</v>
      </c>
      <c r="AB545" s="103"/>
      <c r="AC545" s="103"/>
      <c r="AD545" s="103">
        <f t="shared" si="150"/>
        <v>0</v>
      </c>
      <c r="AE545" s="103">
        <v>249780.7</v>
      </c>
      <c r="AF545" s="103"/>
      <c r="AG545" s="103">
        <f t="shared" si="151"/>
        <v>249780.7</v>
      </c>
      <c r="AH545" s="103">
        <v>1105823.46</v>
      </c>
      <c r="AI545" s="103"/>
      <c r="AJ545" s="100">
        <f t="shared" si="152"/>
        <v>1105823.46</v>
      </c>
    </row>
    <row r="546" spans="1:36" ht="15.95" hidden="1" customHeight="1" thickTop="1" thickBot="1" x14ac:dyDescent="0.25">
      <c r="A546" s="52" t="s">
        <v>83</v>
      </c>
      <c r="B546" s="104">
        <f t="shared" si="140"/>
        <v>26035409.530000001</v>
      </c>
      <c r="C546" s="104">
        <f t="shared" si="141"/>
        <v>0</v>
      </c>
      <c r="D546" s="103"/>
      <c r="E546" s="103"/>
      <c r="F546" s="103">
        <f t="shared" si="142"/>
        <v>0</v>
      </c>
      <c r="G546" s="103"/>
      <c r="H546" s="103"/>
      <c r="I546" s="103">
        <f t="shared" si="143"/>
        <v>0</v>
      </c>
      <c r="J546" s="103"/>
      <c r="K546" s="103"/>
      <c r="L546" s="103">
        <f t="shared" si="144"/>
        <v>0</v>
      </c>
      <c r="M546" s="103"/>
      <c r="N546" s="103"/>
      <c r="O546" s="103">
        <f t="shared" si="145"/>
        <v>0</v>
      </c>
      <c r="P546" s="103"/>
      <c r="Q546" s="103"/>
      <c r="R546" s="103">
        <f t="shared" si="146"/>
        <v>0</v>
      </c>
      <c r="S546" s="103"/>
      <c r="T546" s="103"/>
      <c r="U546" s="103">
        <f t="shared" si="147"/>
        <v>0</v>
      </c>
      <c r="V546" s="103"/>
      <c r="W546" s="103"/>
      <c r="X546" s="103">
        <f t="shared" si="148"/>
        <v>0</v>
      </c>
      <c r="Y546" s="103">
        <v>26035409.530000001</v>
      </c>
      <c r="Z546" s="103"/>
      <c r="AA546" s="103">
        <f t="shared" si="149"/>
        <v>26035409.530000001</v>
      </c>
      <c r="AB546" s="103"/>
      <c r="AC546" s="103"/>
      <c r="AD546" s="103">
        <f t="shared" si="150"/>
        <v>0</v>
      </c>
      <c r="AE546" s="103"/>
      <c r="AF546" s="103"/>
      <c r="AG546" s="103">
        <f t="shared" si="151"/>
        <v>0</v>
      </c>
      <c r="AH546" s="103"/>
      <c r="AI546" s="103"/>
      <c r="AJ546" s="100">
        <f t="shared" si="152"/>
        <v>0</v>
      </c>
    </row>
    <row r="547" spans="1:36" ht="15.95" hidden="1" customHeight="1" thickTop="1" thickBot="1" x14ac:dyDescent="0.25">
      <c r="A547" s="52" t="s">
        <v>164</v>
      </c>
      <c r="B547" s="104">
        <f t="shared" si="140"/>
        <v>0</v>
      </c>
      <c r="C547" s="104">
        <f t="shared" si="141"/>
        <v>0</v>
      </c>
      <c r="D547" s="103"/>
      <c r="E547" s="103"/>
      <c r="F547" s="103">
        <f t="shared" si="142"/>
        <v>0</v>
      </c>
      <c r="G547" s="103"/>
      <c r="H547" s="103"/>
      <c r="I547" s="103">
        <f t="shared" si="143"/>
        <v>0</v>
      </c>
      <c r="J547" s="103"/>
      <c r="K547" s="103"/>
      <c r="L547" s="103">
        <f t="shared" si="144"/>
        <v>0</v>
      </c>
      <c r="M547" s="103"/>
      <c r="N547" s="103"/>
      <c r="O547" s="103">
        <f t="shared" si="145"/>
        <v>0</v>
      </c>
      <c r="P547" s="103"/>
      <c r="Q547" s="103"/>
      <c r="R547" s="103">
        <f t="shared" si="146"/>
        <v>0</v>
      </c>
      <c r="S547" s="103"/>
      <c r="T547" s="103"/>
      <c r="U547" s="103">
        <f t="shared" si="147"/>
        <v>0</v>
      </c>
      <c r="V547" s="103"/>
      <c r="W547" s="103"/>
      <c r="X547" s="103">
        <f t="shared" si="148"/>
        <v>0</v>
      </c>
      <c r="Y547" s="103"/>
      <c r="Z547" s="103"/>
      <c r="AA547" s="103">
        <f t="shared" si="149"/>
        <v>0</v>
      </c>
      <c r="AB547" s="103"/>
      <c r="AC547" s="103"/>
      <c r="AD547" s="103">
        <f t="shared" si="150"/>
        <v>0</v>
      </c>
      <c r="AE547" s="103"/>
      <c r="AF547" s="103"/>
      <c r="AG547" s="103">
        <f t="shared" si="151"/>
        <v>0</v>
      </c>
      <c r="AH547" s="103"/>
      <c r="AI547" s="103"/>
      <c r="AJ547" s="100">
        <f t="shared" si="152"/>
        <v>0</v>
      </c>
    </row>
    <row r="548" spans="1:36" ht="15.95" hidden="1" customHeight="1" thickTop="1" thickBot="1" x14ac:dyDescent="0.25">
      <c r="A548" s="52" t="s">
        <v>81</v>
      </c>
      <c r="B548" s="104">
        <f t="shared" si="140"/>
        <v>33278720.489999998</v>
      </c>
      <c r="C548" s="104">
        <f t="shared" si="141"/>
        <v>48340</v>
      </c>
      <c r="D548" s="103"/>
      <c r="E548" s="103"/>
      <c r="F548" s="103">
        <f t="shared" si="142"/>
        <v>0</v>
      </c>
      <c r="G548" s="103">
        <v>14081494.279999999</v>
      </c>
      <c r="H548" s="103"/>
      <c r="I548" s="103">
        <f t="shared" si="143"/>
        <v>14081494.279999999</v>
      </c>
      <c r="J548" s="103"/>
      <c r="K548" s="103"/>
      <c r="L548" s="103">
        <f t="shared" si="144"/>
        <v>0</v>
      </c>
      <c r="M548" s="103"/>
      <c r="N548" s="103"/>
      <c r="O548" s="103">
        <f t="shared" si="145"/>
        <v>0</v>
      </c>
      <c r="P548" s="103">
        <v>4978963.6500000004</v>
      </c>
      <c r="Q548" s="103"/>
      <c r="R548" s="103">
        <f t="shared" si="146"/>
        <v>4978963.6500000004</v>
      </c>
      <c r="S548" s="103"/>
      <c r="T548" s="103"/>
      <c r="U548" s="103">
        <f t="shared" si="147"/>
        <v>0</v>
      </c>
      <c r="V548" s="103">
        <v>53180.36</v>
      </c>
      <c r="W548" s="103"/>
      <c r="X548" s="103">
        <f t="shared" si="148"/>
        <v>53180.36</v>
      </c>
      <c r="Y548" s="103">
        <v>12984122.699999999</v>
      </c>
      <c r="Z548" s="103"/>
      <c r="AA548" s="103">
        <f t="shared" si="149"/>
        <v>12984122.699999999</v>
      </c>
      <c r="AB548" s="103"/>
      <c r="AC548" s="103"/>
      <c r="AD548" s="103">
        <f t="shared" si="150"/>
        <v>0</v>
      </c>
      <c r="AE548" s="103">
        <v>749189.28</v>
      </c>
      <c r="AF548" s="103"/>
      <c r="AG548" s="103">
        <f t="shared" si="151"/>
        <v>749189.28</v>
      </c>
      <c r="AH548" s="103">
        <v>431770.22</v>
      </c>
      <c r="AI548" s="103">
        <v>48340</v>
      </c>
      <c r="AJ548" s="100">
        <f t="shared" si="152"/>
        <v>480110.22</v>
      </c>
    </row>
    <row r="549" spans="1:36" ht="15.95" hidden="1" customHeight="1" thickTop="1" thickBot="1" x14ac:dyDescent="0.25">
      <c r="A549" s="52" t="s">
        <v>80</v>
      </c>
      <c r="B549" s="104">
        <f t="shared" si="140"/>
        <v>26142166.359999999</v>
      </c>
      <c r="C549" s="104">
        <f t="shared" si="141"/>
        <v>10028823.870000001</v>
      </c>
      <c r="D549" s="103"/>
      <c r="E549" s="103">
        <v>6292310.4000000004</v>
      </c>
      <c r="F549" s="103">
        <f t="shared" si="142"/>
        <v>6292310.4000000004</v>
      </c>
      <c r="G549" s="103">
        <v>2743506.84</v>
      </c>
      <c r="H549" s="103">
        <v>3736513.47</v>
      </c>
      <c r="I549" s="103">
        <f t="shared" si="143"/>
        <v>6480020.3100000005</v>
      </c>
      <c r="J549" s="103"/>
      <c r="K549" s="103"/>
      <c r="L549" s="103">
        <f t="shared" si="144"/>
        <v>0</v>
      </c>
      <c r="M549" s="103"/>
      <c r="N549" s="103"/>
      <c r="O549" s="103">
        <f t="shared" si="145"/>
        <v>0</v>
      </c>
      <c r="P549" s="103">
        <v>974503.63</v>
      </c>
      <c r="Q549" s="103"/>
      <c r="R549" s="103">
        <f t="shared" si="146"/>
        <v>974503.63</v>
      </c>
      <c r="S549" s="103">
        <v>243252</v>
      </c>
      <c r="T549" s="103"/>
      <c r="U549" s="103">
        <f t="shared" si="147"/>
        <v>243252</v>
      </c>
      <c r="V549" s="103">
        <v>23671.86</v>
      </c>
      <c r="W549" s="103"/>
      <c r="X549" s="103">
        <f t="shared" si="148"/>
        <v>23671.86</v>
      </c>
      <c r="Y549" s="103">
        <v>17777637.73</v>
      </c>
      <c r="Z549" s="103"/>
      <c r="AA549" s="103">
        <f t="shared" si="149"/>
        <v>17777637.73</v>
      </c>
      <c r="AB549" s="103"/>
      <c r="AC549" s="103"/>
      <c r="AD549" s="103">
        <f t="shared" si="150"/>
        <v>0</v>
      </c>
      <c r="AE549" s="103">
        <v>1393756.51</v>
      </c>
      <c r="AF549" s="103"/>
      <c r="AG549" s="103">
        <f t="shared" si="151"/>
        <v>1393756.51</v>
      </c>
      <c r="AH549" s="103">
        <v>2985837.79</v>
      </c>
      <c r="AI549" s="103"/>
      <c r="AJ549" s="100">
        <f>AH549+AI549</f>
        <v>2985837.79</v>
      </c>
    </row>
    <row r="550" spans="1:36" ht="15.95" hidden="1" customHeight="1" thickTop="1" thickBot="1" x14ac:dyDescent="0.25">
      <c r="A550" s="52" t="s">
        <v>104</v>
      </c>
      <c r="B550" s="104">
        <f t="shared" si="140"/>
        <v>52962580.749999993</v>
      </c>
      <c r="C550" s="104">
        <f t="shared" si="141"/>
        <v>0</v>
      </c>
      <c r="D550" s="103"/>
      <c r="E550" s="103"/>
      <c r="F550" s="103">
        <f t="shared" si="142"/>
        <v>0</v>
      </c>
      <c r="G550" s="103">
        <v>20160.349999999999</v>
      </c>
      <c r="H550" s="103"/>
      <c r="I550" s="103">
        <f t="shared" si="143"/>
        <v>20160.349999999999</v>
      </c>
      <c r="J550" s="103"/>
      <c r="K550" s="103"/>
      <c r="L550" s="103">
        <f t="shared" si="144"/>
        <v>0</v>
      </c>
      <c r="M550" s="103"/>
      <c r="N550" s="103"/>
      <c r="O550" s="103">
        <f t="shared" si="145"/>
        <v>0</v>
      </c>
      <c r="P550" s="103">
        <v>165946.73000000001</v>
      </c>
      <c r="Q550" s="103"/>
      <c r="R550" s="103">
        <f t="shared" si="146"/>
        <v>165946.73000000001</v>
      </c>
      <c r="S550" s="103">
        <v>21061.21</v>
      </c>
      <c r="T550" s="103"/>
      <c r="U550" s="103">
        <f t="shared" si="147"/>
        <v>21061.21</v>
      </c>
      <c r="V550" s="103">
        <v>249292.69</v>
      </c>
      <c r="W550" s="103"/>
      <c r="X550" s="103">
        <f t="shared" si="148"/>
        <v>249292.69</v>
      </c>
      <c r="Y550" s="103">
        <v>45308372.539999999</v>
      </c>
      <c r="Z550" s="103"/>
      <c r="AA550" s="103">
        <f t="shared" si="149"/>
        <v>45308372.539999999</v>
      </c>
      <c r="AB550" s="103"/>
      <c r="AC550" s="103"/>
      <c r="AD550" s="103">
        <f t="shared" si="150"/>
        <v>0</v>
      </c>
      <c r="AE550" s="103">
        <v>6913867.2199999997</v>
      </c>
      <c r="AF550" s="103"/>
      <c r="AG550" s="103">
        <f t="shared" si="151"/>
        <v>6913867.2199999997</v>
      </c>
      <c r="AH550" s="103">
        <v>283880.01</v>
      </c>
      <c r="AI550" s="103"/>
      <c r="AJ550" s="100">
        <f t="shared" si="152"/>
        <v>283880.01</v>
      </c>
    </row>
    <row r="551" spans="1:36" ht="15.95" hidden="1" customHeight="1" thickTop="1" thickBot="1" x14ac:dyDescent="0.25">
      <c r="A551" s="52" t="s">
        <v>79</v>
      </c>
      <c r="B551" s="104">
        <f t="shared" si="140"/>
        <v>45996183.560000002</v>
      </c>
      <c r="C551" s="104">
        <f t="shared" si="141"/>
        <v>76501053.540000007</v>
      </c>
      <c r="D551" s="103">
        <v>22100.43</v>
      </c>
      <c r="E551" s="103"/>
      <c r="F551" s="103">
        <f t="shared" si="142"/>
        <v>22100.43</v>
      </c>
      <c r="G551" s="103">
        <v>2029553.25</v>
      </c>
      <c r="H551" s="103">
        <v>76282427.450000003</v>
      </c>
      <c r="I551" s="103">
        <f t="shared" si="143"/>
        <v>78311980.700000003</v>
      </c>
      <c r="J551" s="103"/>
      <c r="K551" s="103">
        <v>82365.149999999994</v>
      </c>
      <c r="L551" s="103">
        <f t="shared" si="144"/>
        <v>82365.149999999994</v>
      </c>
      <c r="M551" s="103">
        <v>36194.92</v>
      </c>
      <c r="N551" s="103"/>
      <c r="O551" s="103">
        <f t="shared" si="145"/>
        <v>36194.92</v>
      </c>
      <c r="P551" s="103">
        <v>14455821.380000001</v>
      </c>
      <c r="Q551" s="103">
        <v>77939.17</v>
      </c>
      <c r="R551" s="103">
        <f t="shared" si="146"/>
        <v>14533760.550000001</v>
      </c>
      <c r="S551" s="103">
        <v>3775422.31</v>
      </c>
      <c r="T551" s="103"/>
      <c r="U551" s="103">
        <f t="shared" si="147"/>
        <v>3775422.31</v>
      </c>
      <c r="V551" s="103">
        <v>110504.7</v>
      </c>
      <c r="W551" s="103"/>
      <c r="X551" s="103">
        <f t="shared" si="148"/>
        <v>110504.7</v>
      </c>
      <c r="Y551" s="103">
        <v>17900696.84</v>
      </c>
      <c r="Z551" s="103">
        <v>58321.77</v>
      </c>
      <c r="AA551" s="103">
        <f t="shared" si="149"/>
        <v>17959018.609999999</v>
      </c>
      <c r="AB551" s="103"/>
      <c r="AC551" s="103"/>
      <c r="AD551" s="103">
        <f t="shared" si="150"/>
        <v>0</v>
      </c>
      <c r="AE551" s="103">
        <v>3713185.74</v>
      </c>
      <c r="AF551" s="103"/>
      <c r="AG551" s="103">
        <f t="shared" si="151"/>
        <v>3713185.74</v>
      </c>
      <c r="AH551" s="103">
        <v>3952703.99</v>
      </c>
      <c r="AI551" s="103"/>
      <c r="AJ551" s="100">
        <f t="shared" si="152"/>
        <v>3952703.99</v>
      </c>
    </row>
    <row r="552" spans="1:36" ht="15.95" hidden="1" customHeight="1" thickTop="1" thickBot="1" x14ac:dyDescent="0.25">
      <c r="A552" s="52" t="s">
        <v>84</v>
      </c>
      <c r="B552" s="104">
        <f t="shared" si="140"/>
        <v>0</v>
      </c>
      <c r="C552" s="104">
        <f t="shared" si="141"/>
        <v>0</v>
      </c>
      <c r="D552" s="103"/>
      <c r="E552" s="103"/>
      <c r="F552" s="103">
        <f t="shared" si="142"/>
        <v>0</v>
      </c>
      <c r="G552" s="103"/>
      <c r="H552" s="103"/>
      <c r="I552" s="103">
        <f t="shared" si="143"/>
        <v>0</v>
      </c>
      <c r="J552" s="103"/>
      <c r="K552" s="103"/>
      <c r="L552" s="103">
        <f t="shared" si="144"/>
        <v>0</v>
      </c>
      <c r="M552" s="103"/>
      <c r="N552" s="103"/>
      <c r="O552" s="103">
        <f t="shared" si="145"/>
        <v>0</v>
      </c>
      <c r="P552" s="103"/>
      <c r="Q552" s="103"/>
      <c r="R552" s="103">
        <f t="shared" si="146"/>
        <v>0</v>
      </c>
      <c r="S552" s="103"/>
      <c r="T552" s="103"/>
      <c r="U552" s="103">
        <f t="shared" si="147"/>
        <v>0</v>
      </c>
      <c r="V552" s="103"/>
      <c r="W552" s="103"/>
      <c r="X552" s="103">
        <f t="shared" si="148"/>
        <v>0</v>
      </c>
      <c r="Y552" s="103"/>
      <c r="Z552" s="103"/>
      <c r="AA552" s="103">
        <f t="shared" si="149"/>
        <v>0</v>
      </c>
      <c r="AB552" s="103"/>
      <c r="AC552" s="103"/>
      <c r="AD552" s="103">
        <f t="shared" si="150"/>
        <v>0</v>
      </c>
      <c r="AE552" s="103"/>
      <c r="AF552" s="103"/>
      <c r="AG552" s="103">
        <f t="shared" si="151"/>
        <v>0</v>
      </c>
      <c r="AH552" s="103"/>
      <c r="AI552" s="103"/>
      <c r="AJ552" s="100">
        <f t="shared" si="152"/>
        <v>0</v>
      </c>
    </row>
    <row r="553" spans="1:36" ht="15.95" hidden="1" customHeight="1" thickTop="1" thickBot="1" x14ac:dyDescent="0.25">
      <c r="A553" s="52" t="s">
        <v>98</v>
      </c>
      <c r="B553" s="104">
        <f t="shared" si="140"/>
        <v>1117256.3999999999</v>
      </c>
      <c r="C553" s="104">
        <f t="shared" si="141"/>
        <v>33616577.130000003</v>
      </c>
      <c r="D553" s="103"/>
      <c r="E553" s="103"/>
      <c r="F553" s="103">
        <f t="shared" si="142"/>
        <v>0</v>
      </c>
      <c r="G553" s="103">
        <v>1117256.3999999999</v>
      </c>
      <c r="H553" s="103"/>
      <c r="I553" s="103">
        <f t="shared" si="143"/>
        <v>1117256.3999999999</v>
      </c>
      <c r="J553" s="103"/>
      <c r="K553" s="103">
        <v>33616577.130000003</v>
      </c>
      <c r="L553" s="103">
        <f t="shared" si="144"/>
        <v>33616577.130000003</v>
      </c>
      <c r="M553" s="103"/>
      <c r="N553" s="103"/>
      <c r="O553" s="103">
        <f t="shared" si="145"/>
        <v>0</v>
      </c>
      <c r="P553" s="103"/>
      <c r="Q553" s="103"/>
      <c r="R553" s="103">
        <f t="shared" si="146"/>
        <v>0</v>
      </c>
      <c r="S553" s="103"/>
      <c r="T553" s="103"/>
      <c r="U553" s="103">
        <f t="shared" si="147"/>
        <v>0</v>
      </c>
      <c r="V553" s="103"/>
      <c r="W553" s="103"/>
      <c r="X553" s="103">
        <f t="shared" si="148"/>
        <v>0</v>
      </c>
      <c r="Y553" s="103"/>
      <c r="Z553" s="103"/>
      <c r="AA553" s="103">
        <f t="shared" si="149"/>
        <v>0</v>
      </c>
      <c r="AB553" s="103"/>
      <c r="AC553" s="103"/>
      <c r="AD553" s="103">
        <f t="shared" si="150"/>
        <v>0</v>
      </c>
      <c r="AE553" s="103"/>
      <c r="AF553" s="103"/>
      <c r="AG553" s="103">
        <f t="shared" si="151"/>
        <v>0</v>
      </c>
      <c r="AH553" s="103"/>
      <c r="AI553" s="103"/>
      <c r="AJ553" s="100">
        <f t="shared" si="152"/>
        <v>0</v>
      </c>
    </row>
    <row r="554" spans="1:36" ht="15.95" hidden="1" customHeight="1" thickTop="1" thickBot="1" x14ac:dyDescent="0.25">
      <c r="A554" s="52" t="s">
        <v>90</v>
      </c>
      <c r="B554" s="104">
        <f t="shared" si="140"/>
        <v>5474978.5900000008</v>
      </c>
      <c r="C554" s="104">
        <f t="shared" si="141"/>
        <v>116320</v>
      </c>
      <c r="D554" s="103">
        <v>146038.79999999999</v>
      </c>
      <c r="E554" s="103"/>
      <c r="F554" s="103">
        <f t="shared" si="142"/>
        <v>146038.79999999999</v>
      </c>
      <c r="G554" s="103"/>
      <c r="H554" s="103"/>
      <c r="I554" s="103">
        <f t="shared" si="143"/>
        <v>0</v>
      </c>
      <c r="J554" s="103"/>
      <c r="K554" s="103">
        <v>116320</v>
      </c>
      <c r="L554" s="103">
        <f t="shared" si="144"/>
        <v>116320</v>
      </c>
      <c r="M554" s="103"/>
      <c r="N554" s="103"/>
      <c r="O554" s="103">
        <f t="shared" si="145"/>
        <v>0</v>
      </c>
      <c r="P554" s="103">
        <v>4740.5</v>
      </c>
      <c r="Q554" s="103"/>
      <c r="R554" s="103">
        <f t="shared" si="146"/>
        <v>4740.5</v>
      </c>
      <c r="S554" s="103">
        <v>444182.35</v>
      </c>
      <c r="T554" s="103"/>
      <c r="U554" s="103">
        <f t="shared" si="147"/>
        <v>444182.35</v>
      </c>
      <c r="V554" s="103"/>
      <c r="W554" s="103"/>
      <c r="X554" s="103">
        <f t="shared" si="148"/>
        <v>0</v>
      </c>
      <c r="Y554" s="103">
        <v>3968691.34</v>
      </c>
      <c r="Z554" s="103"/>
      <c r="AA554" s="103">
        <f t="shared" si="149"/>
        <v>3968691.34</v>
      </c>
      <c r="AB554" s="103"/>
      <c r="AC554" s="103"/>
      <c r="AD554" s="103">
        <f t="shared" si="150"/>
        <v>0</v>
      </c>
      <c r="AE554" s="103">
        <v>416881.9</v>
      </c>
      <c r="AF554" s="103"/>
      <c r="AG554" s="103">
        <f t="shared" si="151"/>
        <v>416881.9</v>
      </c>
      <c r="AH554" s="103">
        <v>494443.7</v>
      </c>
      <c r="AI554" s="103"/>
      <c r="AJ554" s="100">
        <f t="shared" si="152"/>
        <v>494443.7</v>
      </c>
    </row>
    <row r="555" spans="1:36" ht="15.95" hidden="1" customHeight="1" thickTop="1" thickBot="1" x14ac:dyDescent="0.25">
      <c r="A555" s="52" t="s">
        <v>99</v>
      </c>
      <c r="B555" s="104">
        <f t="shared" si="140"/>
        <v>50222169.340000004</v>
      </c>
      <c r="C555" s="104">
        <f t="shared" si="141"/>
        <v>0</v>
      </c>
      <c r="D555" s="103">
        <v>576188.87</v>
      </c>
      <c r="E555" s="103"/>
      <c r="F555" s="103">
        <f t="shared" si="142"/>
        <v>576188.87</v>
      </c>
      <c r="G555" s="103">
        <v>26988.639999999999</v>
      </c>
      <c r="H555" s="103"/>
      <c r="I555" s="103">
        <f t="shared" si="143"/>
        <v>26988.639999999999</v>
      </c>
      <c r="J555" s="103"/>
      <c r="K555" s="103"/>
      <c r="L555" s="103">
        <f t="shared" si="144"/>
        <v>0</v>
      </c>
      <c r="M555" s="103">
        <v>44944.75</v>
      </c>
      <c r="N555" s="103"/>
      <c r="O555" s="103">
        <f t="shared" si="145"/>
        <v>44944.75</v>
      </c>
      <c r="P555" s="103">
        <v>508199.84</v>
      </c>
      <c r="Q555" s="103"/>
      <c r="R555" s="103">
        <f t="shared" si="146"/>
        <v>508199.84</v>
      </c>
      <c r="S555" s="103"/>
      <c r="T555" s="103"/>
      <c r="U555" s="103">
        <f t="shared" si="147"/>
        <v>0</v>
      </c>
      <c r="V555" s="103">
        <v>5536.31</v>
      </c>
      <c r="W555" s="103"/>
      <c r="X555" s="103">
        <f t="shared" si="148"/>
        <v>5536.31</v>
      </c>
      <c r="Y555" s="103">
        <v>30044117.309999999</v>
      </c>
      <c r="Z555" s="103"/>
      <c r="AA555" s="103">
        <f t="shared" si="149"/>
        <v>30044117.309999999</v>
      </c>
      <c r="AB555" s="103"/>
      <c r="AC555" s="103"/>
      <c r="AD555" s="103">
        <f t="shared" si="150"/>
        <v>0</v>
      </c>
      <c r="AE555" s="103">
        <v>18014674.48</v>
      </c>
      <c r="AF555" s="103"/>
      <c r="AG555" s="103">
        <f t="shared" si="151"/>
        <v>18014674.48</v>
      </c>
      <c r="AH555" s="103">
        <v>1001519.14</v>
      </c>
      <c r="AI555" s="103"/>
      <c r="AJ555" s="100">
        <f t="shared" si="152"/>
        <v>1001519.14</v>
      </c>
    </row>
    <row r="556" spans="1:36" ht="15.95" hidden="1" customHeight="1" thickTop="1" thickBot="1" x14ac:dyDescent="0.25">
      <c r="A556" s="51" t="s">
        <v>112</v>
      </c>
      <c r="B556" s="104">
        <f t="shared" si="140"/>
        <v>42348551.929999992</v>
      </c>
      <c r="C556" s="104">
        <f t="shared" si="141"/>
        <v>-158855.41</v>
      </c>
      <c r="D556" s="103">
        <v>4174.71</v>
      </c>
      <c r="E556" s="103"/>
      <c r="F556" s="103">
        <f t="shared" si="142"/>
        <v>4174.71</v>
      </c>
      <c r="G556" s="103">
        <v>433228.16</v>
      </c>
      <c r="H556" s="103"/>
      <c r="I556" s="103">
        <f t="shared" si="143"/>
        <v>433228.16</v>
      </c>
      <c r="J556" s="103"/>
      <c r="K556" s="103">
        <v>-158855.41</v>
      </c>
      <c r="L556" s="103">
        <f t="shared" si="144"/>
        <v>-158855.41</v>
      </c>
      <c r="M556" s="103">
        <v>163651.51999999999</v>
      </c>
      <c r="N556" s="103"/>
      <c r="O556" s="103">
        <f t="shared" si="145"/>
        <v>163651.51999999999</v>
      </c>
      <c r="P556" s="103">
        <v>1070574.6599999999</v>
      </c>
      <c r="Q556" s="103"/>
      <c r="R556" s="103">
        <f t="shared" si="146"/>
        <v>1070574.6599999999</v>
      </c>
      <c r="S556" s="103">
        <v>242187.93</v>
      </c>
      <c r="T556" s="103"/>
      <c r="U556" s="103">
        <f t="shared" si="147"/>
        <v>242187.93</v>
      </c>
      <c r="V556" s="103">
        <v>10081.19</v>
      </c>
      <c r="W556" s="103"/>
      <c r="X556" s="103">
        <f t="shared" si="148"/>
        <v>10081.19</v>
      </c>
      <c r="Y556" s="103">
        <v>40115490.119999997</v>
      </c>
      <c r="Z556" s="103"/>
      <c r="AA556" s="103">
        <f t="shared" si="149"/>
        <v>40115490.119999997</v>
      </c>
      <c r="AB556" s="103"/>
      <c r="AC556" s="103"/>
      <c r="AD556" s="103">
        <f t="shared" si="150"/>
        <v>0</v>
      </c>
      <c r="AE556" s="103">
        <v>24743.48</v>
      </c>
      <c r="AF556" s="103"/>
      <c r="AG556" s="103">
        <f t="shared" si="151"/>
        <v>24743.48</v>
      </c>
      <c r="AH556" s="103">
        <v>284420.15999999997</v>
      </c>
      <c r="AI556" s="103"/>
      <c r="AJ556" s="100">
        <f t="shared" si="152"/>
        <v>284420.15999999997</v>
      </c>
    </row>
    <row r="557" spans="1:36" ht="15.95" hidden="1" customHeight="1" thickTop="1" thickBot="1" x14ac:dyDescent="0.25">
      <c r="A557" s="52" t="s">
        <v>103</v>
      </c>
      <c r="B557" s="104">
        <f t="shared" si="140"/>
        <v>0</v>
      </c>
      <c r="C557" s="104">
        <f t="shared" si="141"/>
        <v>0</v>
      </c>
      <c r="D557" s="103"/>
      <c r="E557" s="103"/>
      <c r="F557" s="103">
        <f t="shared" si="142"/>
        <v>0</v>
      </c>
      <c r="G557" s="103"/>
      <c r="H557" s="103"/>
      <c r="I557" s="103">
        <f t="shared" si="143"/>
        <v>0</v>
      </c>
      <c r="J557" s="103"/>
      <c r="K557" s="103"/>
      <c r="L557" s="103">
        <f t="shared" si="144"/>
        <v>0</v>
      </c>
      <c r="M557" s="103"/>
      <c r="N557" s="103"/>
      <c r="O557" s="103">
        <f t="shared" si="145"/>
        <v>0</v>
      </c>
      <c r="P557" s="103"/>
      <c r="Q557" s="103"/>
      <c r="R557" s="103">
        <f t="shared" si="146"/>
        <v>0</v>
      </c>
      <c r="S557" s="103"/>
      <c r="T557" s="103"/>
      <c r="U557" s="103">
        <f t="shared" si="147"/>
        <v>0</v>
      </c>
      <c r="V557" s="103"/>
      <c r="W557" s="103"/>
      <c r="X557" s="103">
        <f t="shared" si="148"/>
        <v>0</v>
      </c>
      <c r="Y557" s="103"/>
      <c r="Z557" s="103"/>
      <c r="AA557" s="103">
        <f t="shared" si="149"/>
        <v>0</v>
      </c>
      <c r="AB557" s="103"/>
      <c r="AC557" s="103"/>
      <c r="AD557" s="103">
        <f t="shared" si="150"/>
        <v>0</v>
      </c>
      <c r="AE557" s="103"/>
      <c r="AF557" s="103"/>
      <c r="AG557" s="103">
        <f t="shared" si="151"/>
        <v>0</v>
      </c>
      <c r="AH557" s="103"/>
      <c r="AI557" s="103"/>
      <c r="AJ557" s="100">
        <f t="shared" si="152"/>
        <v>0</v>
      </c>
    </row>
    <row r="558" spans="1:36" ht="15.95" hidden="1" customHeight="1" thickTop="1" thickBot="1" x14ac:dyDescent="0.25">
      <c r="A558" s="52" t="s">
        <v>82</v>
      </c>
      <c r="B558" s="104">
        <f t="shared" si="140"/>
        <v>4515922.72</v>
      </c>
      <c r="C558" s="104">
        <f t="shared" si="141"/>
        <v>0</v>
      </c>
      <c r="D558" s="103"/>
      <c r="E558" s="103"/>
      <c r="F558" s="103">
        <f t="shared" si="142"/>
        <v>0</v>
      </c>
      <c r="G558" s="103"/>
      <c r="H558" s="103"/>
      <c r="I558" s="103">
        <f t="shared" si="143"/>
        <v>0</v>
      </c>
      <c r="J558" s="103"/>
      <c r="K558" s="103"/>
      <c r="L558" s="103">
        <f t="shared" si="144"/>
        <v>0</v>
      </c>
      <c r="M558" s="103"/>
      <c r="N558" s="103"/>
      <c r="O558" s="103">
        <f t="shared" si="145"/>
        <v>0</v>
      </c>
      <c r="P558" s="103"/>
      <c r="Q558" s="103"/>
      <c r="R558" s="103">
        <f t="shared" si="146"/>
        <v>0</v>
      </c>
      <c r="S558" s="103"/>
      <c r="T558" s="103"/>
      <c r="U558" s="103">
        <f t="shared" si="147"/>
        <v>0</v>
      </c>
      <c r="V558" s="103"/>
      <c r="W558" s="103"/>
      <c r="X558" s="103">
        <f t="shared" si="148"/>
        <v>0</v>
      </c>
      <c r="Y558" s="103">
        <v>4515922.72</v>
      </c>
      <c r="Z558" s="103"/>
      <c r="AA558" s="103">
        <f t="shared" si="149"/>
        <v>4515922.72</v>
      </c>
      <c r="AB558" s="103"/>
      <c r="AC558" s="103"/>
      <c r="AD558" s="103">
        <f t="shared" si="150"/>
        <v>0</v>
      </c>
      <c r="AE558" s="103"/>
      <c r="AF558" s="103"/>
      <c r="AG558" s="103">
        <f t="shared" si="151"/>
        <v>0</v>
      </c>
      <c r="AH558" s="103"/>
      <c r="AI558" s="103"/>
      <c r="AJ558" s="100">
        <f t="shared" si="152"/>
        <v>0</v>
      </c>
    </row>
    <row r="559" spans="1:36" ht="15.95" hidden="1" customHeight="1" thickTop="1" thickBot="1" x14ac:dyDescent="0.25">
      <c r="A559" s="52" t="s">
        <v>102</v>
      </c>
      <c r="B559" s="104">
        <f t="shared" si="140"/>
        <v>0</v>
      </c>
      <c r="C559" s="104">
        <f t="shared" si="141"/>
        <v>0</v>
      </c>
      <c r="D559" s="103"/>
      <c r="E559" s="103"/>
      <c r="F559" s="103">
        <f t="shared" si="142"/>
        <v>0</v>
      </c>
      <c r="G559" s="103"/>
      <c r="H559" s="103"/>
      <c r="I559" s="103">
        <f t="shared" si="143"/>
        <v>0</v>
      </c>
      <c r="J559" s="103"/>
      <c r="K559" s="103"/>
      <c r="L559" s="103">
        <f t="shared" si="144"/>
        <v>0</v>
      </c>
      <c r="M559" s="103"/>
      <c r="N559" s="103"/>
      <c r="O559" s="103">
        <f t="shared" si="145"/>
        <v>0</v>
      </c>
      <c r="P559" s="103"/>
      <c r="Q559" s="103"/>
      <c r="R559" s="103">
        <f t="shared" si="146"/>
        <v>0</v>
      </c>
      <c r="S559" s="103"/>
      <c r="T559" s="103"/>
      <c r="U559" s="103">
        <f t="shared" si="147"/>
        <v>0</v>
      </c>
      <c r="V559" s="103"/>
      <c r="W559" s="103"/>
      <c r="X559" s="103">
        <f t="shared" si="148"/>
        <v>0</v>
      </c>
      <c r="Y559" s="103"/>
      <c r="Z559" s="103"/>
      <c r="AA559" s="103">
        <f t="shared" si="149"/>
        <v>0</v>
      </c>
      <c r="AB559" s="103"/>
      <c r="AC559" s="103"/>
      <c r="AD559" s="103">
        <f t="shared" si="150"/>
        <v>0</v>
      </c>
      <c r="AE559" s="103"/>
      <c r="AF559" s="103"/>
      <c r="AG559" s="103">
        <f t="shared" si="151"/>
        <v>0</v>
      </c>
      <c r="AH559" s="103"/>
      <c r="AI559" s="103"/>
      <c r="AJ559" s="100">
        <f t="shared" si="152"/>
        <v>0</v>
      </c>
    </row>
    <row r="560" spans="1:36" ht="15.95" hidden="1" customHeight="1" thickTop="1" thickBot="1" x14ac:dyDescent="0.25">
      <c r="A560" s="52" t="s">
        <v>111</v>
      </c>
      <c r="B560" s="104">
        <f t="shared" si="140"/>
        <v>41068419.370000005</v>
      </c>
      <c r="C560" s="104">
        <f t="shared" si="141"/>
        <v>523659.72000000003</v>
      </c>
      <c r="D560" s="103">
        <v>67874.63</v>
      </c>
      <c r="E560" s="103"/>
      <c r="F560" s="103">
        <f t="shared" si="142"/>
        <v>67874.63</v>
      </c>
      <c r="G560" s="103">
        <v>2416393.0699999998</v>
      </c>
      <c r="H560" s="103"/>
      <c r="I560" s="103">
        <f t="shared" si="143"/>
        <v>2416393.0699999998</v>
      </c>
      <c r="J560" s="103"/>
      <c r="K560" s="103"/>
      <c r="L560" s="103">
        <f t="shared" si="144"/>
        <v>0</v>
      </c>
      <c r="M560" s="103">
        <v>2806697.94</v>
      </c>
      <c r="N560" s="103"/>
      <c r="O560" s="103">
        <f t="shared" si="145"/>
        <v>2806697.94</v>
      </c>
      <c r="P560" s="103">
        <v>15721090.77</v>
      </c>
      <c r="Q560" s="103">
        <v>410040.88</v>
      </c>
      <c r="R560" s="103">
        <f t="shared" si="146"/>
        <v>16131131.65</v>
      </c>
      <c r="S560" s="103">
        <v>236614.25</v>
      </c>
      <c r="T560" s="103"/>
      <c r="U560" s="103">
        <f t="shared" si="147"/>
        <v>236614.25</v>
      </c>
      <c r="V560" s="103">
        <v>314484.38</v>
      </c>
      <c r="W560" s="103">
        <v>31289.279999999999</v>
      </c>
      <c r="X560" s="103">
        <f t="shared" si="148"/>
        <v>345773.66000000003</v>
      </c>
      <c r="Y560" s="103">
        <v>17301648.440000001</v>
      </c>
      <c r="Z560" s="103"/>
      <c r="AA560" s="103">
        <f t="shared" si="149"/>
        <v>17301648.440000001</v>
      </c>
      <c r="AB560" s="103"/>
      <c r="AC560" s="103"/>
      <c r="AD560" s="103">
        <f t="shared" si="150"/>
        <v>0</v>
      </c>
      <c r="AE560" s="103">
        <v>331009.94</v>
      </c>
      <c r="AF560" s="103">
        <v>20625</v>
      </c>
      <c r="AG560" s="103">
        <f t="shared" si="151"/>
        <v>351634.94</v>
      </c>
      <c r="AH560" s="103">
        <v>1872605.95</v>
      </c>
      <c r="AI560" s="103">
        <v>61704.56</v>
      </c>
      <c r="AJ560" s="100">
        <f t="shared" si="152"/>
        <v>1934310.51</v>
      </c>
    </row>
    <row r="561" spans="1:36" ht="15.95" hidden="1" customHeight="1" thickTop="1" thickBot="1" x14ac:dyDescent="0.25">
      <c r="A561" s="52" t="s">
        <v>113</v>
      </c>
      <c r="B561" s="104">
        <f>(D561+G561+J561+M561+P561+S561+V561+Y561+AB561+AE561+AH561)</f>
        <v>76071815.120000005</v>
      </c>
      <c r="C561" s="104">
        <f t="shared" si="141"/>
        <v>856536082.5</v>
      </c>
      <c r="D561" s="103">
        <v>3672127.6</v>
      </c>
      <c r="E561" s="103">
        <v>0.02</v>
      </c>
      <c r="F561" s="103">
        <f t="shared" si="142"/>
        <v>3672127.62</v>
      </c>
      <c r="G561" s="103">
        <v>20871071.510000002</v>
      </c>
      <c r="H561" s="103">
        <v>3910913.61</v>
      </c>
      <c r="I561" s="103">
        <f t="shared" si="143"/>
        <v>24781985.120000001</v>
      </c>
      <c r="J561" s="103"/>
      <c r="K561" s="103">
        <v>852595019.76999998</v>
      </c>
      <c r="L561" s="103">
        <f t="shared" si="144"/>
        <v>852595019.76999998</v>
      </c>
      <c r="M561" s="103">
        <v>4416993</v>
      </c>
      <c r="N561" s="103">
        <v>0.02</v>
      </c>
      <c r="O561" s="103">
        <f t="shared" si="145"/>
        <v>4416993.0199999996</v>
      </c>
      <c r="P561" s="103">
        <v>16207414.25</v>
      </c>
      <c r="Q561" s="103">
        <v>13825.96</v>
      </c>
      <c r="R561" s="103">
        <f t="shared" si="146"/>
        <v>16221240.210000001</v>
      </c>
      <c r="S561" s="103">
        <v>92844.43</v>
      </c>
      <c r="T561" s="103"/>
      <c r="U561" s="103">
        <f t="shared" si="147"/>
        <v>92844.43</v>
      </c>
      <c r="V561" s="103">
        <v>305295.12</v>
      </c>
      <c r="W561" s="103"/>
      <c r="X561" s="103">
        <f t="shared" si="148"/>
        <v>305295.12</v>
      </c>
      <c r="Y561" s="103">
        <v>27109534.609999999</v>
      </c>
      <c r="Z561" s="103">
        <v>3.45</v>
      </c>
      <c r="AA561" s="103">
        <f t="shared" si="149"/>
        <v>27109538.059999999</v>
      </c>
      <c r="AB561" s="103"/>
      <c r="AC561" s="103"/>
      <c r="AD561" s="103">
        <f t="shared" si="150"/>
        <v>0</v>
      </c>
      <c r="AE561" s="103">
        <v>515843.68</v>
      </c>
      <c r="AF561" s="103">
        <v>0.04</v>
      </c>
      <c r="AG561" s="103">
        <f t="shared" si="151"/>
        <v>515843.72</v>
      </c>
      <c r="AH561" s="177">
        <v>2880690.92</v>
      </c>
      <c r="AI561" s="103">
        <v>16319.63</v>
      </c>
      <c r="AJ561" s="100">
        <f t="shared" si="152"/>
        <v>2897010.55</v>
      </c>
    </row>
    <row r="562" spans="1:36" ht="15.95" hidden="1" customHeight="1" thickTop="1" thickBot="1" x14ac:dyDescent="0.25">
      <c r="A562" s="52" t="s">
        <v>116</v>
      </c>
      <c r="B562" s="104">
        <f t="shared" si="140"/>
        <v>21123132.680000003</v>
      </c>
      <c r="C562" s="104">
        <f t="shared" si="141"/>
        <v>80464.19</v>
      </c>
      <c r="D562" s="103"/>
      <c r="E562" s="103"/>
      <c r="F562" s="103">
        <f t="shared" si="142"/>
        <v>0</v>
      </c>
      <c r="G562" s="103">
        <v>16698.560000000001</v>
      </c>
      <c r="H562" s="103"/>
      <c r="I562" s="103">
        <f t="shared" si="143"/>
        <v>16698.560000000001</v>
      </c>
      <c r="J562" s="103"/>
      <c r="K562" s="103">
        <v>20734.189999999999</v>
      </c>
      <c r="L562" s="103">
        <f t="shared" si="144"/>
        <v>20734.189999999999</v>
      </c>
      <c r="M562" s="103"/>
      <c r="N562" s="103"/>
      <c r="O562" s="103">
        <f t="shared" si="145"/>
        <v>0</v>
      </c>
      <c r="P562" s="103">
        <v>1070803.8</v>
      </c>
      <c r="Q562" s="103"/>
      <c r="R562" s="103">
        <f t="shared" si="146"/>
        <v>1070803.8</v>
      </c>
      <c r="S562" s="103">
        <v>47593.33</v>
      </c>
      <c r="T562" s="103"/>
      <c r="U562" s="103">
        <f t="shared" si="147"/>
        <v>47593.33</v>
      </c>
      <c r="V562" s="103">
        <v>87717.41</v>
      </c>
      <c r="W562" s="103"/>
      <c r="X562" s="103">
        <f t="shared" si="148"/>
        <v>87717.41</v>
      </c>
      <c r="Y562" s="103">
        <v>18745825.420000002</v>
      </c>
      <c r="Z562" s="103">
        <v>59730</v>
      </c>
      <c r="AA562" s="103">
        <f t="shared" si="149"/>
        <v>18805555.420000002</v>
      </c>
      <c r="AB562" s="103"/>
      <c r="AC562" s="103"/>
      <c r="AD562" s="103">
        <f t="shared" si="150"/>
        <v>0</v>
      </c>
      <c r="AE562" s="103">
        <v>407580.13</v>
      </c>
      <c r="AF562" s="103"/>
      <c r="AG562" s="103">
        <f t="shared" si="151"/>
        <v>407580.13</v>
      </c>
      <c r="AH562" s="103">
        <v>746914.03</v>
      </c>
      <c r="AI562" s="103"/>
      <c r="AJ562" s="100">
        <f t="shared" si="152"/>
        <v>746914.03</v>
      </c>
    </row>
    <row r="563" spans="1:36" ht="15.95" hidden="1" customHeight="1" thickTop="1" thickBot="1" x14ac:dyDescent="0.25">
      <c r="A563" s="52" t="s">
        <v>121</v>
      </c>
      <c r="B563" s="104">
        <f t="shared" si="140"/>
        <v>18497386.129999999</v>
      </c>
      <c r="C563" s="104">
        <f t="shared" si="141"/>
        <v>4320.6000000000004</v>
      </c>
      <c r="D563" s="103"/>
      <c r="E563" s="103"/>
      <c r="F563" s="103">
        <f t="shared" si="142"/>
        <v>0</v>
      </c>
      <c r="G563" s="103">
        <v>614088.28</v>
      </c>
      <c r="H563" s="103"/>
      <c r="I563" s="103">
        <f t="shared" si="143"/>
        <v>614088.28</v>
      </c>
      <c r="J563" s="103"/>
      <c r="K563" s="103"/>
      <c r="L563" s="103">
        <f t="shared" si="144"/>
        <v>0</v>
      </c>
      <c r="M563" s="103"/>
      <c r="N563" s="103"/>
      <c r="O563" s="103">
        <f t="shared" si="145"/>
        <v>0</v>
      </c>
      <c r="P563" s="103">
        <v>501542.38</v>
      </c>
      <c r="Q563" s="103"/>
      <c r="R563" s="103">
        <f t="shared" si="146"/>
        <v>501542.38</v>
      </c>
      <c r="S563" s="103"/>
      <c r="T563" s="103"/>
      <c r="U563" s="103">
        <f t="shared" si="147"/>
        <v>0</v>
      </c>
      <c r="V563" s="103">
        <v>116264.2</v>
      </c>
      <c r="W563" s="103"/>
      <c r="X563" s="103">
        <f t="shared" si="148"/>
        <v>116264.2</v>
      </c>
      <c r="Y563" s="103">
        <v>10931847.529999999</v>
      </c>
      <c r="Z563" s="103">
        <v>4320.6000000000004</v>
      </c>
      <c r="AA563" s="103">
        <f t="shared" si="149"/>
        <v>10936168.129999999</v>
      </c>
      <c r="AB563" s="103"/>
      <c r="AC563" s="103"/>
      <c r="AD563" s="103">
        <f t="shared" si="150"/>
        <v>0</v>
      </c>
      <c r="AE563" s="103">
        <v>5305843.33</v>
      </c>
      <c r="AF563" s="103"/>
      <c r="AG563" s="103">
        <f t="shared" si="151"/>
        <v>5305843.33</v>
      </c>
      <c r="AH563" s="103">
        <v>1027800.41</v>
      </c>
      <c r="AI563" s="103"/>
      <c r="AJ563" s="100">
        <f t="shared" si="152"/>
        <v>1027800.41</v>
      </c>
    </row>
    <row r="564" spans="1:36" ht="15.95" hidden="1" customHeight="1" thickTop="1" thickBot="1" x14ac:dyDescent="0.25">
      <c r="A564" s="52" t="s">
        <v>100</v>
      </c>
      <c r="B564" s="104">
        <f t="shared" si="140"/>
        <v>0</v>
      </c>
      <c r="C564" s="104">
        <f t="shared" si="141"/>
        <v>0</v>
      </c>
      <c r="D564" s="103"/>
      <c r="E564" s="103"/>
      <c r="F564" s="103">
        <f t="shared" si="142"/>
        <v>0</v>
      </c>
      <c r="G564" s="103"/>
      <c r="H564" s="103"/>
      <c r="I564" s="103">
        <f t="shared" si="143"/>
        <v>0</v>
      </c>
      <c r="J564" s="103"/>
      <c r="K564" s="103"/>
      <c r="L564" s="103">
        <f t="shared" si="144"/>
        <v>0</v>
      </c>
      <c r="M564" s="103"/>
      <c r="N564" s="103"/>
      <c r="O564" s="103">
        <f t="shared" si="145"/>
        <v>0</v>
      </c>
      <c r="P564" s="103"/>
      <c r="Q564" s="103"/>
      <c r="R564" s="103">
        <f t="shared" si="146"/>
        <v>0</v>
      </c>
      <c r="S564" s="103"/>
      <c r="T564" s="103"/>
      <c r="U564" s="103">
        <f t="shared" si="147"/>
        <v>0</v>
      </c>
      <c r="V564" s="103"/>
      <c r="W564" s="103"/>
      <c r="X564" s="103">
        <f t="shared" si="148"/>
        <v>0</v>
      </c>
      <c r="Y564" s="103"/>
      <c r="Z564" s="103"/>
      <c r="AA564" s="103">
        <f t="shared" si="149"/>
        <v>0</v>
      </c>
      <c r="AB564" s="103"/>
      <c r="AC564" s="103"/>
      <c r="AD564" s="103">
        <f t="shared" si="150"/>
        <v>0</v>
      </c>
      <c r="AE564" s="103"/>
      <c r="AF564" s="103"/>
      <c r="AG564" s="103">
        <f t="shared" si="151"/>
        <v>0</v>
      </c>
      <c r="AH564" s="103"/>
      <c r="AI564" s="103"/>
      <c r="AJ564" s="100">
        <f t="shared" si="152"/>
        <v>0</v>
      </c>
    </row>
    <row r="565" spans="1:36" ht="15.95" hidden="1" customHeight="1" thickTop="1" thickBot="1" x14ac:dyDescent="0.25">
      <c r="A565" s="51" t="s">
        <v>106</v>
      </c>
      <c r="B565" s="104">
        <f t="shared" si="140"/>
        <v>0</v>
      </c>
      <c r="C565" s="104">
        <f t="shared" si="141"/>
        <v>33834113.229999997</v>
      </c>
      <c r="D565" s="103"/>
      <c r="E565" s="103"/>
      <c r="F565" s="103">
        <f t="shared" si="142"/>
        <v>0</v>
      </c>
      <c r="G565" s="103"/>
      <c r="H565" s="103"/>
      <c r="I565" s="103">
        <f t="shared" si="143"/>
        <v>0</v>
      </c>
      <c r="J565" s="103"/>
      <c r="K565" s="103">
        <v>33834113.229999997</v>
      </c>
      <c r="L565" s="103">
        <f t="shared" si="144"/>
        <v>33834113.229999997</v>
      </c>
      <c r="M565" s="103"/>
      <c r="N565" s="103"/>
      <c r="O565" s="103">
        <f t="shared" si="145"/>
        <v>0</v>
      </c>
      <c r="P565" s="103"/>
      <c r="Q565" s="103"/>
      <c r="R565" s="103">
        <f t="shared" si="146"/>
        <v>0</v>
      </c>
      <c r="S565" s="103"/>
      <c r="T565" s="103"/>
      <c r="U565" s="103">
        <f t="shared" si="147"/>
        <v>0</v>
      </c>
      <c r="V565" s="103"/>
      <c r="W565" s="103"/>
      <c r="X565" s="103">
        <f t="shared" si="148"/>
        <v>0</v>
      </c>
      <c r="Y565" s="103"/>
      <c r="Z565" s="103"/>
      <c r="AA565" s="103">
        <f t="shared" si="149"/>
        <v>0</v>
      </c>
      <c r="AB565" s="103"/>
      <c r="AC565" s="103"/>
      <c r="AD565" s="103">
        <f t="shared" si="150"/>
        <v>0</v>
      </c>
      <c r="AE565" s="103"/>
      <c r="AF565" s="103"/>
      <c r="AG565" s="103">
        <f t="shared" si="151"/>
        <v>0</v>
      </c>
      <c r="AH565" s="103"/>
      <c r="AI565" s="103"/>
      <c r="AJ565" s="100">
        <f t="shared" si="152"/>
        <v>0</v>
      </c>
    </row>
    <row r="566" spans="1:36" ht="15.95" hidden="1" customHeight="1" thickTop="1" thickBot="1" x14ac:dyDescent="0.25">
      <c r="A566" s="52" t="s">
        <v>120</v>
      </c>
      <c r="B566" s="104">
        <f t="shared" si="140"/>
        <v>7075324.4099999992</v>
      </c>
      <c r="C566" s="104">
        <f t="shared" si="141"/>
        <v>0</v>
      </c>
      <c r="D566" s="103"/>
      <c r="E566" s="103"/>
      <c r="F566" s="103">
        <f t="shared" si="142"/>
        <v>0</v>
      </c>
      <c r="G566" s="103"/>
      <c r="H566" s="103"/>
      <c r="I566" s="103">
        <f t="shared" si="143"/>
        <v>0</v>
      </c>
      <c r="J566" s="103"/>
      <c r="K566" s="103"/>
      <c r="L566" s="103">
        <f t="shared" si="144"/>
        <v>0</v>
      </c>
      <c r="M566" s="103"/>
      <c r="N566" s="103"/>
      <c r="O566" s="103">
        <f t="shared" si="145"/>
        <v>0</v>
      </c>
      <c r="P566" s="103">
        <v>789810.47</v>
      </c>
      <c r="Q566" s="103"/>
      <c r="R566" s="103">
        <f t="shared" si="146"/>
        <v>789810.47</v>
      </c>
      <c r="S566" s="103">
        <v>74025.45</v>
      </c>
      <c r="T566" s="103"/>
      <c r="U566" s="103">
        <f t="shared" si="147"/>
        <v>74025.45</v>
      </c>
      <c r="V566" s="103">
        <v>31661.7</v>
      </c>
      <c r="W566" s="103"/>
      <c r="X566" s="103">
        <f t="shared" si="148"/>
        <v>31661.7</v>
      </c>
      <c r="Y566" s="103">
        <v>4992551.5199999996</v>
      </c>
      <c r="Z566" s="103"/>
      <c r="AA566" s="103">
        <f t="shared" si="149"/>
        <v>4992551.5199999996</v>
      </c>
      <c r="AB566" s="103"/>
      <c r="AC566" s="103"/>
      <c r="AD566" s="103">
        <f t="shared" si="150"/>
        <v>0</v>
      </c>
      <c r="AE566" s="103">
        <v>504184.93</v>
      </c>
      <c r="AF566" s="103"/>
      <c r="AG566" s="103">
        <f t="shared" si="151"/>
        <v>504184.93</v>
      </c>
      <c r="AH566" s="103">
        <v>683090.34</v>
      </c>
      <c r="AI566" s="103"/>
      <c r="AJ566" s="100">
        <f t="shared" si="152"/>
        <v>683090.34</v>
      </c>
    </row>
    <row r="567" spans="1:36" ht="15.95" hidden="1" customHeight="1" thickTop="1" thickBot="1" x14ac:dyDescent="0.25">
      <c r="A567" s="52" t="s">
        <v>115</v>
      </c>
      <c r="B567" s="104">
        <f t="shared" si="140"/>
        <v>12146660.199999999</v>
      </c>
      <c r="C567" s="104">
        <f t="shared" si="141"/>
        <v>0</v>
      </c>
      <c r="D567" s="103"/>
      <c r="E567" s="103"/>
      <c r="F567" s="103">
        <f t="shared" si="142"/>
        <v>0</v>
      </c>
      <c r="G567" s="103">
        <v>8489988.9399999995</v>
      </c>
      <c r="H567" s="103"/>
      <c r="I567" s="103">
        <f t="shared" si="143"/>
        <v>8489988.9399999995</v>
      </c>
      <c r="J567" s="103"/>
      <c r="K567" s="103"/>
      <c r="L567" s="103">
        <f t="shared" si="144"/>
        <v>0</v>
      </c>
      <c r="M567" s="103"/>
      <c r="N567" s="103"/>
      <c r="O567" s="103">
        <f t="shared" si="145"/>
        <v>0</v>
      </c>
      <c r="P567" s="103">
        <v>2899176.51</v>
      </c>
      <c r="Q567" s="103"/>
      <c r="R567" s="103">
        <f t="shared" si="146"/>
        <v>2899176.51</v>
      </c>
      <c r="S567" s="103">
        <v>544462.51</v>
      </c>
      <c r="T567" s="103"/>
      <c r="U567" s="103">
        <f t="shared" si="147"/>
        <v>544462.51</v>
      </c>
      <c r="V567" s="103">
        <v>94389.31</v>
      </c>
      <c r="W567" s="103"/>
      <c r="X567" s="103">
        <f t="shared" si="148"/>
        <v>94389.31</v>
      </c>
      <c r="Y567" s="103"/>
      <c r="Z567" s="103"/>
      <c r="AA567" s="103">
        <f t="shared" si="149"/>
        <v>0</v>
      </c>
      <c r="AB567" s="103"/>
      <c r="AC567" s="103"/>
      <c r="AD567" s="103">
        <f t="shared" si="150"/>
        <v>0</v>
      </c>
      <c r="AE567" s="103">
        <v>59982.44</v>
      </c>
      <c r="AF567" s="103"/>
      <c r="AG567" s="103">
        <f t="shared" si="151"/>
        <v>59982.44</v>
      </c>
      <c r="AH567" s="103">
        <v>58660.49</v>
      </c>
      <c r="AI567" s="103"/>
      <c r="AJ567" s="100">
        <f t="shared" si="152"/>
        <v>58660.49</v>
      </c>
    </row>
    <row r="568" spans="1:36" ht="15.95" hidden="1" customHeight="1" thickTop="1" thickBot="1" x14ac:dyDescent="0.25">
      <c r="A568" s="52" t="s">
        <v>117</v>
      </c>
      <c r="B568" s="104">
        <f t="shared" si="140"/>
        <v>0</v>
      </c>
      <c r="C568" s="104">
        <f t="shared" si="141"/>
        <v>0</v>
      </c>
      <c r="D568" s="103"/>
      <c r="E568" s="103"/>
      <c r="F568" s="103">
        <f t="shared" si="142"/>
        <v>0</v>
      </c>
      <c r="G568" s="103"/>
      <c r="H568" s="103"/>
      <c r="I568" s="103">
        <f t="shared" si="143"/>
        <v>0</v>
      </c>
      <c r="J568" s="103"/>
      <c r="K568" s="103"/>
      <c r="L568" s="103">
        <f t="shared" si="144"/>
        <v>0</v>
      </c>
      <c r="M568" s="103"/>
      <c r="N568" s="103"/>
      <c r="O568" s="103">
        <f t="shared" si="145"/>
        <v>0</v>
      </c>
      <c r="P568" s="103"/>
      <c r="Q568" s="103"/>
      <c r="R568" s="103">
        <f t="shared" si="146"/>
        <v>0</v>
      </c>
      <c r="S568" s="103"/>
      <c r="T568" s="103"/>
      <c r="U568" s="103">
        <f t="shared" si="147"/>
        <v>0</v>
      </c>
      <c r="V568" s="103"/>
      <c r="W568" s="103"/>
      <c r="X568" s="103">
        <f t="shared" si="148"/>
        <v>0</v>
      </c>
      <c r="Y568" s="103"/>
      <c r="Z568" s="103"/>
      <c r="AA568" s="103">
        <f t="shared" si="149"/>
        <v>0</v>
      </c>
      <c r="AB568" s="103"/>
      <c r="AC568" s="103"/>
      <c r="AD568" s="103">
        <f t="shared" si="150"/>
        <v>0</v>
      </c>
      <c r="AE568" s="103"/>
      <c r="AF568" s="103"/>
      <c r="AG568" s="103">
        <f t="shared" si="151"/>
        <v>0</v>
      </c>
      <c r="AH568" s="103"/>
      <c r="AI568" s="103"/>
      <c r="AJ568" s="100">
        <f t="shared" si="152"/>
        <v>0</v>
      </c>
    </row>
    <row r="569" spans="1:36" ht="15.95" hidden="1" customHeight="1" thickTop="1" thickBot="1" x14ac:dyDescent="0.25">
      <c r="A569" s="52" t="s">
        <v>160</v>
      </c>
      <c r="B569" s="104">
        <f t="shared" si="140"/>
        <v>664850.76</v>
      </c>
      <c r="C569" s="104">
        <f t="shared" si="141"/>
        <v>0</v>
      </c>
      <c r="D569" s="103"/>
      <c r="E569" s="103"/>
      <c r="F569" s="103">
        <f t="shared" si="142"/>
        <v>0</v>
      </c>
      <c r="G569" s="103"/>
      <c r="H569" s="103"/>
      <c r="I569" s="103">
        <f t="shared" si="143"/>
        <v>0</v>
      </c>
      <c r="J569" s="103"/>
      <c r="K569" s="103"/>
      <c r="L569" s="103">
        <f t="shared" si="144"/>
        <v>0</v>
      </c>
      <c r="M569" s="103"/>
      <c r="N569" s="103"/>
      <c r="O569" s="103">
        <f t="shared" si="145"/>
        <v>0</v>
      </c>
      <c r="P569" s="103">
        <v>2017.24</v>
      </c>
      <c r="Q569" s="103"/>
      <c r="R569" s="103">
        <f t="shared" si="146"/>
        <v>2017.24</v>
      </c>
      <c r="S569" s="103"/>
      <c r="T569" s="103"/>
      <c r="U569" s="103">
        <f t="shared" si="147"/>
        <v>0</v>
      </c>
      <c r="V569" s="103"/>
      <c r="W569" s="103"/>
      <c r="X569" s="103">
        <f t="shared" si="148"/>
        <v>0</v>
      </c>
      <c r="Y569" s="103">
        <v>606854.21</v>
      </c>
      <c r="Z569" s="103"/>
      <c r="AA569" s="103">
        <f t="shared" si="149"/>
        <v>606854.21</v>
      </c>
      <c r="AB569" s="103"/>
      <c r="AC569" s="103"/>
      <c r="AD569" s="103">
        <f t="shared" si="150"/>
        <v>0</v>
      </c>
      <c r="AE569" s="103">
        <v>49979.31</v>
      </c>
      <c r="AF569" s="103"/>
      <c r="AG569" s="103">
        <f t="shared" si="151"/>
        <v>49979.31</v>
      </c>
      <c r="AH569" s="103">
        <v>6000</v>
      </c>
      <c r="AI569" s="103"/>
      <c r="AJ569" s="100">
        <f t="shared" si="152"/>
        <v>6000</v>
      </c>
    </row>
    <row r="570" spans="1:36" ht="15.95" hidden="1" customHeight="1" thickTop="1" thickBot="1" x14ac:dyDescent="0.25">
      <c r="A570" s="52" t="s">
        <v>163</v>
      </c>
      <c r="B570" s="104">
        <f t="shared" si="140"/>
        <v>410601.73</v>
      </c>
      <c r="C570" s="104">
        <f t="shared" si="141"/>
        <v>0</v>
      </c>
      <c r="D570" s="103"/>
      <c r="E570" s="103"/>
      <c r="F570" s="103">
        <f t="shared" si="142"/>
        <v>0</v>
      </c>
      <c r="G570" s="103"/>
      <c r="H570" s="103"/>
      <c r="I570" s="103">
        <f t="shared" si="143"/>
        <v>0</v>
      </c>
      <c r="J570" s="103"/>
      <c r="K570" s="103"/>
      <c r="L570" s="103">
        <f t="shared" si="144"/>
        <v>0</v>
      </c>
      <c r="M570" s="103"/>
      <c r="N570" s="103"/>
      <c r="O570" s="103">
        <f t="shared" si="145"/>
        <v>0</v>
      </c>
      <c r="P570" s="103"/>
      <c r="Q570" s="103"/>
      <c r="R570" s="103">
        <f t="shared" si="146"/>
        <v>0</v>
      </c>
      <c r="S570" s="103"/>
      <c r="T570" s="103"/>
      <c r="U570" s="103">
        <f t="shared" si="147"/>
        <v>0</v>
      </c>
      <c r="V570" s="103"/>
      <c r="W570" s="103"/>
      <c r="X570" s="103">
        <f t="shared" si="148"/>
        <v>0</v>
      </c>
      <c r="Y570" s="103">
        <v>410601.73</v>
      </c>
      <c r="Z570" s="103"/>
      <c r="AA570" s="103">
        <f t="shared" si="149"/>
        <v>410601.73</v>
      </c>
      <c r="AB570" s="103"/>
      <c r="AC570" s="103"/>
      <c r="AD570" s="103">
        <f t="shared" si="150"/>
        <v>0</v>
      </c>
      <c r="AE570" s="103"/>
      <c r="AF570" s="103"/>
      <c r="AG570" s="103">
        <f t="shared" si="151"/>
        <v>0</v>
      </c>
      <c r="AH570" s="103"/>
      <c r="AI570" s="103"/>
      <c r="AJ570" s="100">
        <f t="shared" si="152"/>
        <v>0</v>
      </c>
    </row>
    <row r="571" spans="1:36" ht="15.95" hidden="1" customHeight="1" thickTop="1" thickBot="1" x14ac:dyDescent="0.25">
      <c r="A571" s="52" t="s">
        <v>101</v>
      </c>
      <c r="B571" s="104">
        <f t="shared" si="140"/>
        <v>2229618.34</v>
      </c>
      <c r="C571" s="104">
        <f t="shared" si="141"/>
        <v>17850715.809999999</v>
      </c>
      <c r="D571" s="103"/>
      <c r="E571" s="103"/>
      <c r="F571" s="103">
        <f t="shared" si="142"/>
        <v>0</v>
      </c>
      <c r="G571" s="103">
        <v>895708.46</v>
      </c>
      <c r="H571" s="103"/>
      <c r="I571" s="103">
        <f t="shared" si="143"/>
        <v>895708.46</v>
      </c>
      <c r="J571" s="103"/>
      <c r="K571" s="103"/>
      <c r="L571" s="103">
        <f t="shared" si="144"/>
        <v>0</v>
      </c>
      <c r="M571" s="103"/>
      <c r="N571" s="103"/>
      <c r="O571" s="103">
        <f t="shared" si="145"/>
        <v>0</v>
      </c>
      <c r="P571" s="103"/>
      <c r="Q571" s="103"/>
      <c r="R571" s="103">
        <f t="shared" si="146"/>
        <v>0</v>
      </c>
      <c r="S571" s="103"/>
      <c r="T571" s="103"/>
      <c r="U571" s="103">
        <f t="shared" si="147"/>
        <v>0</v>
      </c>
      <c r="V571" s="103"/>
      <c r="W571" s="103"/>
      <c r="X571" s="103">
        <f t="shared" si="148"/>
        <v>0</v>
      </c>
      <c r="Y571" s="103"/>
      <c r="Z571" s="103"/>
      <c r="AA571" s="103">
        <f t="shared" si="149"/>
        <v>0</v>
      </c>
      <c r="AB571" s="103"/>
      <c r="AC571" s="103">
        <v>17850715.809999999</v>
      </c>
      <c r="AD571" s="103">
        <f t="shared" si="150"/>
        <v>17850715.809999999</v>
      </c>
      <c r="AE571" s="103"/>
      <c r="AF571" s="103"/>
      <c r="AG571" s="103">
        <f t="shared" si="151"/>
        <v>0</v>
      </c>
      <c r="AH571" s="103">
        <v>1333909.8799999999</v>
      </c>
      <c r="AI571" s="103"/>
      <c r="AJ571" s="100">
        <f t="shared" si="152"/>
        <v>1333909.8799999999</v>
      </c>
    </row>
    <row r="572" spans="1:36" ht="15.95" hidden="1" customHeight="1" thickTop="1" thickBot="1" x14ac:dyDescent="0.25">
      <c r="A572" s="52" t="s">
        <v>107</v>
      </c>
      <c r="B572" s="104">
        <f>(D572+G572+J572+M572+P572+S572+V572+Y572+AB572+AE572+AH572)</f>
        <v>27514689.719999999</v>
      </c>
      <c r="C572" s="104">
        <f>(E572+H572+K572+N572+Q572+T572+W572+Z572+AC572+AF572+AI572)</f>
        <v>0</v>
      </c>
      <c r="D572" s="103"/>
      <c r="E572" s="103"/>
      <c r="F572" s="103">
        <f t="shared" si="142"/>
        <v>0</v>
      </c>
      <c r="G572" s="103">
        <v>27485268.539999999</v>
      </c>
      <c r="H572" s="103"/>
      <c r="I572" s="103">
        <f t="shared" si="143"/>
        <v>27485268.539999999</v>
      </c>
      <c r="J572" s="103"/>
      <c r="K572" s="103"/>
      <c r="L572" s="103">
        <f t="shared" si="144"/>
        <v>0</v>
      </c>
      <c r="M572" s="103"/>
      <c r="N572" s="103"/>
      <c r="O572" s="103">
        <f t="shared" si="145"/>
        <v>0</v>
      </c>
      <c r="P572" s="103"/>
      <c r="Q572" s="103"/>
      <c r="R572" s="103">
        <f t="shared" si="146"/>
        <v>0</v>
      </c>
      <c r="S572" s="103"/>
      <c r="T572" s="103"/>
      <c r="U572" s="103">
        <f t="shared" si="147"/>
        <v>0</v>
      </c>
      <c r="V572" s="103"/>
      <c r="W572" s="103"/>
      <c r="X572" s="103">
        <f t="shared" si="148"/>
        <v>0</v>
      </c>
      <c r="Y572" s="103"/>
      <c r="Z572" s="103"/>
      <c r="AA572" s="103">
        <f t="shared" si="149"/>
        <v>0</v>
      </c>
      <c r="AB572" s="103"/>
      <c r="AC572" s="103"/>
      <c r="AD572" s="103">
        <f t="shared" si="150"/>
        <v>0</v>
      </c>
      <c r="AE572" s="103">
        <v>29421.18</v>
      </c>
      <c r="AF572" s="103"/>
      <c r="AG572" s="103">
        <f t="shared" si="151"/>
        <v>29421.18</v>
      </c>
      <c r="AH572" s="103"/>
      <c r="AI572" s="103"/>
      <c r="AJ572" s="100">
        <f t="shared" si="15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53">SUM(B535:B572)</f>
        <v>3548679206.4499984</v>
      </c>
      <c r="C573" s="66">
        <f t="shared" si="153"/>
        <v>2312591596.02</v>
      </c>
      <c r="D573" s="66">
        <f t="shared" si="153"/>
        <v>26084213.960000001</v>
      </c>
      <c r="E573" s="66">
        <f t="shared" si="153"/>
        <v>7720408.7999999998</v>
      </c>
      <c r="F573" s="66">
        <f t="shared" si="153"/>
        <v>33804622.760000005</v>
      </c>
      <c r="G573" s="66">
        <f t="shared" si="153"/>
        <v>405622435.05999988</v>
      </c>
      <c r="H573" s="66">
        <f t="shared" si="153"/>
        <v>470213610.16000003</v>
      </c>
      <c r="I573" s="66">
        <f t="shared" si="153"/>
        <v>875836045.21999991</v>
      </c>
      <c r="J573" s="66">
        <f t="shared" si="153"/>
        <v>516623.62</v>
      </c>
      <c r="K573" s="66">
        <f t="shared" si="153"/>
        <v>1693007734.5799999</v>
      </c>
      <c r="L573" s="66">
        <f t="shared" si="153"/>
        <v>1693524358.1999998</v>
      </c>
      <c r="M573" s="66">
        <f t="shared" si="153"/>
        <v>69418153.920000002</v>
      </c>
      <c r="N573" s="66">
        <f t="shared" si="153"/>
        <v>2199065.4300000002</v>
      </c>
      <c r="O573" s="66">
        <f t="shared" si="153"/>
        <v>71617219.349999994</v>
      </c>
      <c r="P573" s="66">
        <f t="shared" si="153"/>
        <v>1347344430.1000009</v>
      </c>
      <c r="Q573" s="66">
        <f t="shared" si="153"/>
        <v>58156871.420000017</v>
      </c>
      <c r="R573" s="66">
        <f t="shared" si="153"/>
        <v>1405501301.5200005</v>
      </c>
      <c r="S573" s="66">
        <f t="shared" si="153"/>
        <v>48475302.5</v>
      </c>
      <c r="T573" s="66">
        <f t="shared" si="153"/>
        <v>0</v>
      </c>
      <c r="U573" s="66">
        <f t="shared" si="153"/>
        <v>48475302.5</v>
      </c>
      <c r="V573" s="66">
        <f t="shared" si="153"/>
        <v>77834983.13000001</v>
      </c>
      <c r="W573" s="66">
        <f t="shared" si="153"/>
        <v>5379375.2000000002</v>
      </c>
      <c r="X573" s="66">
        <f t="shared" si="153"/>
        <v>83214358.330000013</v>
      </c>
      <c r="Y573" s="66">
        <f t="shared" si="153"/>
        <v>1284039073.4099998</v>
      </c>
      <c r="Z573" s="66">
        <f t="shared" si="153"/>
        <v>1737545.28</v>
      </c>
      <c r="AA573" s="66">
        <f t="shared" si="153"/>
        <v>1285776618.6899998</v>
      </c>
      <c r="AB573" s="66">
        <f t="shared" si="153"/>
        <v>0</v>
      </c>
      <c r="AC573" s="66">
        <f t="shared" si="153"/>
        <v>17850715.809999999</v>
      </c>
      <c r="AD573" s="66">
        <f t="shared" si="153"/>
        <v>17850715.809999999</v>
      </c>
      <c r="AE573" s="66">
        <f t="shared" si="153"/>
        <v>74832384.150000021</v>
      </c>
      <c r="AF573" s="66">
        <f t="shared" si="153"/>
        <v>2779910.0900000003</v>
      </c>
      <c r="AG573" s="66">
        <f t="shared" si="153"/>
        <v>77612294.24000001</v>
      </c>
      <c r="AH573" s="66">
        <f t="shared" si="153"/>
        <v>214511606.59999996</v>
      </c>
      <c r="AI573" s="66">
        <f t="shared" si="153"/>
        <v>53546359.25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2">
        <f>(C573/B576*100)</f>
        <v>39.455464078633781</v>
      </c>
      <c r="C575" s="192"/>
      <c r="D575" s="192">
        <f>(E573/D576*100)</f>
        <v>22.838322601059549</v>
      </c>
      <c r="E575" s="192"/>
      <c r="F575" s="36"/>
      <c r="G575" s="192">
        <f>(H573/G576*100)</f>
        <v>53.687401052543784</v>
      </c>
      <c r="H575" s="192"/>
      <c r="I575" s="36"/>
      <c r="J575" s="192">
        <f>(K573/J576*100)</f>
        <v>99.96949417246357</v>
      </c>
      <c r="K575" s="192"/>
      <c r="L575" s="36"/>
      <c r="M575" s="192">
        <f>(N573/M576*100)</f>
        <v>3.0705819772937049</v>
      </c>
      <c r="N575" s="192"/>
      <c r="O575" s="36"/>
      <c r="P575" s="192">
        <f>(Q573/P576*100)</f>
        <v>4.1378027439110427</v>
      </c>
      <c r="Q575" s="192"/>
      <c r="R575" s="36"/>
      <c r="S575" s="192">
        <f>(T573/S576*100)</f>
        <v>0</v>
      </c>
      <c r="T575" s="192"/>
      <c r="U575" s="36"/>
      <c r="V575" s="192">
        <f>(W573/V576*100)</f>
        <v>6.4644795777517343</v>
      </c>
      <c r="W575" s="192"/>
      <c r="X575" s="36"/>
      <c r="Y575" s="192">
        <f>(Z573/Y576*100)</f>
        <v>0.13513585911760317</v>
      </c>
      <c r="Z575" s="192"/>
      <c r="AA575" s="36"/>
      <c r="AB575" s="192">
        <f>(AC573/AB576*100)</f>
        <v>100</v>
      </c>
      <c r="AC575" s="192"/>
      <c r="AD575" s="36"/>
      <c r="AE575" s="192">
        <f>(AF573/AE576*100)</f>
        <v>3.5817908969469467</v>
      </c>
      <c r="AF575" s="192"/>
      <c r="AG575" s="36"/>
      <c r="AH575" s="192">
        <f>(AI573/AH576*100)</f>
        <v>19.975664248666089</v>
      </c>
      <c r="AI575" s="192"/>
      <c r="AJ575" s="36"/>
    </row>
    <row r="576" spans="1:36" hidden="1" x14ac:dyDescent="0.2">
      <c r="A576" s="5" t="s">
        <v>39</v>
      </c>
      <c r="B576" s="196">
        <f>(B573+C573)</f>
        <v>5861270802.4699984</v>
      </c>
      <c r="C576" s="195"/>
      <c r="D576" s="196">
        <f>(D573+E573)</f>
        <v>33804622.759999998</v>
      </c>
      <c r="E576" s="195"/>
      <c r="F576" s="37"/>
      <c r="G576" s="196">
        <f>(G573+H573)</f>
        <v>875836045.21999991</v>
      </c>
      <c r="H576" s="195"/>
      <c r="I576" s="37"/>
      <c r="J576" s="196">
        <f>(J573+K573)</f>
        <v>1693524358.1999998</v>
      </c>
      <c r="K576" s="195"/>
      <c r="L576" s="37"/>
      <c r="M576" s="196">
        <f>(M573+N573)</f>
        <v>71617219.350000009</v>
      </c>
      <c r="N576" s="195"/>
      <c r="O576" s="37"/>
      <c r="P576" s="196">
        <f>(P573+Q573)</f>
        <v>1405501301.5200009</v>
      </c>
      <c r="Q576" s="195"/>
      <c r="R576" s="37"/>
      <c r="S576" s="196">
        <f>(S573+T573)</f>
        <v>48475302.5</v>
      </c>
      <c r="T576" s="195"/>
      <c r="U576" s="37"/>
      <c r="V576" s="196">
        <f>(V573+W573)</f>
        <v>83214358.330000013</v>
      </c>
      <c r="W576" s="195"/>
      <c r="X576" s="37"/>
      <c r="Y576" s="196">
        <f>(Y573+Z573)</f>
        <v>1285776618.6899998</v>
      </c>
      <c r="Z576" s="195"/>
      <c r="AA576" s="37"/>
      <c r="AB576" s="196">
        <f>(AB573+AC573)</f>
        <v>17850715.809999999</v>
      </c>
      <c r="AC576" s="195"/>
      <c r="AD576" s="37"/>
      <c r="AE576" s="196">
        <f>(AE573+AF573)</f>
        <v>77612294.240000024</v>
      </c>
      <c r="AF576" s="195"/>
      <c r="AG576" s="37"/>
      <c r="AH576" s="196">
        <f>(AH573+AI573)</f>
        <v>268057965.84999996</v>
      </c>
      <c r="AI576" s="195"/>
      <c r="AJ576" s="37"/>
    </row>
    <row r="577" spans="1:36" hidden="1" x14ac:dyDescent="0.2">
      <c r="A577" s="5" t="s">
        <v>40</v>
      </c>
      <c r="B577" s="192">
        <f>SUM(D577:AI577)</f>
        <v>100.00000000000003</v>
      </c>
      <c r="C577" s="195"/>
      <c r="D577" s="192">
        <f>(D576/B576*100)</f>
        <v>0.57674562222503678</v>
      </c>
      <c r="E577" s="192"/>
      <c r="F577" s="36"/>
      <c r="G577" s="192">
        <f>(G576/B576*100)</f>
        <v>14.942767101818838</v>
      </c>
      <c r="H577" s="192"/>
      <c r="I577" s="36"/>
      <c r="J577" s="192">
        <f>(J576/B576*100)</f>
        <v>28.893467223632317</v>
      </c>
      <c r="K577" s="192"/>
      <c r="L577" s="36"/>
      <c r="M577" s="192">
        <f>(M576/B576*100)</f>
        <v>1.221871873243253</v>
      </c>
      <c r="N577" s="192"/>
      <c r="O577" s="36"/>
      <c r="P577" s="192">
        <f>(P576/B576*100)</f>
        <v>23.979463650232788</v>
      </c>
      <c r="Q577" s="192"/>
      <c r="R577" s="36"/>
      <c r="S577" s="192">
        <f>(S576/B576*100)</f>
        <v>0.82704423893146217</v>
      </c>
      <c r="T577" s="192"/>
      <c r="U577" s="36"/>
      <c r="V577" s="192">
        <f>(V576/B576*100)</f>
        <v>1.4197323606841821</v>
      </c>
      <c r="W577" s="192"/>
      <c r="X577" s="36"/>
      <c r="Y577" s="192">
        <f>(Y576/B576*100)</f>
        <v>21.936823293476916</v>
      </c>
      <c r="Z577" s="192"/>
      <c r="AA577" s="36"/>
      <c r="AB577" s="192">
        <f>(AB576/B576*100)</f>
        <v>0.30455367806035388</v>
      </c>
      <c r="AC577" s="192"/>
      <c r="AD577" s="36"/>
      <c r="AE577" s="192">
        <f>(AE576/B576*100)</f>
        <v>1.3241547243866196</v>
      </c>
      <c r="AF577" s="192"/>
      <c r="AG577" s="36"/>
      <c r="AH577" s="192">
        <f>(AH576/B576*100)</f>
        <v>4.5733762333082728</v>
      </c>
      <c r="AI577" s="192"/>
      <c r="AJ577" s="36"/>
    </row>
    <row r="578" spans="1:36" hidden="1" x14ac:dyDescent="0.2">
      <c r="A578" s="112" t="s">
        <v>95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x14ac:dyDescent="0.3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x14ac:dyDescent="0.2">
      <c r="A587" s="193" t="s">
        <v>56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x14ac:dyDescent="0.2">
      <c r="A588" s="200" t="s">
        <v>131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x14ac:dyDescent="0.2">
      <c r="A589" s="193" t="s">
        <v>110</v>
      </c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/>
      <c r="AE589" s="193"/>
      <c r="AF589" s="193"/>
      <c r="AG589" s="193"/>
      <c r="AH589" s="193"/>
      <c r="AI589" s="193"/>
    </row>
    <row r="590" spans="1:36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thickBot="1" x14ac:dyDescent="0.25"/>
    <row r="592" spans="1:36" ht="24" customHeight="1" thickTop="1" thickBot="1" x14ac:dyDescent="0.25">
      <c r="A592" s="191" t="s">
        <v>33</v>
      </c>
      <c r="B592" s="194" t="s">
        <v>0</v>
      </c>
      <c r="C592" s="194"/>
      <c r="D592" s="194" t="s">
        <v>12</v>
      </c>
      <c r="E592" s="194"/>
      <c r="F592" s="159"/>
      <c r="G592" s="194" t="s">
        <v>13</v>
      </c>
      <c r="H592" s="194"/>
      <c r="I592" s="159"/>
      <c r="J592" s="194" t="s">
        <v>14</v>
      </c>
      <c r="K592" s="194"/>
      <c r="L592" s="159"/>
      <c r="M592" s="194" t="s">
        <v>15</v>
      </c>
      <c r="N592" s="194"/>
      <c r="O592" s="159"/>
      <c r="P592" s="194" t="s">
        <v>27</v>
      </c>
      <c r="Q592" s="194"/>
      <c r="R592" s="159"/>
      <c r="S592" s="194" t="s">
        <v>35</v>
      </c>
      <c r="T592" s="194"/>
      <c r="U592" s="159"/>
      <c r="V592" s="194" t="s">
        <v>16</v>
      </c>
      <c r="W592" s="194"/>
      <c r="X592" s="159"/>
      <c r="Y592" s="194" t="s">
        <v>68</v>
      </c>
      <c r="Z592" s="194"/>
      <c r="AA592" s="159"/>
      <c r="AB592" s="194" t="s">
        <v>34</v>
      </c>
      <c r="AC592" s="194"/>
      <c r="AD592" s="159"/>
      <c r="AE592" s="194" t="s">
        <v>17</v>
      </c>
      <c r="AF592" s="194"/>
      <c r="AG592" s="159"/>
      <c r="AH592" s="194" t="s">
        <v>18</v>
      </c>
      <c r="AI592" s="194"/>
      <c r="AJ592" s="29"/>
    </row>
    <row r="593" spans="1:36" ht="25.5" thickTop="1" thickBot="1" x14ac:dyDescent="0.25">
      <c r="A593" s="198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customHeight="1" thickTop="1" thickBot="1" x14ac:dyDescent="0.25">
      <c r="A594" s="103" t="s">
        <v>88</v>
      </c>
      <c r="B594" s="104">
        <f t="shared" ref="B594:B631" si="154">(D594+G594+J594+M594+P594+S594+V594+Y594+AB594+AE594+AH594)</f>
        <v>630406808.94000006</v>
      </c>
      <c r="C594" s="104">
        <f t="shared" ref="C594:C631" si="155">(E594+H594+K594+N594+Q594+T594+W594+Z594+AC594+AF594+AI594)</f>
        <v>475512615.44999999</v>
      </c>
      <c r="D594" s="103">
        <v>6149678.21</v>
      </c>
      <c r="E594" s="103">
        <v>8580.2800000000007</v>
      </c>
      <c r="F594" s="103">
        <f>+D594+E594</f>
        <v>6158258.4900000002</v>
      </c>
      <c r="G594" s="103">
        <v>94115780.790000007</v>
      </c>
      <c r="H594" s="103">
        <v>142784066.90000001</v>
      </c>
      <c r="I594" s="103">
        <f>+G594+H594</f>
        <v>236899847.69</v>
      </c>
      <c r="J594" s="103">
        <v>732.78</v>
      </c>
      <c r="K594" s="103">
        <v>318204069.33999997</v>
      </c>
      <c r="L594" s="103">
        <f>+J594+K594</f>
        <v>318204802.11999995</v>
      </c>
      <c r="M594" s="103">
        <v>42844262.880000003</v>
      </c>
      <c r="N594" s="103"/>
      <c r="O594" s="103">
        <f>+M594+N594</f>
        <v>42844262.880000003</v>
      </c>
      <c r="P594" s="103">
        <v>236042067.34</v>
      </c>
      <c r="Q594" s="103">
        <v>10546828.17</v>
      </c>
      <c r="R594" s="103">
        <f>+P594+Q594</f>
        <v>246588895.50999999</v>
      </c>
      <c r="S594" s="103">
        <v>1516275.9</v>
      </c>
      <c r="T594" s="103"/>
      <c r="U594" s="103">
        <f>+S594+T594</f>
        <v>1516275.9</v>
      </c>
      <c r="V594" s="103">
        <v>28772811.969999999</v>
      </c>
      <c r="W594" s="103">
        <v>1233263.1399999999</v>
      </c>
      <c r="X594" s="103">
        <f>+V594+W594</f>
        <v>30006075.109999999</v>
      </c>
      <c r="Y594" s="103">
        <v>162354873.34999999</v>
      </c>
      <c r="Z594" s="103">
        <v>389914.13</v>
      </c>
      <c r="AA594" s="103">
        <f>+Y594+Z594</f>
        <v>162744787.47999999</v>
      </c>
      <c r="AB594" s="103"/>
      <c r="AC594" s="103"/>
      <c r="AD594" s="103">
        <f>+AB594+AC594</f>
        <v>0</v>
      </c>
      <c r="AE594" s="103">
        <v>7553106.21</v>
      </c>
      <c r="AF594" s="103"/>
      <c r="AG594" s="103">
        <f>+AE594+AF594</f>
        <v>7553106.21</v>
      </c>
      <c r="AH594" s="103">
        <v>51057219.509999998</v>
      </c>
      <c r="AI594" s="103">
        <v>2345893.4900000002</v>
      </c>
      <c r="AJ594" s="100">
        <f>AH594+AI594</f>
        <v>53403113</v>
      </c>
    </row>
    <row r="595" spans="1:36" ht="15.95" customHeight="1" thickTop="1" thickBot="1" x14ac:dyDescent="0.25">
      <c r="A595" s="52" t="s">
        <v>119</v>
      </c>
      <c r="B595" s="104">
        <f t="shared" si="154"/>
        <v>663003670.5200001</v>
      </c>
      <c r="C595" s="104">
        <f t="shared" si="155"/>
        <v>72453907.340000004</v>
      </c>
      <c r="D595" s="103">
        <v>5961835.4400000004</v>
      </c>
      <c r="E595" s="103">
        <v>1395013.3</v>
      </c>
      <c r="F595" s="103">
        <f t="shared" ref="F595:F631" si="156">+D595+E595</f>
        <v>7356848.7400000002</v>
      </c>
      <c r="G595" s="103">
        <v>121282600.7</v>
      </c>
      <c r="H595" s="103">
        <v>69773404.980000004</v>
      </c>
      <c r="I595" s="103">
        <f t="shared" ref="I595:I631" si="157">+G595+H595</f>
        <v>191056005.68000001</v>
      </c>
      <c r="J595" s="103"/>
      <c r="K595" s="103">
        <v>8887970.3800000008</v>
      </c>
      <c r="L595" s="103">
        <f t="shared" ref="L595:L631" si="158">+J595+K595</f>
        <v>8887970.3800000008</v>
      </c>
      <c r="M595" s="103">
        <v>3470503.7</v>
      </c>
      <c r="N595" s="103">
        <v>1663397.18</v>
      </c>
      <c r="O595" s="103">
        <f t="shared" ref="O595:O631" si="159">+M595+N595</f>
        <v>5133900.88</v>
      </c>
      <c r="P595" s="103">
        <v>217026487.12</v>
      </c>
      <c r="Q595" s="103">
        <v>10197284.52</v>
      </c>
      <c r="R595" s="103">
        <f t="shared" ref="R595:R631" si="160">+P595+Q595</f>
        <v>227223771.64000002</v>
      </c>
      <c r="S595" s="103">
        <v>782379</v>
      </c>
      <c r="T595" s="103"/>
      <c r="U595" s="103">
        <f t="shared" ref="U595:U631" si="161">+S595+T595</f>
        <v>782379</v>
      </c>
      <c r="V595" s="103">
        <v>5608249.6900000004</v>
      </c>
      <c r="W595" s="103">
        <v>7211.33</v>
      </c>
      <c r="X595" s="103">
        <f t="shared" ref="X595:X631" si="162">+V595+W595</f>
        <v>5615461.0200000005</v>
      </c>
      <c r="Y595" s="103">
        <v>258062955.03</v>
      </c>
      <c r="Z595" s="103">
        <v>2310904.25</v>
      </c>
      <c r="AA595" s="103">
        <f t="shared" ref="AA595:AA630" si="163">+Y595+Z595</f>
        <v>260373859.28</v>
      </c>
      <c r="AB595" s="103"/>
      <c r="AC595" s="103"/>
      <c r="AD595" s="103">
        <f t="shared" ref="AD595:AD631" si="164">+AB595+AC595</f>
        <v>0</v>
      </c>
      <c r="AE595" s="103">
        <v>5803121.5899999999</v>
      </c>
      <c r="AF595" s="103"/>
      <c r="AG595" s="103">
        <f t="shared" ref="AG595:AG631" si="165">+AE595+AF595</f>
        <v>5803121.5899999999</v>
      </c>
      <c r="AH595" s="103">
        <v>45005538.25</v>
      </c>
      <c r="AI595" s="103">
        <v>-21781278.600000001</v>
      </c>
      <c r="AJ595" s="100">
        <f t="shared" ref="AJ595:AJ631" si="166">AH595+AI595</f>
        <v>23224259.649999999</v>
      </c>
    </row>
    <row r="596" spans="1:36" ht="15.95" customHeight="1" thickTop="1" thickBot="1" x14ac:dyDescent="0.25">
      <c r="A596" s="52" t="s">
        <v>97</v>
      </c>
      <c r="B596" s="104">
        <f t="shared" si="154"/>
        <v>491773743.67999995</v>
      </c>
      <c r="C596" s="104">
        <f t="shared" si="155"/>
        <v>163989970.94999999</v>
      </c>
      <c r="D596" s="103">
        <v>3108702.69</v>
      </c>
      <c r="E596" s="103"/>
      <c r="F596" s="103">
        <f t="shared" si="156"/>
        <v>3108702.69</v>
      </c>
      <c r="G596" s="103">
        <v>95225715.689999998</v>
      </c>
      <c r="H596" s="103">
        <v>83010361.140000001</v>
      </c>
      <c r="I596" s="103">
        <f t="shared" si="157"/>
        <v>178236076.82999998</v>
      </c>
      <c r="J596" s="103"/>
      <c r="K596" s="103">
        <v>28164131.640000001</v>
      </c>
      <c r="L596" s="103">
        <f t="shared" si="158"/>
        <v>28164131.640000001</v>
      </c>
      <c r="M596" s="103">
        <v>12541696.800000001</v>
      </c>
      <c r="N596" s="103">
        <v>558727.81999999995</v>
      </c>
      <c r="O596" s="103">
        <f t="shared" si="159"/>
        <v>13100424.620000001</v>
      </c>
      <c r="P596" s="103">
        <v>134598488.75</v>
      </c>
      <c r="Q596" s="103">
        <v>23818630.43</v>
      </c>
      <c r="R596" s="103">
        <f t="shared" si="160"/>
        <v>158417119.18000001</v>
      </c>
      <c r="S596" s="103">
        <v>1580394.07</v>
      </c>
      <c r="T596" s="103"/>
      <c r="U596" s="103">
        <f t="shared" si="161"/>
        <v>1580394.07</v>
      </c>
      <c r="V596" s="103">
        <v>6139006.9800000004</v>
      </c>
      <c r="W596" s="103">
        <v>301127.82</v>
      </c>
      <c r="X596" s="103">
        <f t="shared" si="162"/>
        <v>6440134.8000000007</v>
      </c>
      <c r="Y596" s="103">
        <v>229934307.44999999</v>
      </c>
      <c r="Z596" s="103">
        <v>1491743.89</v>
      </c>
      <c r="AA596" s="103">
        <f t="shared" si="163"/>
        <v>231426051.33999997</v>
      </c>
      <c r="AB596" s="103"/>
      <c r="AC596" s="103"/>
      <c r="AD596" s="103">
        <f t="shared" si="164"/>
        <v>0</v>
      </c>
      <c r="AE596" s="103">
        <v>6109040.9500000002</v>
      </c>
      <c r="AF596" s="103">
        <v>34259.49</v>
      </c>
      <c r="AG596" s="103">
        <f t="shared" si="165"/>
        <v>6143300.4400000004</v>
      </c>
      <c r="AH596" s="103">
        <v>2536390.2999999998</v>
      </c>
      <c r="AI596" s="103">
        <v>26610988.719999999</v>
      </c>
      <c r="AJ596" s="100">
        <f t="shared" si="166"/>
        <v>29147379.02</v>
      </c>
    </row>
    <row r="597" spans="1:36" ht="15.95" customHeight="1" thickTop="1" thickBot="1" x14ac:dyDescent="0.25">
      <c r="A597" s="52" t="s">
        <v>94</v>
      </c>
      <c r="B597" s="104">
        <f t="shared" si="154"/>
        <v>378683097.02000004</v>
      </c>
      <c r="C597" s="104">
        <f t="shared" si="155"/>
        <v>54229571.079999998</v>
      </c>
      <c r="D597" s="103">
        <v>1310458.24</v>
      </c>
      <c r="E597" s="103"/>
      <c r="F597" s="103">
        <f t="shared" si="156"/>
        <v>1310458.24</v>
      </c>
      <c r="G597" s="103">
        <v>14328182.550000001</v>
      </c>
      <c r="H597" s="103">
        <v>30921.119999999999</v>
      </c>
      <c r="I597" s="103">
        <f t="shared" si="157"/>
        <v>14359103.67</v>
      </c>
      <c r="J597" s="103">
        <v>287312.73</v>
      </c>
      <c r="K597" s="103">
        <v>9941895.5299999993</v>
      </c>
      <c r="L597" s="103">
        <f t="shared" si="158"/>
        <v>10229208.26</v>
      </c>
      <c r="M597" s="103">
        <v>2059314.18</v>
      </c>
      <c r="N597" s="103">
        <v>468254</v>
      </c>
      <c r="O597" s="103">
        <f t="shared" si="159"/>
        <v>2527568.1799999997</v>
      </c>
      <c r="P597" s="103">
        <v>165487990.43000001</v>
      </c>
      <c r="Q597" s="103">
        <v>40968200.5</v>
      </c>
      <c r="R597" s="103">
        <f t="shared" si="160"/>
        <v>206456190.93000001</v>
      </c>
      <c r="S597" s="103">
        <v>5078504.08</v>
      </c>
      <c r="T597" s="103"/>
      <c r="U597" s="103">
        <f t="shared" si="161"/>
        <v>5078504.08</v>
      </c>
      <c r="V597" s="103">
        <v>7143518.0999999996</v>
      </c>
      <c r="W597" s="103">
        <v>516233.42</v>
      </c>
      <c r="X597" s="103">
        <f t="shared" si="162"/>
        <v>7659751.5199999996</v>
      </c>
      <c r="Y597" s="103">
        <v>117188636.29000001</v>
      </c>
      <c r="Z597" s="103">
        <v>435395.62</v>
      </c>
      <c r="AA597" s="103">
        <f t="shared" si="163"/>
        <v>117624031.91000001</v>
      </c>
      <c r="AB597" s="103"/>
      <c r="AC597" s="103"/>
      <c r="AD597" s="103">
        <f t="shared" si="164"/>
        <v>0</v>
      </c>
      <c r="AE597" s="103">
        <v>6884393.5999999996</v>
      </c>
      <c r="AF597" s="103">
        <v>76481.05</v>
      </c>
      <c r="AG597" s="103">
        <f t="shared" si="165"/>
        <v>6960874.6499999994</v>
      </c>
      <c r="AH597" s="103">
        <v>58914786.82</v>
      </c>
      <c r="AI597" s="103">
        <v>1792189.84</v>
      </c>
      <c r="AJ597" s="100">
        <f t="shared" si="166"/>
        <v>60706976.660000004</v>
      </c>
    </row>
    <row r="598" spans="1:36" ht="15.95" customHeight="1" thickTop="1" thickBot="1" x14ac:dyDescent="0.25">
      <c r="A598" s="52" t="s">
        <v>89</v>
      </c>
      <c r="B598" s="104">
        <f t="shared" si="154"/>
        <v>348370444.93000001</v>
      </c>
      <c r="C598" s="104">
        <f t="shared" si="155"/>
        <v>163247482.91</v>
      </c>
      <c r="D598" s="103">
        <v>506973.83</v>
      </c>
      <c r="E598" s="103"/>
      <c r="F598" s="103">
        <f t="shared" si="156"/>
        <v>506973.83</v>
      </c>
      <c r="G598" s="103">
        <v>17474957.140000001</v>
      </c>
      <c r="H598" s="103"/>
      <c r="I598" s="103">
        <f t="shared" si="157"/>
        <v>17474957.140000001</v>
      </c>
      <c r="J598" s="103">
        <v>16810.41</v>
      </c>
      <c r="K598" s="103">
        <v>132486460.88</v>
      </c>
      <c r="L598" s="103">
        <f t="shared" si="158"/>
        <v>132503271.28999999</v>
      </c>
      <c r="M598" s="103">
        <v>3479798.02</v>
      </c>
      <c r="N598" s="103">
        <v>55059</v>
      </c>
      <c r="O598" s="103">
        <f t="shared" si="159"/>
        <v>3534857.02</v>
      </c>
      <c r="P598" s="103">
        <v>145392780.52000001</v>
      </c>
      <c r="Q598" s="103">
        <v>26561248.07</v>
      </c>
      <c r="R598" s="103">
        <f t="shared" si="160"/>
        <v>171954028.59</v>
      </c>
      <c r="S598" s="103">
        <v>3449722.77</v>
      </c>
      <c r="T598" s="103"/>
      <c r="U598" s="103">
        <f t="shared" si="161"/>
        <v>3449722.77</v>
      </c>
      <c r="V598" s="103">
        <v>5665971.6600000001</v>
      </c>
      <c r="W598" s="103">
        <v>358150.40000000002</v>
      </c>
      <c r="X598" s="103">
        <f t="shared" si="162"/>
        <v>6024122.0600000005</v>
      </c>
      <c r="Y598" s="103">
        <v>141859006.44</v>
      </c>
      <c r="Z598" s="103">
        <v>1320673.48</v>
      </c>
      <c r="AA598" s="103">
        <f t="shared" si="163"/>
        <v>143179679.91999999</v>
      </c>
      <c r="AB598" s="103"/>
      <c r="AC598" s="103"/>
      <c r="AD598" s="103">
        <f t="shared" si="164"/>
        <v>0</v>
      </c>
      <c r="AE598" s="103">
        <v>5173590.83</v>
      </c>
      <c r="AF598" s="103">
        <v>161497.53</v>
      </c>
      <c r="AG598" s="103">
        <f t="shared" si="165"/>
        <v>5335088.3600000003</v>
      </c>
      <c r="AH598" s="103">
        <v>25350833.309999999</v>
      </c>
      <c r="AI598" s="103">
        <v>2304393.5499999998</v>
      </c>
      <c r="AJ598" s="100">
        <f t="shared" si="166"/>
        <v>27655226.859999999</v>
      </c>
    </row>
    <row r="599" spans="1:36" ht="15.95" hidden="1" customHeight="1" thickTop="1" thickBot="1" x14ac:dyDescent="0.25">
      <c r="A599" s="52" t="s">
        <v>87</v>
      </c>
      <c r="B599" s="104">
        <f t="shared" si="154"/>
        <v>0</v>
      </c>
      <c r="C599" s="104">
        <f t="shared" si="155"/>
        <v>0</v>
      </c>
      <c r="D599" s="103"/>
      <c r="E599" s="103"/>
      <c r="F599" s="103">
        <f t="shared" si="156"/>
        <v>0</v>
      </c>
      <c r="G599" s="103"/>
      <c r="H599" s="103"/>
      <c r="I599" s="103">
        <f t="shared" si="157"/>
        <v>0</v>
      </c>
      <c r="J599" s="103"/>
      <c r="K599" s="103"/>
      <c r="L599" s="103">
        <f t="shared" si="158"/>
        <v>0</v>
      </c>
      <c r="M599" s="103"/>
      <c r="N599" s="103"/>
      <c r="O599" s="103">
        <f t="shared" si="159"/>
        <v>0</v>
      </c>
      <c r="P599" s="103"/>
      <c r="Q599" s="103"/>
      <c r="R599" s="103">
        <f t="shared" si="160"/>
        <v>0</v>
      </c>
      <c r="S599" s="103"/>
      <c r="T599" s="103"/>
      <c r="U599" s="103">
        <f t="shared" si="161"/>
        <v>0</v>
      </c>
      <c r="V599" s="103"/>
      <c r="W599" s="103"/>
      <c r="X599" s="103">
        <f t="shared" si="162"/>
        <v>0</v>
      </c>
      <c r="Y599" s="103"/>
      <c r="Z599" s="103"/>
      <c r="AA599" s="103">
        <f t="shared" si="163"/>
        <v>0</v>
      </c>
      <c r="AB599" s="103"/>
      <c r="AC599" s="103"/>
      <c r="AD599" s="103">
        <f t="shared" si="164"/>
        <v>0</v>
      </c>
      <c r="AE599" s="103"/>
      <c r="AF599" s="103"/>
      <c r="AG599" s="103">
        <f t="shared" si="165"/>
        <v>0</v>
      </c>
      <c r="AH599" s="103"/>
      <c r="AI599" s="103"/>
      <c r="AJ599" s="100">
        <f t="shared" si="166"/>
        <v>0</v>
      </c>
    </row>
    <row r="600" spans="1:36" ht="15.95" customHeight="1" thickTop="1" thickBot="1" x14ac:dyDescent="0.25">
      <c r="A600" s="52" t="s">
        <v>91</v>
      </c>
      <c r="B600" s="104">
        <f t="shared" si="154"/>
        <v>107499989.70999999</v>
      </c>
      <c r="C600" s="104">
        <f t="shared" si="155"/>
        <v>21558.04</v>
      </c>
      <c r="D600" s="103"/>
      <c r="E600" s="103"/>
      <c r="F600" s="103">
        <f t="shared" si="156"/>
        <v>0</v>
      </c>
      <c r="G600" s="103">
        <v>85506.34</v>
      </c>
      <c r="H600" s="103"/>
      <c r="I600" s="103">
        <f t="shared" si="157"/>
        <v>85506.34</v>
      </c>
      <c r="J600" s="103"/>
      <c r="K600" s="103"/>
      <c r="L600" s="103">
        <f t="shared" si="158"/>
        <v>0</v>
      </c>
      <c r="M600" s="103">
        <v>41317.870000000003</v>
      </c>
      <c r="N600" s="103"/>
      <c r="O600" s="103">
        <f t="shared" si="159"/>
        <v>41317.870000000003</v>
      </c>
      <c r="P600" s="103">
        <v>15828209.43</v>
      </c>
      <c r="Q600" s="103">
        <v>0.04</v>
      </c>
      <c r="R600" s="103">
        <f t="shared" si="160"/>
        <v>15828209.469999999</v>
      </c>
      <c r="S600" s="103">
        <v>364527.59</v>
      </c>
      <c r="T600" s="103"/>
      <c r="U600" s="103">
        <f t="shared" si="161"/>
        <v>364527.59</v>
      </c>
      <c r="V600" s="103">
        <v>610098.71</v>
      </c>
      <c r="W600" s="103"/>
      <c r="X600" s="103">
        <f t="shared" si="162"/>
        <v>610098.71</v>
      </c>
      <c r="Y600" s="103">
        <v>81374440.439999998</v>
      </c>
      <c r="Z600" s="103">
        <v>21374.83</v>
      </c>
      <c r="AA600" s="103">
        <f t="shared" si="163"/>
        <v>81395815.269999996</v>
      </c>
      <c r="AB600" s="103"/>
      <c r="AC600" s="103"/>
      <c r="AD600" s="103">
        <f t="shared" si="164"/>
        <v>0</v>
      </c>
      <c r="AE600" s="103">
        <v>3474803.32</v>
      </c>
      <c r="AF600" s="103">
        <v>181.98</v>
      </c>
      <c r="AG600" s="103">
        <f t="shared" si="165"/>
        <v>3474985.3</v>
      </c>
      <c r="AH600" s="103">
        <v>5721086.0099999998</v>
      </c>
      <c r="AI600" s="103">
        <v>1.19</v>
      </c>
      <c r="AJ600" s="100">
        <f t="shared" si="166"/>
        <v>5721087.2000000002</v>
      </c>
    </row>
    <row r="601" spans="1:36" ht="15.95" customHeight="1" thickTop="1" thickBot="1" x14ac:dyDescent="0.25">
      <c r="A601" s="52" t="s">
        <v>162</v>
      </c>
      <c r="B601" s="104">
        <f t="shared" si="154"/>
        <v>17124439.240000002</v>
      </c>
      <c r="C601" s="104">
        <f t="shared" si="155"/>
        <v>96095816.420000002</v>
      </c>
      <c r="D601" s="103"/>
      <c r="E601" s="103"/>
      <c r="F601" s="103">
        <f t="shared" si="156"/>
        <v>0</v>
      </c>
      <c r="G601" s="103">
        <v>2827044.49</v>
      </c>
      <c r="H601" s="103">
        <v>96095816.420000002</v>
      </c>
      <c r="I601" s="103">
        <f t="shared" si="157"/>
        <v>98922860.909999996</v>
      </c>
      <c r="J601" s="103"/>
      <c r="K601" s="103"/>
      <c r="L601" s="103">
        <f t="shared" si="158"/>
        <v>0</v>
      </c>
      <c r="M601" s="103">
        <v>1408459.53</v>
      </c>
      <c r="N601" s="103"/>
      <c r="O601" s="103">
        <f t="shared" si="159"/>
        <v>1408459.53</v>
      </c>
      <c r="P601" s="103">
        <v>7874504.5499999998</v>
      </c>
      <c r="Q601" s="103"/>
      <c r="R601" s="103">
        <f t="shared" si="160"/>
        <v>7874504.5499999998</v>
      </c>
      <c r="S601" s="103"/>
      <c r="T601" s="103"/>
      <c r="U601" s="103">
        <f t="shared" si="161"/>
        <v>0</v>
      </c>
      <c r="V601" s="103"/>
      <c r="W601" s="103"/>
      <c r="X601" s="103">
        <f t="shared" si="162"/>
        <v>0</v>
      </c>
      <c r="Y601" s="103"/>
      <c r="Z601" s="103"/>
      <c r="AA601" s="103">
        <f t="shared" si="163"/>
        <v>0</v>
      </c>
      <c r="AB601" s="103"/>
      <c r="AC601" s="103"/>
      <c r="AD601" s="103">
        <f t="shared" si="164"/>
        <v>0</v>
      </c>
      <c r="AE601" s="103"/>
      <c r="AF601" s="103"/>
      <c r="AG601" s="103">
        <f t="shared" si="165"/>
        <v>0</v>
      </c>
      <c r="AH601" s="103">
        <v>5014430.67</v>
      </c>
      <c r="AI601" s="152"/>
      <c r="AJ601" s="100">
        <f t="shared" si="166"/>
        <v>5014430.67</v>
      </c>
    </row>
    <row r="602" spans="1:36" ht="15.95" customHeight="1" thickTop="1" thickBot="1" x14ac:dyDescent="0.25">
      <c r="A602" s="52" t="s">
        <v>78</v>
      </c>
      <c r="B602" s="104">
        <f t="shared" si="154"/>
        <v>88847352.519999996</v>
      </c>
      <c r="C602" s="104">
        <f t="shared" si="155"/>
        <v>12544.32</v>
      </c>
      <c r="D602" s="103"/>
      <c r="E602" s="103"/>
      <c r="F602" s="103">
        <f t="shared" si="156"/>
        <v>0</v>
      </c>
      <c r="G602" s="103">
        <v>85896.88</v>
      </c>
      <c r="H602" s="103"/>
      <c r="I602" s="103">
        <f t="shared" si="157"/>
        <v>85896.88</v>
      </c>
      <c r="J602" s="103"/>
      <c r="K602" s="103"/>
      <c r="L602" s="103">
        <f t="shared" si="158"/>
        <v>0</v>
      </c>
      <c r="M602" s="103"/>
      <c r="N602" s="103"/>
      <c r="O602" s="103">
        <f t="shared" si="159"/>
        <v>0</v>
      </c>
      <c r="P602" s="103">
        <v>261519.96</v>
      </c>
      <c r="Q602" s="103"/>
      <c r="R602" s="103">
        <f t="shared" si="160"/>
        <v>261519.96</v>
      </c>
      <c r="S602" s="103">
        <v>193311.21</v>
      </c>
      <c r="T602" s="103"/>
      <c r="U602" s="103">
        <f t="shared" si="161"/>
        <v>193311.21</v>
      </c>
      <c r="V602" s="103">
        <v>2420424.04</v>
      </c>
      <c r="W602" s="103"/>
      <c r="X602" s="103">
        <f t="shared" si="162"/>
        <v>2420424.04</v>
      </c>
      <c r="Y602" s="103">
        <v>84982324.209999993</v>
      </c>
      <c r="Z602" s="103">
        <v>12544.32</v>
      </c>
      <c r="AA602" s="103">
        <f t="shared" si="163"/>
        <v>84994868.529999986</v>
      </c>
      <c r="AB602" s="103"/>
      <c r="AC602" s="103"/>
      <c r="AD602" s="103">
        <f t="shared" si="164"/>
        <v>0</v>
      </c>
      <c r="AE602" s="103">
        <v>837246.57</v>
      </c>
      <c r="AF602" s="103"/>
      <c r="AG602" s="103">
        <f t="shared" si="165"/>
        <v>837246.57</v>
      </c>
      <c r="AH602" s="103">
        <v>66629.649999999994</v>
      </c>
      <c r="AI602" s="103"/>
      <c r="AJ602" s="100">
        <f t="shared" si="166"/>
        <v>66629.649999999994</v>
      </c>
    </row>
    <row r="603" spans="1:36" ht="15.95" customHeight="1" thickTop="1" thickBot="1" x14ac:dyDescent="0.25">
      <c r="A603" s="52" t="s">
        <v>93</v>
      </c>
      <c r="B603" s="104">
        <f t="shared" si="154"/>
        <v>14161028.93</v>
      </c>
      <c r="C603" s="104">
        <f t="shared" si="155"/>
        <v>206145609.56</v>
      </c>
      <c r="D603" s="103">
        <v>13948361.25</v>
      </c>
      <c r="E603" s="103"/>
      <c r="F603" s="103">
        <f t="shared" si="156"/>
        <v>13948361.25</v>
      </c>
      <c r="G603" s="103">
        <v>212667.68</v>
      </c>
      <c r="H603" s="103">
        <v>147559.15</v>
      </c>
      <c r="I603" s="103">
        <f t="shared" si="157"/>
        <v>360226.82999999996</v>
      </c>
      <c r="J603" s="103"/>
      <c r="K603" s="103">
        <v>205998050.41</v>
      </c>
      <c r="L603" s="103">
        <f t="shared" si="158"/>
        <v>205998050.41</v>
      </c>
      <c r="M603" s="103"/>
      <c r="N603" s="103"/>
      <c r="O603" s="103">
        <f t="shared" si="159"/>
        <v>0</v>
      </c>
      <c r="P603" s="103"/>
      <c r="Q603" s="103"/>
      <c r="R603" s="103">
        <f t="shared" si="160"/>
        <v>0</v>
      </c>
      <c r="S603" s="103"/>
      <c r="T603" s="103"/>
      <c r="U603" s="103">
        <f t="shared" si="161"/>
        <v>0</v>
      </c>
      <c r="V603" s="103"/>
      <c r="W603" s="103"/>
      <c r="X603" s="103">
        <f t="shared" si="162"/>
        <v>0</v>
      </c>
      <c r="Y603" s="103"/>
      <c r="Z603" s="103"/>
      <c r="AA603" s="103">
        <f t="shared" si="163"/>
        <v>0</v>
      </c>
      <c r="AB603" s="103"/>
      <c r="AC603" s="103"/>
      <c r="AD603" s="103">
        <f t="shared" si="164"/>
        <v>0</v>
      </c>
      <c r="AE603" s="103"/>
      <c r="AF603" s="103"/>
      <c r="AG603" s="103">
        <f t="shared" si="165"/>
        <v>0</v>
      </c>
      <c r="AH603" s="103"/>
      <c r="AI603" s="103"/>
      <c r="AJ603" s="100">
        <f t="shared" si="166"/>
        <v>0</v>
      </c>
    </row>
    <row r="604" spans="1:36" ht="15.95" customHeight="1" thickTop="1" thickBot="1" x14ac:dyDescent="0.25">
      <c r="A604" s="52" t="s">
        <v>96</v>
      </c>
      <c r="B604" s="104">
        <f t="shared" si="154"/>
        <v>8223980.0199999996</v>
      </c>
      <c r="C604" s="104">
        <f t="shared" si="155"/>
        <v>0</v>
      </c>
      <c r="D604" s="103">
        <v>44810.720000000001</v>
      </c>
      <c r="E604" s="103"/>
      <c r="F604" s="103">
        <f t="shared" si="156"/>
        <v>44810.720000000001</v>
      </c>
      <c r="G604" s="103">
        <v>65756.05</v>
      </c>
      <c r="H604" s="103"/>
      <c r="I604" s="103">
        <f t="shared" si="157"/>
        <v>65756.05</v>
      </c>
      <c r="J604" s="103"/>
      <c r="K604" s="103"/>
      <c r="L604" s="103">
        <f t="shared" si="158"/>
        <v>0</v>
      </c>
      <c r="M604" s="103">
        <v>16850.68</v>
      </c>
      <c r="N604" s="103"/>
      <c r="O604" s="103">
        <f t="shared" si="159"/>
        <v>16850.68</v>
      </c>
      <c r="P604" s="103">
        <v>2176239.3199999998</v>
      </c>
      <c r="Q604" s="103"/>
      <c r="R604" s="103">
        <f t="shared" si="160"/>
        <v>2176239.3199999998</v>
      </c>
      <c r="S604" s="103"/>
      <c r="T604" s="103"/>
      <c r="U604" s="103">
        <f t="shared" si="161"/>
        <v>0</v>
      </c>
      <c r="V604" s="103">
        <v>187300.97</v>
      </c>
      <c r="W604" s="103"/>
      <c r="X604" s="103">
        <f t="shared" si="162"/>
        <v>187300.97</v>
      </c>
      <c r="Y604" s="103">
        <v>5088122.5999999996</v>
      </c>
      <c r="Z604" s="103"/>
      <c r="AA604" s="103">
        <f t="shared" si="163"/>
        <v>5088122.5999999996</v>
      </c>
      <c r="AB604" s="103"/>
      <c r="AC604" s="103"/>
      <c r="AD604" s="103">
        <f t="shared" si="164"/>
        <v>0</v>
      </c>
      <c r="AE604" s="103">
        <v>79120.45</v>
      </c>
      <c r="AF604" s="103"/>
      <c r="AG604" s="103">
        <f t="shared" si="165"/>
        <v>79120.45</v>
      </c>
      <c r="AH604" s="103">
        <v>565779.23</v>
      </c>
      <c r="AI604" s="103"/>
      <c r="AJ604" s="100">
        <f t="shared" si="166"/>
        <v>565779.23</v>
      </c>
    </row>
    <row r="605" spans="1:36" ht="15.95" customHeight="1" thickTop="1" thickBot="1" x14ac:dyDescent="0.25">
      <c r="A605" s="52" t="s">
        <v>83</v>
      </c>
      <c r="B605" s="104">
        <f t="shared" si="154"/>
        <v>26725374.550000001</v>
      </c>
      <c r="C605" s="104">
        <f t="shared" si="155"/>
        <v>0</v>
      </c>
      <c r="D605" s="103"/>
      <c r="E605" s="103"/>
      <c r="F605" s="103">
        <f t="shared" si="156"/>
        <v>0</v>
      </c>
      <c r="G605" s="103"/>
      <c r="H605" s="103"/>
      <c r="I605" s="103">
        <f t="shared" si="157"/>
        <v>0</v>
      </c>
      <c r="J605" s="103"/>
      <c r="K605" s="103"/>
      <c r="L605" s="103">
        <f t="shared" si="158"/>
        <v>0</v>
      </c>
      <c r="M605" s="103"/>
      <c r="N605" s="103"/>
      <c r="O605" s="103">
        <f t="shared" si="159"/>
        <v>0</v>
      </c>
      <c r="P605" s="103">
        <v>3000</v>
      </c>
      <c r="Q605" s="103"/>
      <c r="R605" s="103">
        <f t="shared" si="160"/>
        <v>3000</v>
      </c>
      <c r="S605" s="103"/>
      <c r="T605" s="103"/>
      <c r="U605" s="103">
        <f t="shared" si="161"/>
        <v>0</v>
      </c>
      <c r="V605" s="103"/>
      <c r="W605" s="103"/>
      <c r="X605" s="103">
        <f t="shared" si="162"/>
        <v>0</v>
      </c>
      <c r="Y605" s="103">
        <v>26720478</v>
      </c>
      <c r="Z605" s="103"/>
      <c r="AA605" s="103">
        <f t="shared" si="163"/>
        <v>26720478</v>
      </c>
      <c r="AB605" s="103"/>
      <c r="AC605" s="103"/>
      <c r="AD605" s="103">
        <f t="shared" si="164"/>
        <v>0</v>
      </c>
      <c r="AE605" s="103">
        <v>1896.55</v>
      </c>
      <c r="AF605" s="103"/>
      <c r="AG605" s="103">
        <f t="shared" si="165"/>
        <v>1896.55</v>
      </c>
      <c r="AH605" s="103"/>
      <c r="AI605" s="103"/>
      <c r="AJ605" s="100">
        <f t="shared" si="166"/>
        <v>0</v>
      </c>
    </row>
    <row r="606" spans="1:36" ht="15.95" customHeight="1" thickTop="1" thickBot="1" x14ac:dyDescent="0.25">
      <c r="A606" s="52" t="s">
        <v>164</v>
      </c>
      <c r="B606" s="104">
        <f t="shared" si="154"/>
        <v>10908.619999999999</v>
      </c>
      <c r="C606" s="104">
        <f t="shared" si="155"/>
        <v>10406</v>
      </c>
      <c r="D606" s="103">
        <v>2413.79</v>
      </c>
      <c r="E606" s="103"/>
      <c r="F606" s="103">
        <f t="shared" si="156"/>
        <v>2413.79</v>
      </c>
      <c r="G606" s="103"/>
      <c r="H606" s="103"/>
      <c r="I606" s="103">
        <f t="shared" si="157"/>
        <v>0</v>
      </c>
      <c r="J606" s="103"/>
      <c r="K606" s="103">
        <v>10406</v>
      </c>
      <c r="L606" s="103">
        <f t="shared" si="158"/>
        <v>10406</v>
      </c>
      <c r="M606" s="103"/>
      <c r="N606" s="103"/>
      <c r="O606" s="103">
        <f t="shared" si="159"/>
        <v>0</v>
      </c>
      <c r="P606" s="103"/>
      <c r="Q606" s="103"/>
      <c r="R606" s="103">
        <f t="shared" si="160"/>
        <v>0</v>
      </c>
      <c r="S606" s="103"/>
      <c r="T606" s="103"/>
      <c r="U606" s="103">
        <f t="shared" si="161"/>
        <v>0</v>
      </c>
      <c r="V606" s="103"/>
      <c r="W606" s="103"/>
      <c r="X606" s="103">
        <f t="shared" si="162"/>
        <v>0</v>
      </c>
      <c r="Y606" s="103"/>
      <c r="Z606" s="103"/>
      <c r="AA606" s="103">
        <f t="shared" si="163"/>
        <v>0</v>
      </c>
      <c r="AB606" s="103"/>
      <c r="AC606" s="103"/>
      <c r="AD606" s="103">
        <f t="shared" si="164"/>
        <v>0</v>
      </c>
      <c r="AE606" s="103"/>
      <c r="AF606" s="103"/>
      <c r="AG606" s="103">
        <f t="shared" si="165"/>
        <v>0</v>
      </c>
      <c r="AH606" s="103">
        <v>8494.83</v>
      </c>
      <c r="AI606" s="103"/>
      <c r="AJ606" s="100">
        <f t="shared" si="166"/>
        <v>8494.83</v>
      </c>
    </row>
    <row r="607" spans="1:36" ht="15.95" customHeight="1" thickTop="1" thickBot="1" x14ac:dyDescent="0.25">
      <c r="A607" s="52" t="s">
        <v>81</v>
      </c>
      <c r="B607" s="104">
        <f t="shared" si="154"/>
        <v>34519378.659999996</v>
      </c>
      <c r="C607" s="104">
        <f t="shared" si="155"/>
        <v>143425.89000000001</v>
      </c>
      <c r="D607" s="103"/>
      <c r="E607" s="103"/>
      <c r="F607" s="103">
        <f t="shared" si="156"/>
        <v>0</v>
      </c>
      <c r="G607" s="103">
        <v>13595363.27</v>
      </c>
      <c r="H607" s="103">
        <v>81475.89</v>
      </c>
      <c r="I607" s="103">
        <f t="shared" si="157"/>
        <v>13676839.16</v>
      </c>
      <c r="J607" s="103"/>
      <c r="K607" s="103"/>
      <c r="L607" s="103">
        <f t="shared" si="158"/>
        <v>0</v>
      </c>
      <c r="M607" s="103"/>
      <c r="N607" s="103"/>
      <c r="O607" s="103">
        <f t="shared" si="159"/>
        <v>0</v>
      </c>
      <c r="P607" s="103">
        <v>4278600.04</v>
      </c>
      <c r="Q607" s="103"/>
      <c r="R607" s="103">
        <f t="shared" si="160"/>
        <v>4278600.04</v>
      </c>
      <c r="S607" s="103"/>
      <c r="T607" s="103"/>
      <c r="U607" s="103">
        <f t="shared" si="161"/>
        <v>0</v>
      </c>
      <c r="V607" s="103">
        <v>3055.29</v>
      </c>
      <c r="W607" s="103"/>
      <c r="X607" s="103">
        <f t="shared" si="162"/>
        <v>3055.29</v>
      </c>
      <c r="Y607" s="103">
        <v>14761060.869999999</v>
      </c>
      <c r="Z607" s="103"/>
      <c r="AA607" s="103">
        <f t="shared" si="163"/>
        <v>14761060.869999999</v>
      </c>
      <c r="AB607" s="103"/>
      <c r="AC607" s="103"/>
      <c r="AD607" s="103">
        <f t="shared" si="164"/>
        <v>0</v>
      </c>
      <c r="AE607" s="103">
        <v>1351198</v>
      </c>
      <c r="AF607" s="103"/>
      <c r="AG607" s="103">
        <f t="shared" si="165"/>
        <v>1351198</v>
      </c>
      <c r="AH607" s="103">
        <v>530101.18999999994</v>
      </c>
      <c r="AI607" s="103">
        <v>61950</v>
      </c>
      <c r="AJ607" s="100">
        <f t="shared" si="166"/>
        <v>592051.18999999994</v>
      </c>
    </row>
    <row r="608" spans="1:36" ht="15.95" customHeight="1" thickTop="1" thickBot="1" x14ac:dyDescent="0.25">
      <c r="A608" s="52" t="s">
        <v>80</v>
      </c>
      <c r="B608" s="104">
        <f t="shared" si="154"/>
        <v>28207974.890000001</v>
      </c>
      <c r="C608" s="104">
        <f t="shared" si="155"/>
        <v>8724049.2800000012</v>
      </c>
      <c r="D608" s="103">
        <v>862.06</v>
      </c>
      <c r="E608" s="103">
        <v>6292310.4000000004</v>
      </c>
      <c r="F608" s="103">
        <f t="shared" si="156"/>
        <v>6293172.46</v>
      </c>
      <c r="G608" s="103">
        <v>2486683.3199999998</v>
      </c>
      <c r="H608" s="103">
        <v>2431738.8799999999</v>
      </c>
      <c r="I608" s="103">
        <f t="shared" si="157"/>
        <v>4918422.1999999993</v>
      </c>
      <c r="J608" s="103"/>
      <c r="K608" s="103"/>
      <c r="L608" s="103">
        <f t="shared" si="158"/>
        <v>0</v>
      </c>
      <c r="M608" s="103"/>
      <c r="N608" s="103"/>
      <c r="O608" s="103">
        <f t="shared" si="159"/>
        <v>0</v>
      </c>
      <c r="P608" s="103">
        <v>2311919.13</v>
      </c>
      <c r="Q608" s="103"/>
      <c r="R608" s="103">
        <f t="shared" si="160"/>
        <v>2311919.13</v>
      </c>
      <c r="S608" s="103">
        <v>265886.76</v>
      </c>
      <c r="T608" s="103"/>
      <c r="U608" s="103">
        <f t="shared" si="161"/>
        <v>265886.76</v>
      </c>
      <c r="V608" s="103">
        <v>43863.38</v>
      </c>
      <c r="W608" s="103"/>
      <c r="X608" s="103">
        <f t="shared" si="162"/>
        <v>43863.38</v>
      </c>
      <c r="Y608" s="103">
        <v>19479693.640000001</v>
      </c>
      <c r="Z608" s="103"/>
      <c r="AA608" s="103">
        <f t="shared" si="163"/>
        <v>19479693.640000001</v>
      </c>
      <c r="AB608" s="103"/>
      <c r="AC608" s="103"/>
      <c r="AD608" s="103">
        <f t="shared" si="164"/>
        <v>0</v>
      </c>
      <c r="AE608" s="103">
        <v>1189933.3400000001</v>
      </c>
      <c r="AF608" s="103"/>
      <c r="AG608" s="103">
        <f t="shared" si="165"/>
        <v>1189933.3400000001</v>
      </c>
      <c r="AH608" s="103">
        <v>2429133.2599999998</v>
      </c>
      <c r="AI608" s="103"/>
      <c r="AJ608" s="100">
        <f t="shared" si="166"/>
        <v>2429133.2599999998</v>
      </c>
    </row>
    <row r="609" spans="1:36" ht="15.95" customHeight="1" thickTop="1" thickBot="1" x14ac:dyDescent="0.25">
      <c r="A609" s="52" t="s">
        <v>104</v>
      </c>
      <c r="B609" s="104">
        <f t="shared" si="154"/>
        <v>57896133.160000004</v>
      </c>
      <c r="C609" s="104">
        <f t="shared" si="155"/>
        <v>0</v>
      </c>
      <c r="D609" s="103"/>
      <c r="E609" s="103"/>
      <c r="F609" s="103">
        <f t="shared" si="156"/>
        <v>0</v>
      </c>
      <c r="G609" s="103">
        <v>52289.23</v>
      </c>
      <c r="H609" s="103"/>
      <c r="I609" s="103">
        <f t="shared" si="157"/>
        <v>52289.23</v>
      </c>
      <c r="J609" s="103"/>
      <c r="K609" s="103"/>
      <c r="L609" s="103">
        <f t="shared" si="158"/>
        <v>0</v>
      </c>
      <c r="M609" s="103"/>
      <c r="N609" s="103"/>
      <c r="O609" s="103">
        <f t="shared" si="159"/>
        <v>0</v>
      </c>
      <c r="P609" s="103">
        <v>128208.18</v>
      </c>
      <c r="Q609" s="103"/>
      <c r="R609" s="103">
        <f t="shared" si="160"/>
        <v>128208.18</v>
      </c>
      <c r="S609" s="103">
        <v>19258.62</v>
      </c>
      <c r="T609" s="103"/>
      <c r="U609" s="103">
        <f t="shared" si="161"/>
        <v>19258.62</v>
      </c>
      <c r="V609" s="103">
        <v>310540.32</v>
      </c>
      <c r="W609" s="103"/>
      <c r="X609" s="103">
        <f t="shared" si="162"/>
        <v>310540.32</v>
      </c>
      <c r="Y609" s="103">
        <v>48775045.170000002</v>
      </c>
      <c r="Z609" s="103"/>
      <c r="AA609" s="103">
        <f t="shared" si="163"/>
        <v>48775045.170000002</v>
      </c>
      <c r="AB609" s="103"/>
      <c r="AC609" s="103"/>
      <c r="AD609" s="103">
        <f t="shared" si="164"/>
        <v>0</v>
      </c>
      <c r="AE609" s="103">
        <v>8458502.6600000001</v>
      </c>
      <c r="AF609" s="103"/>
      <c r="AG609" s="103">
        <f t="shared" si="165"/>
        <v>8458502.6600000001</v>
      </c>
      <c r="AH609" s="103">
        <v>152288.98000000001</v>
      </c>
      <c r="AI609" s="103"/>
      <c r="AJ609" s="100">
        <f t="shared" si="166"/>
        <v>152288.98000000001</v>
      </c>
    </row>
    <row r="610" spans="1:36" ht="15.95" customHeight="1" thickTop="1" thickBot="1" x14ac:dyDescent="0.25">
      <c r="A610" s="52" t="s">
        <v>79</v>
      </c>
      <c r="B610" s="104">
        <f t="shared" si="154"/>
        <v>53557845.639999993</v>
      </c>
      <c r="C610" s="104">
        <f t="shared" si="155"/>
        <v>84662761.280000016</v>
      </c>
      <c r="D610" s="103">
        <v>36409.589999999997</v>
      </c>
      <c r="E610" s="103"/>
      <c r="F610" s="103">
        <f t="shared" si="156"/>
        <v>36409.589999999997</v>
      </c>
      <c r="G610" s="103">
        <v>3246504.67</v>
      </c>
      <c r="H610" s="103">
        <v>84293301.900000006</v>
      </c>
      <c r="I610" s="103">
        <f t="shared" si="157"/>
        <v>87539806.570000008</v>
      </c>
      <c r="J610" s="103"/>
      <c r="K610" s="103">
        <v>49763.73</v>
      </c>
      <c r="L610" s="103">
        <f t="shared" si="158"/>
        <v>49763.73</v>
      </c>
      <c r="M610" s="103">
        <v>109017.16</v>
      </c>
      <c r="N610" s="103">
        <v>151939.20000000001</v>
      </c>
      <c r="O610" s="103">
        <f t="shared" si="159"/>
        <v>260956.36000000002</v>
      </c>
      <c r="P610" s="103">
        <v>14815208.92</v>
      </c>
      <c r="Q610" s="103"/>
      <c r="R610" s="103">
        <f t="shared" si="160"/>
        <v>14815208.92</v>
      </c>
      <c r="S610" s="103">
        <v>6571257.7699999996</v>
      </c>
      <c r="T610" s="103"/>
      <c r="U610" s="103">
        <f t="shared" si="161"/>
        <v>6571257.7699999996</v>
      </c>
      <c r="V610" s="103">
        <v>148032.81</v>
      </c>
      <c r="W610" s="103">
        <v>14051.72</v>
      </c>
      <c r="X610" s="103">
        <f t="shared" si="162"/>
        <v>162084.53</v>
      </c>
      <c r="Y610" s="103">
        <v>19627445.239999998</v>
      </c>
      <c r="Z610" s="103">
        <v>153704.73000000001</v>
      </c>
      <c r="AA610" s="103">
        <f t="shared" si="163"/>
        <v>19781149.969999999</v>
      </c>
      <c r="AB610" s="103"/>
      <c r="AC610" s="103"/>
      <c r="AD610" s="103">
        <f t="shared" si="164"/>
        <v>0</v>
      </c>
      <c r="AE610" s="103">
        <v>4971864.4400000004</v>
      </c>
      <c r="AF610" s="103"/>
      <c r="AG610" s="103">
        <f t="shared" si="165"/>
        <v>4971864.4400000004</v>
      </c>
      <c r="AH610" s="103">
        <v>4032105.04</v>
      </c>
      <c r="AI610" s="103"/>
      <c r="AJ610" s="100">
        <f t="shared" si="166"/>
        <v>4032105.04</v>
      </c>
    </row>
    <row r="611" spans="1:36" ht="15.95" customHeight="1" thickTop="1" thickBot="1" x14ac:dyDescent="0.25">
      <c r="A611" s="52" t="s">
        <v>84</v>
      </c>
      <c r="B611" s="104">
        <f t="shared" si="154"/>
        <v>0</v>
      </c>
      <c r="C611" s="104">
        <f t="shared" si="155"/>
        <v>0</v>
      </c>
      <c r="D611" s="103"/>
      <c r="E611" s="103"/>
      <c r="F611" s="103">
        <f t="shared" si="156"/>
        <v>0</v>
      </c>
      <c r="G611" s="103"/>
      <c r="H611" s="103"/>
      <c r="I611" s="103">
        <f t="shared" si="157"/>
        <v>0</v>
      </c>
      <c r="J611" s="103"/>
      <c r="K611" s="103"/>
      <c r="L611" s="103">
        <f t="shared" si="158"/>
        <v>0</v>
      </c>
      <c r="M611" s="103"/>
      <c r="N611" s="103"/>
      <c r="O611" s="103">
        <f t="shared" si="159"/>
        <v>0</v>
      </c>
      <c r="P611" s="103"/>
      <c r="Q611" s="103"/>
      <c r="R611" s="103">
        <f t="shared" si="160"/>
        <v>0</v>
      </c>
      <c r="S611" s="103"/>
      <c r="T611" s="103"/>
      <c r="U611" s="103">
        <f t="shared" si="161"/>
        <v>0</v>
      </c>
      <c r="V611" s="103"/>
      <c r="W611" s="103"/>
      <c r="X611" s="103">
        <f t="shared" si="162"/>
        <v>0</v>
      </c>
      <c r="Y611" s="103"/>
      <c r="Z611" s="103"/>
      <c r="AA611" s="103">
        <f t="shared" si="163"/>
        <v>0</v>
      </c>
      <c r="AB611" s="103"/>
      <c r="AC611" s="103"/>
      <c r="AD611" s="103">
        <f t="shared" si="164"/>
        <v>0</v>
      </c>
      <c r="AE611" s="103"/>
      <c r="AF611" s="103"/>
      <c r="AG611" s="103">
        <f t="shared" si="165"/>
        <v>0</v>
      </c>
      <c r="AH611" s="103"/>
      <c r="AI611" s="103"/>
      <c r="AJ611" s="100">
        <f t="shared" si="166"/>
        <v>0</v>
      </c>
    </row>
    <row r="612" spans="1:36" ht="15.95" customHeight="1" thickTop="1" thickBot="1" x14ac:dyDescent="0.25">
      <c r="A612" s="52" t="s">
        <v>98</v>
      </c>
      <c r="B612" s="104">
        <f t="shared" si="154"/>
        <v>1598308.48</v>
      </c>
      <c r="C612" s="104">
        <f t="shared" si="155"/>
        <v>35892973.25</v>
      </c>
      <c r="D612" s="103"/>
      <c r="E612" s="103"/>
      <c r="F612" s="103">
        <f t="shared" si="156"/>
        <v>0</v>
      </c>
      <c r="G612" s="103">
        <v>1598308.48</v>
      </c>
      <c r="H612" s="103"/>
      <c r="I612" s="103">
        <f t="shared" si="157"/>
        <v>1598308.48</v>
      </c>
      <c r="J612" s="103"/>
      <c r="K612" s="103">
        <v>35892973.25</v>
      </c>
      <c r="L612" s="103">
        <f t="shared" si="158"/>
        <v>35892973.25</v>
      </c>
      <c r="M612" s="103"/>
      <c r="N612" s="103"/>
      <c r="O612" s="103">
        <f t="shared" si="159"/>
        <v>0</v>
      </c>
      <c r="P612" s="103"/>
      <c r="Q612" s="103"/>
      <c r="R612" s="103">
        <f t="shared" si="160"/>
        <v>0</v>
      </c>
      <c r="S612" s="103"/>
      <c r="T612" s="103"/>
      <c r="U612" s="103">
        <f t="shared" si="161"/>
        <v>0</v>
      </c>
      <c r="V612" s="103"/>
      <c r="W612" s="103"/>
      <c r="X612" s="103">
        <f t="shared" si="162"/>
        <v>0</v>
      </c>
      <c r="Y612" s="103"/>
      <c r="Z612" s="103"/>
      <c r="AA612" s="103">
        <f t="shared" si="163"/>
        <v>0</v>
      </c>
      <c r="AB612" s="103"/>
      <c r="AC612" s="103"/>
      <c r="AD612" s="103">
        <f t="shared" si="164"/>
        <v>0</v>
      </c>
      <c r="AE612" s="103"/>
      <c r="AF612" s="103"/>
      <c r="AG612" s="103">
        <f t="shared" si="165"/>
        <v>0</v>
      </c>
      <c r="AH612" s="103"/>
      <c r="AI612" s="103"/>
      <c r="AJ612" s="100">
        <f t="shared" si="166"/>
        <v>0</v>
      </c>
    </row>
    <row r="613" spans="1:36" ht="15.95" customHeight="1" thickTop="1" thickBot="1" x14ac:dyDescent="0.25">
      <c r="A613" s="52" t="s">
        <v>90</v>
      </c>
      <c r="B613" s="104">
        <f t="shared" si="154"/>
        <v>5265676.71</v>
      </c>
      <c r="C613" s="104">
        <f t="shared" si="155"/>
        <v>118080</v>
      </c>
      <c r="D613" s="103">
        <v>133136.19</v>
      </c>
      <c r="E613" s="103"/>
      <c r="F613" s="103">
        <f t="shared" si="156"/>
        <v>133136.19</v>
      </c>
      <c r="G613" s="103"/>
      <c r="H613" s="103"/>
      <c r="I613" s="103">
        <f t="shared" si="157"/>
        <v>0</v>
      </c>
      <c r="J613" s="103"/>
      <c r="K613" s="103">
        <v>118080</v>
      </c>
      <c r="L613" s="103">
        <f t="shared" si="158"/>
        <v>118080</v>
      </c>
      <c r="M613" s="103"/>
      <c r="N613" s="103"/>
      <c r="O613" s="103">
        <f t="shared" si="159"/>
        <v>0</v>
      </c>
      <c r="P613" s="103">
        <v>60900</v>
      </c>
      <c r="Q613" s="103"/>
      <c r="R613" s="103">
        <f t="shared" si="160"/>
        <v>60900</v>
      </c>
      <c r="S613" s="103"/>
      <c r="T613" s="103"/>
      <c r="U613" s="103">
        <f t="shared" si="161"/>
        <v>0</v>
      </c>
      <c r="V613" s="103"/>
      <c r="W613" s="103"/>
      <c r="X613" s="103">
        <f t="shared" si="162"/>
        <v>0</v>
      </c>
      <c r="Y613" s="103">
        <v>3702146.86</v>
      </c>
      <c r="Z613" s="103"/>
      <c r="AA613" s="103">
        <f t="shared" si="163"/>
        <v>3702146.86</v>
      </c>
      <c r="AB613" s="103"/>
      <c r="AC613" s="103"/>
      <c r="AD613" s="103">
        <f t="shared" si="164"/>
        <v>0</v>
      </c>
      <c r="AE613" s="103">
        <v>600355.17000000004</v>
      </c>
      <c r="AF613" s="103"/>
      <c r="AG613" s="103">
        <f t="shared" si="165"/>
        <v>600355.17000000004</v>
      </c>
      <c r="AH613" s="103">
        <v>769138.49</v>
      </c>
      <c r="AI613" s="103"/>
      <c r="AJ613" s="100">
        <f t="shared" si="166"/>
        <v>769138.49</v>
      </c>
    </row>
    <row r="614" spans="1:36" ht="15.95" customHeight="1" thickTop="1" thickBot="1" x14ac:dyDescent="0.25">
      <c r="A614" s="52" t="s">
        <v>99</v>
      </c>
      <c r="B614" s="104">
        <f t="shared" si="154"/>
        <v>62354616.5</v>
      </c>
      <c r="C614" s="104">
        <f t="shared" si="155"/>
        <v>0</v>
      </c>
      <c r="D614" s="103">
        <v>362727.57</v>
      </c>
      <c r="E614" s="103"/>
      <c r="F614" s="103">
        <f t="shared" si="156"/>
        <v>362727.57</v>
      </c>
      <c r="G614" s="103"/>
      <c r="H614" s="103"/>
      <c r="I614" s="103">
        <f t="shared" si="157"/>
        <v>0</v>
      </c>
      <c r="J614" s="103">
        <v>1012.32</v>
      </c>
      <c r="K614" s="103"/>
      <c r="L614" s="103">
        <f t="shared" si="158"/>
        <v>1012.32</v>
      </c>
      <c r="M614" s="103">
        <v>7348.36</v>
      </c>
      <c r="N614" s="103"/>
      <c r="O614" s="103">
        <f t="shared" si="159"/>
        <v>7348.36</v>
      </c>
      <c r="P614" s="103">
        <v>1125285.1499999999</v>
      </c>
      <c r="Q614" s="103"/>
      <c r="R614" s="103">
        <f t="shared" si="160"/>
        <v>1125285.1499999999</v>
      </c>
      <c r="S614" s="103"/>
      <c r="T614" s="103"/>
      <c r="U614" s="103">
        <f t="shared" si="161"/>
        <v>0</v>
      </c>
      <c r="V614" s="103"/>
      <c r="W614" s="103"/>
      <c r="X614" s="103">
        <f t="shared" si="162"/>
        <v>0</v>
      </c>
      <c r="Y614" s="103">
        <v>36678876.399999999</v>
      </c>
      <c r="Z614" s="103"/>
      <c r="AA614" s="103">
        <f t="shared" si="163"/>
        <v>36678876.399999999</v>
      </c>
      <c r="AB614" s="103"/>
      <c r="AC614" s="103"/>
      <c r="AD614" s="103">
        <f t="shared" si="164"/>
        <v>0</v>
      </c>
      <c r="AE614" s="103">
        <v>21880016.280000001</v>
      </c>
      <c r="AF614" s="103"/>
      <c r="AG614" s="103">
        <f t="shared" si="165"/>
        <v>21880016.280000001</v>
      </c>
      <c r="AH614" s="103">
        <v>2299350.42</v>
      </c>
      <c r="AI614" s="103"/>
      <c r="AJ614" s="100">
        <f t="shared" si="166"/>
        <v>2299350.42</v>
      </c>
    </row>
    <row r="615" spans="1:36" ht="15.95" customHeight="1" thickTop="1" thickBot="1" x14ac:dyDescent="0.25">
      <c r="A615" s="51" t="s">
        <v>112</v>
      </c>
      <c r="B615" s="104">
        <f t="shared" si="154"/>
        <v>44999096.25</v>
      </c>
      <c r="C615" s="104">
        <f t="shared" si="155"/>
        <v>0</v>
      </c>
      <c r="D615" s="103">
        <v>4174.71</v>
      </c>
      <c r="E615" s="103"/>
      <c r="F615" s="103">
        <f t="shared" si="156"/>
        <v>4174.71</v>
      </c>
      <c r="G615" s="103">
        <v>483923.88</v>
      </c>
      <c r="H615" s="103"/>
      <c r="I615" s="103">
        <f t="shared" si="157"/>
        <v>483923.88</v>
      </c>
      <c r="J615" s="103"/>
      <c r="K615" s="103"/>
      <c r="L615" s="103">
        <f t="shared" si="158"/>
        <v>0</v>
      </c>
      <c r="M615" s="103">
        <v>18626.34</v>
      </c>
      <c r="N615" s="103"/>
      <c r="O615" s="103">
        <f t="shared" si="159"/>
        <v>18626.34</v>
      </c>
      <c r="P615" s="103">
        <v>403403.53</v>
      </c>
      <c r="Q615" s="103"/>
      <c r="R615" s="103">
        <f t="shared" si="160"/>
        <v>403403.53</v>
      </c>
      <c r="S615" s="103">
        <v>258207.99</v>
      </c>
      <c r="T615" s="103"/>
      <c r="U615" s="103">
        <f t="shared" si="161"/>
        <v>258207.99</v>
      </c>
      <c r="V615" s="103">
        <v>4179.3100000000004</v>
      </c>
      <c r="W615" s="103"/>
      <c r="X615" s="103">
        <f t="shared" si="162"/>
        <v>4179.3100000000004</v>
      </c>
      <c r="Y615" s="103">
        <v>43717211.390000001</v>
      </c>
      <c r="Z615" s="103"/>
      <c r="AA615" s="103">
        <f t="shared" si="163"/>
        <v>43717211.390000001</v>
      </c>
      <c r="AB615" s="103"/>
      <c r="AC615" s="103"/>
      <c r="AD615" s="103">
        <f t="shared" si="164"/>
        <v>0</v>
      </c>
      <c r="AE615" s="103">
        <v>13800</v>
      </c>
      <c r="AF615" s="103"/>
      <c r="AG615" s="103">
        <f t="shared" si="165"/>
        <v>13800</v>
      </c>
      <c r="AH615" s="103">
        <v>95569.1</v>
      </c>
      <c r="AI615" s="103"/>
      <c r="AJ615" s="100">
        <f t="shared" si="166"/>
        <v>95569.1</v>
      </c>
    </row>
    <row r="616" spans="1:36" ht="15.95" customHeight="1" thickTop="1" thickBot="1" x14ac:dyDescent="0.25">
      <c r="A616" s="52" t="s">
        <v>103</v>
      </c>
      <c r="B616" s="104">
        <f t="shared" si="154"/>
        <v>0</v>
      </c>
      <c r="C616" s="104">
        <f t="shared" si="155"/>
        <v>0</v>
      </c>
      <c r="D616" s="103"/>
      <c r="E616" s="103"/>
      <c r="F616" s="103">
        <f t="shared" si="156"/>
        <v>0</v>
      </c>
      <c r="G616" s="103"/>
      <c r="H616" s="103"/>
      <c r="I616" s="103">
        <f t="shared" si="157"/>
        <v>0</v>
      </c>
      <c r="J616" s="103"/>
      <c r="K616" s="103"/>
      <c r="L616" s="103">
        <f t="shared" si="158"/>
        <v>0</v>
      </c>
      <c r="M616" s="103"/>
      <c r="N616" s="103"/>
      <c r="O616" s="103">
        <f t="shared" si="159"/>
        <v>0</v>
      </c>
      <c r="P616" s="103"/>
      <c r="Q616" s="103"/>
      <c r="R616" s="103">
        <f t="shared" si="160"/>
        <v>0</v>
      </c>
      <c r="S616" s="103"/>
      <c r="T616" s="103"/>
      <c r="U616" s="103">
        <f t="shared" si="161"/>
        <v>0</v>
      </c>
      <c r="V616" s="103"/>
      <c r="W616" s="103"/>
      <c r="X616" s="103">
        <f t="shared" si="162"/>
        <v>0</v>
      </c>
      <c r="Y616" s="103"/>
      <c r="Z616" s="103"/>
      <c r="AA616" s="103">
        <f t="shared" si="163"/>
        <v>0</v>
      </c>
      <c r="AB616" s="103"/>
      <c r="AC616" s="103"/>
      <c r="AD616" s="103">
        <f t="shared" si="164"/>
        <v>0</v>
      </c>
      <c r="AE616" s="103"/>
      <c r="AF616" s="103"/>
      <c r="AG616" s="103">
        <f t="shared" si="165"/>
        <v>0</v>
      </c>
      <c r="AH616" s="103"/>
      <c r="AI616" s="103"/>
      <c r="AJ616" s="100">
        <f t="shared" si="166"/>
        <v>0</v>
      </c>
    </row>
    <row r="617" spans="1:36" ht="15.95" customHeight="1" thickTop="1" thickBot="1" x14ac:dyDescent="0.25">
      <c r="A617" s="52" t="s">
        <v>82</v>
      </c>
      <c r="B617" s="104">
        <f t="shared" si="154"/>
        <v>5273602.71</v>
      </c>
      <c r="C617" s="104">
        <f t="shared" si="155"/>
        <v>0</v>
      </c>
      <c r="D617" s="103"/>
      <c r="E617" s="103"/>
      <c r="F617" s="103">
        <f t="shared" si="156"/>
        <v>0</v>
      </c>
      <c r="G617" s="103"/>
      <c r="H617" s="103"/>
      <c r="I617" s="103">
        <f t="shared" si="157"/>
        <v>0</v>
      </c>
      <c r="J617" s="103"/>
      <c r="K617" s="103"/>
      <c r="L617" s="103">
        <f t="shared" si="158"/>
        <v>0</v>
      </c>
      <c r="M617" s="103"/>
      <c r="N617" s="103"/>
      <c r="O617" s="103">
        <f t="shared" si="159"/>
        <v>0</v>
      </c>
      <c r="P617" s="103"/>
      <c r="Q617" s="103"/>
      <c r="R617" s="103">
        <f t="shared" si="160"/>
        <v>0</v>
      </c>
      <c r="S617" s="103"/>
      <c r="T617" s="103"/>
      <c r="U617" s="103">
        <f t="shared" si="161"/>
        <v>0</v>
      </c>
      <c r="V617" s="103"/>
      <c r="W617" s="103"/>
      <c r="X617" s="103">
        <f t="shared" si="162"/>
        <v>0</v>
      </c>
      <c r="Y617" s="103">
        <v>5273602.71</v>
      </c>
      <c r="Z617" s="103"/>
      <c r="AA617" s="103">
        <f t="shared" si="163"/>
        <v>5273602.71</v>
      </c>
      <c r="AB617" s="103"/>
      <c r="AC617" s="103"/>
      <c r="AD617" s="103">
        <f t="shared" si="164"/>
        <v>0</v>
      </c>
      <c r="AE617" s="103"/>
      <c r="AF617" s="103"/>
      <c r="AG617" s="103">
        <f t="shared" si="165"/>
        <v>0</v>
      </c>
      <c r="AH617" s="103"/>
      <c r="AI617" s="103"/>
      <c r="AJ617" s="100">
        <f t="shared" si="166"/>
        <v>0</v>
      </c>
    </row>
    <row r="618" spans="1:36" ht="15.95" hidden="1" customHeight="1" thickTop="1" thickBot="1" x14ac:dyDescent="0.25">
      <c r="A618" s="52" t="s">
        <v>102</v>
      </c>
      <c r="B618" s="104">
        <f t="shared" si="154"/>
        <v>0</v>
      </c>
      <c r="C618" s="104">
        <f t="shared" si="155"/>
        <v>0</v>
      </c>
      <c r="D618" s="103"/>
      <c r="E618" s="103"/>
      <c r="F618" s="103">
        <f t="shared" si="156"/>
        <v>0</v>
      </c>
      <c r="G618" s="103"/>
      <c r="H618" s="103"/>
      <c r="I618" s="103">
        <f t="shared" si="157"/>
        <v>0</v>
      </c>
      <c r="J618" s="103"/>
      <c r="K618" s="103"/>
      <c r="L618" s="103">
        <f t="shared" si="158"/>
        <v>0</v>
      </c>
      <c r="M618" s="103"/>
      <c r="N618" s="103"/>
      <c r="O618" s="103">
        <f t="shared" si="159"/>
        <v>0</v>
      </c>
      <c r="P618" s="103"/>
      <c r="Q618" s="103"/>
      <c r="R618" s="103">
        <f t="shared" si="160"/>
        <v>0</v>
      </c>
      <c r="S618" s="103"/>
      <c r="T618" s="103"/>
      <c r="U618" s="103">
        <f t="shared" si="161"/>
        <v>0</v>
      </c>
      <c r="V618" s="103"/>
      <c r="W618" s="103"/>
      <c r="X618" s="103">
        <f t="shared" si="162"/>
        <v>0</v>
      </c>
      <c r="Y618" s="103"/>
      <c r="Z618" s="103"/>
      <c r="AA618" s="103">
        <f t="shared" si="163"/>
        <v>0</v>
      </c>
      <c r="AB618" s="103"/>
      <c r="AC618" s="103"/>
      <c r="AD618" s="103">
        <f t="shared" si="164"/>
        <v>0</v>
      </c>
      <c r="AE618" s="103"/>
      <c r="AF618" s="103"/>
      <c r="AG618" s="103">
        <f t="shared" si="165"/>
        <v>0</v>
      </c>
      <c r="AH618" s="103"/>
      <c r="AI618" s="103"/>
      <c r="AJ618" s="100">
        <f t="shared" si="166"/>
        <v>0</v>
      </c>
    </row>
    <row r="619" spans="1:36" ht="15.95" customHeight="1" thickTop="1" thickBot="1" x14ac:dyDescent="0.25">
      <c r="A619" s="52" t="s">
        <v>111</v>
      </c>
      <c r="B619" s="104">
        <f t="shared" si="154"/>
        <v>48205522.969999999</v>
      </c>
      <c r="C619" s="104">
        <f t="shared" si="155"/>
        <v>5842.84</v>
      </c>
      <c r="D619" s="103">
        <v>109971.06</v>
      </c>
      <c r="E619" s="103"/>
      <c r="F619" s="103">
        <f t="shared" si="156"/>
        <v>109971.06</v>
      </c>
      <c r="G619" s="103">
        <v>2478480.5</v>
      </c>
      <c r="H619" s="103"/>
      <c r="I619" s="103">
        <f t="shared" si="157"/>
        <v>2478480.5</v>
      </c>
      <c r="J619" s="103"/>
      <c r="K619" s="103"/>
      <c r="L619" s="103">
        <f t="shared" si="158"/>
        <v>0</v>
      </c>
      <c r="M619" s="103">
        <v>2796998.53</v>
      </c>
      <c r="N619" s="103"/>
      <c r="O619" s="103">
        <f t="shared" si="159"/>
        <v>2796998.53</v>
      </c>
      <c r="P619" s="103">
        <v>18251574.949999999</v>
      </c>
      <c r="Q619" s="103"/>
      <c r="R619" s="103">
        <f t="shared" si="160"/>
        <v>18251574.949999999</v>
      </c>
      <c r="S619" s="103">
        <v>525541.93999999994</v>
      </c>
      <c r="T619" s="103"/>
      <c r="U619" s="103">
        <f t="shared" si="161"/>
        <v>525541.93999999994</v>
      </c>
      <c r="V619" s="103">
        <v>248221.19</v>
      </c>
      <c r="W619" s="103"/>
      <c r="X619" s="103">
        <f t="shared" si="162"/>
        <v>248221.19</v>
      </c>
      <c r="Y619" s="103">
        <v>19884481.66</v>
      </c>
      <c r="Z619" s="103">
        <v>5842.84</v>
      </c>
      <c r="AA619" s="103">
        <f t="shared" si="163"/>
        <v>19890324.5</v>
      </c>
      <c r="AB619" s="103"/>
      <c r="AC619" s="103"/>
      <c r="AD619" s="103">
        <f t="shared" si="164"/>
        <v>0</v>
      </c>
      <c r="AE619" s="103">
        <v>288167.32</v>
      </c>
      <c r="AF619" s="103"/>
      <c r="AG619" s="103">
        <f t="shared" si="165"/>
        <v>288167.32</v>
      </c>
      <c r="AH619" s="103">
        <v>3622085.82</v>
      </c>
      <c r="AI619" s="103"/>
      <c r="AJ619" s="100">
        <f t="shared" si="166"/>
        <v>3622085.82</v>
      </c>
    </row>
    <row r="620" spans="1:36" ht="15.95" customHeight="1" thickTop="1" thickBot="1" x14ac:dyDescent="0.25">
      <c r="A620" s="52" t="s">
        <v>113</v>
      </c>
      <c r="B620" s="104">
        <f t="shared" si="154"/>
        <v>90561677.730000004</v>
      </c>
      <c r="C620" s="104">
        <f t="shared" si="155"/>
        <v>917568494.18999994</v>
      </c>
      <c r="D620" s="103">
        <v>3841658.98</v>
      </c>
      <c r="E620" s="103">
        <v>0.02</v>
      </c>
      <c r="F620" s="103">
        <f t="shared" si="156"/>
        <v>3841659</v>
      </c>
      <c r="G620" s="103">
        <v>24159405.329999998</v>
      </c>
      <c r="H620" s="103">
        <v>3384743.26</v>
      </c>
      <c r="I620" s="103">
        <f t="shared" si="157"/>
        <v>27544148.589999996</v>
      </c>
      <c r="J620" s="103"/>
      <c r="K620" s="103">
        <v>913836791.90999997</v>
      </c>
      <c r="L620" s="103">
        <f t="shared" si="158"/>
        <v>913836791.90999997</v>
      </c>
      <c r="M620" s="103">
        <v>4897504.5599999996</v>
      </c>
      <c r="N620" s="103"/>
      <c r="O620" s="103">
        <f t="shared" si="159"/>
        <v>4897504.5599999996</v>
      </c>
      <c r="P620" s="103">
        <v>16094685.109999999</v>
      </c>
      <c r="Q620" s="103">
        <v>153733.10999999999</v>
      </c>
      <c r="R620" s="103">
        <f t="shared" si="160"/>
        <v>16248418.219999999</v>
      </c>
      <c r="S620" s="103">
        <v>192074.69</v>
      </c>
      <c r="T620" s="103"/>
      <c r="U620" s="103">
        <f t="shared" si="161"/>
        <v>192074.69</v>
      </c>
      <c r="V620" s="103">
        <v>628186.96</v>
      </c>
      <c r="W620" s="103">
        <v>0.57999999999999996</v>
      </c>
      <c r="X620" s="103">
        <f t="shared" si="162"/>
        <v>628187.53999999992</v>
      </c>
      <c r="Y620" s="103">
        <v>37017772.210000001</v>
      </c>
      <c r="Z620" s="103">
        <v>171884.52</v>
      </c>
      <c r="AA620" s="103">
        <f t="shared" si="163"/>
        <v>37189656.730000004</v>
      </c>
      <c r="AB620" s="103"/>
      <c r="AC620" s="103"/>
      <c r="AD620" s="103">
        <f t="shared" si="164"/>
        <v>0</v>
      </c>
      <c r="AE620" s="103">
        <v>672492.15</v>
      </c>
      <c r="AF620" s="103"/>
      <c r="AG620" s="103">
        <f t="shared" si="165"/>
        <v>672492.15</v>
      </c>
      <c r="AH620" s="103">
        <v>3057897.74</v>
      </c>
      <c r="AI620" s="103">
        <v>21340.79</v>
      </c>
      <c r="AJ620" s="100">
        <f t="shared" si="166"/>
        <v>3079238.5300000003</v>
      </c>
    </row>
    <row r="621" spans="1:36" ht="15.95" customHeight="1" thickTop="1" thickBot="1" x14ac:dyDescent="0.25">
      <c r="A621" s="52" t="s">
        <v>116</v>
      </c>
      <c r="B621" s="104">
        <f t="shared" si="154"/>
        <v>22298590.289999999</v>
      </c>
      <c r="C621" s="104">
        <f t="shared" si="155"/>
        <v>16840.669999999998</v>
      </c>
      <c r="D621" s="103"/>
      <c r="E621" s="103"/>
      <c r="F621" s="103">
        <f t="shared" si="156"/>
        <v>0</v>
      </c>
      <c r="G621" s="103">
        <v>209634.28</v>
      </c>
      <c r="H621" s="103"/>
      <c r="I621" s="103">
        <f t="shared" si="157"/>
        <v>209634.28</v>
      </c>
      <c r="J621" s="103"/>
      <c r="K621" s="103">
        <v>7438.99</v>
      </c>
      <c r="L621" s="103">
        <f t="shared" si="158"/>
        <v>7438.99</v>
      </c>
      <c r="M621" s="103"/>
      <c r="N621" s="103"/>
      <c r="O621" s="103">
        <f t="shared" si="159"/>
        <v>0</v>
      </c>
      <c r="P621" s="103">
        <v>1416181.75</v>
      </c>
      <c r="Q621" s="103"/>
      <c r="R621" s="103">
        <f t="shared" si="160"/>
        <v>1416181.75</v>
      </c>
      <c r="S621" s="103">
        <v>21223.69</v>
      </c>
      <c r="T621" s="103"/>
      <c r="U621" s="103">
        <f t="shared" si="161"/>
        <v>21223.69</v>
      </c>
      <c r="V621" s="103">
        <v>43856.26</v>
      </c>
      <c r="W621" s="103"/>
      <c r="X621" s="103">
        <f t="shared" si="162"/>
        <v>43856.26</v>
      </c>
      <c r="Y621" s="103">
        <v>18727991.16</v>
      </c>
      <c r="Z621" s="103">
        <v>9401.68</v>
      </c>
      <c r="AA621" s="103">
        <f t="shared" si="163"/>
        <v>18737392.84</v>
      </c>
      <c r="AB621" s="103"/>
      <c r="AC621" s="103"/>
      <c r="AD621" s="103">
        <f t="shared" si="164"/>
        <v>0</v>
      </c>
      <c r="AE621" s="103">
        <v>444634.77</v>
      </c>
      <c r="AF621" s="103"/>
      <c r="AG621" s="103">
        <f t="shared" si="165"/>
        <v>444634.77</v>
      </c>
      <c r="AH621" s="103">
        <v>1435068.38</v>
      </c>
      <c r="AI621" s="103"/>
      <c r="AJ621" s="100">
        <f t="shared" si="166"/>
        <v>1435068.38</v>
      </c>
    </row>
    <row r="622" spans="1:36" ht="15.95" customHeight="1" thickTop="1" thickBot="1" x14ac:dyDescent="0.25">
      <c r="A622" s="52" t="s">
        <v>121</v>
      </c>
      <c r="B622" s="104">
        <f t="shared" si="154"/>
        <v>22120470.030000001</v>
      </c>
      <c r="C622" s="104">
        <f t="shared" si="155"/>
        <v>378494</v>
      </c>
      <c r="D622" s="103"/>
      <c r="E622" s="103"/>
      <c r="F622" s="103">
        <f t="shared" si="156"/>
        <v>0</v>
      </c>
      <c r="G622" s="103">
        <v>606941.34</v>
      </c>
      <c r="H622" s="103"/>
      <c r="I622" s="103">
        <f t="shared" si="157"/>
        <v>606941.34</v>
      </c>
      <c r="J622" s="103"/>
      <c r="K622" s="103">
        <v>374494</v>
      </c>
      <c r="L622" s="103">
        <f t="shared" si="158"/>
        <v>374494</v>
      </c>
      <c r="M622" s="103">
        <v>1939.66</v>
      </c>
      <c r="N622" s="103"/>
      <c r="O622" s="103">
        <f t="shared" si="159"/>
        <v>1939.66</v>
      </c>
      <c r="P622" s="103">
        <v>950265.89</v>
      </c>
      <c r="Q622" s="103"/>
      <c r="R622" s="103">
        <f t="shared" si="160"/>
        <v>950265.89</v>
      </c>
      <c r="S622" s="103">
        <v>24181.03</v>
      </c>
      <c r="T622" s="103"/>
      <c r="U622" s="103">
        <f t="shared" si="161"/>
        <v>24181.03</v>
      </c>
      <c r="V622" s="103">
        <v>185427.11</v>
      </c>
      <c r="W622" s="103"/>
      <c r="X622" s="103">
        <f t="shared" si="162"/>
        <v>185427.11</v>
      </c>
      <c r="Y622" s="103">
        <v>12897783.550000001</v>
      </c>
      <c r="Z622" s="103">
        <v>4000</v>
      </c>
      <c r="AA622" s="103">
        <f t="shared" si="163"/>
        <v>12901783.550000001</v>
      </c>
      <c r="AB622" s="103"/>
      <c r="AC622" s="103"/>
      <c r="AD622" s="103">
        <f t="shared" si="164"/>
        <v>0</v>
      </c>
      <c r="AE622" s="103">
        <v>6626474.2199999997</v>
      </c>
      <c r="AF622" s="103"/>
      <c r="AG622" s="103">
        <f t="shared" si="165"/>
        <v>6626474.2199999997</v>
      </c>
      <c r="AH622" s="103">
        <v>827457.23</v>
      </c>
      <c r="AI622" s="103"/>
      <c r="AJ622" s="100">
        <f t="shared" si="166"/>
        <v>827457.23</v>
      </c>
    </row>
    <row r="623" spans="1:36" ht="15.95" hidden="1" customHeight="1" thickTop="1" thickBot="1" x14ac:dyDescent="0.25">
      <c r="A623" s="52" t="s">
        <v>100</v>
      </c>
      <c r="B623" s="104">
        <f t="shared" si="154"/>
        <v>0</v>
      </c>
      <c r="C623" s="104">
        <f t="shared" si="155"/>
        <v>0</v>
      </c>
      <c r="D623" s="103"/>
      <c r="E623" s="103"/>
      <c r="F623" s="103">
        <f t="shared" si="156"/>
        <v>0</v>
      </c>
      <c r="G623" s="103"/>
      <c r="H623" s="103"/>
      <c r="I623" s="103">
        <f t="shared" si="157"/>
        <v>0</v>
      </c>
      <c r="J623" s="103"/>
      <c r="K623" s="103"/>
      <c r="L623" s="103">
        <f t="shared" si="158"/>
        <v>0</v>
      </c>
      <c r="M623" s="103"/>
      <c r="N623" s="103"/>
      <c r="O623" s="103">
        <f t="shared" si="159"/>
        <v>0</v>
      </c>
      <c r="P623" s="103"/>
      <c r="Q623" s="103"/>
      <c r="R623" s="103">
        <f t="shared" si="160"/>
        <v>0</v>
      </c>
      <c r="S623" s="103"/>
      <c r="T623" s="103"/>
      <c r="U623" s="103">
        <f t="shared" si="161"/>
        <v>0</v>
      </c>
      <c r="V623" s="103"/>
      <c r="W623" s="103"/>
      <c r="X623" s="103">
        <f t="shared" si="162"/>
        <v>0</v>
      </c>
      <c r="Y623" s="103"/>
      <c r="Z623" s="103"/>
      <c r="AA623" s="103">
        <f t="shared" si="163"/>
        <v>0</v>
      </c>
      <c r="AB623" s="103"/>
      <c r="AC623" s="103"/>
      <c r="AD623" s="103">
        <f t="shared" si="164"/>
        <v>0</v>
      </c>
      <c r="AE623" s="103"/>
      <c r="AF623" s="103"/>
      <c r="AG623" s="103">
        <f t="shared" si="165"/>
        <v>0</v>
      </c>
      <c r="AH623" s="103"/>
      <c r="AI623" s="103"/>
      <c r="AJ623" s="100">
        <f t="shared" si="166"/>
        <v>0</v>
      </c>
    </row>
    <row r="624" spans="1:36" ht="15.95" customHeight="1" thickTop="1" thickBot="1" x14ac:dyDescent="0.25">
      <c r="A624" s="51" t="s">
        <v>106</v>
      </c>
      <c r="B624" s="104">
        <f t="shared" si="154"/>
        <v>0</v>
      </c>
      <c r="C624" s="104">
        <f t="shared" si="155"/>
        <v>26746574.449999999</v>
      </c>
      <c r="D624" s="103"/>
      <c r="E624" s="103"/>
      <c r="F624" s="103">
        <f t="shared" si="156"/>
        <v>0</v>
      </c>
      <c r="G624" s="103"/>
      <c r="H624" s="103"/>
      <c r="I624" s="103">
        <f t="shared" si="157"/>
        <v>0</v>
      </c>
      <c r="J624" s="103"/>
      <c r="K624" s="103">
        <v>26746574.449999999</v>
      </c>
      <c r="L624" s="103">
        <f t="shared" si="158"/>
        <v>26746574.449999999</v>
      </c>
      <c r="M624" s="103"/>
      <c r="N624" s="103"/>
      <c r="O624" s="103">
        <f t="shared" si="159"/>
        <v>0</v>
      </c>
      <c r="P624" s="103"/>
      <c r="Q624" s="103"/>
      <c r="R624" s="103">
        <f t="shared" si="160"/>
        <v>0</v>
      </c>
      <c r="S624" s="103"/>
      <c r="T624" s="103"/>
      <c r="U624" s="103">
        <f t="shared" si="161"/>
        <v>0</v>
      </c>
      <c r="V624" s="103"/>
      <c r="W624" s="103"/>
      <c r="X624" s="103">
        <f t="shared" si="162"/>
        <v>0</v>
      </c>
      <c r="Y624" s="103"/>
      <c r="Z624" s="103"/>
      <c r="AA624" s="103">
        <f t="shared" si="163"/>
        <v>0</v>
      </c>
      <c r="AB624" s="103"/>
      <c r="AC624" s="103"/>
      <c r="AD624" s="103">
        <f t="shared" si="164"/>
        <v>0</v>
      </c>
      <c r="AE624" s="103"/>
      <c r="AF624" s="103"/>
      <c r="AG624" s="103">
        <f t="shared" si="165"/>
        <v>0</v>
      </c>
      <c r="AH624" s="103"/>
      <c r="AI624" s="103"/>
      <c r="AJ624" s="100">
        <f t="shared" si="166"/>
        <v>0</v>
      </c>
    </row>
    <row r="625" spans="1:36" ht="15.95" customHeight="1" thickTop="1" thickBot="1" x14ac:dyDescent="0.25">
      <c r="A625" s="52" t="s">
        <v>120</v>
      </c>
      <c r="B625" s="104">
        <f t="shared" si="154"/>
        <v>8250175.7200000007</v>
      </c>
      <c r="C625" s="104">
        <f t="shared" si="155"/>
        <v>0</v>
      </c>
      <c r="D625" s="103"/>
      <c r="E625" s="103"/>
      <c r="F625" s="103">
        <f t="shared" si="156"/>
        <v>0</v>
      </c>
      <c r="G625" s="103"/>
      <c r="H625" s="103"/>
      <c r="I625" s="103">
        <f t="shared" si="157"/>
        <v>0</v>
      </c>
      <c r="J625" s="103"/>
      <c r="K625" s="103"/>
      <c r="L625" s="103">
        <f t="shared" si="158"/>
        <v>0</v>
      </c>
      <c r="M625" s="103"/>
      <c r="N625" s="103"/>
      <c r="O625" s="103">
        <f t="shared" si="159"/>
        <v>0</v>
      </c>
      <c r="P625" s="103">
        <v>656913.6</v>
      </c>
      <c r="Q625" s="103"/>
      <c r="R625" s="103">
        <f t="shared" si="160"/>
        <v>656913.6</v>
      </c>
      <c r="S625" s="103">
        <v>123542.54</v>
      </c>
      <c r="T625" s="103"/>
      <c r="U625" s="103">
        <f t="shared" si="161"/>
        <v>123542.54</v>
      </c>
      <c r="V625" s="103">
        <v>35561.550000000003</v>
      </c>
      <c r="W625" s="103"/>
      <c r="X625" s="103">
        <f t="shared" si="162"/>
        <v>35561.550000000003</v>
      </c>
      <c r="Y625" s="103">
        <v>5105727.92</v>
      </c>
      <c r="Z625" s="103"/>
      <c r="AA625" s="103">
        <f t="shared" si="163"/>
        <v>5105727.92</v>
      </c>
      <c r="AB625" s="103"/>
      <c r="AC625" s="103"/>
      <c r="AD625" s="103">
        <f t="shared" si="164"/>
        <v>0</v>
      </c>
      <c r="AE625" s="103">
        <v>822975.7</v>
      </c>
      <c r="AF625" s="103"/>
      <c r="AG625" s="103">
        <f t="shared" si="165"/>
        <v>822975.7</v>
      </c>
      <c r="AH625" s="103">
        <v>1505454.41</v>
      </c>
      <c r="AI625" s="103"/>
      <c r="AJ625" s="100">
        <f t="shared" si="166"/>
        <v>1505454.41</v>
      </c>
    </row>
    <row r="626" spans="1:36" ht="15.95" customHeight="1" thickTop="1" thickBot="1" x14ac:dyDescent="0.25">
      <c r="A626" s="52" t="s">
        <v>115</v>
      </c>
      <c r="B626" s="104">
        <f t="shared" si="154"/>
        <v>15887011.210000001</v>
      </c>
      <c r="C626" s="104">
        <f t="shared" si="155"/>
        <v>18414.55</v>
      </c>
      <c r="D626" s="103"/>
      <c r="E626" s="103"/>
      <c r="F626" s="103">
        <f t="shared" si="156"/>
        <v>0</v>
      </c>
      <c r="G626" s="103">
        <v>7873013.3300000001</v>
      </c>
      <c r="H626" s="103"/>
      <c r="I626" s="103">
        <f t="shared" si="157"/>
        <v>7873013.3300000001</v>
      </c>
      <c r="J626" s="103"/>
      <c r="K626" s="103"/>
      <c r="L626" s="103">
        <f t="shared" si="158"/>
        <v>0</v>
      </c>
      <c r="M626" s="103"/>
      <c r="N626" s="103"/>
      <c r="O626" s="103">
        <f t="shared" si="159"/>
        <v>0</v>
      </c>
      <c r="P626" s="103">
        <v>3183136.64</v>
      </c>
      <c r="Q626" s="103"/>
      <c r="R626" s="103">
        <f t="shared" si="160"/>
        <v>3183136.64</v>
      </c>
      <c r="S626" s="103">
        <v>451076.4</v>
      </c>
      <c r="T626" s="103"/>
      <c r="U626" s="103">
        <f t="shared" si="161"/>
        <v>451076.4</v>
      </c>
      <c r="V626" s="103">
        <v>504694.62</v>
      </c>
      <c r="W626" s="103"/>
      <c r="X626" s="103">
        <f t="shared" si="162"/>
        <v>504694.62</v>
      </c>
      <c r="Y626" s="103"/>
      <c r="Z626" s="103">
        <v>18414.55</v>
      </c>
      <c r="AA626" s="103">
        <f t="shared" si="163"/>
        <v>18414.55</v>
      </c>
      <c r="AB626" s="103"/>
      <c r="AC626" s="103"/>
      <c r="AD626" s="103">
        <f t="shared" si="164"/>
        <v>0</v>
      </c>
      <c r="AE626" s="103">
        <v>71530.210000000006</v>
      </c>
      <c r="AF626" s="103"/>
      <c r="AG626" s="103">
        <f t="shared" si="165"/>
        <v>71530.210000000006</v>
      </c>
      <c r="AH626" s="103">
        <v>3803560.01</v>
      </c>
      <c r="AI626" s="103"/>
      <c r="AJ626" s="100">
        <f t="shared" si="166"/>
        <v>3803560.01</v>
      </c>
    </row>
    <row r="627" spans="1:36" ht="15.95" hidden="1" customHeight="1" thickTop="1" thickBot="1" x14ac:dyDescent="0.25">
      <c r="A627" s="52" t="s">
        <v>117</v>
      </c>
      <c r="B627" s="104">
        <f t="shared" si="154"/>
        <v>0</v>
      </c>
      <c r="C627" s="104">
        <f t="shared" si="155"/>
        <v>0</v>
      </c>
      <c r="D627" s="103"/>
      <c r="E627" s="103"/>
      <c r="F627" s="103">
        <f t="shared" si="156"/>
        <v>0</v>
      </c>
      <c r="G627" s="103"/>
      <c r="H627" s="103"/>
      <c r="I627" s="103">
        <f t="shared" si="157"/>
        <v>0</v>
      </c>
      <c r="J627" s="103"/>
      <c r="K627" s="103"/>
      <c r="L627" s="103">
        <f t="shared" si="158"/>
        <v>0</v>
      </c>
      <c r="M627" s="103"/>
      <c r="N627" s="103"/>
      <c r="O627" s="103">
        <f t="shared" si="159"/>
        <v>0</v>
      </c>
      <c r="P627" s="103"/>
      <c r="Q627" s="103"/>
      <c r="R627" s="103">
        <f t="shared" si="160"/>
        <v>0</v>
      </c>
      <c r="S627" s="103"/>
      <c r="T627" s="103"/>
      <c r="U627" s="103">
        <f t="shared" si="161"/>
        <v>0</v>
      </c>
      <c r="V627" s="103"/>
      <c r="W627" s="103"/>
      <c r="X627" s="103">
        <f t="shared" si="162"/>
        <v>0</v>
      </c>
      <c r="Y627" s="103"/>
      <c r="Z627" s="103"/>
      <c r="AA627" s="103">
        <f t="shared" si="163"/>
        <v>0</v>
      </c>
      <c r="AB627" s="103"/>
      <c r="AC627" s="103"/>
      <c r="AD627" s="103">
        <f t="shared" si="164"/>
        <v>0</v>
      </c>
      <c r="AE627" s="103"/>
      <c r="AF627" s="103"/>
      <c r="AG627" s="103">
        <f t="shared" si="165"/>
        <v>0</v>
      </c>
      <c r="AH627" s="103"/>
      <c r="AI627" s="103"/>
      <c r="AJ627" s="100">
        <f t="shared" si="166"/>
        <v>0</v>
      </c>
    </row>
    <row r="628" spans="1:36" ht="15.95" customHeight="1" thickTop="1" thickBot="1" x14ac:dyDescent="0.25">
      <c r="A628" s="52" t="s">
        <v>160</v>
      </c>
      <c r="B628" s="104">
        <f t="shared" si="154"/>
        <v>1180897.21</v>
      </c>
      <c r="C628" s="104">
        <f t="shared" si="155"/>
        <v>0</v>
      </c>
      <c r="D628" s="103"/>
      <c r="E628" s="103"/>
      <c r="F628" s="103">
        <f t="shared" si="156"/>
        <v>0</v>
      </c>
      <c r="G628" s="103"/>
      <c r="H628" s="103"/>
      <c r="I628" s="103">
        <f t="shared" si="157"/>
        <v>0</v>
      </c>
      <c r="J628" s="103"/>
      <c r="K628" s="103"/>
      <c r="L628" s="103">
        <f t="shared" si="158"/>
        <v>0</v>
      </c>
      <c r="M628" s="103">
        <v>12912</v>
      </c>
      <c r="N628" s="103"/>
      <c r="O628" s="103">
        <f t="shared" si="159"/>
        <v>12912</v>
      </c>
      <c r="P628" s="103">
        <v>2586.21</v>
      </c>
      <c r="Q628" s="103"/>
      <c r="R628" s="103">
        <f t="shared" si="160"/>
        <v>2586.21</v>
      </c>
      <c r="S628" s="103"/>
      <c r="T628" s="103"/>
      <c r="U628" s="103">
        <f t="shared" si="161"/>
        <v>0</v>
      </c>
      <c r="V628" s="103"/>
      <c r="W628" s="103"/>
      <c r="X628" s="103">
        <f t="shared" si="162"/>
        <v>0</v>
      </c>
      <c r="Y628" s="103">
        <v>552652.91</v>
      </c>
      <c r="Z628" s="103"/>
      <c r="AA628" s="103">
        <f t="shared" si="163"/>
        <v>552652.91</v>
      </c>
      <c r="AB628" s="103"/>
      <c r="AC628" s="103"/>
      <c r="AD628" s="103">
        <f t="shared" si="164"/>
        <v>0</v>
      </c>
      <c r="AE628" s="103">
        <v>612746.09</v>
      </c>
      <c r="AF628" s="103"/>
      <c r="AG628" s="103">
        <f t="shared" si="165"/>
        <v>612746.09</v>
      </c>
      <c r="AH628" s="103"/>
      <c r="AI628" s="103"/>
      <c r="AJ628" s="100">
        <f t="shared" si="166"/>
        <v>0</v>
      </c>
    </row>
    <row r="629" spans="1:36" ht="15.95" customHeight="1" thickTop="1" thickBot="1" x14ac:dyDescent="0.25">
      <c r="A629" s="52" t="s">
        <v>163</v>
      </c>
      <c r="B629" s="104">
        <f t="shared" si="154"/>
        <v>253411.56</v>
      </c>
      <c r="C629" s="104">
        <f t="shared" si="155"/>
        <v>0</v>
      </c>
      <c r="D629" s="103"/>
      <c r="E629" s="103"/>
      <c r="F629" s="103">
        <f t="shared" si="156"/>
        <v>0</v>
      </c>
      <c r="G629" s="103"/>
      <c r="H629" s="103"/>
      <c r="I629" s="103">
        <f t="shared" si="157"/>
        <v>0</v>
      </c>
      <c r="J629" s="103"/>
      <c r="K629" s="103"/>
      <c r="L629" s="103">
        <f t="shared" si="158"/>
        <v>0</v>
      </c>
      <c r="M629" s="103"/>
      <c r="N629" s="103"/>
      <c r="O629" s="103">
        <f t="shared" si="159"/>
        <v>0</v>
      </c>
      <c r="P629" s="103"/>
      <c r="Q629" s="103"/>
      <c r="R629" s="103">
        <f t="shared" si="160"/>
        <v>0</v>
      </c>
      <c r="S629" s="103"/>
      <c r="T629" s="103"/>
      <c r="U629" s="103">
        <f t="shared" si="161"/>
        <v>0</v>
      </c>
      <c r="V629" s="103"/>
      <c r="W629" s="103"/>
      <c r="X629" s="103">
        <f t="shared" si="162"/>
        <v>0</v>
      </c>
      <c r="Y629" s="103">
        <v>253411.56</v>
      </c>
      <c r="Z629" s="103"/>
      <c r="AA629" s="103">
        <f t="shared" si="163"/>
        <v>253411.56</v>
      </c>
      <c r="AB629" s="103"/>
      <c r="AC629" s="103"/>
      <c r="AD629" s="103">
        <f t="shared" si="164"/>
        <v>0</v>
      </c>
      <c r="AE629" s="103"/>
      <c r="AF629" s="103"/>
      <c r="AG629" s="103">
        <f t="shared" si="165"/>
        <v>0</v>
      </c>
      <c r="AH629" s="103"/>
      <c r="AI629" s="103"/>
      <c r="AJ629" s="100">
        <f t="shared" si="166"/>
        <v>0</v>
      </c>
    </row>
    <row r="630" spans="1:36" ht="15.95" customHeight="1" thickTop="1" thickBot="1" x14ac:dyDescent="0.25">
      <c r="A630" s="52" t="s">
        <v>101</v>
      </c>
      <c r="B630" s="104">
        <f t="shared" si="154"/>
        <v>1733396.4900000002</v>
      </c>
      <c r="C630" s="104">
        <f t="shared" si="155"/>
        <v>7449991.6799999997</v>
      </c>
      <c r="D630" s="103"/>
      <c r="E630" s="103"/>
      <c r="F630" s="103">
        <f t="shared" si="156"/>
        <v>0</v>
      </c>
      <c r="G630" s="103">
        <v>1459248.62</v>
      </c>
      <c r="H630" s="103"/>
      <c r="I630" s="103">
        <f t="shared" si="157"/>
        <v>1459248.62</v>
      </c>
      <c r="J630" s="103"/>
      <c r="K630" s="103"/>
      <c r="L630" s="103">
        <f t="shared" si="158"/>
        <v>0</v>
      </c>
      <c r="M630" s="103"/>
      <c r="N630" s="103"/>
      <c r="O630" s="103">
        <f t="shared" si="159"/>
        <v>0</v>
      </c>
      <c r="P630" s="103"/>
      <c r="Q630" s="103"/>
      <c r="R630" s="103">
        <f t="shared" si="160"/>
        <v>0</v>
      </c>
      <c r="S630" s="103"/>
      <c r="T630" s="103"/>
      <c r="U630" s="103">
        <f t="shared" si="161"/>
        <v>0</v>
      </c>
      <c r="V630" s="103"/>
      <c r="W630" s="103"/>
      <c r="X630" s="103">
        <f t="shared" si="162"/>
        <v>0</v>
      </c>
      <c r="Y630" s="103"/>
      <c r="Z630" s="103"/>
      <c r="AA630" s="103">
        <f t="shared" si="163"/>
        <v>0</v>
      </c>
      <c r="AB630" s="103"/>
      <c r="AC630" s="103">
        <v>7449991.6799999997</v>
      </c>
      <c r="AD630" s="103">
        <f t="shared" si="164"/>
        <v>7449991.6799999997</v>
      </c>
      <c r="AE630" s="103"/>
      <c r="AF630" s="103"/>
      <c r="AG630" s="103">
        <f t="shared" si="165"/>
        <v>0</v>
      </c>
      <c r="AH630" s="103">
        <v>274147.87</v>
      </c>
      <c r="AI630" s="103"/>
      <c r="AJ630" s="100">
        <f t="shared" si="166"/>
        <v>274147.87</v>
      </c>
    </row>
    <row r="631" spans="1:36" ht="15.95" customHeight="1" thickTop="1" thickBot="1" x14ac:dyDescent="0.25">
      <c r="A631" s="52" t="s">
        <v>107</v>
      </c>
      <c r="B631" s="104">
        <f t="shared" si="154"/>
        <v>29424062.080000002</v>
      </c>
      <c r="C631" s="104">
        <f t="shared" si="155"/>
        <v>0</v>
      </c>
      <c r="D631" s="103"/>
      <c r="E631" s="103"/>
      <c r="F631" s="103">
        <f t="shared" si="156"/>
        <v>0</v>
      </c>
      <c r="G631" s="103">
        <v>29199169.57</v>
      </c>
      <c r="H631" s="103"/>
      <c r="I631" s="103">
        <f t="shared" si="157"/>
        <v>29199169.57</v>
      </c>
      <c r="J631" s="103"/>
      <c r="K631" s="103"/>
      <c r="L631" s="103">
        <f t="shared" si="158"/>
        <v>0</v>
      </c>
      <c r="M631" s="103"/>
      <c r="N631" s="103"/>
      <c r="O631" s="103">
        <f t="shared" si="159"/>
        <v>0</v>
      </c>
      <c r="P631" s="103"/>
      <c r="Q631" s="103"/>
      <c r="R631" s="103">
        <f t="shared" si="160"/>
        <v>0</v>
      </c>
      <c r="S631" s="103"/>
      <c r="T631" s="103"/>
      <c r="U631" s="103">
        <f t="shared" si="161"/>
        <v>0</v>
      </c>
      <c r="V631" s="103"/>
      <c r="W631" s="103"/>
      <c r="X631" s="103">
        <f t="shared" si="162"/>
        <v>0</v>
      </c>
      <c r="Y631" s="103"/>
      <c r="Z631" s="103"/>
      <c r="AA631" s="103">
        <f>+Y631+Z631</f>
        <v>0</v>
      </c>
      <c r="AB631" s="103"/>
      <c r="AC631" s="103"/>
      <c r="AD631" s="103">
        <f t="shared" si="164"/>
        <v>0</v>
      </c>
      <c r="AE631" s="103">
        <v>224892.51</v>
      </c>
      <c r="AF631" s="103"/>
      <c r="AG631" s="103">
        <f t="shared" si="165"/>
        <v>224892.51</v>
      </c>
      <c r="AH631" s="103"/>
      <c r="AI631" s="103"/>
      <c r="AJ631" s="100">
        <f t="shared" si="166"/>
        <v>0</v>
      </c>
    </row>
    <row r="632" spans="1:36" ht="14.25" thickTop="1" thickBot="1" x14ac:dyDescent="0.25">
      <c r="A632" s="55" t="s">
        <v>19</v>
      </c>
      <c r="B632" s="66">
        <f>SUM(B594:B631)</f>
        <v>3308418686.9699984</v>
      </c>
      <c r="C632" s="66">
        <f t="shared" ref="C632:AI632" si="167">SUM(C594:C631)</f>
        <v>2313445424.1499996</v>
      </c>
      <c r="D632" s="66">
        <f t="shared" si="167"/>
        <v>35522174.329999998</v>
      </c>
      <c r="E632" s="66">
        <f t="shared" si="167"/>
        <v>7695904</v>
      </c>
      <c r="F632" s="66">
        <f t="shared" si="167"/>
        <v>43218078.329999998</v>
      </c>
      <c r="G632" s="66">
        <f t="shared" si="167"/>
        <v>433153074.12999994</v>
      </c>
      <c r="H632" s="66">
        <f t="shared" si="167"/>
        <v>482033389.63999999</v>
      </c>
      <c r="I632" s="66">
        <f t="shared" si="167"/>
        <v>915186463.77000022</v>
      </c>
      <c r="J632" s="66">
        <f t="shared" si="167"/>
        <v>305868.24</v>
      </c>
      <c r="K632" s="66">
        <f t="shared" si="167"/>
        <v>1680719100.51</v>
      </c>
      <c r="L632" s="66">
        <f t="shared" si="167"/>
        <v>1681024968.75</v>
      </c>
      <c r="M632" s="66">
        <f t="shared" si="167"/>
        <v>73706550.270000011</v>
      </c>
      <c r="N632" s="66">
        <f t="shared" si="167"/>
        <v>2897377.2</v>
      </c>
      <c r="O632" s="66">
        <f t="shared" si="167"/>
        <v>76603927.470000029</v>
      </c>
      <c r="P632" s="66">
        <f t="shared" si="167"/>
        <v>988370156.51999998</v>
      </c>
      <c r="Q632" s="66">
        <f t="shared" si="167"/>
        <v>112245924.84</v>
      </c>
      <c r="R632" s="66">
        <f t="shared" si="167"/>
        <v>1100616081.3600001</v>
      </c>
      <c r="S632" s="66">
        <f t="shared" si="167"/>
        <v>21417366.050000001</v>
      </c>
      <c r="T632" s="66">
        <f t="shared" si="167"/>
        <v>0</v>
      </c>
      <c r="U632" s="66">
        <f t="shared" si="167"/>
        <v>21417366.050000001</v>
      </c>
      <c r="V632" s="66">
        <f t="shared" si="167"/>
        <v>58703000.920000002</v>
      </c>
      <c r="W632" s="66">
        <f t="shared" si="167"/>
        <v>2430038.41</v>
      </c>
      <c r="X632" s="66">
        <f t="shared" si="167"/>
        <v>61133039.329999998</v>
      </c>
      <c r="Y632" s="66">
        <f t="shared" si="167"/>
        <v>1394020047.0600004</v>
      </c>
      <c r="Z632" s="66">
        <f t="shared" si="167"/>
        <v>6345798.8399999989</v>
      </c>
      <c r="AA632" s="66">
        <f t="shared" si="167"/>
        <v>1400365845.8999999</v>
      </c>
      <c r="AB632" s="66">
        <f t="shared" si="167"/>
        <v>0</v>
      </c>
      <c r="AC632" s="66">
        <f t="shared" si="167"/>
        <v>7449991.6799999997</v>
      </c>
      <c r="AD632" s="66">
        <f t="shared" si="167"/>
        <v>7449991.6799999997</v>
      </c>
      <c r="AE632" s="66">
        <f t="shared" si="167"/>
        <v>84145902.930000007</v>
      </c>
      <c r="AF632" s="66">
        <f t="shared" si="167"/>
        <v>272420.05</v>
      </c>
      <c r="AG632" s="66">
        <f t="shared" si="167"/>
        <v>84418322.980000004</v>
      </c>
      <c r="AH632" s="66">
        <f t="shared" si="167"/>
        <v>219074546.51999992</v>
      </c>
      <c r="AI632" s="66">
        <f t="shared" si="167"/>
        <v>11355478.979999999</v>
      </c>
      <c r="AJ632" s="102"/>
    </row>
    <row r="633" spans="1:36" ht="13.5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x14ac:dyDescent="0.2">
      <c r="A634" s="5" t="s">
        <v>38</v>
      </c>
      <c r="B634" s="192">
        <f>(C632/B635*100)</f>
        <v>41.150859900260215</v>
      </c>
      <c r="C634" s="192"/>
      <c r="D634" s="192">
        <f>(E632/D635*100)</f>
        <v>17.807140662841224</v>
      </c>
      <c r="E634" s="192"/>
      <c r="F634" s="36"/>
      <c r="G634" s="192">
        <f>(H632/G635*100)</f>
        <v>52.670511280763677</v>
      </c>
      <c r="H634" s="192"/>
      <c r="I634" s="36"/>
      <c r="J634" s="192">
        <f>(K632/J635*100)</f>
        <v>99.981804658129064</v>
      </c>
      <c r="K634" s="192"/>
      <c r="L634" s="36"/>
      <c r="M634" s="192">
        <f>(N632/M635*100)</f>
        <v>3.7822828354782261</v>
      </c>
      <c r="N634" s="192"/>
      <c r="O634" s="36"/>
      <c r="P634" s="192">
        <f>(Q632/P635*100)</f>
        <v>10.198463091807719</v>
      </c>
      <c r="Q634" s="192"/>
      <c r="R634" s="36"/>
      <c r="S634" s="192">
        <f>(T632/S635*100)</f>
        <v>0</v>
      </c>
      <c r="T634" s="192"/>
      <c r="U634" s="36"/>
      <c r="V634" s="192">
        <f>(W632/V635*100)</f>
        <v>3.9750001580691903</v>
      </c>
      <c r="W634" s="192"/>
      <c r="X634" s="36"/>
      <c r="Y634" s="192">
        <f>(Z632/Y635*100)</f>
        <v>0.45315292847074695</v>
      </c>
      <c r="Z634" s="192"/>
      <c r="AA634" s="36"/>
      <c r="AB634" s="192">
        <f>(AC632/AB635*100)</f>
        <v>100</v>
      </c>
      <c r="AC634" s="192"/>
      <c r="AD634" s="36"/>
      <c r="AE634" s="192">
        <f>(AF632/AE635*100)</f>
        <v>0.32270251336850231</v>
      </c>
      <c r="AF634" s="192"/>
      <c r="AG634" s="36"/>
      <c r="AH634" s="192">
        <f>(AI632/AH635*100)</f>
        <v>4.927951101580728</v>
      </c>
      <c r="AI634" s="192"/>
      <c r="AJ634" s="36"/>
    </row>
    <row r="635" spans="1:36" x14ac:dyDescent="0.2">
      <c r="A635" s="5" t="s">
        <v>39</v>
      </c>
      <c r="B635" s="196">
        <f>(B632+C632)</f>
        <v>5621864111.119998</v>
      </c>
      <c r="C635" s="195"/>
      <c r="D635" s="196">
        <f>(D632+E632)</f>
        <v>43218078.329999998</v>
      </c>
      <c r="E635" s="195"/>
      <c r="F635" s="37"/>
      <c r="G635" s="196">
        <f>(G632+H632)</f>
        <v>915186463.76999998</v>
      </c>
      <c r="H635" s="195"/>
      <c r="I635" s="37"/>
      <c r="J635" s="196">
        <f>(J632+K632)</f>
        <v>1681024968.75</v>
      </c>
      <c r="K635" s="195"/>
      <c r="L635" s="37"/>
      <c r="M635" s="196">
        <f>(M632+N632)</f>
        <v>76603927.470000014</v>
      </c>
      <c r="N635" s="195"/>
      <c r="O635" s="37"/>
      <c r="P635" s="196">
        <f>(P632+Q632)</f>
        <v>1100616081.3599999</v>
      </c>
      <c r="Q635" s="195"/>
      <c r="R635" s="37"/>
      <c r="S635" s="196">
        <f>(S632+T632)</f>
        <v>21417366.050000001</v>
      </c>
      <c r="T635" s="195"/>
      <c r="U635" s="37"/>
      <c r="V635" s="196">
        <f>(V632+W632)</f>
        <v>61133039.329999998</v>
      </c>
      <c r="W635" s="195"/>
      <c r="X635" s="37"/>
      <c r="Y635" s="196">
        <f>(Y632+Z632)</f>
        <v>1400365845.9000003</v>
      </c>
      <c r="Z635" s="195"/>
      <c r="AA635" s="37"/>
      <c r="AB635" s="196">
        <f>(AB632+AC632)</f>
        <v>7449991.6799999997</v>
      </c>
      <c r="AC635" s="195"/>
      <c r="AD635" s="37"/>
      <c r="AE635" s="196">
        <f>(AE632+AF632)</f>
        <v>84418322.980000004</v>
      </c>
      <c r="AF635" s="195"/>
      <c r="AG635" s="37"/>
      <c r="AH635" s="196">
        <f>(AH632+AI632)</f>
        <v>230430025.49999991</v>
      </c>
      <c r="AI635" s="195"/>
      <c r="AJ635" s="37"/>
    </row>
    <row r="636" spans="1:36" x14ac:dyDescent="0.2">
      <c r="A636" s="5" t="s">
        <v>40</v>
      </c>
      <c r="B636" s="192">
        <f>SUM(D636:AI636)</f>
        <v>100.00000000000006</v>
      </c>
      <c r="C636" s="195"/>
      <c r="D636" s="192">
        <f>(D635/B635*100)</f>
        <v>0.76874996399352691</v>
      </c>
      <c r="E636" s="192"/>
      <c r="F636" s="36"/>
      <c r="G636" s="192">
        <f>(G635/B635*100)</f>
        <v>16.279057011708435</v>
      </c>
      <c r="H636" s="192"/>
      <c r="I636" s="36"/>
      <c r="J636" s="192">
        <f>(J635/B635*100)</f>
        <v>29.901558193570484</v>
      </c>
      <c r="K636" s="192"/>
      <c r="L636" s="36"/>
      <c r="M636" s="192">
        <f>(M635/B635*100)</f>
        <v>1.3626072412258794</v>
      </c>
      <c r="N636" s="192"/>
      <c r="O636" s="36"/>
      <c r="P636" s="192">
        <f>(P635/B635*100)</f>
        <v>19.577422356812058</v>
      </c>
      <c r="Q636" s="192"/>
      <c r="R636" s="36"/>
      <c r="S636" s="192">
        <f>(S635/B635*100)</f>
        <v>0.38096555922859532</v>
      </c>
      <c r="T636" s="192"/>
      <c r="U636" s="36"/>
      <c r="V636" s="192">
        <f>(V635/B635*100)</f>
        <v>1.0874158130055009</v>
      </c>
      <c r="W636" s="192"/>
      <c r="X636" s="36"/>
      <c r="Y636" s="192">
        <f>(Y635/B635*100)</f>
        <v>24.90927952402992</v>
      </c>
      <c r="Z636" s="192"/>
      <c r="AA636" s="36"/>
      <c r="AB636" s="192">
        <f>(AB635/B635*100)</f>
        <v>0.13251817427006074</v>
      </c>
      <c r="AC636" s="192"/>
      <c r="AD636" s="36"/>
      <c r="AE636" s="192">
        <f>(AE635/B635*100)</f>
        <v>1.501607319412458</v>
      </c>
      <c r="AF636" s="192"/>
      <c r="AG636" s="36"/>
      <c r="AH636" s="192">
        <f>(AH635/B635*100)</f>
        <v>4.0988188427431274</v>
      </c>
      <c r="AI636" s="192"/>
      <c r="AJ636" s="36"/>
    </row>
    <row r="637" spans="1:36" x14ac:dyDescent="0.2">
      <c r="A637" s="112" t="s">
        <v>95</v>
      </c>
    </row>
    <row r="638" spans="1:36" x14ac:dyDescent="0.2">
      <c r="A638" s="38"/>
      <c r="C638" s="186"/>
    </row>
    <row r="639" spans="1:36" x14ac:dyDescent="0.2">
      <c r="A639" s="38"/>
    </row>
    <row r="640" spans="1:36" x14ac:dyDescent="0.2">
      <c r="A640" s="38"/>
    </row>
    <row r="641" spans="1:36" x14ac:dyDescent="0.2">
      <c r="A641" s="38"/>
    </row>
    <row r="642" spans="1:36" x14ac:dyDescent="0.2">
      <c r="A642" s="38"/>
    </row>
    <row r="643" spans="1:36" x14ac:dyDescent="0.2">
      <c r="A643" s="38"/>
    </row>
    <row r="644" spans="1:36" x14ac:dyDescent="0.2">
      <c r="A644" s="38"/>
    </row>
    <row r="645" spans="1:36" ht="20.25" hidden="1" x14ac:dyDescent="0.3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">
      <c r="A646" s="193" t="s">
        <v>56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200" t="s">
        <v>132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3" t="s">
        <v>110</v>
      </c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/>
      <c r="AE648" s="193"/>
      <c r="AF648" s="193"/>
      <c r="AG648" s="193"/>
      <c r="AH648" s="193"/>
      <c r="AI648" s="193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4" t="s">
        <v>0</v>
      </c>
      <c r="C651" s="194"/>
      <c r="D651" s="194" t="s">
        <v>12</v>
      </c>
      <c r="E651" s="194"/>
      <c r="F651" s="159"/>
      <c r="G651" s="194" t="s">
        <v>13</v>
      </c>
      <c r="H651" s="194"/>
      <c r="I651" s="159"/>
      <c r="J651" s="194" t="s">
        <v>14</v>
      </c>
      <c r="K651" s="194"/>
      <c r="L651" s="159"/>
      <c r="M651" s="194" t="s">
        <v>15</v>
      </c>
      <c r="N651" s="194"/>
      <c r="O651" s="159"/>
      <c r="P651" s="194" t="s">
        <v>27</v>
      </c>
      <c r="Q651" s="194"/>
      <c r="R651" s="159"/>
      <c r="S651" s="194" t="s">
        <v>35</v>
      </c>
      <c r="T651" s="194"/>
      <c r="U651" s="159"/>
      <c r="V651" s="194" t="s">
        <v>16</v>
      </c>
      <c r="W651" s="194"/>
      <c r="X651" s="159"/>
      <c r="Y651" s="194" t="s">
        <v>68</v>
      </c>
      <c r="Z651" s="194"/>
      <c r="AA651" s="159"/>
      <c r="AB651" s="194" t="s">
        <v>34</v>
      </c>
      <c r="AC651" s="194"/>
      <c r="AD651" s="159"/>
      <c r="AE651" s="194" t="s">
        <v>17</v>
      </c>
      <c r="AF651" s="194"/>
      <c r="AG651" s="159"/>
      <c r="AH651" s="194" t="s">
        <v>18</v>
      </c>
      <c r="AI651" s="194"/>
      <c r="AJ651" s="74"/>
    </row>
    <row r="652" spans="1:36" ht="25.5" hidden="1" thickTop="1" thickBot="1" x14ac:dyDescent="0.25">
      <c r="A652" s="198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88</v>
      </c>
      <c r="B653" s="104">
        <f t="shared" ref="B653:B690" si="168">(D653+G653+J653+M653+P653+S653+V653+Y653+AB653+AE653+AH653)</f>
        <v>0</v>
      </c>
      <c r="C653" s="104">
        <f t="shared" ref="C653:C690" si="16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119</v>
      </c>
      <c r="B654" s="104">
        <f t="shared" si="168"/>
        <v>0</v>
      </c>
      <c r="C654" s="104">
        <f t="shared" si="16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70">AH654+AI654</f>
        <v>0</v>
      </c>
    </row>
    <row r="655" spans="1:36" ht="15.95" hidden="1" customHeight="1" thickTop="1" thickBot="1" x14ac:dyDescent="0.25">
      <c r="A655" s="52" t="s">
        <v>97</v>
      </c>
      <c r="B655" s="104">
        <f t="shared" si="168"/>
        <v>0</v>
      </c>
      <c r="C655" s="104">
        <f t="shared" si="16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70"/>
        <v>0</v>
      </c>
    </row>
    <row r="656" spans="1:36" ht="15.95" hidden="1" customHeight="1" thickTop="1" thickBot="1" x14ac:dyDescent="0.25">
      <c r="A656" s="52" t="s">
        <v>94</v>
      </c>
      <c r="B656" s="104">
        <f t="shared" si="168"/>
        <v>0</v>
      </c>
      <c r="C656" s="104">
        <f t="shared" si="16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70"/>
        <v>0</v>
      </c>
    </row>
    <row r="657" spans="1:36" ht="15.95" hidden="1" customHeight="1" thickTop="1" thickBot="1" x14ac:dyDescent="0.25">
      <c r="A657" s="52" t="s">
        <v>89</v>
      </c>
      <c r="B657" s="104">
        <f t="shared" si="168"/>
        <v>0</v>
      </c>
      <c r="C657" s="104">
        <f t="shared" si="16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70"/>
        <v>0</v>
      </c>
    </row>
    <row r="658" spans="1:36" ht="15.95" hidden="1" customHeight="1" thickTop="1" thickBot="1" x14ac:dyDescent="0.25">
      <c r="A658" s="52" t="s">
        <v>87</v>
      </c>
      <c r="B658" s="104">
        <f t="shared" si="168"/>
        <v>0</v>
      </c>
      <c r="C658" s="104">
        <f t="shared" si="16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70"/>
        <v>0</v>
      </c>
    </row>
    <row r="659" spans="1:36" ht="15.95" hidden="1" customHeight="1" thickTop="1" thickBot="1" x14ac:dyDescent="0.25">
      <c r="A659" s="52" t="s">
        <v>91</v>
      </c>
      <c r="B659" s="104">
        <f t="shared" si="168"/>
        <v>0</v>
      </c>
      <c r="C659" s="104">
        <f t="shared" si="16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70"/>
        <v>0</v>
      </c>
    </row>
    <row r="660" spans="1:36" ht="15.95" hidden="1" customHeight="1" thickTop="1" thickBot="1" x14ac:dyDescent="0.25">
      <c r="A660" s="52" t="s">
        <v>162</v>
      </c>
      <c r="B660" s="104">
        <f t="shared" si="168"/>
        <v>0</v>
      </c>
      <c r="C660" s="104">
        <f t="shared" si="16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70"/>
        <v>0</v>
      </c>
    </row>
    <row r="661" spans="1:36" ht="15.95" hidden="1" customHeight="1" thickTop="1" thickBot="1" x14ac:dyDescent="0.25">
      <c r="A661" s="52" t="s">
        <v>78</v>
      </c>
      <c r="B661" s="104">
        <f t="shared" si="168"/>
        <v>0</v>
      </c>
      <c r="C661" s="104">
        <f t="shared" si="16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70"/>
        <v>0</v>
      </c>
    </row>
    <row r="662" spans="1:36" ht="15.95" hidden="1" customHeight="1" thickTop="1" thickBot="1" x14ac:dyDescent="0.25">
      <c r="A662" s="52" t="s">
        <v>93</v>
      </c>
      <c r="B662" s="104">
        <f t="shared" si="168"/>
        <v>0</v>
      </c>
      <c r="C662" s="104">
        <f t="shared" si="16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70"/>
        <v>0</v>
      </c>
    </row>
    <row r="663" spans="1:36" ht="15.95" hidden="1" customHeight="1" thickTop="1" thickBot="1" x14ac:dyDescent="0.25">
      <c r="A663" s="52" t="s">
        <v>96</v>
      </c>
      <c r="B663" s="104">
        <f t="shared" si="168"/>
        <v>0</v>
      </c>
      <c r="C663" s="104">
        <f t="shared" si="16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70"/>
        <v>0</v>
      </c>
    </row>
    <row r="664" spans="1:36" ht="15.95" hidden="1" customHeight="1" thickTop="1" thickBot="1" x14ac:dyDescent="0.25">
      <c r="A664" s="52" t="s">
        <v>83</v>
      </c>
      <c r="B664" s="104">
        <f t="shared" si="168"/>
        <v>0</v>
      </c>
      <c r="C664" s="104">
        <f t="shared" si="16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70"/>
        <v>0</v>
      </c>
    </row>
    <row r="665" spans="1:36" ht="15.95" hidden="1" customHeight="1" thickTop="1" thickBot="1" x14ac:dyDescent="0.25">
      <c r="A665" s="52" t="s">
        <v>164</v>
      </c>
      <c r="B665" s="104">
        <f t="shared" si="168"/>
        <v>0</v>
      </c>
      <c r="C665" s="104">
        <f t="shared" si="16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70"/>
        <v>0</v>
      </c>
    </row>
    <row r="666" spans="1:36" ht="15.95" hidden="1" customHeight="1" thickTop="1" thickBot="1" x14ac:dyDescent="0.25">
      <c r="A666" s="52" t="s">
        <v>81</v>
      </c>
      <c r="B666" s="104">
        <f t="shared" si="168"/>
        <v>0</v>
      </c>
      <c r="C666" s="104">
        <f t="shared" si="16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70"/>
        <v>0</v>
      </c>
    </row>
    <row r="667" spans="1:36" ht="15.95" hidden="1" customHeight="1" thickTop="1" thickBot="1" x14ac:dyDescent="0.25">
      <c r="A667" s="52" t="s">
        <v>80</v>
      </c>
      <c r="B667" s="104">
        <f t="shared" si="168"/>
        <v>0</v>
      </c>
      <c r="C667" s="104">
        <f t="shared" si="16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70"/>
        <v>0</v>
      </c>
    </row>
    <row r="668" spans="1:36" ht="15.95" hidden="1" customHeight="1" thickTop="1" thickBot="1" x14ac:dyDescent="0.25">
      <c r="A668" s="52" t="s">
        <v>104</v>
      </c>
      <c r="B668" s="104">
        <f t="shared" si="168"/>
        <v>0</v>
      </c>
      <c r="C668" s="104">
        <f t="shared" si="16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70"/>
        <v>0</v>
      </c>
    </row>
    <row r="669" spans="1:36" ht="15.95" hidden="1" customHeight="1" thickTop="1" thickBot="1" x14ac:dyDescent="0.25">
      <c r="A669" s="52" t="s">
        <v>79</v>
      </c>
      <c r="B669" s="104">
        <f t="shared" si="168"/>
        <v>0</v>
      </c>
      <c r="C669" s="104">
        <f t="shared" si="16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70"/>
        <v>0</v>
      </c>
    </row>
    <row r="670" spans="1:36" ht="15.95" hidden="1" customHeight="1" thickTop="1" thickBot="1" x14ac:dyDescent="0.25">
      <c r="A670" s="52" t="s">
        <v>84</v>
      </c>
      <c r="B670" s="104">
        <f t="shared" si="168"/>
        <v>0</v>
      </c>
      <c r="C670" s="104">
        <f t="shared" si="16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70"/>
        <v>0</v>
      </c>
    </row>
    <row r="671" spans="1:36" ht="15.95" hidden="1" customHeight="1" thickTop="1" thickBot="1" x14ac:dyDescent="0.25">
      <c r="A671" s="52" t="s">
        <v>98</v>
      </c>
      <c r="B671" s="104">
        <f t="shared" si="168"/>
        <v>0</v>
      </c>
      <c r="C671" s="104">
        <f t="shared" si="16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70"/>
        <v>0</v>
      </c>
    </row>
    <row r="672" spans="1:36" ht="15.95" hidden="1" customHeight="1" thickTop="1" thickBot="1" x14ac:dyDescent="0.25">
      <c r="A672" s="52" t="s">
        <v>90</v>
      </c>
      <c r="B672" s="104">
        <f t="shared" si="168"/>
        <v>0</v>
      </c>
      <c r="C672" s="104">
        <f t="shared" si="16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70"/>
        <v>0</v>
      </c>
    </row>
    <row r="673" spans="1:36" ht="15.95" hidden="1" customHeight="1" thickTop="1" thickBot="1" x14ac:dyDescent="0.25">
      <c r="A673" s="52" t="s">
        <v>99</v>
      </c>
      <c r="B673" s="104">
        <f t="shared" si="168"/>
        <v>0</v>
      </c>
      <c r="C673" s="104">
        <f t="shared" si="16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70"/>
        <v>0</v>
      </c>
    </row>
    <row r="674" spans="1:36" ht="15.95" hidden="1" customHeight="1" thickTop="1" thickBot="1" x14ac:dyDescent="0.25">
      <c r="A674" s="51" t="s">
        <v>112</v>
      </c>
      <c r="B674" s="104">
        <f t="shared" si="168"/>
        <v>0</v>
      </c>
      <c r="C674" s="104">
        <f t="shared" si="16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70"/>
        <v>0</v>
      </c>
    </row>
    <row r="675" spans="1:36" ht="15.95" hidden="1" customHeight="1" thickTop="1" thickBot="1" x14ac:dyDescent="0.25">
      <c r="A675" s="52" t="s">
        <v>103</v>
      </c>
      <c r="B675" s="104">
        <f t="shared" si="168"/>
        <v>0</v>
      </c>
      <c r="C675" s="104">
        <f t="shared" si="16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70"/>
        <v>0</v>
      </c>
    </row>
    <row r="676" spans="1:36" ht="15.95" hidden="1" customHeight="1" thickTop="1" thickBot="1" x14ac:dyDescent="0.25">
      <c r="A676" s="52" t="s">
        <v>82</v>
      </c>
      <c r="B676" s="104">
        <f t="shared" si="168"/>
        <v>0</v>
      </c>
      <c r="C676" s="104">
        <f t="shared" si="16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70"/>
        <v>0</v>
      </c>
    </row>
    <row r="677" spans="1:36" ht="15.95" hidden="1" customHeight="1" thickTop="1" thickBot="1" x14ac:dyDescent="0.25">
      <c r="A677" s="52" t="s">
        <v>102</v>
      </c>
      <c r="B677" s="104">
        <f t="shared" si="168"/>
        <v>0</v>
      </c>
      <c r="C677" s="104">
        <f t="shared" si="16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70"/>
        <v>0</v>
      </c>
    </row>
    <row r="678" spans="1:36" ht="15.95" hidden="1" customHeight="1" thickTop="1" thickBot="1" x14ac:dyDescent="0.25">
      <c r="A678" s="52" t="s">
        <v>111</v>
      </c>
      <c r="B678" s="104">
        <f t="shared" si="168"/>
        <v>0</v>
      </c>
      <c r="C678" s="104">
        <f t="shared" si="16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70"/>
        <v>0</v>
      </c>
    </row>
    <row r="679" spans="1:36" ht="15.95" hidden="1" customHeight="1" thickTop="1" thickBot="1" x14ac:dyDescent="0.25">
      <c r="A679" s="52" t="s">
        <v>113</v>
      </c>
      <c r="B679" s="104">
        <f t="shared" si="168"/>
        <v>0</v>
      </c>
      <c r="C679" s="104">
        <f t="shared" si="16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70"/>
        <v>0</v>
      </c>
    </row>
    <row r="680" spans="1:36" ht="15.95" hidden="1" customHeight="1" thickTop="1" thickBot="1" x14ac:dyDescent="0.25">
      <c r="A680" s="52" t="s">
        <v>116</v>
      </c>
      <c r="B680" s="104">
        <f t="shared" si="168"/>
        <v>0</v>
      </c>
      <c r="C680" s="104">
        <f t="shared" si="16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70"/>
        <v>0</v>
      </c>
    </row>
    <row r="681" spans="1:36" ht="15.95" hidden="1" customHeight="1" thickTop="1" thickBot="1" x14ac:dyDescent="0.25">
      <c r="A681" s="52" t="s">
        <v>121</v>
      </c>
      <c r="B681" s="104">
        <f t="shared" si="168"/>
        <v>0</v>
      </c>
      <c r="C681" s="104">
        <f t="shared" si="16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70"/>
        <v>0</v>
      </c>
    </row>
    <row r="682" spans="1:36" s="45" customFormat="1" ht="15.95" hidden="1" customHeight="1" thickTop="1" thickBot="1" x14ac:dyDescent="0.25">
      <c r="A682" s="52" t="s">
        <v>100</v>
      </c>
      <c r="B682" s="106">
        <f t="shared" si="168"/>
        <v>0</v>
      </c>
      <c r="C682" s="106">
        <f t="shared" si="16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70"/>
        <v>0</v>
      </c>
    </row>
    <row r="683" spans="1:36" ht="15.95" hidden="1" customHeight="1" thickTop="1" thickBot="1" x14ac:dyDescent="0.25">
      <c r="A683" s="51" t="s">
        <v>106</v>
      </c>
      <c r="B683" s="104">
        <f t="shared" si="168"/>
        <v>0</v>
      </c>
      <c r="C683" s="104">
        <f t="shared" si="16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70"/>
        <v>0</v>
      </c>
    </row>
    <row r="684" spans="1:36" s="45" customFormat="1" ht="15.95" hidden="1" customHeight="1" thickTop="1" thickBot="1" x14ac:dyDescent="0.25">
      <c r="A684" s="52" t="s">
        <v>120</v>
      </c>
      <c r="B684" s="106">
        <f t="shared" si="168"/>
        <v>0</v>
      </c>
      <c r="C684" s="106">
        <f t="shared" si="16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70"/>
        <v>0</v>
      </c>
    </row>
    <row r="685" spans="1:36" ht="15.95" hidden="1" customHeight="1" thickTop="1" thickBot="1" x14ac:dyDescent="0.25">
      <c r="A685" s="52" t="s">
        <v>115</v>
      </c>
      <c r="B685" s="104">
        <f t="shared" si="168"/>
        <v>0</v>
      </c>
      <c r="C685" s="104">
        <f t="shared" si="16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70"/>
        <v>0</v>
      </c>
    </row>
    <row r="686" spans="1:36" ht="15.95" hidden="1" customHeight="1" thickTop="1" thickBot="1" x14ac:dyDescent="0.25">
      <c r="A686" s="52" t="s">
        <v>117</v>
      </c>
      <c r="B686" s="104">
        <f t="shared" si="168"/>
        <v>0</v>
      </c>
      <c r="C686" s="104">
        <f t="shared" si="16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70"/>
        <v>0</v>
      </c>
    </row>
    <row r="687" spans="1:36" s="45" customFormat="1" ht="15.95" hidden="1" customHeight="1" thickTop="1" thickBot="1" x14ac:dyDescent="0.25">
      <c r="A687" s="52" t="s">
        <v>160</v>
      </c>
      <c r="B687" s="106">
        <f t="shared" si="168"/>
        <v>0</v>
      </c>
      <c r="C687" s="106">
        <f t="shared" si="16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70"/>
        <v>0</v>
      </c>
    </row>
    <row r="688" spans="1:36" s="45" customFormat="1" ht="15.95" hidden="1" customHeight="1" thickTop="1" thickBot="1" x14ac:dyDescent="0.25">
      <c r="A688" s="52" t="s">
        <v>163</v>
      </c>
      <c r="B688" s="106">
        <f t="shared" si="168"/>
        <v>0</v>
      </c>
      <c r="C688" s="106">
        <f t="shared" si="16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70"/>
        <v>0</v>
      </c>
    </row>
    <row r="689" spans="1:36" ht="15.95" hidden="1" customHeight="1" thickTop="1" thickBot="1" x14ac:dyDescent="0.25">
      <c r="A689" s="52" t="s">
        <v>101</v>
      </c>
      <c r="B689" s="104">
        <f t="shared" si="168"/>
        <v>0</v>
      </c>
      <c r="C689" s="104">
        <f t="shared" si="16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70"/>
        <v>0</v>
      </c>
    </row>
    <row r="690" spans="1:36" ht="15.95" hidden="1" customHeight="1" thickTop="1" thickBot="1" x14ac:dyDescent="0.25">
      <c r="A690" s="52" t="s">
        <v>107</v>
      </c>
      <c r="B690" s="104">
        <f t="shared" si="168"/>
        <v>0</v>
      </c>
      <c r="C690" s="104">
        <f t="shared" si="16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7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71">SUM(C653:C690)</f>
        <v>0</v>
      </c>
      <c r="D691" s="66">
        <f t="shared" si="171"/>
        <v>0</v>
      </c>
      <c r="E691" s="66">
        <f t="shared" si="171"/>
        <v>0</v>
      </c>
      <c r="F691" s="66">
        <f t="shared" si="171"/>
        <v>0</v>
      </c>
      <c r="G691" s="66">
        <f t="shared" si="171"/>
        <v>0</v>
      </c>
      <c r="H691" s="66">
        <f t="shared" si="171"/>
        <v>0</v>
      </c>
      <c r="I691" s="66">
        <f t="shared" si="171"/>
        <v>0</v>
      </c>
      <c r="J691" s="66">
        <f t="shared" si="171"/>
        <v>0</v>
      </c>
      <c r="K691" s="66">
        <f t="shared" si="171"/>
        <v>0</v>
      </c>
      <c r="L691" s="66">
        <f t="shared" si="171"/>
        <v>0</v>
      </c>
      <c r="M691" s="66">
        <f t="shared" si="171"/>
        <v>0</v>
      </c>
      <c r="N691" s="66">
        <f t="shared" si="171"/>
        <v>0</v>
      </c>
      <c r="O691" s="66">
        <f t="shared" si="171"/>
        <v>0</v>
      </c>
      <c r="P691" s="66">
        <f t="shared" si="171"/>
        <v>0</v>
      </c>
      <c r="Q691" s="66">
        <f t="shared" si="171"/>
        <v>0</v>
      </c>
      <c r="R691" s="66">
        <f t="shared" si="171"/>
        <v>0</v>
      </c>
      <c r="S691" s="66">
        <f t="shared" si="171"/>
        <v>0</v>
      </c>
      <c r="T691" s="66">
        <f t="shared" si="171"/>
        <v>0</v>
      </c>
      <c r="U691" s="66">
        <f t="shared" si="171"/>
        <v>0</v>
      </c>
      <c r="V691" s="66">
        <f t="shared" si="171"/>
        <v>0</v>
      </c>
      <c r="W691" s="66">
        <f t="shared" si="171"/>
        <v>0</v>
      </c>
      <c r="X691" s="66">
        <f t="shared" si="171"/>
        <v>0</v>
      </c>
      <c r="Y691" s="66">
        <f t="shared" si="171"/>
        <v>0</v>
      </c>
      <c r="Z691" s="66">
        <f t="shared" si="171"/>
        <v>0</v>
      </c>
      <c r="AA691" s="66">
        <f t="shared" si="171"/>
        <v>0</v>
      </c>
      <c r="AB691" s="66">
        <f t="shared" si="171"/>
        <v>0</v>
      </c>
      <c r="AC691" s="66">
        <f t="shared" si="171"/>
        <v>0</v>
      </c>
      <c r="AD691" s="66">
        <f t="shared" si="171"/>
        <v>0</v>
      </c>
      <c r="AE691" s="66">
        <f t="shared" si="171"/>
        <v>0</v>
      </c>
      <c r="AF691" s="66">
        <f t="shared" si="171"/>
        <v>0</v>
      </c>
      <c r="AG691" s="66">
        <f t="shared" si="171"/>
        <v>0</v>
      </c>
      <c r="AH691" s="66">
        <f t="shared" si="171"/>
        <v>0</v>
      </c>
      <c r="AI691" s="66">
        <f t="shared" si="17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2" t="e">
        <f>(C691/B694*100)</f>
        <v>#DIV/0!</v>
      </c>
      <c r="C693" s="192"/>
      <c r="D693" s="192" t="e">
        <f>(E691/D694*100)</f>
        <v>#DIV/0!</v>
      </c>
      <c r="E693" s="192"/>
      <c r="F693" s="36"/>
      <c r="G693" s="192" t="e">
        <f>(H691/G694*100)</f>
        <v>#DIV/0!</v>
      </c>
      <c r="H693" s="192"/>
      <c r="I693" s="36"/>
      <c r="J693" s="192" t="e">
        <f>(K691/J694*100)</f>
        <v>#DIV/0!</v>
      </c>
      <c r="K693" s="192"/>
      <c r="L693" s="36"/>
      <c r="M693" s="192" t="e">
        <f>(N691/M694*100)</f>
        <v>#DIV/0!</v>
      </c>
      <c r="N693" s="192"/>
      <c r="O693" s="36"/>
      <c r="P693" s="192" t="e">
        <f>(Q691/P694*100)</f>
        <v>#DIV/0!</v>
      </c>
      <c r="Q693" s="192"/>
      <c r="R693" s="36"/>
      <c r="S693" s="192" t="e">
        <f>(T691/S694*100)</f>
        <v>#DIV/0!</v>
      </c>
      <c r="T693" s="192"/>
      <c r="U693" s="36"/>
      <c r="V693" s="192" t="e">
        <f>(W691/V694*100)</f>
        <v>#DIV/0!</v>
      </c>
      <c r="W693" s="192"/>
      <c r="X693" s="36"/>
      <c r="Y693" s="192" t="e">
        <f>(Z691/Y694*100)</f>
        <v>#DIV/0!</v>
      </c>
      <c r="Z693" s="192"/>
      <c r="AA693" s="36"/>
      <c r="AB693" s="192" t="e">
        <f>(AC691/AB694*100)</f>
        <v>#DIV/0!</v>
      </c>
      <c r="AC693" s="192"/>
      <c r="AD693" s="36"/>
      <c r="AE693" s="192" t="e">
        <f>(AF691/AE694*100)</f>
        <v>#DIV/0!</v>
      </c>
      <c r="AF693" s="192"/>
      <c r="AG693" s="36"/>
      <c r="AH693" s="192" t="e">
        <f>(AI691/AH694*100)</f>
        <v>#DIV/0!</v>
      </c>
      <c r="AI693" s="192"/>
      <c r="AJ693" s="36"/>
    </row>
    <row r="694" spans="1:36" hidden="1" x14ac:dyDescent="0.2">
      <c r="A694" s="5" t="s">
        <v>39</v>
      </c>
      <c r="B694" s="196">
        <f>(B691+C691)</f>
        <v>0</v>
      </c>
      <c r="C694" s="195"/>
      <c r="D694" s="196">
        <f>(D691+E691)</f>
        <v>0</v>
      </c>
      <c r="E694" s="195"/>
      <c r="F694" s="37"/>
      <c r="G694" s="196">
        <f>(G691+H691)</f>
        <v>0</v>
      </c>
      <c r="H694" s="195"/>
      <c r="I694" s="37"/>
      <c r="J694" s="196">
        <f>(J691+K691)</f>
        <v>0</v>
      </c>
      <c r="K694" s="195"/>
      <c r="L694" s="37"/>
      <c r="M694" s="196">
        <f>(M691+N691)</f>
        <v>0</v>
      </c>
      <c r="N694" s="195"/>
      <c r="O694" s="37"/>
      <c r="P694" s="196">
        <f>(P691+Q691)</f>
        <v>0</v>
      </c>
      <c r="Q694" s="195"/>
      <c r="R694" s="37"/>
      <c r="S694" s="196">
        <f>(S691+T691)</f>
        <v>0</v>
      </c>
      <c r="T694" s="195"/>
      <c r="U694" s="37"/>
      <c r="V694" s="196">
        <f>(V691+W691)</f>
        <v>0</v>
      </c>
      <c r="W694" s="195"/>
      <c r="X694" s="37"/>
      <c r="Y694" s="196">
        <f>(Y691+Z691)</f>
        <v>0</v>
      </c>
      <c r="Z694" s="195"/>
      <c r="AA694" s="37"/>
      <c r="AB694" s="196">
        <f>(AB691+AC691)</f>
        <v>0</v>
      </c>
      <c r="AC694" s="195"/>
      <c r="AD694" s="37"/>
      <c r="AE694" s="196">
        <f>(AE691+AF691)</f>
        <v>0</v>
      </c>
      <c r="AF694" s="195"/>
      <c r="AG694" s="37"/>
      <c r="AH694" s="196">
        <f>(AH691+AI691)</f>
        <v>0</v>
      </c>
      <c r="AI694" s="195"/>
      <c r="AJ694" s="37"/>
    </row>
    <row r="695" spans="1:36" hidden="1" x14ac:dyDescent="0.2">
      <c r="A695" s="5" t="s">
        <v>40</v>
      </c>
      <c r="B695" s="192" t="e">
        <f>SUM(D695:AI695)</f>
        <v>#DIV/0!</v>
      </c>
      <c r="C695" s="195"/>
      <c r="D695" s="192" t="e">
        <f>(D694/B694*100)</f>
        <v>#DIV/0!</v>
      </c>
      <c r="E695" s="192"/>
      <c r="F695" s="36"/>
      <c r="G695" s="192" t="e">
        <f>(G694/B694*100)</f>
        <v>#DIV/0!</v>
      </c>
      <c r="H695" s="192"/>
      <c r="I695" s="36"/>
      <c r="J695" s="192" t="e">
        <f>(J694/B694*100)</f>
        <v>#DIV/0!</v>
      </c>
      <c r="K695" s="192"/>
      <c r="L695" s="36"/>
      <c r="M695" s="192" t="e">
        <f>(M694/B694*100)</f>
        <v>#DIV/0!</v>
      </c>
      <c r="N695" s="192"/>
      <c r="O695" s="36"/>
      <c r="P695" s="192" t="e">
        <f>(P694/B694*100)</f>
        <v>#DIV/0!</v>
      </c>
      <c r="Q695" s="192"/>
      <c r="R695" s="36"/>
      <c r="S695" s="192" t="e">
        <f>(S694/B694*100)</f>
        <v>#DIV/0!</v>
      </c>
      <c r="T695" s="192"/>
      <c r="U695" s="36"/>
      <c r="V695" s="192" t="e">
        <f>(V694/B694*100)</f>
        <v>#DIV/0!</v>
      </c>
      <c r="W695" s="192"/>
      <c r="X695" s="36"/>
      <c r="Y695" s="192" t="e">
        <f>(Y694/B694*100)</f>
        <v>#DIV/0!</v>
      </c>
      <c r="Z695" s="192"/>
      <c r="AA695" s="36"/>
      <c r="AB695" s="192" t="e">
        <f>(AB694/B694*100)</f>
        <v>#DIV/0!</v>
      </c>
      <c r="AC695" s="192"/>
      <c r="AD695" s="36"/>
      <c r="AE695" s="192" t="e">
        <f>(AE694/B694*100)</f>
        <v>#DIV/0!</v>
      </c>
      <c r="AF695" s="192"/>
      <c r="AG695" s="36"/>
      <c r="AH695" s="192" t="e">
        <f>(AH694/B694*100)</f>
        <v>#DIV/0!</v>
      </c>
      <c r="AI695" s="192"/>
      <c r="AJ695" s="36"/>
    </row>
    <row r="696" spans="1:36" hidden="1" x14ac:dyDescent="0.2">
      <c r="A696" s="112" t="s">
        <v>95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hidden="1" x14ac:dyDescent="0.2">
      <c r="A705" s="193" t="s">
        <v>56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200" t="s">
        <v>133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3" t="s">
        <v>110</v>
      </c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4" t="s">
        <v>0</v>
      </c>
      <c r="C710" s="194"/>
      <c r="D710" s="194" t="s">
        <v>12</v>
      </c>
      <c r="E710" s="194"/>
      <c r="F710" s="159"/>
      <c r="G710" s="194" t="s">
        <v>13</v>
      </c>
      <c r="H710" s="194"/>
      <c r="I710" s="159"/>
      <c r="J710" s="194" t="s">
        <v>14</v>
      </c>
      <c r="K710" s="194"/>
      <c r="L710" s="159"/>
      <c r="M710" s="194" t="s">
        <v>15</v>
      </c>
      <c r="N710" s="194"/>
      <c r="O710" s="159"/>
      <c r="P710" s="194" t="s">
        <v>27</v>
      </c>
      <c r="Q710" s="194"/>
      <c r="R710" s="159"/>
      <c r="S710" s="194" t="s">
        <v>35</v>
      </c>
      <c r="T710" s="194"/>
      <c r="U710" s="159"/>
      <c r="V710" s="194" t="s">
        <v>16</v>
      </c>
      <c r="W710" s="194"/>
      <c r="X710" s="159"/>
      <c r="Y710" s="194" t="s">
        <v>68</v>
      </c>
      <c r="Z710" s="194"/>
      <c r="AA710" s="159"/>
      <c r="AB710" s="194" t="s">
        <v>34</v>
      </c>
      <c r="AC710" s="194"/>
      <c r="AD710" s="159"/>
      <c r="AE710" s="194" t="s">
        <v>17</v>
      </c>
      <c r="AF710" s="194"/>
      <c r="AG710" s="159"/>
      <c r="AH710" s="194" t="s">
        <v>18</v>
      </c>
      <c r="AI710" s="194"/>
      <c r="AJ710" s="74"/>
    </row>
    <row r="711" spans="1:36" ht="25.5" hidden="1" thickTop="1" thickBot="1" x14ac:dyDescent="0.25">
      <c r="A711" s="198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88</v>
      </c>
      <c r="B712" s="106">
        <f t="shared" ref="B712:B747" si="172">(D712+G712+J712+M712+P712+S712+V712+Y712+AB712+AE712+AH712)</f>
        <v>0</v>
      </c>
      <c r="C712" s="106">
        <f t="shared" ref="C712:C747" si="17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119</v>
      </c>
      <c r="B713" s="106">
        <f t="shared" si="172"/>
        <v>0</v>
      </c>
      <c r="C713" s="106">
        <f t="shared" si="17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74">AH713+AI713</f>
        <v>0</v>
      </c>
    </row>
    <row r="714" spans="1:36" s="45" customFormat="1" ht="15.95" hidden="1" customHeight="1" thickTop="1" thickBot="1" x14ac:dyDescent="0.25">
      <c r="A714" s="52" t="s">
        <v>97</v>
      </c>
      <c r="B714" s="106">
        <f t="shared" si="172"/>
        <v>0</v>
      </c>
      <c r="C714" s="106">
        <f t="shared" si="17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74"/>
        <v>0</v>
      </c>
    </row>
    <row r="715" spans="1:36" s="45" customFormat="1" ht="15.95" hidden="1" customHeight="1" thickTop="1" thickBot="1" x14ac:dyDescent="0.25">
      <c r="A715" s="52" t="s">
        <v>94</v>
      </c>
      <c r="B715" s="106">
        <f t="shared" si="172"/>
        <v>0</v>
      </c>
      <c r="C715" s="106">
        <f t="shared" si="17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74"/>
        <v>0</v>
      </c>
    </row>
    <row r="716" spans="1:36" s="45" customFormat="1" ht="15.95" hidden="1" customHeight="1" thickTop="1" thickBot="1" x14ac:dyDescent="0.25">
      <c r="A716" s="52" t="s">
        <v>89</v>
      </c>
      <c r="B716" s="106">
        <f t="shared" si="172"/>
        <v>0</v>
      </c>
      <c r="C716" s="106">
        <f t="shared" si="17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74"/>
        <v>0</v>
      </c>
    </row>
    <row r="717" spans="1:36" ht="15.95" hidden="1" customHeight="1" thickTop="1" thickBot="1" x14ac:dyDescent="0.25">
      <c r="A717" s="52" t="s">
        <v>87</v>
      </c>
      <c r="B717" s="104">
        <f t="shared" si="172"/>
        <v>0</v>
      </c>
      <c r="C717" s="104">
        <f t="shared" si="17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74"/>
        <v>0</v>
      </c>
    </row>
    <row r="718" spans="1:36" s="45" customFormat="1" ht="15.95" hidden="1" customHeight="1" thickTop="1" thickBot="1" x14ac:dyDescent="0.25">
      <c r="A718" s="52" t="s">
        <v>91</v>
      </c>
      <c r="B718" s="106">
        <f t="shared" si="172"/>
        <v>0</v>
      </c>
      <c r="C718" s="106">
        <f t="shared" si="17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74"/>
        <v>0</v>
      </c>
    </row>
    <row r="719" spans="1:36" s="45" customFormat="1" ht="15.95" hidden="1" customHeight="1" thickTop="1" thickBot="1" x14ac:dyDescent="0.25">
      <c r="A719" s="52" t="s">
        <v>162</v>
      </c>
      <c r="B719" s="106">
        <f t="shared" si="172"/>
        <v>0</v>
      </c>
      <c r="C719" s="106">
        <f t="shared" si="17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7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72"/>
        <v>0</v>
      </c>
      <c r="C720" s="106">
        <f t="shared" si="17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74"/>
        <v>0</v>
      </c>
    </row>
    <row r="721" spans="1:36" s="45" customFormat="1" ht="15.95" hidden="1" customHeight="1" thickTop="1" thickBot="1" x14ac:dyDescent="0.25">
      <c r="A721" s="52" t="s">
        <v>93</v>
      </c>
      <c r="B721" s="106">
        <f t="shared" si="172"/>
        <v>0</v>
      </c>
      <c r="C721" s="106">
        <f t="shared" si="17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7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72"/>
        <v>0</v>
      </c>
      <c r="C722" s="106">
        <f t="shared" si="17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7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72"/>
        <v>0</v>
      </c>
      <c r="C723" s="106">
        <f t="shared" si="17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74"/>
        <v>0</v>
      </c>
    </row>
    <row r="724" spans="1:36" s="45" customFormat="1" ht="15.95" hidden="1" customHeight="1" thickTop="1" thickBot="1" x14ac:dyDescent="0.25">
      <c r="A724" s="52" t="s">
        <v>164</v>
      </c>
      <c r="B724" s="106">
        <f t="shared" si="172"/>
        <v>0</v>
      </c>
      <c r="C724" s="106">
        <f t="shared" si="17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7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72"/>
        <v>0</v>
      </c>
      <c r="C725" s="106">
        <f t="shared" si="17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7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72"/>
        <v>0</v>
      </c>
      <c r="C726" s="106">
        <f t="shared" si="17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74"/>
        <v>0</v>
      </c>
    </row>
    <row r="727" spans="1:36" s="45" customFormat="1" ht="15.95" hidden="1" customHeight="1" thickTop="1" thickBot="1" x14ac:dyDescent="0.25">
      <c r="A727" s="52" t="s">
        <v>104</v>
      </c>
      <c r="B727" s="106">
        <f t="shared" si="172"/>
        <v>0</v>
      </c>
      <c r="C727" s="106">
        <f t="shared" si="17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74"/>
        <v>0</v>
      </c>
    </row>
    <row r="728" spans="1:36" ht="15.95" hidden="1" customHeight="1" thickTop="1" thickBot="1" x14ac:dyDescent="0.25">
      <c r="A728" s="52" t="s">
        <v>79</v>
      </c>
      <c r="B728" s="104">
        <f t="shared" si="172"/>
        <v>0</v>
      </c>
      <c r="C728" s="104">
        <f t="shared" si="17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7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72"/>
        <v>0</v>
      </c>
      <c r="C729" s="106">
        <f t="shared" si="17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74"/>
        <v>0</v>
      </c>
    </row>
    <row r="730" spans="1:36" s="45" customFormat="1" ht="15.95" hidden="1" customHeight="1" thickTop="1" thickBot="1" x14ac:dyDescent="0.25">
      <c r="A730" s="52" t="s">
        <v>98</v>
      </c>
      <c r="B730" s="106">
        <f t="shared" si="172"/>
        <v>0</v>
      </c>
      <c r="C730" s="106">
        <f t="shared" si="17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74"/>
        <v>0</v>
      </c>
    </row>
    <row r="731" spans="1:36" s="45" customFormat="1" ht="15.95" hidden="1" customHeight="1" thickTop="1" thickBot="1" x14ac:dyDescent="0.25">
      <c r="A731" s="52" t="s">
        <v>90</v>
      </c>
      <c r="B731" s="106">
        <f t="shared" si="172"/>
        <v>0</v>
      </c>
      <c r="C731" s="106">
        <f t="shared" si="17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74"/>
        <v>0</v>
      </c>
    </row>
    <row r="732" spans="1:36" s="45" customFormat="1" ht="15.95" hidden="1" customHeight="1" thickTop="1" thickBot="1" x14ac:dyDescent="0.25">
      <c r="A732" s="52" t="s">
        <v>99</v>
      </c>
      <c r="B732" s="106">
        <f t="shared" si="172"/>
        <v>0</v>
      </c>
      <c r="C732" s="106">
        <f t="shared" si="17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74"/>
        <v>0</v>
      </c>
    </row>
    <row r="733" spans="1:36" s="45" customFormat="1" ht="15.95" hidden="1" customHeight="1" thickTop="1" thickBot="1" x14ac:dyDescent="0.25">
      <c r="A733" s="51" t="s">
        <v>112</v>
      </c>
      <c r="B733" s="106">
        <f t="shared" si="172"/>
        <v>0</v>
      </c>
      <c r="C733" s="106">
        <f t="shared" si="17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74"/>
        <v>0</v>
      </c>
    </row>
    <row r="734" spans="1:36" s="45" customFormat="1" ht="15.95" hidden="1" customHeight="1" thickTop="1" thickBot="1" x14ac:dyDescent="0.25">
      <c r="A734" s="52" t="s">
        <v>103</v>
      </c>
      <c r="B734" s="106">
        <f t="shared" si="172"/>
        <v>0</v>
      </c>
      <c r="C734" s="106">
        <f t="shared" si="17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7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72"/>
        <v>0</v>
      </c>
      <c r="C735" s="106">
        <f t="shared" si="17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74"/>
        <v>0</v>
      </c>
    </row>
    <row r="736" spans="1:36" s="45" customFormat="1" ht="15.95" hidden="1" customHeight="1" thickTop="1" thickBot="1" x14ac:dyDescent="0.25">
      <c r="A736" s="52" t="s">
        <v>102</v>
      </c>
      <c r="B736" s="106">
        <f t="shared" si="172"/>
        <v>0</v>
      </c>
      <c r="C736" s="106">
        <f t="shared" si="17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74"/>
        <v>0</v>
      </c>
    </row>
    <row r="737" spans="1:36" s="45" customFormat="1" ht="15.95" hidden="1" customHeight="1" thickTop="1" thickBot="1" x14ac:dyDescent="0.25">
      <c r="A737" s="52" t="s">
        <v>111</v>
      </c>
      <c r="B737" s="106">
        <f t="shared" si="172"/>
        <v>0</v>
      </c>
      <c r="C737" s="106">
        <f t="shared" si="17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74"/>
        <v>0</v>
      </c>
    </row>
    <row r="738" spans="1:36" s="45" customFormat="1" ht="15.95" hidden="1" customHeight="1" thickTop="1" thickBot="1" x14ac:dyDescent="0.25">
      <c r="A738" s="52" t="s">
        <v>113</v>
      </c>
      <c r="B738" s="106">
        <f t="shared" si="172"/>
        <v>0</v>
      </c>
      <c r="C738" s="106">
        <f t="shared" si="17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74"/>
        <v>0</v>
      </c>
    </row>
    <row r="739" spans="1:36" s="45" customFormat="1" ht="15.95" hidden="1" customHeight="1" thickTop="1" thickBot="1" x14ac:dyDescent="0.25">
      <c r="A739" s="52" t="s">
        <v>116</v>
      </c>
      <c r="B739" s="106">
        <f t="shared" si="172"/>
        <v>0</v>
      </c>
      <c r="C739" s="106">
        <f t="shared" si="17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7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172"/>
        <v>0</v>
      </c>
      <c r="C740" s="106">
        <f t="shared" si="17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74"/>
        <v>0</v>
      </c>
    </row>
    <row r="741" spans="1:36" s="45" customFormat="1" ht="15.95" hidden="1" customHeight="1" thickTop="1" thickBot="1" x14ac:dyDescent="0.25">
      <c r="A741" s="52" t="s">
        <v>100</v>
      </c>
      <c r="B741" s="106">
        <f t="shared" si="172"/>
        <v>0</v>
      </c>
      <c r="C741" s="106">
        <f t="shared" si="17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74"/>
        <v>0</v>
      </c>
    </row>
    <row r="742" spans="1:36" s="45" customFormat="1" ht="15.95" hidden="1" customHeight="1" thickTop="1" thickBot="1" x14ac:dyDescent="0.25">
      <c r="A742" s="51" t="s">
        <v>106</v>
      </c>
      <c r="B742" s="106">
        <f t="shared" si="172"/>
        <v>0</v>
      </c>
      <c r="C742" s="106">
        <f t="shared" si="17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74"/>
        <v>0</v>
      </c>
    </row>
    <row r="743" spans="1:36" s="45" customFormat="1" ht="15.95" hidden="1" customHeight="1" thickTop="1" thickBot="1" x14ac:dyDescent="0.25">
      <c r="A743" s="52" t="s">
        <v>120</v>
      </c>
      <c r="B743" s="106">
        <f t="shared" si="172"/>
        <v>0</v>
      </c>
      <c r="C743" s="106">
        <f t="shared" si="17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74"/>
        <v>0</v>
      </c>
    </row>
    <row r="744" spans="1:36" s="45" customFormat="1" ht="15.95" hidden="1" customHeight="1" thickTop="1" thickBot="1" x14ac:dyDescent="0.25">
      <c r="A744" s="52" t="s">
        <v>115</v>
      </c>
      <c r="B744" s="106">
        <f t="shared" si="172"/>
        <v>0</v>
      </c>
      <c r="C744" s="106">
        <f t="shared" si="17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74"/>
        <v>0</v>
      </c>
    </row>
    <row r="745" spans="1:36" s="45" customFormat="1" ht="15.95" hidden="1" customHeight="1" thickTop="1" thickBot="1" x14ac:dyDescent="0.25">
      <c r="A745" s="52" t="s">
        <v>117</v>
      </c>
      <c r="B745" s="106">
        <f t="shared" si="172"/>
        <v>0</v>
      </c>
      <c r="C745" s="106">
        <f t="shared" si="17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74"/>
        <v>0</v>
      </c>
    </row>
    <row r="746" spans="1:36" s="45" customFormat="1" ht="15.95" hidden="1" customHeight="1" thickTop="1" thickBot="1" x14ac:dyDescent="0.25">
      <c r="A746" s="52" t="s">
        <v>160</v>
      </c>
      <c r="B746" s="106">
        <f t="shared" si="172"/>
        <v>0</v>
      </c>
      <c r="C746" s="106">
        <f t="shared" si="17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74"/>
        <v>0</v>
      </c>
    </row>
    <row r="747" spans="1:36" s="45" customFormat="1" ht="15.95" hidden="1" customHeight="1" thickTop="1" thickBot="1" x14ac:dyDescent="0.25">
      <c r="A747" s="52" t="s">
        <v>163</v>
      </c>
      <c r="B747" s="106">
        <f t="shared" si="172"/>
        <v>0</v>
      </c>
      <c r="C747" s="106">
        <f t="shared" si="17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74"/>
        <v>0</v>
      </c>
    </row>
    <row r="748" spans="1:36" s="45" customFormat="1" ht="15.95" hidden="1" customHeight="1" thickTop="1" thickBot="1" x14ac:dyDescent="0.25">
      <c r="A748" s="52" t="s">
        <v>101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74"/>
        <v>0</v>
      </c>
    </row>
    <row r="749" spans="1:36" s="45" customFormat="1" ht="15.95" hidden="1" customHeight="1" thickTop="1" thickBot="1" x14ac:dyDescent="0.25">
      <c r="A749" s="52" t="s">
        <v>107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7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75">SUM(E712:E749)</f>
        <v>0</v>
      </c>
      <c r="F750" s="151">
        <f t="shared" si="175"/>
        <v>0</v>
      </c>
      <c r="G750" s="151">
        <f t="shared" si="175"/>
        <v>0</v>
      </c>
      <c r="H750" s="151">
        <f t="shared" si="175"/>
        <v>0</v>
      </c>
      <c r="I750" s="151">
        <f t="shared" si="175"/>
        <v>0</v>
      </c>
      <c r="J750" s="151">
        <f t="shared" si="175"/>
        <v>0</v>
      </c>
      <c r="K750" s="151">
        <f t="shared" si="175"/>
        <v>0</v>
      </c>
      <c r="L750" s="151">
        <f t="shared" si="175"/>
        <v>0</v>
      </c>
      <c r="M750" s="151">
        <f t="shared" si="175"/>
        <v>0</v>
      </c>
      <c r="N750" s="151">
        <f t="shared" si="175"/>
        <v>0</v>
      </c>
      <c r="O750" s="151">
        <f t="shared" si="175"/>
        <v>0</v>
      </c>
      <c r="P750" s="151">
        <f t="shared" si="175"/>
        <v>0</v>
      </c>
      <c r="Q750" s="151">
        <f t="shared" si="175"/>
        <v>0</v>
      </c>
      <c r="R750" s="151">
        <f t="shared" si="175"/>
        <v>0</v>
      </c>
      <c r="S750" s="151">
        <f t="shared" si="175"/>
        <v>0</v>
      </c>
      <c r="T750" s="151">
        <f t="shared" si="175"/>
        <v>0</v>
      </c>
      <c r="U750" s="151">
        <f t="shared" si="175"/>
        <v>0</v>
      </c>
      <c r="V750" s="151">
        <f t="shared" si="175"/>
        <v>0</v>
      </c>
      <c r="W750" s="151">
        <f t="shared" si="175"/>
        <v>0</v>
      </c>
      <c r="X750" s="151">
        <f t="shared" si="175"/>
        <v>0</v>
      </c>
      <c r="Y750" s="151">
        <f t="shared" si="175"/>
        <v>0</v>
      </c>
      <c r="Z750" s="151">
        <f t="shared" si="175"/>
        <v>0</v>
      </c>
      <c r="AA750" s="151">
        <f t="shared" si="175"/>
        <v>0</v>
      </c>
      <c r="AB750" s="151">
        <f t="shared" si="175"/>
        <v>0</v>
      </c>
      <c r="AC750" s="151">
        <f t="shared" si="175"/>
        <v>0</v>
      </c>
      <c r="AD750" s="151">
        <f t="shared" si="175"/>
        <v>0</v>
      </c>
      <c r="AE750" s="151">
        <f t="shared" si="175"/>
        <v>0</v>
      </c>
      <c r="AF750" s="151">
        <f t="shared" si="175"/>
        <v>0</v>
      </c>
      <c r="AG750" s="151">
        <f t="shared" si="175"/>
        <v>0</v>
      </c>
      <c r="AH750" s="151">
        <f t="shared" si="175"/>
        <v>0</v>
      </c>
      <c r="AI750" s="151">
        <f t="shared" si="17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2" t="e">
        <f>(C750/B753*100)</f>
        <v>#DIV/0!</v>
      </c>
      <c r="C752" s="192"/>
      <c r="D752" s="192" t="e">
        <f>(E750/D753*100)</f>
        <v>#DIV/0!</v>
      </c>
      <c r="E752" s="192"/>
      <c r="F752" s="36"/>
      <c r="G752" s="192" t="e">
        <f>(H750/G753*100)</f>
        <v>#DIV/0!</v>
      </c>
      <c r="H752" s="192"/>
      <c r="I752" s="36"/>
      <c r="J752" s="192" t="e">
        <f>(K750/J753*100)</f>
        <v>#DIV/0!</v>
      </c>
      <c r="K752" s="192"/>
      <c r="L752" s="36"/>
      <c r="M752" s="192" t="e">
        <f>(N750/M753*100)</f>
        <v>#DIV/0!</v>
      </c>
      <c r="N752" s="192"/>
      <c r="O752" s="36"/>
      <c r="P752" s="192" t="e">
        <f>(Q750/P753*100)</f>
        <v>#DIV/0!</v>
      </c>
      <c r="Q752" s="192"/>
      <c r="R752" s="36"/>
      <c r="S752" s="192" t="e">
        <f>(T750/S753*100)</f>
        <v>#DIV/0!</v>
      </c>
      <c r="T752" s="192"/>
      <c r="U752" s="36"/>
      <c r="V752" s="192" t="e">
        <f>(W750/V753*100)</f>
        <v>#DIV/0!</v>
      </c>
      <c r="W752" s="192"/>
      <c r="X752" s="36"/>
      <c r="Y752" s="192" t="e">
        <f>(Z750/Y753*100)</f>
        <v>#DIV/0!</v>
      </c>
      <c r="Z752" s="192"/>
      <c r="AA752" s="36"/>
      <c r="AB752" s="192" t="e">
        <f>(AC750/AB753*100)</f>
        <v>#DIV/0!</v>
      </c>
      <c r="AC752" s="192"/>
      <c r="AD752" s="36"/>
      <c r="AE752" s="192" t="e">
        <f>(AF750/AE753*100)</f>
        <v>#DIV/0!</v>
      </c>
      <c r="AF752" s="192"/>
      <c r="AG752" s="36"/>
      <c r="AH752" s="192" t="e">
        <f>(AI750/AH753*100)</f>
        <v>#DIV/0!</v>
      </c>
      <c r="AI752" s="192"/>
      <c r="AJ752" s="36"/>
    </row>
    <row r="753" spans="1:36" hidden="1" x14ac:dyDescent="0.2">
      <c r="A753" s="5" t="s">
        <v>39</v>
      </c>
      <c r="B753" s="196">
        <f>(B750+C750)</f>
        <v>0</v>
      </c>
      <c r="C753" s="195"/>
      <c r="D753" s="196">
        <f>(D750+E750)</f>
        <v>0</v>
      </c>
      <c r="E753" s="195"/>
      <c r="F753" s="37"/>
      <c r="G753" s="196">
        <f>(G750+H750)</f>
        <v>0</v>
      </c>
      <c r="H753" s="195"/>
      <c r="I753" s="37"/>
      <c r="J753" s="196">
        <f>(J750+K750)</f>
        <v>0</v>
      </c>
      <c r="K753" s="195"/>
      <c r="L753" s="37"/>
      <c r="M753" s="196">
        <f>(M750+N750)</f>
        <v>0</v>
      </c>
      <c r="N753" s="195"/>
      <c r="O753" s="37"/>
      <c r="P753" s="196">
        <f>(P750+Q750)</f>
        <v>0</v>
      </c>
      <c r="Q753" s="195"/>
      <c r="R753" s="37"/>
      <c r="S753" s="196">
        <f>(S750+T750)</f>
        <v>0</v>
      </c>
      <c r="T753" s="195"/>
      <c r="U753" s="37"/>
      <c r="V753" s="196">
        <f>(V750+W750)</f>
        <v>0</v>
      </c>
      <c r="W753" s="195"/>
      <c r="X753" s="37"/>
      <c r="Y753" s="196">
        <f>(Y750+Z750)</f>
        <v>0</v>
      </c>
      <c r="Z753" s="195"/>
      <c r="AA753" s="37"/>
      <c r="AB753" s="196">
        <f>(AB750+AC750)</f>
        <v>0</v>
      </c>
      <c r="AC753" s="195"/>
      <c r="AD753" s="37"/>
      <c r="AE753" s="196">
        <f>(AE750+AF750)</f>
        <v>0</v>
      </c>
      <c r="AF753" s="195"/>
      <c r="AG753" s="37"/>
      <c r="AH753" s="196">
        <f>(AH750+AI750)</f>
        <v>0</v>
      </c>
      <c r="AI753" s="195"/>
      <c r="AJ753" s="37"/>
    </row>
    <row r="754" spans="1:36" hidden="1" x14ac:dyDescent="0.2">
      <c r="A754" s="5" t="s">
        <v>40</v>
      </c>
      <c r="B754" s="192" t="e">
        <f>SUM(D754:AI754)</f>
        <v>#DIV/0!</v>
      </c>
      <c r="C754" s="195"/>
      <c r="D754" s="192" t="e">
        <f>(D753/B753*100)</f>
        <v>#DIV/0!</v>
      </c>
      <c r="E754" s="192"/>
      <c r="F754" s="36"/>
      <c r="G754" s="192" t="e">
        <f>(G753/B753*100)</f>
        <v>#DIV/0!</v>
      </c>
      <c r="H754" s="192"/>
      <c r="I754" s="36"/>
      <c r="J754" s="192" t="e">
        <f>(J753/B753*100)</f>
        <v>#DIV/0!</v>
      </c>
      <c r="K754" s="192"/>
      <c r="L754" s="36"/>
      <c r="M754" s="192" t="e">
        <f>(M753/B753*100)</f>
        <v>#DIV/0!</v>
      </c>
      <c r="N754" s="192"/>
      <c r="O754" s="36"/>
      <c r="P754" s="192" t="e">
        <f>(P753/B753*100)</f>
        <v>#DIV/0!</v>
      </c>
      <c r="Q754" s="192"/>
      <c r="R754" s="36"/>
      <c r="S754" s="192" t="e">
        <f>(S753/B753*100)</f>
        <v>#DIV/0!</v>
      </c>
      <c r="T754" s="192"/>
      <c r="U754" s="36"/>
      <c r="V754" s="192" t="e">
        <f>(V753/B753*100)</f>
        <v>#DIV/0!</v>
      </c>
      <c r="W754" s="192"/>
      <c r="X754" s="36"/>
      <c r="Y754" s="192" t="e">
        <f>(Y753/B753*100)</f>
        <v>#DIV/0!</v>
      </c>
      <c r="Z754" s="192"/>
      <c r="AA754" s="36"/>
      <c r="AB754" s="192" t="e">
        <f>(AB753/B753*100)</f>
        <v>#DIV/0!</v>
      </c>
      <c r="AC754" s="192"/>
      <c r="AD754" s="36"/>
      <c r="AE754" s="192" t="e">
        <f>(AE753/B753*100)</f>
        <v>#DIV/0!</v>
      </c>
      <c r="AF754" s="192"/>
      <c r="AG754" s="36"/>
      <c r="AH754" s="192" t="e">
        <f>(AH753/B753*100)</f>
        <v>#DIV/0!</v>
      </c>
      <c r="AI754" s="192"/>
      <c r="AJ754" s="36"/>
    </row>
    <row r="755" spans="1:36" hidden="1" x14ac:dyDescent="0.2">
      <c r="A755" s="112" t="s">
        <v>95</v>
      </c>
    </row>
    <row r="756" spans="1:36" hidden="1" x14ac:dyDescent="0.2"/>
    <row r="757" spans="1:36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3" sqref="F3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169</v>
      </c>
      <c r="B3" s="188"/>
      <c r="C3" s="188"/>
      <c r="D3" s="188"/>
      <c r="E3" s="188"/>
    </row>
    <row r="4" spans="1:5" x14ac:dyDescent="0.2">
      <c r="A4" s="188" t="s">
        <v>110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103" t="s">
        <v>88</v>
      </c>
      <c r="B10" s="47">
        <v>1</v>
      </c>
      <c r="C10" s="184">
        <v>10617165711.58</v>
      </c>
      <c r="D10" s="47">
        <v>1</v>
      </c>
      <c r="E10" s="183">
        <v>13184075035.48</v>
      </c>
    </row>
    <row r="11" spans="1:5" ht="15.95" customHeight="1" x14ac:dyDescent="0.2">
      <c r="A11" s="52" t="s">
        <v>113</v>
      </c>
      <c r="B11" s="47">
        <v>2</v>
      </c>
      <c r="C11" s="184">
        <v>7427909934.4899988</v>
      </c>
      <c r="D11" s="47">
        <v>2</v>
      </c>
      <c r="E11" s="183">
        <v>9403475748.5700016</v>
      </c>
    </row>
    <row r="12" spans="1:5" ht="15.95" customHeight="1" x14ac:dyDescent="0.2">
      <c r="A12" s="52" t="s">
        <v>119</v>
      </c>
      <c r="B12" s="47">
        <v>3</v>
      </c>
      <c r="C12" s="184">
        <v>6756106822.6600018</v>
      </c>
      <c r="D12" s="47">
        <v>3</v>
      </c>
      <c r="E12" s="183">
        <v>7602871651.8800001</v>
      </c>
    </row>
    <row r="13" spans="1:5" ht="15.95" customHeight="1" x14ac:dyDescent="0.2">
      <c r="A13" s="52" t="s">
        <v>97</v>
      </c>
      <c r="B13" s="47">
        <v>4</v>
      </c>
      <c r="C13" s="184">
        <v>6225240687.8499994</v>
      </c>
      <c r="D13" s="47">
        <v>4</v>
      </c>
      <c r="E13" s="183">
        <v>7279566396.5300007</v>
      </c>
    </row>
    <row r="14" spans="1:5" ht="15.95" customHeight="1" x14ac:dyDescent="0.2">
      <c r="A14" s="52" t="s">
        <v>89</v>
      </c>
      <c r="B14" s="47">
        <v>5</v>
      </c>
      <c r="C14" s="184">
        <v>4172007592.9600005</v>
      </c>
      <c r="D14" s="47">
        <v>5</v>
      </c>
      <c r="E14" s="183">
        <v>4607345866.0299997</v>
      </c>
    </row>
    <row r="15" spans="1:5" ht="15.95" customHeight="1" x14ac:dyDescent="0.2">
      <c r="A15" s="52" t="s">
        <v>94</v>
      </c>
      <c r="B15" s="47">
        <v>6</v>
      </c>
      <c r="C15" s="184">
        <v>3506534883.8300004</v>
      </c>
      <c r="D15" s="47">
        <v>6</v>
      </c>
      <c r="E15" s="183">
        <v>4101255980.3599997</v>
      </c>
    </row>
    <row r="16" spans="1:5" ht="15.95" customHeight="1" x14ac:dyDescent="0.2">
      <c r="A16" s="52" t="s">
        <v>93</v>
      </c>
      <c r="B16" s="47">
        <v>7</v>
      </c>
      <c r="C16" s="184">
        <v>1729902955.52</v>
      </c>
      <c r="D16" s="47">
        <v>7</v>
      </c>
      <c r="E16" s="183">
        <v>1920383387.5899999</v>
      </c>
    </row>
    <row r="17" spans="1:5" ht="15.95" customHeight="1" x14ac:dyDescent="0.2">
      <c r="A17" s="52" t="s">
        <v>79</v>
      </c>
      <c r="B17" s="47">
        <v>8</v>
      </c>
      <c r="C17" s="184">
        <v>1219158848.8200002</v>
      </c>
      <c r="D17" s="47">
        <v>8</v>
      </c>
      <c r="E17" s="183">
        <v>1260288106.53</v>
      </c>
    </row>
    <row r="18" spans="1:5" ht="15.95" customHeight="1" x14ac:dyDescent="0.2">
      <c r="A18" s="52" t="s">
        <v>162</v>
      </c>
      <c r="B18" s="83">
        <v>9</v>
      </c>
      <c r="C18" s="185">
        <v>1199294726.49</v>
      </c>
      <c r="D18" s="47">
        <v>9</v>
      </c>
      <c r="E18" s="183">
        <v>1258645185.0699999</v>
      </c>
    </row>
    <row r="19" spans="1:5" ht="15.95" customHeight="1" x14ac:dyDescent="0.2">
      <c r="A19" s="52" t="s">
        <v>91</v>
      </c>
      <c r="B19" s="83">
        <v>10</v>
      </c>
      <c r="C19" s="185">
        <v>876034609.74999988</v>
      </c>
      <c r="D19" s="47">
        <v>10</v>
      </c>
      <c r="E19" s="183">
        <v>940027192.67000008</v>
      </c>
    </row>
    <row r="20" spans="1:5" x14ac:dyDescent="0.2">
      <c r="A20" s="81" t="s">
        <v>95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170</v>
      </c>
      <c r="B55" s="188"/>
      <c r="C55" s="188"/>
      <c r="D55" s="188"/>
      <c r="E55" s="188"/>
    </row>
    <row r="56" spans="1:5" x14ac:dyDescent="0.2">
      <c r="A56" s="188" t="s">
        <v>110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103" t="s">
        <v>88</v>
      </c>
      <c r="B62" s="47">
        <v>1</v>
      </c>
      <c r="C62" s="184">
        <v>1071076785.5699999</v>
      </c>
      <c r="D62" s="47">
        <v>1</v>
      </c>
      <c r="E62" s="183">
        <v>1105919424.3900001</v>
      </c>
    </row>
    <row r="63" spans="1:5" ht="15.95" customHeight="1" x14ac:dyDescent="0.2">
      <c r="A63" s="52" t="s">
        <v>113</v>
      </c>
      <c r="B63" s="47">
        <v>2</v>
      </c>
      <c r="C63" s="184">
        <v>932474838.86999989</v>
      </c>
      <c r="D63" s="47">
        <v>2</v>
      </c>
      <c r="E63" s="183">
        <v>1008130171.92</v>
      </c>
    </row>
    <row r="64" spans="1:5" ht="15.95" customHeight="1" x14ac:dyDescent="0.2">
      <c r="A64" s="52" t="s">
        <v>119</v>
      </c>
      <c r="B64" s="47">
        <v>3</v>
      </c>
      <c r="C64" s="184">
        <v>727208749.57000005</v>
      </c>
      <c r="D64" s="47">
        <v>3</v>
      </c>
      <c r="E64" s="183">
        <v>735457577.86000013</v>
      </c>
    </row>
    <row r="65" spans="1:5" ht="15.95" customHeight="1" x14ac:dyDescent="0.2">
      <c r="A65" s="52" t="s">
        <v>97</v>
      </c>
      <c r="B65" s="47">
        <v>4</v>
      </c>
      <c r="C65" s="184">
        <v>683632592.92000008</v>
      </c>
      <c r="D65" s="47">
        <v>4</v>
      </c>
      <c r="E65" s="183">
        <v>655763714.62999988</v>
      </c>
    </row>
    <row r="66" spans="1:5" ht="15.95" customHeight="1" x14ac:dyDescent="0.2">
      <c r="A66" s="52" t="s">
        <v>89</v>
      </c>
      <c r="B66" s="47">
        <v>5</v>
      </c>
      <c r="C66" s="184">
        <v>629063099.86000001</v>
      </c>
      <c r="D66" s="47">
        <v>5</v>
      </c>
      <c r="E66" s="183">
        <v>511617927.84000003</v>
      </c>
    </row>
    <row r="67" spans="1:5" ht="15.95" customHeight="1" x14ac:dyDescent="0.2">
      <c r="A67" s="52" t="s">
        <v>94</v>
      </c>
      <c r="B67" s="47">
        <v>6</v>
      </c>
      <c r="C67" s="184">
        <v>368626486.65000004</v>
      </c>
      <c r="D67" s="47">
        <v>6</v>
      </c>
      <c r="E67" s="183">
        <v>432912668.10000002</v>
      </c>
    </row>
    <row r="68" spans="1:5" ht="15.95" customHeight="1" x14ac:dyDescent="0.2">
      <c r="A68" s="52" t="s">
        <v>93</v>
      </c>
      <c r="B68" s="47">
        <v>7</v>
      </c>
      <c r="C68" s="184">
        <v>226662343.06999999</v>
      </c>
      <c r="D68" s="47">
        <v>7</v>
      </c>
      <c r="E68" s="183">
        <v>220306638.49000001</v>
      </c>
    </row>
    <row r="69" spans="1:5" ht="15.95" customHeight="1" x14ac:dyDescent="0.2">
      <c r="A69" s="52" t="s">
        <v>79</v>
      </c>
      <c r="B69" s="47">
        <v>8</v>
      </c>
      <c r="C69" s="184">
        <v>120449768.25</v>
      </c>
      <c r="D69" s="47">
        <v>8</v>
      </c>
      <c r="E69" s="183">
        <v>138220606.92000002</v>
      </c>
    </row>
    <row r="70" spans="1:5" ht="15.95" customHeight="1" x14ac:dyDescent="0.2">
      <c r="A70" s="52" t="s">
        <v>162</v>
      </c>
      <c r="B70" s="83">
        <v>9</v>
      </c>
      <c r="C70" s="185">
        <v>110443221.56999999</v>
      </c>
      <c r="D70" s="47">
        <v>9</v>
      </c>
      <c r="E70" s="183">
        <v>113220255.66</v>
      </c>
    </row>
    <row r="71" spans="1:5" ht="15.95" customHeight="1" x14ac:dyDescent="0.2">
      <c r="A71" s="52" t="s">
        <v>91</v>
      </c>
      <c r="B71" s="83">
        <v>10</v>
      </c>
      <c r="C71" s="185">
        <v>97769676.520000011</v>
      </c>
      <c r="D71" s="47">
        <v>10</v>
      </c>
      <c r="E71" s="183">
        <v>107521547.75</v>
      </c>
    </row>
    <row r="72" spans="1:5" x14ac:dyDescent="0.2">
      <c r="A72" s="81" t="s">
        <v>95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4" sqref="A4:M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1" max="11" width="11.42578125" customWidth="1"/>
    <col min="12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5518984488.0700006</v>
      </c>
      <c r="C15" s="48">
        <f>'P.N.C. x Comp. x Ramos'!D400</f>
        <v>30960239.479999997</v>
      </c>
      <c r="D15" s="48">
        <f>'P.N.C. x Comp. x Ramos'!E400</f>
        <v>830947671.09000027</v>
      </c>
      <c r="E15" s="48">
        <f>'P.N.C. x Comp. x Ramos'!F400</f>
        <v>1371246033.4099998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68484865.63000001</v>
      </c>
      <c r="J15" s="48">
        <f>'P.N.C. x Comp. x Ramos'!K400</f>
        <v>1277291738.6800005</v>
      </c>
      <c r="K15" s="48">
        <f>'P.N.C. x Comp. x Ramos'!L400</f>
        <v>40382250.880000003</v>
      </c>
      <c r="L15" s="48">
        <f>'P.N.C. x Comp. x Ramos'!M400</f>
        <v>83157679.959999993</v>
      </c>
      <c r="M15" s="48">
        <f>'P.N.C. x Comp. x Ramos'!N400</f>
        <v>334274419.40999997</v>
      </c>
    </row>
    <row r="16" spans="1:13" x14ac:dyDescent="0.2">
      <c r="A16" s="62" t="s">
        <v>70</v>
      </c>
      <c r="B16" s="87">
        <f t="shared" ref="B16:M16" si="1">SUM(B13:B15)</f>
        <v>17226407839.75</v>
      </c>
      <c r="C16" s="87">
        <f t="shared" si="1"/>
        <v>95977076.319999993</v>
      </c>
      <c r="D16" s="87">
        <f t="shared" si="1"/>
        <v>2562569385.6800003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191759511.72000003</v>
      </c>
      <c r="J16" s="87">
        <f t="shared" si="1"/>
        <v>4251679433.9000006</v>
      </c>
      <c r="K16" s="87">
        <f t="shared" si="1"/>
        <v>73809365.920000002</v>
      </c>
      <c r="L16" s="87">
        <f t="shared" si="1"/>
        <v>282793700.75999993</v>
      </c>
      <c r="M16" s="87">
        <f t="shared" si="1"/>
        <v>974550481.88000011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6501787017.4699993</v>
      </c>
      <c r="C18" s="48">
        <f>'P.N.C. x Comp. x Ramos'!D466</f>
        <v>34970897.420000002</v>
      </c>
      <c r="D18" s="48">
        <f>'P.N.C. x Comp. x Ramos'!E466</f>
        <v>911035441.64999986</v>
      </c>
      <c r="E18" s="48">
        <f>'P.N.C. x Comp. x Ramos'!F466</f>
        <v>1951744983.8200002</v>
      </c>
      <c r="F18" s="48">
        <f>'P.N.C. x Comp. x Ramos'!G466</f>
        <v>59056306.930000015</v>
      </c>
      <c r="G18" s="48">
        <f>'P.N.C. x Comp. x Ramos'!H466</f>
        <v>1455909423.73</v>
      </c>
      <c r="H18" s="48">
        <f>'P.N.C. x Comp. x Ramos'!I466</f>
        <v>25619197.500000004</v>
      </c>
      <c r="I18" s="48">
        <f>'P.N.C. x Comp. x Ramos'!J466</f>
        <v>68313941.739999995</v>
      </c>
      <c r="J18" s="48">
        <f>'P.N.C. x Comp. x Ramos'!K466</f>
        <v>1433373223.9400005</v>
      </c>
      <c r="K18" s="48">
        <f>'P.N.C. x Comp. x Ramos'!L466</f>
        <v>82771275.060000002</v>
      </c>
      <c r="L18" s="48">
        <f>'P.N.C. x Comp. x Ramos'!M466</f>
        <v>103896064.86000003</v>
      </c>
      <c r="M18" s="48">
        <f>'P.N.C. x Comp. x Ramos'!N466</f>
        <v>375096260.81999987</v>
      </c>
    </row>
    <row r="19" spans="1:13" x14ac:dyDescent="0.2">
      <c r="A19" s="62" t="s">
        <v>7</v>
      </c>
      <c r="B19" s="87">
        <f>SUM(C19:M19)</f>
        <v>5907081730.6400003</v>
      </c>
      <c r="C19" s="48">
        <f>'P.N.C. x Comp. x Ramos'!D532</f>
        <v>32204874.970000003</v>
      </c>
      <c r="D19" s="48">
        <f>'P.N.C. x Comp. x Ramos'!E532</f>
        <v>881818839.53999984</v>
      </c>
      <c r="E19" s="48">
        <f>'P.N.C. x Comp. x Ramos'!F532</f>
        <v>1575272815.7500002</v>
      </c>
      <c r="F19" s="48">
        <f>'P.N.C. x Comp. x Ramos'!G532</f>
        <v>78775714.360000014</v>
      </c>
      <c r="G19" s="48">
        <f>'P.N.C. x Comp. x Ramos'!H532</f>
        <v>1469162851.8100002</v>
      </c>
      <c r="H19" s="48">
        <f>'P.N.C. x Comp. x Ramos'!I532</f>
        <v>27672922.270000007</v>
      </c>
      <c r="I19" s="48">
        <f>'P.N.C. x Comp. x Ramos'!J532</f>
        <v>80412244.75</v>
      </c>
      <c r="J19" s="48">
        <f>'P.N.C. x Comp. x Ramos'!K532</f>
        <v>1361874172.2800002</v>
      </c>
      <c r="K19" s="48">
        <f>'P.N.C. x Comp. x Ramos'!L532</f>
        <v>18653178.170000002</v>
      </c>
      <c r="L19" s="48">
        <f>'P.N.C. x Comp. x Ramos'!M532</f>
        <v>112163832.82000001</v>
      </c>
      <c r="M19" s="48">
        <f>'P.N.C. x Comp. x Ramos'!N532</f>
        <v>269070283.92000002</v>
      </c>
    </row>
    <row r="20" spans="1:13" x14ac:dyDescent="0.2">
      <c r="A20" s="62" t="s">
        <v>8</v>
      </c>
      <c r="B20" s="87">
        <f>SUM(C20:M20)</f>
        <v>5861270802.4700003</v>
      </c>
      <c r="C20" s="48">
        <f>'P.N.C. x Comp. x Ramos'!D598</f>
        <v>33804622.760000005</v>
      </c>
      <c r="D20" s="48">
        <f>'P.N.C. x Comp. x Ramos'!E598</f>
        <v>875836045.21999991</v>
      </c>
      <c r="E20" s="48">
        <f>'P.N.C. x Comp. x Ramos'!F598</f>
        <v>1693524358.1999998</v>
      </c>
      <c r="F20" s="48">
        <f>'P.N.C. x Comp. x Ramos'!G598</f>
        <v>71617219.349999994</v>
      </c>
      <c r="G20" s="48">
        <f>'P.N.C. x Comp. x Ramos'!H598</f>
        <v>1405501301.5200005</v>
      </c>
      <c r="H20" s="48">
        <f>'P.N.C. x Comp. x Ramos'!I598</f>
        <v>48475302.5</v>
      </c>
      <c r="I20" s="48">
        <f>'P.N.C. x Comp. x Ramos'!J598</f>
        <v>83214358.330000013</v>
      </c>
      <c r="J20" s="48">
        <f>'P.N.C. x Comp. x Ramos'!K598</f>
        <v>1285776618.6899998</v>
      </c>
      <c r="K20" s="48">
        <f>'P.N.C. x Comp. x Ramos'!L598</f>
        <v>17850715.809999999</v>
      </c>
      <c r="L20" s="48">
        <f>'P.N.C. x Comp. x Ramos'!M598</f>
        <v>77612294.24000001</v>
      </c>
      <c r="M20" s="48">
        <f>'P.N.C. x Comp. x Ramos'!N598</f>
        <v>268057965.84999999</v>
      </c>
    </row>
    <row r="21" spans="1:13" x14ac:dyDescent="0.2">
      <c r="A21" s="62" t="s">
        <v>71</v>
      </c>
      <c r="B21" s="87">
        <f t="shared" ref="B21:M21" si="2">SUM(B18:B20)</f>
        <v>18270139550.580002</v>
      </c>
      <c r="C21" s="87">
        <f t="shared" si="2"/>
        <v>100980395.15000001</v>
      </c>
      <c r="D21" s="87">
        <f t="shared" si="2"/>
        <v>2668690326.4099994</v>
      </c>
      <c r="E21" s="87">
        <f t="shared" si="2"/>
        <v>5220542157.7700005</v>
      </c>
      <c r="F21" s="87">
        <f t="shared" si="2"/>
        <v>209449240.64000002</v>
      </c>
      <c r="G21" s="87">
        <f t="shared" si="2"/>
        <v>4330573577.0600004</v>
      </c>
      <c r="H21" s="87">
        <f t="shared" si="2"/>
        <v>101767422.27000001</v>
      </c>
      <c r="I21" s="87">
        <f t="shared" si="2"/>
        <v>231940544.82000002</v>
      </c>
      <c r="J21" s="87">
        <f t="shared" si="2"/>
        <v>4081024014.9100008</v>
      </c>
      <c r="K21" s="87">
        <f t="shared" si="2"/>
        <v>119275169.04000001</v>
      </c>
      <c r="L21" s="87">
        <f t="shared" si="2"/>
        <v>293672191.92000008</v>
      </c>
      <c r="M21" s="87">
        <f t="shared" si="2"/>
        <v>912224510.58999991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5621864111.1199999</v>
      </c>
      <c r="C23" s="48">
        <f>'P.N.C. x Comp. x Ramos'!D664</f>
        <v>43218078.329999998</v>
      </c>
      <c r="D23" s="48">
        <f>'P.N.C. x Comp. x Ramos'!E664</f>
        <v>915186463.7700001</v>
      </c>
      <c r="E23" s="48">
        <f>'P.N.C. x Comp. x Ramos'!F664</f>
        <v>1681024968.7500002</v>
      </c>
      <c r="F23" s="48">
        <f>'P.N.C. x Comp. x Ramos'!G664</f>
        <v>76603927.470000029</v>
      </c>
      <c r="G23" s="48">
        <f>'P.N.C. x Comp. x Ramos'!H664</f>
        <v>1100616081.3599999</v>
      </c>
      <c r="H23" s="48">
        <f>'P.N.C. x Comp. x Ramos'!I664</f>
        <v>21417366.050000004</v>
      </c>
      <c r="I23" s="48">
        <f>'P.N.C. x Comp. x Ramos'!J664</f>
        <v>61133039.329999991</v>
      </c>
      <c r="J23" s="48">
        <f>'P.N.C. x Comp. x Ramos'!K664</f>
        <v>1400365845.8999999</v>
      </c>
      <c r="K23" s="48">
        <f>'P.N.C. x Comp. x Ramos'!L664</f>
        <v>7449991.6799999997</v>
      </c>
      <c r="L23" s="48">
        <f>'P.N.C. x Comp. x Ramos'!M664</f>
        <v>84418322.979999989</v>
      </c>
      <c r="M23" s="48">
        <f>'P.N.C. x Comp. x Ramos'!N664</f>
        <v>230430025.49999991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5621864111.1199999</v>
      </c>
      <c r="C26" s="87">
        <f t="shared" si="3"/>
        <v>43218078.329999998</v>
      </c>
      <c r="D26" s="87">
        <f t="shared" si="3"/>
        <v>915186463.7700001</v>
      </c>
      <c r="E26" s="87">
        <f t="shared" si="3"/>
        <v>1681024968.7500002</v>
      </c>
      <c r="F26" s="87">
        <f t="shared" si="3"/>
        <v>76603927.470000029</v>
      </c>
      <c r="G26" s="87">
        <f t="shared" si="3"/>
        <v>1100616081.3599999</v>
      </c>
      <c r="H26" s="87">
        <f t="shared" si="3"/>
        <v>21417366.050000004</v>
      </c>
      <c r="I26" s="87">
        <f t="shared" si="3"/>
        <v>61133039.329999991</v>
      </c>
      <c r="J26" s="87">
        <f t="shared" si="3"/>
        <v>1400365845.8999999</v>
      </c>
      <c r="K26" s="87">
        <f t="shared" si="3"/>
        <v>7449991.6799999997</v>
      </c>
      <c r="L26" s="87">
        <f t="shared" si="3"/>
        <v>84418322.979999989</v>
      </c>
      <c r="M26" s="87">
        <f t="shared" si="3"/>
        <v>230430025.49999991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57629781363.44001</v>
      </c>
      <c r="C28" s="56">
        <f t="shared" ref="C28:M28" si="4">C11+C16+C21+C26</f>
        <v>319636270.44</v>
      </c>
      <c r="D28" s="56">
        <f t="shared" si="4"/>
        <v>8503740113.8400002</v>
      </c>
      <c r="E28" s="56">
        <f t="shared" si="4"/>
        <v>15502047152.09</v>
      </c>
      <c r="F28" s="56">
        <f t="shared" si="4"/>
        <v>630240321.25</v>
      </c>
      <c r="G28" s="56">
        <f t="shared" si="4"/>
        <v>13386191328.34</v>
      </c>
      <c r="H28" s="56">
        <f t="shared" si="4"/>
        <v>423760960.37000006</v>
      </c>
      <c r="I28" s="56">
        <f t="shared" si="4"/>
        <v>672634951.12000012</v>
      </c>
      <c r="J28" s="56">
        <f t="shared" si="4"/>
        <v>13998867637.320002</v>
      </c>
      <c r="K28" s="56">
        <f t="shared" si="4"/>
        <v>255806601.75</v>
      </c>
      <c r="L28" s="56">
        <f t="shared" si="4"/>
        <v>1099164494.4400001</v>
      </c>
      <c r="M28" s="56">
        <f t="shared" si="4"/>
        <v>2837691532.48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0.55463731230251612</v>
      </c>
      <c r="D29" s="90">
        <f>D28/B28*100</f>
        <v>14.755808390476947</v>
      </c>
      <c r="E29" s="90">
        <f>E28/B28*100</f>
        <v>26.899368321956548</v>
      </c>
      <c r="F29" s="90">
        <f>F28/B28*100</f>
        <v>1.0936017911909357</v>
      </c>
      <c r="G29" s="90">
        <f>G28/B28*100</f>
        <v>23.227905800857542</v>
      </c>
      <c r="H29" s="90">
        <f>H28/B28*100</f>
        <v>0.73531592580157079</v>
      </c>
      <c r="I29" s="90">
        <f>I28/B28*100</f>
        <v>1.1671655439364823</v>
      </c>
      <c r="J29" s="90">
        <f>J28/B28*100</f>
        <v>24.291030273109453</v>
      </c>
      <c r="K29" s="90">
        <f>K28/B28*100</f>
        <v>0.4438791813849951</v>
      </c>
      <c r="L29" s="90">
        <f>L28/B28*100</f>
        <v>1.9072855534678523</v>
      </c>
      <c r="M29" s="90">
        <f>M28/B28*100</f>
        <v>4.9240019055151487</v>
      </c>
    </row>
    <row r="30" spans="1:13" x14ac:dyDescent="0.2">
      <c r="A30" s="81" t="s">
        <v>95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6" t="s">
        <v>65</v>
      </c>
      <c r="C6" s="206"/>
      <c r="D6" s="206"/>
      <c r="E6" s="209" t="s">
        <v>73</v>
      </c>
      <c r="F6" s="206" t="s">
        <v>65</v>
      </c>
      <c r="G6" s="206"/>
      <c r="H6" s="206"/>
      <c r="I6" s="209" t="s">
        <v>74</v>
      </c>
      <c r="J6" s="206" t="s">
        <v>65</v>
      </c>
      <c r="K6" s="206"/>
      <c r="L6" s="206"/>
      <c r="M6" s="209" t="s">
        <v>75</v>
      </c>
      <c r="N6" s="206" t="s">
        <v>65</v>
      </c>
      <c r="O6" s="206"/>
      <c r="P6" s="206"/>
      <c r="Q6" s="209" t="s">
        <v>76</v>
      </c>
      <c r="R6" s="211" t="s">
        <v>77</v>
      </c>
      <c r="S6" s="207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9"/>
      <c r="F7" s="85" t="s">
        <v>3</v>
      </c>
      <c r="G7" s="85" t="s">
        <v>4</v>
      </c>
      <c r="H7" s="85" t="s">
        <v>5</v>
      </c>
      <c r="I7" s="209"/>
      <c r="J7" s="85" t="s">
        <v>6</v>
      </c>
      <c r="K7" s="85" t="s">
        <v>7</v>
      </c>
      <c r="L7" s="85" t="s">
        <v>8</v>
      </c>
      <c r="M7" s="209"/>
      <c r="N7" s="85" t="s">
        <v>9</v>
      </c>
      <c r="O7" s="85" t="s">
        <v>10</v>
      </c>
      <c r="P7" s="85" t="s">
        <v>11</v>
      </c>
      <c r="Q7" s="209"/>
      <c r="R7" s="211"/>
      <c r="S7" s="208"/>
    </row>
    <row r="8" spans="1:19" ht="14.1" customHeight="1" x14ac:dyDescent="0.2">
      <c r="A8" s="103" t="s">
        <v>88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1512970549.1699996</v>
      </c>
      <c r="K8" s="49">
        <v>1527772578.1700001</v>
      </c>
      <c r="L8" s="49">
        <v>1095344188.9999998</v>
      </c>
      <c r="M8" s="87">
        <f t="shared" ref="M8:M45" si="2">SUM(J8:L8)</f>
        <v>4136087316.3399992</v>
      </c>
      <c r="N8" s="49">
        <v>1105919424.3899999</v>
      </c>
      <c r="O8" s="49">
        <v>0</v>
      </c>
      <c r="P8" s="49">
        <v>0</v>
      </c>
      <c r="Q8" s="87">
        <f t="shared" ref="Q8:Q45" si="3">SUM(N8:P8)</f>
        <v>1105919424.3899999</v>
      </c>
      <c r="R8" s="87">
        <f t="shared" ref="R8:R45" si="4">(E8+I8+M8+Q8)</f>
        <v>13184075035.48</v>
      </c>
      <c r="S8" s="167">
        <f>R8/R46*100</f>
        <v>22.877190791919094</v>
      </c>
    </row>
    <row r="9" spans="1:19" ht="14.1" customHeight="1" x14ac:dyDescent="0.2">
      <c r="A9" s="52" t="s">
        <v>113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1267665697.6599998</v>
      </c>
      <c r="K9" s="49">
        <v>901487136.71000004</v>
      </c>
      <c r="L9" s="49">
        <v>932607897.61999989</v>
      </c>
      <c r="M9" s="87">
        <f t="shared" si="2"/>
        <v>3101760731.9899998</v>
      </c>
      <c r="N9" s="49">
        <v>1008130171.92</v>
      </c>
      <c r="O9" s="49">
        <v>0</v>
      </c>
      <c r="P9" s="49">
        <v>0</v>
      </c>
      <c r="Q9" s="87">
        <f t="shared" si="3"/>
        <v>1008130171.92</v>
      </c>
      <c r="R9" s="87">
        <f t="shared" si="4"/>
        <v>9403475748.5699997</v>
      </c>
      <c r="S9" s="167">
        <f>R9/R46*100</f>
        <v>16.317042206471935</v>
      </c>
    </row>
    <row r="10" spans="1:19" ht="14.1" customHeight="1" x14ac:dyDescent="0.2">
      <c r="A10" s="52" t="s">
        <v>119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744077898.47000003</v>
      </c>
      <c r="I10" s="87">
        <f t="shared" si="1"/>
        <v>2247775931</v>
      </c>
      <c r="J10" s="49">
        <v>733664010.13999999</v>
      </c>
      <c r="K10" s="49">
        <v>713790229.96000004</v>
      </c>
      <c r="L10" s="49">
        <v>951511476.04999995</v>
      </c>
      <c r="M10" s="87">
        <f t="shared" si="2"/>
        <v>2398965716.1499996</v>
      </c>
      <c r="N10" s="49">
        <v>735457577.86000001</v>
      </c>
      <c r="O10" s="49">
        <v>0</v>
      </c>
      <c r="P10" s="49">
        <v>0</v>
      </c>
      <c r="Q10" s="87">
        <f t="shared" si="3"/>
        <v>735457577.86000001</v>
      </c>
      <c r="R10" s="87">
        <f t="shared" si="4"/>
        <v>7602871651.8799992</v>
      </c>
      <c r="S10" s="167">
        <f>R10/R46*100</f>
        <v>13.192608876880485</v>
      </c>
    </row>
    <row r="11" spans="1:19" ht="14.1" customHeight="1" x14ac:dyDescent="0.2">
      <c r="A11" s="52" t="s">
        <v>97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827394780.2700001</v>
      </c>
      <c r="I11" s="87">
        <f t="shared" si="1"/>
        <v>2692844133.9000001</v>
      </c>
      <c r="J11" s="49">
        <v>800182912.13999999</v>
      </c>
      <c r="K11" s="49">
        <v>668351002.25</v>
      </c>
      <c r="L11" s="49">
        <v>751597728.77999997</v>
      </c>
      <c r="M11" s="87">
        <f t="shared" si="2"/>
        <v>2220131643.1700001</v>
      </c>
      <c r="N11" s="49">
        <v>655763714.63</v>
      </c>
      <c r="O11" s="49">
        <v>0</v>
      </c>
      <c r="P11" s="49">
        <v>0</v>
      </c>
      <c r="Q11" s="87">
        <f t="shared" si="3"/>
        <v>655763714.63</v>
      </c>
      <c r="R11" s="87">
        <f t="shared" si="4"/>
        <v>7279566396.5300007</v>
      </c>
      <c r="S11" s="167">
        <f>R11/R46*100</f>
        <v>12.631605090815279</v>
      </c>
    </row>
    <row r="12" spans="1:19" ht="14.1" customHeight="1" x14ac:dyDescent="0.2">
      <c r="A12" s="52" t="s">
        <v>89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403584545.68000001</v>
      </c>
      <c r="H12" s="49">
        <v>427630510.79000002</v>
      </c>
      <c r="I12" s="87">
        <f t="shared" si="1"/>
        <v>1239718080.1700001</v>
      </c>
      <c r="J12" s="49">
        <v>484691360.67999995</v>
      </c>
      <c r="K12" s="49">
        <v>576072186.85000002</v>
      </c>
      <c r="L12" s="49">
        <v>593353674.87000012</v>
      </c>
      <c r="M12" s="87">
        <f t="shared" si="2"/>
        <v>1654117222.4000001</v>
      </c>
      <c r="N12" s="49">
        <v>511617927.84000003</v>
      </c>
      <c r="O12" s="49">
        <v>0</v>
      </c>
      <c r="P12" s="49">
        <v>0</v>
      </c>
      <c r="Q12" s="87">
        <f t="shared" si="3"/>
        <v>511617927.84000003</v>
      </c>
      <c r="R12" s="87">
        <f t="shared" si="4"/>
        <v>4607345866.0299997</v>
      </c>
      <c r="S12" s="167">
        <f>R12/R46*100</f>
        <v>7.9947307746561638</v>
      </c>
    </row>
    <row r="13" spans="1:19" ht="14.1" customHeight="1" x14ac:dyDescent="0.2">
      <c r="A13" s="52" t="s">
        <v>94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490323136.86000001</v>
      </c>
      <c r="H13" s="49">
        <v>375483787.67000002</v>
      </c>
      <c r="I13" s="87">
        <f t="shared" si="1"/>
        <v>1275141693.79</v>
      </c>
      <c r="J13" s="49">
        <v>415981573.84000003</v>
      </c>
      <c r="K13" s="49">
        <v>391694613.73999995</v>
      </c>
      <c r="L13" s="49">
        <v>408175519.88999999</v>
      </c>
      <c r="M13" s="87">
        <f t="shared" si="2"/>
        <v>1215851707.4699998</v>
      </c>
      <c r="N13" s="49">
        <v>432912668.10000002</v>
      </c>
      <c r="O13" s="49">
        <v>0</v>
      </c>
      <c r="P13" s="49">
        <v>0</v>
      </c>
      <c r="Q13" s="87">
        <f t="shared" si="3"/>
        <v>432912668.10000002</v>
      </c>
      <c r="R13" s="87">
        <f t="shared" si="4"/>
        <v>4101255980.3599997</v>
      </c>
      <c r="S13" s="167">
        <f>R13/R46*100</f>
        <v>7.1165565499816621</v>
      </c>
    </row>
    <row r="14" spans="1:19" ht="14.1" customHeight="1" x14ac:dyDescent="0.2">
      <c r="A14" s="52" t="s">
        <v>93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195437678.22</v>
      </c>
      <c r="K14" s="49">
        <v>173614039.84</v>
      </c>
      <c r="L14" s="49">
        <v>230428420.54999998</v>
      </c>
      <c r="M14" s="87">
        <f t="shared" si="2"/>
        <v>599480138.61000001</v>
      </c>
      <c r="N14" s="49">
        <v>220306638.49000001</v>
      </c>
      <c r="O14" s="49">
        <v>0</v>
      </c>
      <c r="P14" s="49">
        <v>0</v>
      </c>
      <c r="Q14" s="87">
        <f t="shared" si="3"/>
        <v>220306638.49000001</v>
      </c>
      <c r="R14" s="87">
        <f t="shared" si="4"/>
        <v>1920383387.5899999</v>
      </c>
      <c r="S14" s="167">
        <f>R14/R46*100</f>
        <v>3.3322760249239476</v>
      </c>
    </row>
    <row r="15" spans="1:19" ht="14.1" customHeight="1" x14ac:dyDescent="0.2">
      <c r="A15" s="52" t="s">
        <v>79</v>
      </c>
      <c r="B15" s="49">
        <v>119822019.77999999</v>
      </c>
      <c r="C15" s="49">
        <v>113912285.29999998</v>
      </c>
      <c r="D15" s="49">
        <v>123608847.20000002</v>
      </c>
      <c r="E15" s="87">
        <f t="shared" si="0"/>
        <v>357343152.27999997</v>
      </c>
      <c r="F15" s="49">
        <v>118910899.31000002</v>
      </c>
      <c r="G15" s="49">
        <v>135719188.47</v>
      </c>
      <c r="H15" s="49">
        <v>121441375.12000002</v>
      </c>
      <c r="I15" s="87">
        <f t="shared" si="1"/>
        <v>376071462.90000004</v>
      </c>
      <c r="J15" s="49">
        <v>133313115.57999998</v>
      </c>
      <c r="K15" s="49">
        <v>132842531.75</v>
      </c>
      <c r="L15" s="49">
        <v>122497237.10000001</v>
      </c>
      <c r="M15" s="87">
        <f t="shared" si="2"/>
        <v>388652884.43000001</v>
      </c>
      <c r="N15" s="49">
        <v>138220606.92000002</v>
      </c>
      <c r="O15" s="49">
        <v>0</v>
      </c>
      <c r="P15" s="49">
        <v>0</v>
      </c>
      <c r="Q15" s="87">
        <f t="shared" si="3"/>
        <v>138220606.92000002</v>
      </c>
      <c r="R15" s="87">
        <f t="shared" si="4"/>
        <v>1260288106.5300002</v>
      </c>
      <c r="S15" s="167">
        <f>R15/R46*100</f>
        <v>2.1868694912827138</v>
      </c>
    </row>
    <row r="16" spans="1:19" ht="14.1" customHeight="1" x14ac:dyDescent="0.2">
      <c r="A16" s="52" t="s">
        <v>162</v>
      </c>
      <c r="B16" s="49">
        <v>123439213.60000001</v>
      </c>
      <c r="C16" s="49">
        <v>110156629.34</v>
      </c>
      <c r="D16" s="49">
        <v>116290305.60000001</v>
      </c>
      <c r="E16" s="87">
        <f t="shared" si="0"/>
        <v>349886148.54000002</v>
      </c>
      <c r="F16" s="49">
        <v>125640390.52</v>
      </c>
      <c r="G16" s="49">
        <v>132310864.53</v>
      </c>
      <c r="H16" s="49">
        <v>141390194.47</v>
      </c>
      <c r="I16" s="87">
        <f t="shared" si="1"/>
        <v>399341449.51999998</v>
      </c>
      <c r="J16" s="49">
        <v>131437803.30999999</v>
      </c>
      <c r="K16" s="49">
        <v>138022120.06</v>
      </c>
      <c r="L16" s="49">
        <v>126737407.97999999</v>
      </c>
      <c r="M16" s="87">
        <f t="shared" si="2"/>
        <v>396197331.35000002</v>
      </c>
      <c r="N16" s="49">
        <v>113220255.66</v>
      </c>
      <c r="O16" s="49">
        <v>0</v>
      </c>
      <c r="P16" s="49">
        <v>0</v>
      </c>
      <c r="Q16" s="87">
        <f t="shared" si="3"/>
        <v>113220255.66</v>
      </c>
      <c r="R16" s="87">
        <f t="shared" si="4"/>
        <v>1258645185.0699999</v>
      </c>
      <c r="S16" s="167">
        <f>R16/R46*100</f>
        <v>2.1840186710624545</v>
      </c>
    </row>
    <row r="17" spans="1:19" ht="14.1" customHeight="1" x14ac:dyDescent="0.2">
      <c r="A17" s="52" t="s">
        <v>91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94059436.920000002</v>
      </c>
      <c r="K17" s="49">
        <v>89038431.590000004</v>
      </c>
      <c r="L17" s="49">
        <v>92152740.409999996</v>
      </c>
      <c r="M17" s="87">
        <f t="shared" si="2"/>
        <v>275250608.91999996</v>
      </c>
      <c r="N17" s="49">
        <v>107521547.75</v>
      </c>
      <c r="O17" s="49">
        <v>0</v>
      </c>
      <c r="P17" s="49">
        <v>0</v>
      </c>
      <c r="Q17" s="87">
        <f t="shared" si="3"/>
        <v>107521547.75</v>
      </c>
      <c r="R17" s="87">
        <f t="shared" si="4"/>
        <v>940027192.66999996</v>
      </c>
      <c r="S17" s="167">
        <f>R17/R46*100</f>
        <v>1.6311482890100777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93324703.640000015</v>
      </c>
      <c r="K18" s="49">
        <v>85910618.430000007</v>
      </c>
      <c r="L18" s="49">
        <v>78177637.200000003</v>
      </c>
      <c r="M18" s="87">
        <f t="shared" si="2"/>
        <v>257412959.27000004</v>
      </c>
      <c r="N18" s="49">
        <v>88859896.839999989</v>
      </c>
      <c r="O18" s="49">
        <v>0</v>
      </c>
      <c r="P18" s="49">
        <v>0</v>
      </c>
      <c r="Q18" s="87">
        <f t="shared" si="3"/>
        <v>88859896.839999989</v>
      </c>
      <c r="R18" s="87">
        <f t="shared" si="4"/>
        <v>881563767.86000001</v>
      </c>
      <c r="S18" s="167">
        <f>R18/R46*100</f>
        <v>1.5297017392803423</v>
      </c>
    </row>
    <row r="19" spans="1:19" ht="14.1" customHeight="1" x14ac:dyDescent="0.2">
      <c r="A19" s="52" t="s">
        <v>99</v>
      </c>
      <c r="B19" s="49">
        <v>68026459.540000007</v>
      </c>
      <c r="C19" s="49">
        <v>48815083.940000005</v>
      </c>
      <c r="D19" s="49">
        <v>52570824.339999996</v>
      </c>
      <c r="E19" s="87">
        <f t="shared" si="0"/>
        <v>169412367.82000002</v>
      </c>
      <c r="F19" s="49">
        <v>46184375.350000001</v>
      </c>
      <c r="G19" s="49">
        <v>59510322.619999997</v>
      </c>
      <c r="H19" s="49">
        <v>52809020.149999999</v>
      </c>
      <c r="I19" s="87">
        <f t="shared" si="1"/>
        <v>158503718.12</v>
      </c>
      <c r="J19" s="49">
        <v>71979940.359999999</v>
      </c>
      <c r="K19" s="49">
        <v>59222630.780000009</v>
      </c>
      <c r="L19" s="49">
        <v>50222169.340000004</v>
      </c>
      <c r="M19" s="87">
        <f t="shared" si="2"/>
        <v>181424740.48000002</v>
      </c>
      <c r="N19" s="49">
        <v>62354616.5</v>
      </c>
      <c r="O19" s="49">
        <v>0</v>
      </c>
      <c r="P19" s="49">
        <v>0</v>
      </c>
      <c r="Q19" s="87">
        <f t="shared" si="3"/>
        <v>62354616.5</v>
      </c>
      <c r="R19" s="87">
        <f t="shared" si="4"/>
        <v>571695442.92000008</v>
      </c>
      <c r="S19" s="167">
        <f>R19/R46*100</f>
        <v>0.99201390217780794</v>
      </c>
    </row>
    <row r="20" spans="1:19" ht="14.1" customHeight="1" x14ac:dyDescent="0.2">
      <c r="A20" s="52" t="s">
        <v>104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51099998.890000008</v>
      </c>
      <c r="I20" s="87">
        <f t="shared" si="1"/>
        <v>166863206.65000001</v>
      </c>
      <c r="J20" s="49">
        <v>61600144.420000002</v>
      </c>
      <c r="K20" s="49">
        <v>53690097.830000006</v>
      </c>
      <c r="L20" s="49">
        <v>52962580.749999993</v>
      </c>
      <c r="M20" s="87">
        <f t="shared" si="2"/>
        <v>168252823</v>
      </c>
      <c r="N20" s="49">
        <v>57896133.160000004</v>
      </c>
      <c r="O20" s="49">
        <v>0</v>
      </c>
      <c r="P20" s="49">
        <v>0</v>
      </c>
      <c r="Q20" s="87">
        <f t="shared" si="3"/>
        <v>57896133.160000004</v>
      </c>
      <c r="R20" s="87">
        <f t="shared" si="4"/>
        <v>565124560.31999993</v>
      </c>
      <c r="S20" s="167">
        <f>R20/R46*100</f>
        <v>0.98061201509001705</v>
      </c>
    </row>
    <row r="21" spans="1:19" ht="14.1" customHeight="1" x14ac:dyDescent="0.2">
      <c r="A21" s="52" t="s">
        <v>80</v>
      </c>
      <c r="B21" s="49">
        <v>37819327.890000001</v>
      </c>
      <c r="C21" s="49">
        <v>64752996.899999999</v>
      </c>
      <c r="D21" s="49">
        <v>121887720.39000002</v>
      </c>
      <c r="E21" s="87">
        <f t="shared" si="0"/>
        <v>224460045.18000001</v>
      </c>
      <c r="F21" s="49">
        <v>46241216.939999998</v>
      </c>
      <c r="G21" s="49">
        <v>52496704.289999999</v>
      </c>
      <c r="H21" s="49">
        <v>35308449.260000005</v>
      </c>
      <c r="I21" s="87">
        <f t="shared" si="1"/>
        <v>134046370.48999999</v>
      </c>
      <c r="J21" s="49">
        <v>41069016.57</v>
      </c>
      <c r="K21" s="49">
        <v>37903525.729999997</v>
      </c>
      <c r="L21" s="49">
        <v>36170990.230000004</v>
      </c>
      <c r="M21" s="87">
        <f t="shared" si="2"/>
        <v>115143532.53</v>
      </c>
      <c r="N21" s="49">
        <v>36932024.170000002</v>
      </c>
      <c r="O21" s="49">
        <v>0</v>
      </c>
      <c r="P21" s="49">
        <v>0</v>
      </c>
      <c r="Q21" s="87">
        <f t="shared" si="3"/>
        <v>36932024.170000002</v>
      </c>
      <c r="R21" s="87">
        <f t="shared" si="4"/>
        <v>510581972.37000006</v>
      </c>
      <c r="S21" s="167">
        <f>R21/R46*100</f>
        <v>0.8859689561375127</v>
      </c>
    </row>
    <row r="22" spans="1:19" ht="14.1" customHeight="1" x14ac:dyDescent="0.2">
      <c r="A22" s="51" t="s">
        <v>112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50848625.789999999</v>
      </c>
      <c r="K22" s="49">
        <v>45541185.420000002</v>
      </c>
      <c r="L22" s="49">
        <v>42189696.519999988</v>
      </c>
      <c r="M22" s="87">
        <f t="shared" si="2"/>
        <v>138579507.72999999</v>
      </c>
      <c r="N22" s="49">
        <v>44999096.25</v>
      </c>
      <c r="O22" s="49">
        <v>0</v>
      </c>
      <c r="P22" s="49">
        <v>0</v>
      </c>
      <c r="Q22" s="87">
        <f t="shared" si="3"/>
        <v>44999096.25</v>
      </c>
      <c r="R22" s="87">
        <f t="shared" si="4"/>
        <v>484349155.66999996</v>
      </c>
      <c r="S22" s="167">
        <f>R22/R46*100</f>
        <v>0.84044940690555581</v>
      </c>
    </row>
    <row r="23" spans="1:19" ht="14.1" customHeight="1" x14ac:dyDescent="0.2">
      <c r="A23" s="52" t="s">
        <v>111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39385888.06000001</v>
      </c>
      <c r="K23" s="49">
        <v>48715608.68</v>
      </c>
      <c r="L23" s="49">
        <v>41592079.089999996</v>
      </c>
      <c r="M23" s="87">
        <f t="shared" si="2"/>
        <v>129693575.83000001</v>
      </c>
      <c r="N23" s="49">
        <v>48211365.810000002</v>
      </c>
      <c r="O23" s="49">
        <v>0</v>
      </c>
      <c r="P23" s="49">
        <v>0</v>
      </c>
      <c r="Q23" s="87">
        <f t="shared" si="3"/>
        <v>48211365.810000002</v>
      </c>
      <c r="R23" s="87">
        <f t="shared" si="4"/>
        <v>417868441.41000003</v>
      </c>
      <c r="S23" s="167">
        <f>R23/R46*100</f>
        <v>0.72509114475852143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42742568.950000003</v>
      </c>
      <c r="K24" s="49">
        <v>38024487.230000004</v>
      </c>
      <c r="L24" s="49">
        <v>33327060.489999998</v>
      </c>
      <c r="M24" s="87">
        <f t="shared" si="2"/>
        <v>114094116.67</v>
      </c>
      <c r="N24" s="49">
        <v>34662804.549999997</v>
      </c>
      <c r="O24" s="49">
        <v>0</v>
      </c>
      <c r="P24" s="49">
        <v>0</v>
      </c>
      <c r="Q24" s="87">
        <f t="shared" si="3"/>
        <v>34662804.549999997</v>
      </c>
      <c r="R24" s="87">
        <f t="shared" si="4"/>
        <v>349576101.01999998</v>
      </c>
      <c r="S24" s="167">
        <f>R24/R46*100</f>
        <v>0.60658932369604501</v>
      </c>
    </row>
    <row r="25" spans="1:19" ht="14.1" customHeight="1" x14ac:dyDescent="0.2">
      <c r="A25" s="52" t="s">
        <v>98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32370312.169999998</v>
      </c>
      <c r="K25" s="49">
        <v>35331844.770000003</v>
      </c>
      <c r="L25" s="49">
        <v>34733833.530000001</v>
      </c>
      <c r="M25" s="87">
        <f t="shared" si="2"/>
        <v>102435990.47</v>
      </c>
      <c r="N25" s="49">
        <v>37491281.729999997</v>
      </c>
      <c r="O25" s="49">
        <v>0</v>
      </c>
      <c r="P25" s="49">
        <v>0</v>
      </c>
      <c r="Q25" s="87">
        <f t="shared" si="3"/>
        <v>37491281.729999997</v>
      </c>
      <c r="R25" s="87">
        <f t="shared" si="4"/>
        <v>324009277.17000002</v>
      </c>
      <c r="S25" s="167">
        <f>R25/R46*100</f>
        <v>0.56222541454156838</v>
      </c>
    </row>
    <row r="26" spans="1:19" ht="14.1" customHeight="1" x14ac:dyDescent="0.2">
      <c r="A26" s="52" t="s">
        <v>101</v>
      </c>
      <c r="B26" s="49">
        <v>15396968.1</v>
      </c>
      <c r="C26" s="49">
        <v>26920237.509999998</v>
      </c>
      <c r="D26" s="49">
        <v>16712337.450000001</v>
      </c>
      <c r="E26" s="87">
        <f t="shared" si="0"/>
        <v>59029543.060000002</v>
      </c>
      <c r="F26" s="49">
        <v>17323381.940000001</v>
      </c>
      <c r="G26" s="49">
        <v>20252506.75</v>
      </c>
      <c r="H26" s="49">
        <v>43296730.080000006</v>
      </c>
      <c r="I26" s="87">
        <f t="shared" si="1"/>
        <v>80872618.770000011</v>
      </c>
      <c r="J26" s="49">
        <v>86613499.510000005</v>
      </c>
      <c r="K26" s="49">
        <v>21854838.490000002</v>
      </c>
      <c r="L26" s="49">
        <v>20080334.149999999</v>
      </c>
      <c r="M26" s="87">
        <f t="shared" si="2"/>
        <v>128548672.15000001</v>
      </c>
      <c r="N26" s="49">
        <v>9183388.1699999999</v>
      </c>
      <c r="O26" s="49">
        <v>0</v>
      </c>
      <c r="P26" s="49">
        <v>0</v>
      </c>
      <c r="Q26" s="87">
        <f t="shared" si="3"/>
        <v>9183388.1699999999</v>
      </c>
      <c r="R26" s="87">
        <f t="shared" si="4"/>
        <v>277634222.15000004</v>
      </c>
      <c r="S26" s="167">
        <f>R26/R46*100</f>
        <v>0.4817547725873027</v>
      </c>
    </row>
    <row r="27" spans="1:19" ht="14.1" customHeight="1" x14ac:dyDescent="0.2">
      <c r="A27" s="52" t="s">
        <v>83</v>
      </c>
      <c r="B27" s="49">
        <v>27693694.109999999</v>
      </c>
      <c r="C27" s="49">
        <v>25388077.780000001</v>
      </c>
      <c r="D27" s="49">
        <v>26364400.640000001</v>
      </c>
      <c r="E27" s="87">
        <f t="shared" si="0"/>
        <v>79446172.530000001</v>
      </c>
      <c r="F27" s="49">
        <v>28352838.280000001</v>
      </c>
      <c r="G27" s="49">
        <v>25916955.579999998</v>
      </c>
      <c r="H27" s="49">
        <v>23612418.800000001</v>
      </c>
      <c r="I27" s="87">
        <f t="shared" si="1"/>
        <v>77882212.659999996</v>
      </c>
      <c r="J27" s="49">
        <v>28788700.32</v>
      </c>
      <c r="K27" s="49">
        <v>25998758.080000002</v>
      </c>
      <c r="L27" s="49">
        <v>26035409.530000001</v>
      </c>
      <c r="M27" s="87">
        <f t="shared" si="2"/>
        <v>80822867.930000007</v>
      </c>
      <c r="N27" s="49">
        <v>26725374.550000001</v>
      </c>
      <c r="O27" s="49">
        <v>0</v>
      </c>
      <c r="P27" s="49">
        <v>0</v>
      </c>
      <c r="Q27" s="87">
        <f t="shared" si="3"/>
        <v>26725374.550000001</v>
      </c>
      <c r="R27" s="87">
        <f t="shared" si="4"/>
        <v>264876627.67000002</v>
      </c>
      <c r="S27" s="167">
        <f>R27/R46*100</f>
        <v>0.45961761680053204</v>
      </c>
    </row>
    <row r="28" spans="1:19" ht="14.1" customHeight="1" x14ac:dyDescent="0.2">
      <c r="A28" s="52" t="s">
        <v>107</v>
      </c>
      <c r="B28" s="49">
        <v>29346417.270000003</v>
      </c>
      <c r="C28" s="49">
        <v>19249154.469999999</v>
      </c>
      <c r="D28" s="49">
        <v>27719365.379999999</v>
      </c>
      <c r="E28" s="87">
        <f t="shared" si="0"/>
        <v>76314937.120000005</v>
      </c>
      <c r="F28" s="49">
        <v>25347389.27</v>
      </c>
      <c r="G28" s="49">
        <v>27990400.550000001</v>
      </c>
      <c r="H28" s="49">
        <v>18525307.299999997</v>
      </c>
      <c r="I28" s="87">
        <f t="shared" si="1"/>
        <v>71863097.120000005</v>
      </c>
      <c r="J28" s="49">
        <v>25281982.960000001</v>
      </c>
      <c r="K28" s="49">
        <v>26389372.539999999</v>
      </c>
      <c r="L28" s="49">
        <v>27514689.719999999</v>
      </c>
      <c r="M28" s="87">
        <f t="shared" si="2"/>
        <v>79186045.219999999</v>
      </c>
      <c r="N28" s="49">
        <v>29424062.080000002</v>
      </c>
      <c r="O28" s="49">
        <v>0</v>
      </c>
      <c r="P28" s="49">
        <v>0</v>
      </c>
      <c r="Q28" s="87">
        <f t="shared" si="3"/>
        <v>29424062.080000002</v>
      </c>
      <c r="R28" s="87">
        <f t="shared" si="4"/>
        <v>256788141.54000002</v>
      </c>
      <c r="S28" s="167">
        <f>R28/R46*100</f>
        <v>0.44558236291159176</v>
      </c>
    </row>
    <row r="29" spans="1:19" ht="14.1" customHeight="1" x14ac:dyDescent="0.2">
      <c r="A29" s="51" t="s">
        <v>106</v>
      </c>
      <c r="B29" s="49">
        <v>32725593.469999999</v>
      </c>
      <c r="C29" s="49">
        <v>18856220.280000001</v>
      </c>
      <c r="D29" s="49">
        <v>25357844.93</v>
      </c>
      <c r="E29" s="87">
        <f t="shared" si="0"/>
        <v>76939658.680000007</v>
      </c>
      <c r="F29" s="49">
        <v>22386105.780000001</v>
      </c>
      <c r="G29" s="49">
        <v>25989089.399999999</v>
      </c>
      <c r="H29" s="49">
        <v>21389910.829999998</v>
      </c>
      <c r="I29" s="87">
        <f t="shared" si="1"/>
        <v>69765106.00999999</v>
      </c>
      <c r="J29" s="49">
        <v>23949780.789999999</v>
      </c>
      <c r="K29" s="49">
        <v>23018423.460000001</v>
      </c>
      <c r="L29" s="49">
        <v>33834113.229999997</v>
      </c>
      <c r="M29" s="87">
        <f t="shared" si="2"/>
        <v>80802317.479999989</v>
      </c>
      <c r="N29" s="49">
        <v>26746574.449999999</v>
      </c>
      <c r="O29" s="49">
        <v>0</v>
      </c>
      <c r="P29" s="49">
        <v>0</v>
      </c>
      <c r="Q29" s="87">
        <f t="shared" si="3"/>
        <v>26746574.449999999</v>
      </c>
      <c r="R29" s="87">
        <f t="shared" si="4"/>
        <v>254253656.61999997</v>
      </c>
      <c r="S29" s="167">
        <f>R29/R46*100</f>
        <v>0.44118448934685195</v>
      </c>
    </row>
    <row r="30" spans="1:19" ht="14.1" customHeight="1" x14ac:dyDescent="0.2">
      <c r="A30" s="52" t="s">
        <v>116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21651720.869999997</v>
      </c>
      <c r="G30" s="49">
        <v>22893374.619999997</v>
      </c>
      <c r="H30" s="49">
        <v>27408551.390000004</v>
      </c>
      <c r="I30" s="87">
        <f t="shared" si="1"/>
        <v>71953646.879999995</v>
      </c>
      <c r="J30" s="49">
        <v>27875097.489999998</v>
      </c>
      <c r="K30" s="49">
        <v>18268031.02</v>
      </c>
      <c r="L30" s="49">
        <v>21203596.870000001</v>
      </c>
      <c r="M30" s="87">
        <f t="shared" si="2"/>
        <v>67346725.379999995</v>
      </c>
      <c r="N30" s="49">
        <v>22315430.959999997</v>
      </c>
      <c r="O30" s="49">
        <v>0</v>
      </c>
      <c r="P30" s="49">
        <v>0</v>
      </c>
      <c r="Q30" s="87">
        <f t="shared" si="3"/>
        <v>22315430.959999997</v>
      </c>
      <c r="R30" s="87">
        <f t="shared" si="4"/>
        <v>218056871.64000002</v>
      </c>
      <c r="S30" s="167">
        <f>R30/R46*100</f>
        <v>0.37837532345443542</v>
      </c>
    </row>
    <row r="31" spans="1:19" ht="14.1" customHeight="1" x14ac:dyDescent="0.2">
      <c r="A31" s="52" t="s">
        <v>121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21826768.779999997</v>
      </c>
      <c r="K31" s="49">
        <v>27980018.329999998</v>
      </c>
      <c r="L31" s="49">
        <v>18501706.73</v>
      </c>
      <c r="M31" s="87">
        <f t="shared" si="2"/>
        <v>68308493.840000004</v>
      </c>
      <c r="N31" s="49">
        <v>22498964.030000001</v>
      </c>
      <c r="O31" s="49">
        <v>0</v>
      </c>
      <c r="P31" s="49">
        <v>0</v>
      </c>
      <c r="Q31" s="87">
        <f t="shared" si="3"/>
        <v>22498964.030000001</v>
      </c>
      <c r="R31" s="87">
        <f t="shared" si="4"/>
        <v>192878962.97999999</v>
      </c>
      <c r="S31" s="167">
        <f>R31/R46*100</f>
        <v>0.33468626535925283</v>
      </c>
    </row>
    <row r="32" spans="1:19" ht="14.1" customHeight="1" x14ac:dyDescent="0.2">
      <c r="A32" s="52" t="s">
        <v>115</v>
      </c>
      <c r="B32" s="49">
        <v>11353892.83</v>
      </c>
      <c r="C32" s="49">
        <v>11894794.82</v>
      </c>
      <c r="D32" s="49">
        <v>11563874.599999998</v>
      </c>
      <c r="E32" s="87">
        <f t="shared" si="0"/>
        <v>34812562.25</v>
      </c>
      <c r="F32" s="49">
        <v>13270776.359999999</v>
      </c>
      <c r="G32" s="49">
        <v>13538488.059999999</v>
      </c>
      <c r="H32" s="49">
        <v>15051736.17</v>
      </c>
      <c r="I32" s="87">
        <f t="shared" si="1"/>
        <v>41861000.589999996</v>
      </c>
      <c r="J32" s="49">
        <v>16632681.41</v>
      </c>
      <c r="K32" s="49">
        <v>15652690.640000001</v>
      </c>
      <c r="L32" s="49">
        <v>12146660.199999999</v>
      </c>
      <c r="M32" s="87">
        <f t="shared" si="2"/>
        <v>44432032.25</v>
      </c>
      <c r="N32" s="49">
        <v>15905425.760000002</v>
      </c>
      <c r="O32" s="49">
        <v>0</v>
      </c>
      <c r="P32" s="49">
        <v>0</v>
      </c>
      <c r="Q32" s="87">
        <f t="shared" si="3"/>
        <v>15905425.760000002</v>
      </c>
      <c r="R32" s="87">
        <f t="shared" si="4"/>
        <v>137011020.84999999</v>
      </c>
      <c r="S32" s="167">
        <f>R32/R46*100</f>
        <v>0.23774343335773787</v>
      </c>
    </row>
    <row r="33" spans="1:19" ht="14.1" customHeight="1" x14ac:dyDescent="0.2">
      <c r="A33" s="52" t="s">
        <v>90</v>
      </c>
      <c r="B33" s="49">
        <v>7595933.2899999991</v>
      </c>
      <c r="C33" s="49">
        <v>14132703.209999999</v>
      </c>
      <c r="D33" s="49">
        <v>25663762.659999996</v>
      </c>
      <c r="E33" s="76">
        <f t="shared" si="0"/>
        <v>47392399.159999996</v>
      </c>
      <c r="F33" s="49">
        <v>17218307.079999998</v>
      </c>
      <c r="G33" s="49">
        <v>9652691.3100000005</v>
      </c>
      <c r="H33" s="49">
        <v>5120705.0199999996</v>
      </c>
      <c r="I33" s="87">
        <f t="shared" si="1"/>
        <v>31991703.41</v>
      </c>
      <c r="J33" s="49">
        <v>40073256.199999988</v>
      </c>
      <c r="K33" s="49">
        <v>4990303.4499999993</v>
      </c>
      <c r="L33" s="49">
        <v>5591298.5900000008</v>
      </c>
      <c r="M33" s="87">
        <f t="shared" si="2"/>
        <v>50654858.239999995</v>
      </c>
      <c r="N33" s="49">
        <v>5383756.71</v>
      </c>
      <c r="O33" s="49">
        <v>0</v>
      </c>
      <c r="P33" s="49">
        <v>0</v>
      </c>
      <c r="Q33" s="87">
        <f t="shared" si="3"/>
        <v>5383756.71</v>
      </c>
      <c r="R33" s="87">
        <f t="shared" si="4"/>
        <v>135422717.51999998</v>
      </c>
      <c r="S33" s="167">
        <f>R33/R46*100</f>
        <v>0.2349873872780496</v>
      </c>
    </row>
    <row r="34" spans="1:19" ht="14.1" customHeight="1" x14ac:dyDescent="0.2">
      <c r="A34" s="52" t="s">
        <v>96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10925389.84</v>
      </c>
      <c r="K34" s="49">
        <v>9733154.1699999999</v>
      </c>
      <c r="L34" s="49">
        <v>9913954.4299999997</v>
      </c>
      <c r="M34" s="87">
        <f t="shared" si="2"/>
        <v>30572498.439999998</v>
      </c>
      <c r="N34" s="49">
        <v>8223980.0199999996</v>
      </c>
      <c r="O34" s="49">
        <v>0</v>
      </c>
      <c r="P34" s="49">
        <v>0</v>
      </c>
      <c r="Q34" s="87">
        <f t="shared" si="3"/>
        <v>8223980.0199999996</v>
      </c>
      <c r="R34" s="87">
        <f t="shared" si="4"/>
        <v>98532758.029999986</v>
      </c>
      <c r="S34" s="167">
        <f>R34/R46*100</f>
        <v>0.17097541531279975</v>
      </c>
    </row>
    <row r="35" spans="1:19" ht="14.1" customHeight="1" x14ac:dyDescent="0.2">
      <c r="A35" s="52" t="s">
        <v>120</v>
      </c>
      <c r="B35" s="49">
        <v>4704790.4000000004</v>
      </c>
      <c r="C35" s="49">
        <v>4238844.2799999993</v>
      </c>
      <c r="D35" s="49">
        <v>5733119.8099999996</v>
      </c>
      <c r="E35" s="87">
        <f t="shared" si="0"/>
        <v>14676754.489999998</v>
      </c>
      <c r="F35" s="49">
        <v>5404465.4199999999</v>
      </c>
      <c r="G35" s="49">
        <v>8085611.8200000003</v>
      </c>
      <c r="H35" s="49">
        <v>4847449.21</v>
      </c>
      <c r="I35" s="87">
        <f t="shared" si="1"/>
        <v>18337526.449999999</v>
      </c>
      <c r="J35" s="49">
        <v>10693045.889999999</v>
      </c>
      <c r="K35" s="49">
        <v>9015728.3499999996</v>
      </c>
      <c r="L35" s="49">
        <v>7075324.4099999992</v>
      </c>
      <c r="M35" s="87">
        <f t="shared" si="2"/>
        <v>26784098.649999999</v>
      </c>
      <c r="N35" s="49">
        <v>8250175.7200000007</v>
      </c>
      <c r="O35" s="49">
        <v>0</v>
      </c>
      <c r="P35" s="49">
        <v>0</v>
      </c>
      <c r="Q35" s="87">
        <f t="shared" si="3"/>
        <v>8250175.7200000007</v>
      </c>
      <c r="R35" s="87">
        <f t="shared" si="4"/>
        <v>68048555.310000002</v>
      </c>
      <c r="S35" s="167">
        <f>R35/R46*100</f>
        <v>0.11807880179321593</v>
      </c>
    </row>
    <row r="36" spans="1:19" ht="14.1" customHeight="1" x14ac:dyDescent="0.2">
      <c r="A36" s="52" t="s">
        <v>82</v>
      </c>
      <c r="B36" s="49">
        <v>7620102.1200000001</v>
      </c>
      <c r="C36" s="49">
        <v>5404433.9699999997</v>
      </c>
      <c r="D36" s="49">
        <v>5597793.4100000001</v>
      </c>
      <c r="E36" s="87">
        <f t="shared" si="0"/>
        <v>18622329.5</v>
      </c>
      <c r="F36" s="49">
        <v>5787533.2000000002</v>
      </c>
      <c r="G36" s="49">
        <v>6454948.4699999997</v>
      </c>
      <c r="H36" s="49">
        <v>4579299.45</v>
      </c>
      <c r="I36" s="87">
        <f t="shared" si="1"/>
        <v>16821781.120000001</v>
      </c>
      <c r="J36" s="49">
        <v>5460238.1699999999</v>
      </c>
      <c r="K36" s="49">
        <v>5363564.96</v>
      </c>
      <c r="L36" s="49">
        <v>4515922.72</v>
      </c>
      <c r="M36" s="87">
        <f t="shared" si="2"/>
        <v>15339725.849999998</v>
      </c>
      <c r="N36" s="49">
        <v>5273602.71</v>
      </c>
      <c r="O36" s="49">
        <v>0</v>
      </c>
      <c r="P36" s="49">
        <v>0</v>
      </c>
      <c r="Q36" s="87">
        <f t="shared" si="3"/>
        <v>5273602.71</v>
      </c>
      <c r="R36" s="87">
        <f t="shared" si="4"/>
        <v>56057439.18</v>
      </c>
      <c r="S36" s="167">
        <f>R36/R46*100</f>
        <v>9.7271649924326326E-2</v>
      </c>
    </row>
    <row r="37" spans="1:19" ht="14.1" customHeight="1" x14ac:dyDescent="0.2">
      <c r="A37" s="52" t="s">
        <v>160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940462.63</v>
      </c>
      <c r="K37" s="49">
        <v>1119112.8800000001</v>
      </c>
      <c r="L37" s="49">
        <v>664850.76</v>
      </c>
      <c r="M37" s="87">
        <f t="shared" si="2"/>
        <v>2724426.2700000005</v>
      </c>
      <c r="N37" s="49">
        <v>1180897.21</v>
      </c>
      <c r="O37" s="49">
        <v>0</v>
      </c>
      <c r="P37" s="49">
        <v>0</v>
      </c>
      <c r="Q37" s="87">
        <f t="shared" si="3"/>
        <v>1180897.21</v>
      </c>
      <c r="R37" s="87">
        <f t="shared" si="4"/>
        <v>6158152.2500000009</v>
      </c>
      <c r="S37" s="168">
        <f>R37/R46*100</f>
        <v>1.068571163087337E-2</v>
      </c>
    </row>
    <row r="38" spans="1:19" ht="14.1" customHeight="1" x14ac:dyDescent="0.2">
      <c r="A38" s="52" t="s">
        <v>163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775.86</v>
      </c>
      <c r="K38" s="49">
        <v>672864.48</v>
      </c>
      <c r="L38" s="49">
        <v>410601.73</v>
      </c>
      <c r="M38" s="87">
        <f t="shared" si="2"/>
        <v>1084242.0699999998</v>
      </c>
      <c r="N38" s="49">
        <v>253411.56</v>
      </c>
      <c r="O38" s="49">
        <v>0</v>
      </c>
      <c r="P38" s="49">
        <v>0</v>
      </c>
      <c r="Q38" s="87">
        <f t="shared" si="3"/>
        <v>253411.56</v>
      </c>
      <c r="R38" s="87">
        <f t="shared" si="4"/>
        <v>1337653.6299999999</v>
      </c>
      <c r="S38" s="167">
        <f>R38/R46*100</f>
        <v>2.3211152261087701E-3</v>
      </c>
    </row>
    <row r="39" spans="1:19" ht="14.1" customHeight="1" x14ac:dyDescent="0.2">
      <c r="A39" s="52" t="s">
        <v>164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21314.620000000003</v>
      </c>
      <c r="O39" s="49">
        <v>0</v>
      </c>
      <c r="P39" s="49">
        <v>0</v>
      </c>
      <c r="Q39" s="87">
        <f t="shared" si="3"/>
        <v>21314.620000000003</v>
      </c>
      <c r="R39" s="87">
        <f t="shared" si="4"/>
        <v>21314.620000000003</v>
      </c>
      <c r="S39" s="168">
        <f>R39/R46*100</f>
        <v>3.6985425756832526E-5</v>
      </c>
    </row>
    <row r="40" spans="1:19" ht="14.1" hidden="1" customHeight="1" x14ac:dyDescent="0.2">
      <c r="A40" s="52" t="s">
        <v>87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hidden="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hidden="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hidden="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hidden="1" customHeight="1" x14ac:dyDescent="0.2">
      <c r="A44" s="52" t="s">
        <v>100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hidden="1" customHeight="1" x14ac:dyDescent="0.2">
      <c r="A45" s="52" t="s">
        <v>117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108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6154267764.9500008</v>
      </c>
      <c r="H46" s="56">
        <f t="shared" si="5"/>
        <v>5518984488.0700006</v>
      </c>
      <c r="I46" s="56">
        <f t="shared" si="5"/>
        <v>17226407839.750004</v>
      </c>
      <c r="J46" s="56">
        <f t="shared" si="5"/>
        <v>6501787017.4700003</v>
      </c>
      <c r="K46" s="56">
        <f t="shared" si="5"/>
        <v>5907081730.6400013</v>
      </c>
      <c r="L46" s="56">
        <f t="shared" si="5"/>
        <v>5861270802.4699984</v>
      </c>
      <c r="M46" s="56">
        <f t="shared" si="5"/>
        <v>18270139550.580006</v>
      </c>
      <c r="N46" s="56">
        <f t="shared" si="5"/>
        <v>5621864111.1200018</v>
      </c>
      <c r="O46" s="56">
        <f t="shared" si="5"/>
        <v>0</v>
      </c>
      <c r="P46" s="56">
        <f t="shared" si="5"/>
        <v>0</v>
      </c>
      <c r="Q46" s="56">
        <f t="shared" si="5"/>
        <v>5621864111.1200018</v>
      </c>
      <c r="R46" s="56">
        <f>SUM(R8:R45)</f>
        <v>57629781363.439987</v>
      </c>
      <c r="S46" s="92">
        <f>SUM(S8:S45)</f>
        <v>100.00000000000001</v>
      </c>
    </row>
    <row r="47" spans="1:19" x14ac:dyDescent="0.2">
      <c r="A47" s="81" t="s">
        <v>95</v>
      </c>
    </row>
  </sheetData>
  <mergeCells count="15"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2014-02-28T16:04:16Z</cp:lastPrinted>
  <dcterms:created xsi:type="dcterms:W3CDTF">2006-02-20T14:27:25Z</dcterms:created>
  <dcterms:modified xsi:type="dcterms:W3CDTF">2019-12-03T15:26:01Z</dcterms:modified>
</cp:coreProperties>
</file>