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ublicaciones\"/>
    </mc:Choice>
  </mc:AlternateContent>
  <bookViews>
    <workbookView xWindow="0" yWindow="0" windowWidth="20490" windowHeight="765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596" i="5" l="1"/>
  <c r="AG597" i="5"/>
  <c r="AG598" i="5"/>
  <c r="AG599" i="5"/>
  <c r="AG600" i="5"/>
  <c r="AG601" i="5"/>
  <c r="AG602" i="5"/>
  <c r="AG603" i="5"/>
  <c r="AG604" i="5"/>
  <c r="AG605" i="5"/>
  <c r="AG606" i="5"/>
  <c r="AG607" i="5"/>
  <c r="AG608" i="5"/>
  <c r="AG609" i="5"/>
  <c r="AG610" i="5"/>
  <c r="AG611" i="5"/>
  <c r="AG612" i="5"/>
  <c r="AG613" i="5"/>
  <c r="AG614" i="5"/>
  <c r="AG615" i="5"/>
  <c r="AG616" i="5"/>
  <c r="AG617" i="5"/>
  <c r="AG618" i="5"/>
  <c r="AG619" i="5"/>
  <c r="AG620" i="5"/>
  <c r="AG621" i="5"/>
  <c r="AG622" i="5"/>
  <c r="AG623" i="5"/>
  <c r="AG624" i="5"/>
  <c r="AG625" i="5"/>
  <c r="AG626" i="5"/>
  <c r="AG627" i="5"/>
  <c r="AG628" i="5"/>
  <c r="AG629" i="5"/>
  <c r="AG630" i="5"/>
  <c r="AG631" i="5"/>
  <c r="AG632" i="5"/>
  <c r="AG595" i="5"/>
  <c r="AD596" i="5"/>
  <c r="AD597" i="5"/>
  <c r="AD598" i="5"/>
  <c r="AD599" i="5"/>
  <c r="AD600" i="5"/>
  <c r="AD601" i="5"/>
  <c r="AD602" i="5"/>
  <c r="AD603" i="5"/>
  <c r="AD604" i="5"/>
  <c r="AD605" i="5"/>
  <c r="AD606" i="5"/>
  <c r="AD607" i="5"/>
  <c r="AD608" i="5"/>
  <c r="AD609" i="5"/>
  <c r="AD610" i="5"/>
  <c r="AD611" i="5"/>
  <c r="AD612" i="5"/>
  <c r="AD613" i="5"/>
  <c r="AD614" i="5"/>
  <c r="AD615" i="5"/>
  <c r="AD616" i="5"/>
  <c r="AD617" i="5"/>
  <c r="AD618" i="5"/>
  <c r="AD619" i="5"/>
  <c r="AD620" i="5"/>
  <c r="AD621" i="5"/>
  <c r="AD622" i="5"/>
  <c r="AD623" i="5"/>
  <c r="AD624" i="5"/>
  <c r="AD625" i="5"/>
  <c r="AD626" i="5"/>
  <c r="AD627" i="5"/>
  <c r="AD628" i="5"/>
  <c r="AD629" i="5"/>
  <c r="AD630" i="5"/>
  <c r="AD631" i="5"/>
  <c r="AD632" i="5"/>
  <c r="AD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595" i="5"/>
  <c r="X596" i="5"/>
  <c r="X597" i="5"/>
  <c r="X598" i="5"/>
  <c r="X599" i="5"/>
  <c r="X600" i="5"/>
  <c r="X601" i="5"/>
  <c r="X602" i="5"/>
  <c r="X603" i="5"/>
  <c r="X604" i="5"/>
  <c r="X605" i="5"/>
  <c r="X606" i="5"/>
  <c r="X607" i="5"/>
  <c r="X608" i="5"/>
  <c r="X609" i="5"/>
  <c r="X610" i="5"/>
  <c r="X611" i="5"/>
  <c r="X612" i="5"/>
  <c r="X613" i="5"/>
  <c r="X614" i="5"/>
  <c r="X615" i="5"/>
  <c r="X616" i="5"/>
  <c r="X617" i="5"/>
  <c r="X618" i="5"/>
  <c r="X619" i="5"/>
  <c r="X620" i="5"/>
  <c r="X621" i="5"/>
  <c r="X622" i="5"/>
  <c r="X623" i="5"/>
  <c r="X624" i="5"/>
  <c r="X625" i="5"/>
  <c r="X626" i="5"/>
  <c r="X627" i="5"/>
  <c r="X628" i="5"/>
  <c r="X629" i="5"/>
  <c r="X630" i="5"/>
  <c r="X631" i="5"/>
  <c r="X632" i="5"/>
  <c r="X595" i="5"/>
  <c r="U596" i="5"/>
  <c r="U597" i="5"/>
  <c r="U598" i="5"/>
  <c r="U599" i="5"/>
  <c r="U600" i="5"/>
  <c r="U601" i="5"/>
  <c r="U602" i="5"/>
  <c r="U603" i="5"/>
  <c r="U604" i="5"/>
  <c r="U605" i="5"/>
  <c r="U606" i="5"/>
  <c r="U607" i="5"/>
  <c r="U608" i="5"/>
  <c r="U609" i="5"/>
  <c r="U610" i="5"/>
  <c r="U611" i="5"/>
  <c r="U612" i="5"/>
  <c r="U613" i="5"/>
  <c r="U614" i="5"/>
  <c r="U615" i="5"/>
  <c r="U616" i="5"/>
  <c r="U617" i="5"/>
  <c r="U618" i="5"/>
  <c r="U619" i="5"/>
  <c r="U620" i="5"/>
  <c r="U621" i="5"/>
  <c r="U622" i="5"/>
  <c r="U623" i="5"/>
  <c r="U624" i="5"/>
  <c r="U625" i="5"/>
  <c r="U626" i="5"/>
  <c r="U627" i="5"/>
  <c r="U628" i="5"/>
  <c r="U629" i="5"/>
  <c r="U630" i="5"/>
  <c r="U631" i="5"/>
  <c r="U632" i="5"/>
  <c r="U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595" i="5"/>
  <c r="AG537" i="5"/>
  <c r="AG538" i="5"/>
  <c r="AG539" i="5"/>
  <c r="AG540" i="5"/>
  <c r="AG541" i="5"/>
  <c r="AG542" i="5"/>
  <c r="AG543" i="5"/>
  <c r="AG544" i="5"/>
  <c r="M607" i="1"/>
  <c r="C607" i="1"/>
  <c r="AG545" i="5"/>
  <c r="AG546" i="5"/>
  <c r="AG547" i="5"/>
  <c r="AG548" i="5"/>
  <c r="M611" i="1"/>
  <c r="AG549" i="5"/>
  <c r="AG550" i="5"/>
  <c r="AG551" i="5"/>
  <c r="AG552" i="5"/>
  <c r="M615" i="1"/>
  <c r="AG553" i="5"/>
  <c r="AG554" i="5"/>
  <c r="AG555" i="5"/>
  <c r="AG556" i="5"/>
  <c r="M619" i="1"/>
  <c r="AG557" i="5"/>
  <c r="AG558" i="5"/>
  <c r="AG559" i="5"/>
  <c r="AG560" i="5"/>
  <c r="M623" i="1"/>
  <c r="AG561" i="5"/>
  <c r="AG562" i="5"/>
  <c r="AG563" i="5"/>
  <c r="AG564" i="5"/>
  <c r="AG565" i="5"/>
  <c r="AG566" i="5"/>
  <c r="AG567" i="5"/>
  <c r="AG568" i="5"/>
  <c r="AG569" i="5"/>
  <c r="AG570" i="5"/>
  <c r="AG571" i="5"/>
  <c r="AG572" i="5"/>
  <c r="M635" i="1"/>
  <c r="AG573" i="5"/>
  <c r="AG536" i="5"/>
  <c r="AD537" i="5"/>
  <c r="AD538" i="5"/>
  <c r="AD539" i="5"/>
  <c r="AD540" i="5"/>
  <c r="AD541" i="5"/>
  <c r="AD542" i="5"/>
  <c r="AD543" i="5"/>
  <c r="AD544" i="5"/>
  <c r="AD574" i="5"/>
  <c r="AD545" i="5"/>
  <c r="AD546" i="5"/>
  <c r="AD547" i="5"/>
  <c r="AD548" i="5"/>
  <c r="L611" i="1"/>
  <c r="AD549" i="5"/>
  <c r="AD550" i="5"/>
  <c r="AD551" i="5"/>
  <c r="AD552" i="5"/>
  <c r="AD553" i="5"/>
  <c r="AD554" i="5"/>
  <c r="AD555" i="5"/>
  <c r="AD556" i="5"/>
  <c r="L619" i="1"/>
  <c r="AD557" i="5"/>
  <c r="AD558" i="5"/>
  <c r="AD559" i="5"/>
  <c r="AD560" i="5"/>
  <c r="AD561" i="5"/>
  <c r="AD562" i="5"/>
  <c r="AD563" i="5"/>
  <c r="AD564" i="5"/>
  <c r="AD565" i="5"/>
  <c r="AD566" i="5"/>
  <c r="AD567" i="5"/>
  <c r="AD568" i="5"/>
  <c r="AD569" i="5"/>
  <c r="AD570" i="5"/>
  <c r="AD571" i="5"/>
  <c r="AD572" i="5"/>
  <c r="L635" i="1"/>
  <c r="AD573" i="5"/>
  <c r="AD536" i="5"/>
  <c r="AA537" i="5"/>
  <c r="AA538" i="5"/>
  <c r="AA539" i="5"/>
  <c r="AA540" i="5"/>
  <c r="AA541" i="5"/>
  <c r="AA542" i="5"/>
  <c r="AA543" i="5"/>
  <c r="AA544" i="5"/>
  <c r="K607" i="1"/>
  <c r="AA545" i="5"/>
  <c r="AA546" i="5"/>
  <c r="AA547" i="5"/>
  <c r="AA548" i="5"/>
  <c r="K611" i="1"/>
  <c r="AA549" i="5"/>
  <c r="AA550" i="5"/>
  <c r="AA551" i="5"/>
  <c r="AA552" i="5"/>
  <c r="AA553" i="5"/>
  <c r="AA554" i="5"/>
  <c r="AA555" i="5"/>
  <c r="AA556" i="5"/>
  <c r="K619" i="1"/>
  <c r="AA557" i="5"/>
  <c r="AA558" i="5"/>
  <c r="AA559" i="5"/>
  <c r="AA560" i="5"/>
  <c r="K623" i="1"/>
  <c r="AA561" i="5"/>
  <c r="AA562" i="5"/>
  <c r="AA563" i="5"/>
  <c r="AA564" i="5"/>
  <c r="AA565" i="5"/>
  <c r="AA566" i="5"/>
  <c r="AA567" i="5"/>
  <c r="AA568" i="5"/>
  <c r="K631" i="1"/>
  <c r="AA569" i="5"/>
  <c r="AA570" i="5"/>
  <c r="AA571" i="5"/>
  <c r="AA572" i="5"/>
  <c r="AA573" i="5"/>
  <c r="AA536" i="5"/>
  <c r="X537" i="5"/>
  <c r="X538" i="5"/>
  <c r="X539" i="5"/>
  <c r="X540" i="5"/>
  <c r="J603" i="1"/>
  <c r="X541" i="5"/>
  <c r="X542" i="5"/>
  <c r="X543" i="5"/>
  <c r="X544" i="5"/>
  <c r="X545" i="5"/>
  <c r="X546" i="5"/>
  <c r="X547" i="5"/>
  <c r="X548" i="5"/>
  <c r="J611" i="1"/>
  <c r="X549" i="5"/>
  <c r="X550" i="5"/>
  <c r="X551" i="5"/>
  <c r="X552" i="5"/>
  <c r="J615" i="1"/>
  <c r="X553" i="5"/>
  <c r="X554" i="5"/>
  <c r="X555" i="5"/>
  <c r="X556" i="5"/>
  <c r="J619" i="1"/>
  <c r="X557" i="5"/>
  <c r="X558" i="5"/>
  <c r="X559" i="5"/>
  <c r="X560" i="5"/>
  <c r="J623" i="1"/>
  <c r="X561" i="5"/>
  <c r="X562" i="5"/>
  <c r="X563" i="5"/>
  <c r="X564" i="5"/>
  <c r="J627" i="1"/>
  <c r="X565" i="5"/>
  <c r="X566" i="5"/>
  <c r="X567" i="5"/>
  <c r="X568" i="5"/>
  <c r="J631" i="1"/>
  <c r="X569" i="5"/>
  <c r="X570" i="5"/>
  <c r="X571" i="5"/>
  <c r="X572" i="5"/>
  <c r="X573" i="5"/>
  <c r="X536" i="5"/>
  <c r="U537" i="5"/>
  <c r="U538" i="5"/>
  <c r="U539" i="5"/>
  <c r="U540" i="5"/>
  <c r="U541" i="5"/>
  <c r="U542" i="5"/>
  <c r="U543" i="5"/>
  <c r="U544" i="5"/>
  <c r="I607" i="1"/>
  <c r="U545" i="5"/>
  <c r="U546" i="5"/>
  <c r="U547" i="5"/>
  <c r="U548" i="5"/>
  <c r="I611" i="1"/>
  <c r="U549" i="5"/>
  <c r="U550" i="5"/>
  <c r="U551" i="5"/>
  <c r="U552" i="5"/>
  <c r="I615" i="1"/>
  <c r="U553" i="5"/>
  <c r="U554" i="5"/>
  <c r="U555" i="5"/>
  <c r="U556" i="5"/>
  <c r="I619" i="1"/>
  <c r="U557" i="5"/>
  <c r="U558" i="5"/>
  <c r="U559" i="5"/>
  <c r="U560" i="5"/>
  <c r="U561" i="5"/>
  <c r="U562" i="5"/>
  <c r="U563" i="5"/>
  <c r="U564" i="5"/>
  <c r="I627" i="1"/>
  <c r="U565" i="5"/>
  <c r="U566" i="5"/>
  <c r="U567" i="5"/>
  <c r="U568" i="5"/>
  <c r="I631" i="1"/>
  <c r="U569" i="5"/>
  <c r="U570" i="5"/>
  <c r="U571" i="5"/>
  <c r="U572" i="5"/>
  <c r="U573" i="5"/>
  <c r="U536" i="5"/>
  <c r="R537" i="5"/>
  <c r="R538" i="5"/>
  <c r="R539" i="5"/>
  <c r="R540" i="5"/>
  <c r="R541" i="5"/>
  <c r="R542" i="5"/>
  <c r="R543" i="5"/>
  <c r="R544" i="5"/>
  <c r="R574" i="5"/>
  <c r="R545" i="5"/>
  <c r="R546" i="5"/>
  <c r="R547" i="5"/>
  <c r="R548" i="5"/>
  <c r="H611" i="1"/>
  <c r="R549" i="5"/>
  <c r="R550" i="5"/>
  <c r="R551" i="5"/>
  <c r="R552" i="5"/>
  <c r="H615" i="1"/>
  <c r="R553" i="5"/>
  <c r="R554" i="5"/>
  <c r="R555" i="5"/>
  <c r="R556" i="5"/>
  <c r="H619" i="1"/>
  <c r="R557" i="5"/>
  <c r="R558" i="5"/>
  <c r="R559" i="5"/>
  <c r="R560" i="5"/>
  <c r="R561" i="5"/>
  <c r="R562" i="5"/>
  <c r="R563" i="5"/>
  <c r="R564" i="5"/>
  <c r="H627" i="1"/>
  <c r="R565" i="5"/>
  <c r="R566" i="5"/>
  <c r="R567" i="5"/>
  <c r="R568" i="5"/>
  <c r="H631" i="1"/>
  <c r="R569" i="5"/>
  <c r="R570" i="5"/>
  <c r="R571" i="5"/>
  <c r="R572" i="5"/>
  <c r="H635" i="1"/>
  <c r="R573" i="5"/>
  <c r="R536" i="5"/>
  <c r="O537" i="5"/>
  <c r="O538" i="5"/>
  <c r="O539" i="5"/>
  <c r="O540" i="5"/>
  <c r="O541" i="5"/>
  <c r="O542" i="5"/>
  <c r="O543" i="5"/>
  <c r="O544" i="5"/>
  <c r="G607" i="1"/>
  <c r="O545" i="5"/>
  <c r="O546" i="5"/>
  <c r="O547" i="5"/>
  <c r="O548" i="5"/>
  <c r="G611" i="1"/>
  <c r="O549" i="5"/>
  <c r="O550" i="5"/>
  <c r="O551" i="5"/>
  <c r="O552" i="5"/>
  <c r="G615" i="1"/>
  <c r="O553" i="5"/>
  <c r="O554" i="5"/>
  <c r="O555" i="5"/>
  <c r="O556" i="5"/>
  <c r="G619" i="1"/>
  <c r="O557" i="5"/>
  <c r="O558" i="5"/>
  <c r="O559" i="5"/>
  <c r="O560" i="5"/>
  <c r="O561" i="5"/>
  <c r="O562" i="5"/>
  <c r="O563" i="5"/>
  <c r="O564" i="5"/>
  <c r="O565" i="5"/>
  <c r="O566" i="5"/>
  <c r="O567" i="5"/>
  <c r="O568" i="5"/>
  <c r="G631" i="1"/>
  <c r="O569" i="5"/>
  <c r="O570" i="5"/>
  <c r="O571" i="5"/>
  <c r="O572" i="5"/>
  <c r="G635" i="1"/>
  <c r="O573" i="5"/>
  <c r="O536" i="5"/>
  <c r="L537" i="5"/>
  <c r="L538" i="5"/>
  <c r="L539" i="5"/>
  <c r="L540" i="5"/>
  <c r="F603" i="1"/>
  <c r="L541" i="5"/>
  <c r="L542" i="5"/>
  <c r="L543" i="5"/>
  <c r="L544" i="5"/>
  <c r="L545" i="5"/>
  <c r="L546" i="5"/>
  <c r="L547" i="5"/>
  <c r="L548" i="5"/>
  <c r="F611" i="1"/>
  <c r="L549" i="5"/>
  <c r="L550" i="5"/>
  <c r="L551" i="5"/>
  <c r="L552" i="5"/>
  <c r="F615" i="1"/>
  <c r="L553" i="5"/>
  <c r="L554" i="5"/>
  <c r="L555" i="5"/>
  <c r="L556" i="5"/>
  <c r="L557" i="5"/>
  <c r="L558" i="5"/>
  <c r="L559" i="5"/>
  <c r="L560" i="5"/>
  <c r="F623" i="1"/>
  <c r="L561" i="5"/>
  <c r="L562" i="5"/>
  <c r="L563" i="5"/>
  <c r="L564" i="5"/>
  <c r="F627" i="1"/>
  <c r="L565" i="5"/>
  <c r="L566" i="5"/>
  <c r="L567" i="5"/>
  <c r="L568" i="5"/>
  <c r="F631" i="1"/>
  <c r="L569" i="5"/>
  <c r="L570" i="5"/>
  <c r="L571" i="5"/>
  <c r="L572" i="5"/>
  <c r="F635" i="1"/>
  <c r="L573" i="5"/>
  <c r="L536" i="5"/>
  <c r="I537" i="5"/>
  <c r="I538" i="5"/>
  <c r="I539" i="5"/>
  <c r="I540" i="5"/>
  <c r="E603" i="1"/>
  <c r="I541" i="5"/>
  <c r="I542" i="5"/>
  <c r="I543" i="5"/>
  <c r="I544" i="5"/>
  <c r="I545" i="5"/>
  <c r="I546" i="5"/>
  <c r="I547" i="5"/>
  <c r="I548" i="5"/>
  <c r="E611" i="1"/>
  <c r="I549" i="5"/>
  <c r="I550" i="5"/>
  <c r="I551" i="5"/>
  <c r="I552" i="5"/>
  <c r="E615" i="1"/>
  <c r="I553" i="5"/>
  <c r="I554" i="5"/>
  <c r="I555" i="5"/>
  <c r="I556" i="5"/>
  <c r="E619" i="1"/>
  <c r="I557" i="5"/>
  <c r="I558" i="5"/>
  <c r="I559" i="5"/>
  <c r="I560" i="5"/>
  <c r="E623" i="1"/>
  <c r="I561" i="5"/>
  <c r="I562" i="5"/>
  <c r="I563" i="5"/>
  <c r="I564" i="5"/>
  <c r="I565" i="5"/>
  <c r="I566" i="5"/>
  <c r="I567" i="5"/>
  <c r="I568" i="5"/>
  <c r="E631" i="1"/>
  <c r="I569" i="5"/>
  <c r="I570" i="5"/>
  <c r="I571" i="5"/>
  <c r="I572" i="5"/>
  <c r="E635" i="1"/>
  <c r="I573" i="5"/>
  <c r="I536" i="5"/>
  <c r="F537" i="5"/>
  <c r="F538" i="5"/>
  <c r="F539" i="5"/>
  <c r="F540" i="5"/>
  <c r="D603" i="1"/>
  <c r="F541" i="5"/>
  <c r="F542" i="5"/>
  <c r="F543" i="5"/>
  <c r="F544" i="5"/>
  <c r="D607" i="1"/>
  <c r="F545" i="5"/>
  <c r="F546" i="5"/>
  <c r="F547" i="5"/>
  <c r="F548" i="5"/>
  <c r="D611" i="1"/>
  <c r="F549" i="5"/>
  <c r="F550" i="5"/>
  <c r="F551" i="5"/>
  <c r="F552" i="5"/>
  <c r="D615" i="1"/>
  <c r="F553" i="5"/>
  <c r="F554" i="5"/>
  <c r="F555" i="5"/>
  <c r="F556" i="5"/>
  <c r="D619" i="1"/>
  <c r="F557" i="5"/>
  <c r="F558" i="5"/>
  <c r="F559" i="5"/>
  <c r="F560" i="5"/>
  <c r="D623" i="1"/>
  <c r="F561" i="5"/>
  <c r="F562" i="5"/>
  <c r="F563" i="5"/>
  <c r="F564" i="5"/>
  <c r="D627" i="1"/>
  <c r="F565" i="5"/>
  <c r="F566" i="5"/>
  <c r="F567" i="5"/>
  <c r="F568" i="5"/>
  <c r="F569" i="5"/>
  <c r="F570" i="5"/>
  <c r="F571" i="5"/>
  <c r="F572" i="5"/>
  <c r="D635" i="1"/>
  <c r="F573" i="5"/>
  <c r="F536" i="5"/>
  <c r="B562" i="5"/>
  <c r="AG479" i="5"/>
  <c r="AG480" i="5"/>
  <c r="AG481" i="5"/>
  <c r="AG482" i="5"/>
  <c r="AG483" i="5"/>
  <c r="AG484" i="5"/>
  <c r="AG485" i="5"/>
  <c r="AG486" i="5"/>
  <c r="M541" i="1"/>
  <c r="AG487" i="5"/>
  <c r="AG488" i="5"/>
  <c r="AG489" i="5"/>
  <c r="AG490" i="5"/>
  <c r="M545" i="1"/>
  <c r="AG491" i="5"/>
  <c r="AG492" i="5"/>
  <c r="AG493" i="5"/>
  <c r="AG494" i="5"/>
  <c r="M549" i="1"/>
  <c r="AG495" i="5"/>
  <c r="AG496" i="5"/>
  <c r="AG497" i="5"/>
  <c r="AG498" i="5"/>
  <c r="M553" i="1"/>
  <c r="AG499" i="5"/>
  <c r="AG500" i="5"/>
  <c r="AG501" i="5"/>
  <c r="AG502" i="5"/>
  <c r="AG503" i="5"/>
  <c r="AG504" i="5"/>
  <c r="AG505" i="5"/>
  <c r="AG506" i="5"/>
  <c r="AG507" i="5"/>
  <c r="AG508" i="5"/>
  <c r="AG509" i="5"/>
  <c r="AG510" i="5"/>
  <c r="AG511" i="5"/>
  <c r="AG512" i="5"/>
  <c r="AG513" i="5"/>
  <c r="AG514" i="5"/>
  <c r="AG515" i="5"/>
  <c r="AG478" i="5"/>
  <c r="AD479" i="5"/>
  <c r="AD480" i="5"/>
  <c r="AD481" i="5"/>
  <c r="AD482" i="5"/>
  <c r="L537" i="1"/>
  <c r="AD483" i="5"/>
  <c r="AD484" i="5"/>
  <c r="AD485" i="5"/>
  <c r="AD486" i="5"/>
  <c r="AD487" i="5"/>
  <c r="AD488" i="5"/>
  <c r="AD489" i="5"/>
  <c r="AD490" i="5"/>
  <c r="L545" i="1"/>
  <c r="AD491" i="5"/>
  <c r="AD492" i="5"/>
  <c r="AD493" i="5"/>
  <c r="AD494" i="5"/>
  <c r="L549" i="1"/>
  <c r="AD495" i="5"/>
  <c r="AD496" i="5"/>
  <c r="AD497" i="5"/>
  <c r="AD498" i="5"/>
  <c r="AD499" i="5"/>
  <c r="AD500" i="5"/>
  <c r="AD501" i="5"/>
  <c r="AD502" i="5"/>
  <c r="AD503" i="5"/>
  <c r="AD504" i="5"/>
  <c r="AD505" i="5"/>
  <c r="AD506" i="5"/>
  <c r="L561" i="1"/>
  <c r="AD507" i="5"/>
  <c r="AD508" i="5"/>
  <c r="AD509" i="5"/>
  <c r="AD510" i="5"/>
  <c r="L565" i="1"/>
  <c r="AD511" i="5"/>
  <c r="AD512" i="5"/>
  <c r="AD513" i="5"/>
  <c r="AD514" i="5"/>
  <c r="L569" i="1"/>
  <c r="AD515" i="5"/>
  <c r="AD478" i="5"/>
  <c r="AA479" i="5"/>
  <c r="AA480" i="5"/>
  <c r="AA481" i="5"/>
  <c r="AA482" i="5"/>
  <c r="AA483" i="5"/>
  <c r="AA484" i="5"/>
  <c r="AA485" i="5"/>
  <c r="AA486" i="5"/>
  <c r="K541" i="1"/>
  <c r="AA487" i="5"/>
  <c r="AA488" i="5"/>
  <c r="AA489" i="5"/>
  <c r="AA490" i="5"/>
  <c r="K545" i="1"/>
  <c r="AA491" i="5"/>
  <c r="AA492" i="5"/>
  <c r="AA493" i="5"/>
  <c r="AA494" i="5"/>
  <c r="K549" i="1"/>
  <c r="AA495" i="5"/>
  <c r="AA496" i="5"/>
  <c r="AA497" i="5"/>
  <c r="AA498" i="5"/>
  <c r="AA499" i="5"/>
  <c r="AA500" i="5"/>
  <c r="AA501" i="5"/>
  <c r="AA502" i="5"/>
  <c r="K557" i="1"/>
  <c r="AA503" i="5"/>
  <c r="AA504" i="5"/>
  <c r="AA505" i="5"/>
  <c r="AA506" i="5"/>
  <c r="K561" i="1"/>
  <c r="AA507" i="5"/>
  <c r="AA508" i="5"/>
  <c r="AA509" i="5"/>
  <c r="AA510" i="5"/>
  <c r="K565" i="1"/>
  <c r="AA511" i="5"/>
  <c r="AA512" i="5"/>
  <c r="AA513" i="5"/>
  <c r="AA514" i="5"/>
  <c r="K569" i="1"/>
  <c r="AA515" i="5"/>
  <c r="AA478" i="5"/>
  <c r="X479" i="5"/>
  <c r="X480" i="5"/>
  <c r="X481" i="5"/>
  <c r="X482" i="5"/>
  <c r="J537" i="1"/>
  <c r="X483" i="5"/>
  <c r="X484" i="5"/>
  <c r="X485" i="5"/>
  <c r="X486" i="5"/>
  <c r="X487" i="5"/>
  <c r="X488" i="5"/>
  <c r="X489" i="5"/>
  <c r="X490" i="5"/>
  <c r="X491" i="5"/>
  <c r="X492" i="5"/>
  <c r="X493" i="5"/>
  <c r="X494" i="5"/>
  <c r="X495" i="5"/>
  <c r="X496" i="5"/>
  <c r="X497" i="5"/>
  <c r="X498" i="5"/>
  <c r="J553" i="1"/>
  <c r="X499" i="5"/>
  <c r="X500" i="5"/>
  <c r="X501" i="5"/>
  <c r="X502" i="5"/>
  <c r="X503" i="5"/>
  <c r="X504" i="5"/>
  <c r="X505" i="5"/>
  <c r="X506" i="5"/>
  <c r="J561" i="1"/>
  <c r="X507" i="5"/>
  <c r="X508" i="5"/>
  <c r="X509" i="5"/>
  <c r="X510" i="5"/>
  <c r="J565" i="1"/>
  <c r="X511" i="5"/>
  <c r="X512" i="5"/>
  <c r="X513" i="5"/>
  <c r="X514" i="5"/>
  <c r="J569" i="1"/>
  <c r="X515" i="5"/>
  <c r="X478" i="5"/>
  <c r="U479" i="5"/>
  <c r="U480" i="5"/>
  <c r="U481" i="5"/>
  <c r="I536" i="1"/>
  <c r="U482" i="5"/>
  <c r="U483" i="5"/>
  <c r="U484" i="5"/>
  <c r="U485" i="5"/>
  <c r="U486" i="5"/>
  <c r="I541" i="1"/>
  <c r="U487" i="5"/>
  <c r="U488" i="5"/>
  <c r="U489" i="5"/>
  <c r="I544" i="1"/>
  <c r="U490" i="5"/>
  <c r="I545" i="1"/>
  <c r="U491" i="5"/>
  <c r="U492" i="5"/>
  <c r="U493" i="5"/>
  <c r="U494" i="5"/>
  <c r="I549" i="1"/>
  <c r="U495" i="5"/>
  <c r="U496" i="5"/>
  <c r="U497" i="5"/>
  <c r="U498" i="5"/>
  <c r="I553" i="1"/>
  <c r="U499" i="5"/>
  <c r="U500" i="5"/>
  <c r="U501" i="5"/>
  <c r="I556" i="1"/>
  <c r="U502" i="5"/>
  <c r="U503" i="5"/>
  <c r="U504" i="5"/>
  <c r="U505" i="5"/>
  <c r="I560" i="1"/>
  <c r="U506" i="5"/>
  <c r="U507" i="5"/>
  <c r="U508" i="5"/>
  <c r="U509" i="5"/>
  <c r="I564" i="1"/>
  <c r="U510" i="5"/>
  <c r="U511" i="5"/>
  <c r="U512" i="5"/>
  <c r="U513" i="5"/>
  <c r="I568" i="1"/>
  <c r="U514" i="5"/>
  <c r="I569" i="1"/>
  <c r="U515" i="5"/>
  <c r="U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H545" i="1"/>
  <c r="R491" i="5"/>
  <c r="R492" i="5"/>
  <c r="R493" i="5"/>
  <c r="R494" i="5"/>
  <c r="H549" i="1"/>
  <c r="R495" i="5"/>
  <c r="R496" i="5"/>
  <c r="R497" i="5"/>
  <c r="R498" i="5"/>
  <c r="H553" i="1"/>
  <c r="R499" i="5"/>
  <c r="R500" i="5"/>
  <c r="R501" i="5"/>
  <c r="R502" i="5"/>
  <c r="H557" i="1"/>
  <c r="R503" i="5"/>
  <c r="R504" i="5"/>
  <c r="R505" i="5"/>
  <c r="R506" i="5"/>
  <c r="H561" i="1"/>
  <c r="R507" i="5"/>
  <c r="R508" i="5"/>
  <c r="R509" i="5"/>
  <c r="R510" i="5"/>
  <c r="H565" i="1"/>
  <c r="R511" i="5"/>
  <c r="R512" i="5"/>
  <c r="R513" i="5"/>
  <c r="R514" i="5"/>
  <c r="H569" i="1"/>
  <c r="R515" i="5"/>
  <c r="R478" i="5"/>
  <c r="O479" i="5"/>
  <c r="O480" i="5"/>
  <c r="O481" i="5"/>
  <c r="O482" i="5"/>
  <c r="O483" i="5"/>
  <c r="O484" i="5"/>
  <c r="O485" i="5"/>
  <c r="O486" i="5"/>
  <c r="G541" i="1"/>
  <c r="O487" i="5"/>
  <c r="O488" i="5"/>
  <c r="O489" i="5"/>
  <c r="O490" i="5"/>
  <c r="O491" i="5"/>
  <c r="O492" i="5"/>
  <c r="O493" i="5"/>
  <c r="O494" i="5"/>
  <c r="G549" i="1"/>
  <c r="O495" i="5"/>
  <c r="O496" i="5"/>
  <c r="O497" i="5"/>
  <c r="O498" i="5"/>
  <c r="G553" i="1"/>
  <c r="O499" i="5"/>
  <c r="O500" i="5"/>
  <c r="O501" i="5"/>
  <c r="O502" i="5"/>
  <c r="G557" i="1"/>
  <c r="O503" i="5"/>
  <c r="O504" i="5"/>
  <c r="O505" i="5"/>
  <c r="O506" i="5"/>
  <c r="O507" i="5"/>
  <c r="O508" i="5"/>
  <c r="O509" i="5"/>
  <c r="O510" i="5"/>
  <c r="G565" i="1"/>
  <c r="O511" i="5"/>
  <c r="O512" i="5"/>
  <c r="O513" i="5"/>
  <c r="O514" i="5"/>
  <c r="O515" i="5"/>
  <c r="O478" i="5"/>
  <c r="L479" i="5"/>
  <c r="L480" i="5"/>
  <c r="L481" i="5"/>
  <c r="L482" i="5"/>
  <c r="L483" i="5"/>
  <c r="L484" i="5"/>
  <c r="L485" i="5"/>
  <c r="L486" i="5"/>
  <c r="F541" i="1"/>
  <c r="L487" i="5"/>
  <c r="L488" i="5"/>
  <c r="L489" i="5"/>
  <c r="L490" i="5"/>
  <c r="F545" i="1"/>
  <c r="L491" i="5"/>
  <c r="L492" i="5"/>
  <c r="L493" i="5"/>
  <c r="L494" i="5"/>
  <c r="F549" i="1"/>
  <c r="L495" i="5"/>
  <c r="L496" i="5"/>
  <c r="L497" i="5"/>
  <c r="L498" i="5"/>
  <c r="F553" i="1"/>
  <c r="L499" i="5"/>
  <c r="L500" i="5"/>
  <c r="L501" i="5"/>
  <c r="L502" i="5"/>
  <c r="L503" i="5"/>
  <c r="L504" i="5"/>
  <c r="L505" i="5"/>
  <c r="L506" i="5"/>
  <c r="F561" i="1"/>
  <c r="L507" i="5"/>
  <c r="L508" i="5"/>
  <c r="L509" i="5"/>
  <c r="L510" i="5"/>
  <c r="L511" i="5"/>
  <c r="L512" i="5"/>
  <c r="L513" i="5"/>
  <c r="L514" i="5"/>
  <c r="F569" i="1"/>
  <c r="L515" i="5"/>
  <c r="L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E545" i="1"/>
  <c r="I491" i="5"/>
  <c r="I492" i="5"/>
  <c r="I493" i="5"/>
  <c r="I494" i="5"/>
  <c r="E549" i="1"/>
  <c r="I495" i="5"/>
  <c r="I496" i="5"/>
  <c r="I497" i="5"/>
  <c r="I498" i="5"/>
  <c r="E553" i="1"/>
  <c r="I499" i="5"/>
  <c r="I500" i="5"/>
  <c r="I501" i="5"/>
  <c r="I502" i="5"/>
  <c r="E557" i="1"/>
  <c r="I503" i="5"/>
  <c r="I504" i="5"/>
  <c r="I505" i="5"/>
  <c r="I506" i="5"/>
  <c r="E561" i="1"/>
  <c r="I507" i="5"/>
  <c r="I508" i="5"/>
  <c r="I509" i="5"/>
  <c r="I510" i="5"/>
  <c r="E565" i="1"/>
  <c r="I511" i="5"/>
  <c r="I512" i="5"/>
  <c r="I513" i="5"/>
  <c r="I514" i="5"/>
  <c r="I515" i="5"/>
  <c r="I478" i="5"/>
  <c r="F479" i="5"/>
  <c r="F480" i="5"/>
  <c r="F481" i="5"/>
  <c r="F482" i="5"/>
  <c r="F483" i="5"/>
  <c r="F484" i="5"/>
  <c r="F485" i="5"/>
  <c r="F486" i="5"/>
  <c r="D541" i="1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D557" i="1"/>
  <c r="F503" i="5"/>
  <c r="F504" i="5"/>
  <c r="F505" i="5"/>
  <c r="F506" i="5"/>
  <c r="D561" i="1"/>
  <c r="F507" i="5"/>
  <c r="F508" i="5"/>
  <c r="F509" i="5"/>
  <c r="F510" i="5"/>
  <c r="D565" i="1"/>
  <c r="F511" i="5"/>
  <c r="F512" i="5"/>
  <c r="F513" i="5"/>
  <c r="F514" i="5"/>
  <c r="D569" i="1"/>
  <c r="F515" i="5"/>
  <c r="F478" i="5"/>
  <c r="AG421" i="5"/>
  <c r="AG422" i="5"/>
  <c r="AG423" i="5"/>
  <c r="AG424" i="5"/>
  <c r="M471" i="1"/>
  <c r="AG425" i="5"/>
  <c r="AG426" i="5"/>
  <c r="AG427" i="5"/>
  <c r="AG428" i="5"/>
  <c r="AG429" i="5"/>
  <c r="AG430" i="5"/>
  <c r="AG431" i="5"/>
  <c r="AG432" i="5"/>
  <c r="M479" i="1"/>
  <c r="AG433" i="5"/>
  <c r="AG434" i="5"/>
  <c r="AG435" i="5"/>
  <c r="AG436" i="5"/>
  <c r="M483" i="1"/>
  <c r="AG437" i="5"/>
  <c r="AG438" i="5"/>
  <c r="AG439" i="5"/>
  <c r="AG440" i="5"/>
  <c r="M487" i="1"/>
  <c r="AG441" i="5"/>
  <c r="AG442" i="5"/>
  <c r="AG443" i="5"/>
  <c r="AG444" i="5"/>
  <c r="AG445" i="5"/>
  <c r="AG446" i="5"/>
  <c r="AG447" i="5"/>
  <c r="AG448" i="5"/>
  <c r="AG449" i="5"/>
  <c r="AG450" i="5"/>
  <c r="AG451" i="5"/>
  <c r="AG452" i="5"/>
  <c r="AG453" i="5"/>
  <c r="AG454" i="5"/>
  <c r="AG455" i="5"/>
  <c r="AG456" i="5"/>
  <c r="M503" i="1"/>
  <c r="AG457" i="5"/>
  <c r="AG420" i="5"/>
  <c r="AD421" i="5"/>
  <c r="AD422" i="5"/>
  <c r="AD423" i="5"/>
  <c r="AD424" i="5"/>
  <c r="L471" i="1"/>
  <c r="AD425" i="5"/>
  <c r="AD426" i="5"/>
  <c r="AD427" i="5"/>
  <c r="AD428" i="5"/>
  <c r="L475" i="1"/>
  <c r="AD429" i="5"/>
  <c r="AD430" i="5"/>
  <c r="AD431" i="5"/>
  <c r="AD432" i="5"/>
  <c r="L479" i="1"/>
  <c r="AD433" i="5"/>
  <c r="AD434" i="5"/>
  <c r="AD435" i="5"/>
  <c r="AD436" i="5"/>
  <c r="L483" i="1"/>
  <c r="AD437" i="5"/>
  <c r="AD438" i="5"/>
  <c r="AD439" i="5"/>
  <c r="AD440" i="5"/>
  <c r="L487" i="1"/>
  <c r="AD441" i="5"/>
  <c r="AD442" i="5"/>
  <c r="AD443" i="5"/>
  <c r="AD444" i="5"/>
  <c r="AD445" i="5"/>
  <c r="AD446" i="5"/>
  <c r="AD447" i="5"/>
  <c r="AD448" i="5"/>
  <c r="AD449" i="5"/>
  <c r="AD450" i="5"/>
  <c r="AD451" i="5"/>
  <c r="AD452" i="5"/>
  <c r="L499" i="1"/>
  <c r="AD453" i="5"/>
  <c r="AD454" i="5"/>
  <c r="AD455" i="5"/>
  <c r="AD456" i="5"/>
  <c r="L503" i="1"/>
  <c r="AD457" i="5"/>
  <c r="AD420" i="5"/>
  <c r="AA421" i="5"/>
  <c r="AA422" i="5"/>
  <c r="AA423" i="5"/>
  <c r="AA424" i="5"/>
  <c r="K471" i="1"/>
  <c r="AA425" i="5"/>
  <c r="AA426" i="5"/>
  <c r="AA427" i="5"/>
  <c r="AA428" i="5"/>
  <c r="K475" i="1"/>
  <c r="AA429" i="5"/>
  <c r="AA430" i="5"/>
  <c r="AA431" i="5"/>
  <c r="AA432" i="5"/>
  <c r="K479" i="1"/>
  <c r="AA433" i="5"/>
  <c r="AA434" i="5"/>
  <c r="AA435" i="5"/>
  <c r="AA436" i="5"/>
  <c r="K483" i="1"/>
  <c r="AA437" i="5"/>
  <c r="AA438" i="5"/>
  <c r="AA439" i="5"/>
  <c r="AA440" i="5"/>
  <c r="K487" i="1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K499" i="1"/>
  <c r="AA453" i="5"/>
  <c r="AA454" i="5"/>
  <c r="AA455" i="5"/>
  <c r="AA456" i="5"/>
  <c r="AA457" i="5"/>
  <c r="AA420" i="5"/>
  <c r="X421" i="5"/>
  <c r="X422" i="5"/>
  <c r="X423" i="5"/>
  <c r="X424" i="5"/>
  <c r="X425" i="5"/>
  <c r="X426" i="5"/>
  <c r="X427" i="5"/>
  <c r="X428" i="5"/>
  <c r="X429" i="5"/>
  <c r="X430" i="5"/>
  <c r="X431" i="5"/>
  <c r="X432" i="5"/>
  <c r="J479" i="1"/>
  <c r="X433" i="5"/>
  <c r="X434" i="5"/>
  <c r="X435" i="5"/>
  <c r="X436" i="5"/>
  <c r="J483" i="1"/>
  <c r="X437" i="5"/>
  <c r="X438" i="5"/>
  <c r="X439" i="5"/>
  <c r="X440" i="5"/>
  <c r="J487" i="1"/>
  <c r="X441" i="5"/>
  <c r="X442" i="5"/>
  <c r="X443" i="5"/>
  <c r="X444" i="5"/>
  <c r="J491" i="1"/>
  <c r="X445" i="5"/>
  <c r="X446" i="5"/>
  <c r="X447" i="5"/>
  <c r="X448" i="5"/>
  <c r="J495" i="1"/>
  <c r="X449" i="5"/>
  <c r="X450" i="5"/>
  <c r="X451" i="5"/>
  <c r="X452" i="5"/>
  <c r="J499" i="1"/>
  <c r="X453" i="5"/>
  <c r="X454" i="5"/>
  <c r="X455" i="5"/>
  <c r="X456" i="5"/>
  <c r="X457" i="5"/>
  <c r="X420" i="5"/>
  <c r="U421" i="5"/>
  <c r="U422" i="5"/>
  <c r="U423" i="5"/>
  <c r="U424" i="5"/>
  <c r="U425" i="5"/>
  <c r="U426" i="5"/>
  <c r="U427" i="5"/>
  <c r="U428" i="5"/>
  <c r="I475" i="1"/>
  <c r="U429" i="5"/>
  <c r="U430" i="5"/>
  <c r="U431" i="5"/>
  <c r="U432" i="5"/>
  <c r="I479" i="1"/>
  <c r="U433" i="5"/>
  <c r="U434" i="5"/>
  <c r="U435" i="5"/>
  <c r="U436" i="5"/>
  <c r="I483" i="1"/>
  <c r="U437" i="5"/>
  <c r="U438" i="5"/>
  <c r="U439" i="5"/>
  <c r="U440" i="5"/>
  <c r="I487" i="1"/>
  <c r="U441" i="5"/>
  <c r="U442" i="5"/>
  <c r="U443" i="5"/>
  <c r="U444" i="5"/>
  <c r="I491" i="1"/>
  <c r="U445" i="5"/>
  <c r="U446" i="5"/>
  <c r="U447" i="5"/>
  <c r="U448" i="5"/>
  <c r="I495" i="1"/>
  <c r="U449" i="5"/>
  <c r="U450" i="5"/>
  <c r="U451" i="5"/>
  <c r="U452" i="5"/>
  <c r="I499" i="1"/>
  <c r="U453" i="5"/>
  <c r="U454" i="5"/>
  <c r="U455" i="5"/>
  <c r="U456" i="5"/>
  <c r="I503" i="1"/>
  <c r="U457" i="5"/>
  <c r="U420" i="5"/>
  <c r="R421" i="5"/>
  <c r="R422" i="5"/>
  <c r="R423" i="5"/>
  <c r="R424" i="5"/>
  <c r="R425" i="5"/>
  <c r="R426" i="5"/>
  <c r="R427" i="5"/>
  <c r="R428" i="5"/>
  <c r="H475" i="1"/>
  <c r="R429" i="5"/>
  <c r="R430" i="5"/>
  <c r="R431" i="5"/>
  <c r="R432" i="5"/>
  <c r="R433" i="5"/>
  <c r="R434" i="5"/>
  <c r="R435" i="5"/>
  <c r="R436" i="5"/>
  <c r="H483" i="1"/>
  <c r="R437" i="5"/>
  <c r="R438" i="5"/>
  <c r="R439" i="5"/>
  <c r="R440" i="5"/>
  <c r="H487" i="1"/>
  <c r="R441" i="5"/>
  <c r="R442" i="5"/>
  <c r="R443" i="5"/>
  <c r="R444" i="5"/>
  <c r="H491" i="1"/>
  <c r="R445" i="5"/>
  <c r="R446" i="5"/>
  <c r="R447" i="5"/>
  <c r="R448" i="5"/>
  <c r="H495" i="1"/>
  <c r="R449" i="5"/>
  <c r="R450" i="5"/>
  <c r="R451" i="5"/>
  <c r="R452" i="5"/>
  <c r="H499" i="1"/>
  <c r="R453" i="5"/>
  <c r="R454" i="5"/>
  <c r="R455" i="5"/>
  <c r="R456" i="5"/>
  <c r="H503" i="1"/>
  <c r="R457" i="5"/>
  <c r="R420" i="5"/>
  <c r="O421" i="5"/>
  <c r="O422" i="5"/>
  <c r="O423" i="5"/>
  <c r="O424" i="5"/>
  <c r="O425" i="5"/>
  <c r="O426" i="5"/>
  <c r="O427" i="5"/>
  <c r="O428" i="5"/>
  <c r="G475" i="1"/>
  <c r="O429" i="5"/>
  <c r="O430" i="5"/>
  <c r="O431" i="5"/>
  <c r="O432" i="5"/>
  <c r="O433" i="5"/>
  <c r="O434" i="5"/>
  <c r="O435" i="5"/>
  <c r="O436" i="5"/>
  <c r="G483" i="1"/>
  <c r="O437" i="5"/>
  <c r="O438" i="5"/>
  <c r="O439" i="5"/>
  <c r="O440" i="5"/>
  <c r="G487" i="1"/>
  <c r="O441" i="5"/>
  <c r="O442" i="5"/>
  <c r="O443" i="5"/>
  <c r="O444" i="5"/>
  <c r="G491" i="1"/>
  <c r="O445" i="5"/>
  <c r="O446" i="5"/>
  <c r="O447" i="5"/>
  <c r="O448" i="5"/>
  <c r="O449" i="5"/>
  <c r="O450" i="5"/>
  <c r="O451" i="5"/>
  <c r="O452" i="5"/>
  <c r="G499" i="1"/>
  <c r="O453" i="5"/>
  <c r="O454" i="5"/>
  <c r="O455" i="5"/>
  <c r="O456" i="5"/>
  <c r="G503" i="1"/>
  <c r="O457" i="5"/>
  <c r="O420" i="5"/>
  <c r="O458" i="5"/>
  <c r="L421" i="5"/>
  <c r="L422" i="5"/>
  <c r="L423" i="5"/>
  <c r="L424" i="5"/>
  <c r="L425" i="5"/>
  <c r="L426" i="5"/>
  <c r="L427" i="5"/>
  <c r="L428" i="5"/>
  <c r="F475" i="1"/>
  <c r="L429" i="5"/>
  <c r="L430" i="5"/>
  <c r="L431" i="5"/>
  <c r="L432" i="5"/>
  <c r="L433" i="5"/>
  <c r="L434" i="5"/>
  <c r="L435" i="5"/>
  <c r="L436" i="5"/>
  <c r="F483" i="1"/>
  <c r="L437" i="5"/>
  <c r="L438" i="5"/>
  <c r="L439" i="5"/>
  <c r="L440" i="5"/>
  <c r="F487" i="1"/>
  <c r="L441" i="5"/>
  <c r="L442" i="5"/>
  <c r="L443" i="5"/>
  <c r="L444" i="5"/>
  <c r="F491" i="1"/>
  <c r="L445" i="5"/>
  <c r="L446" i="5"/>
  <c r="L447" i="5"/>
  <c r="L448" i="5"/>
  <c r="F495" i="1"/>
  <c r="L449" i="5"/>
  <c r="L450" i="5"/>
  <c r="L451" i="5"/>
  <c r="L452" i="5"/>
  <c r="L453" i="5"/>
  <c r="L454" i="5"/>
  <c r="L455" i="5"/>
  <c r="L456" i="5"/>
  <c r="F503" i="1"/>
  <c r="L457" i="5"/>
  <c r="L420" i="5"/>
  <c r="I421" i="5"/>
  <c r="I422" i="5"/>
  <c r="I423" i="5"/>
  <c r="I424" i="5"/>
  <c r="E471" i="1"/>
  <c r="I425" i="5"/>
  <c r="I426" i="5"/>
  <c r="I427" i="5"/>
  <c r="I428" i="5"/>
  <c r="E475" i="1"/>
  <c r="I429" i="5"/>
  <c r="I430" i="5"/>
  <c r="I431" i="5"/>
  <c r="I432" i="5"/>
  <c r="E479" i="1"/>
  <c r="I433" i="5"/>
  <c r="I434" i="5"/>
  <c r="I435" i="5"/>
  <c r="I436" i="5"/>
  <c r="E483" i="1"/>
  <c r="I437" i="5"/>
  <c r="I438" i="5"/>
  <c r="I439" i="5"/>
  <c r="I440" i="5"/>
  <c r="E487" i="1"/>
  <c r="I441" i="5"/>
  <c r="I442" i="5"/>
  <c r="I443" i="5"/>
  <c r="I444" i="5"/>
  <c r="I445" i="5"/>
  <c r="I446" i="5"/>
  <c r="I447" i="5"/>
  <c r="I448" i="5"/>
  <c r="E495" i="1"/>
  <c r="I449" i="5"/>
  <c r="I450" i="5"/>
  <c r="I451" i="5"/>
  <c r="I452" i="5"/>
  <c r="E499" i="1"/>
  <c r="I453" i="5"/>
  <c r="I454" i="5"/>
  <c r="I455" i="5"/>
  <c r="I456" i="5"/>
  <c r="E503" i="1"/>
  <c r="I457" i="5"/>
  <c r="I420" i="5"/>
  <c r="F421" i="5"/>
  <c r="F422" i="5"/>
  <c r="F423" i="5"/>
  <c r="F424" i="5"/>
  <c r="D471" i="1"/>
  <c r="F425" i="5"/>
  <c r="F426" i="5"/>
  <c r="F427" i="5"/>
  <c r="F428" i="5"/>
  <c r="F429" i="5"/>
  <c r="F430" i="5"/>
  <c r="F431" i="5"/>
  <c r="F432" i="5"/>
  <c r="D479" i="1"/>
  <c r="F433" i="5"/>
  <c r="F434" i="5"/>
  <c r="F435" i="5"/>
  <c r="F436" i="5"/>
  <c r="D483" i="1"/>
  <c r="F437" i="5"/>
  <c r="F438" i="5"/>
  <c r="F439" i="5"/>
  <c r="F440" i="5"/>
  <c r="D487" i="1"/>
  <c r="F441" i="5"/>
  <c r="F442" i="5"/>
  <c r="F443" i="5"/>
  <c r="F444" i="5"/>
  <c r="D491" i="1"/>
  <c r="F445" i="5"/>
  <c r="F446" i="5"/>
  <c r="F447" i="5"/>
  <c r="F448" i="5"/>
  <c r="D495" i="1"/>
  <c r="F449" i="5"/>
  <c r="F450" i="5"/>
  <c r="F451" i="5"/>
  <c r="F452" i="5"/>
  <c r="D499" i="1"/>
  <c r="F453" i="5"/>
  <c r="F454" i="5"/>
  <c r="F455" i="5"/>
  <c r="F456" i="5"/>
  <c r="D503" i="1"/>
  <c r="F457" i="5"/>
  <c r="F420" i="5"/>
  <c r="AG364" i="5"/>
  <c r="M402" i="1"/>
  <c r="AG365" i="5"/>
  <c r="M403" i="1"/>
  <c r="AG366" i="5"/>
  <c r="AG367" i="5"/>
  <c r="AG368" i="5"/>
  <c r="AG369" i="5"/>
  <c r="M407" i="1"/>
  <c r="AG370" i="5"/>
  <c r="M408" i="1"/>
  <c r="AG371" i="5"/>
  <c r="AG372" i="5"/>
  <c r="AG373" i="5"/>
  <c r="AG374" i="5"/>
  <c r="M412" i="1"/>
  <c r="AG375" i="5"/>
  <c r="AG376" i="5"/>
  <c r="AG377" i="5"/>
  <c r="AG378" i="5"/>
  <c r="M416" i="1"/>
  <c r="AG379" i="5"/>
  <c r="AG380" i="5"/>
  <c r="AG381" i="5"/>
  <c r="AG382" i="5"/>
  <c r="M420" i="1"/>
  <c r="AG383" i="5"/>
  <c r="AG384" i="5"/>
  <c r="AG385" i="5"/>
  <c r="AG386" i="5"/>
  <c r="M424" i="1"/>
  <c r="AG387" i="5"/>
  <c r="AG388" i="5"/>
  <c r="M426" i="1"/>
  <c r="AG389" i="5"/>
  <c r="AG390" i="5"/>
  <c r="AG391" i="5"/>
  <c r="AG392" i="5"/>
  <c r="AG393" i="5"/>
  <c r="AG394" i="5"/>
  <c r="M432" i="1"/>
  <c r="AG395" i="5"/>
  <c r="AG396" i="5"/>
  <c r="AG397" i="5"/>
  <c r="AG398" i="5"/>
  <c r="AG399" i="5"/>
  <c r="AG400" i="5"/>
  <c r="AG363" i="5"/>
  <c r="AD364" i="5"/>
  <c r="AD365" i="5"/>
  <c r="AD366" i="5"/>
  <c r="AD367" i="5"/>
  <c r="AD368" i="5"/>
  <c r="AD369" i="5"/>
  <c r="AD370" i="5"/>
  <c r="AD371" i="5"/>
  <c r="L409" i="1"/>
  <c r="AD372" i="5"/>
  <c r="AD373" i="5"/>
  <c r="L411" i="1"/>
  <c r="AD374" i="5"/>
  <c r="AD375" i="5"/>
  <c r="AD376" i="5"/>
  <c r="AD377" i="5"/>
  <c r="AD378" i="5"/>
  <c r="AD379" i="5"/>
  <c r="L417" i="1"/>
  <c r="AD380" i="5"/>
  <c r="AD381" i="5"/>
  <c r="L419" i="1"/>
  <c r="AD382" i="5"/>
  <c r="AD383" i="5"/>
  <c r="AD384" i="5"/>
  <c r="AD385" i="5"/>
  <c r="AD386" i="5"/>
  <c r="AD387" i="5"/>
  <c r="L425" i="1"/>
  <c r="AD388" i="5"/>
  <c r="AD389" i="5"/>
  <c r="L427" i="1"/>
  <c r="AD390" i="5"/>
  <c r="AD391" i="5"/>
  <c r="AD392" i="5"/>
  <c r="AD393" i="5"/>
  <c r="AD394" i="5"/>
  <c r="AD395" i="5"/>
  <c r="L433" i="1"/>
  <c r="AD396" i="5"/>
  <c r="AD397" i="5"/>
  <c r="L435" i="1"/>
  <c r="AD398" i="5"/>
  <c r="AD399" i="5"/>
  <c r="AD400" i="5"/>
  <c r="AD363" i="5"/>
  <c r="AD401" i="5"/>
  <c r="AA364" i="5"/>
  <c r="K402" i="1"/>
  <c r="AA365" i="5"/>
  <c r="AA366" i="5"/>
  <c r="AA367" i="5"/>
  <c r="K405" i="1"/>
  <c r="AA368" i="5"/>
  <c r="K406" i="1"/>
  <c r="AA369" i="5"/>
  <c r="K407" i="1"/>
  <c r="AA370" i="5"/>
  <c r="AA371" i="5"/>
  <c r="AA372" i="5"/>
  <c r="K410" i="1"/>
  <c r="AA373" i="5"/>
  <c r="K411" i="1"/>
  <c r="AA374" i="5"/>
  <c r="K412" i="1"/>
  <c r="AA375" i="5"/>
  <c r="AA376" i="5"/>
  <c r="K414" i="1"/>
  <c r="AA377" i="5"/>
  <c r="AA378" i="5"/>
  <c r="AA379" i="5"/>
  <c r="K417" i="1"/>
  <c r="AA380" i="5"/>
  <c r="K418" i="1"/>
  <c r="AA381" i="5"/>
  <c r="AA382" i="5"/>
  <c r="AA383" i="5"/>
  <c r="AA384" i="5"/>
  <c r="K422" i="1"/>
  <c r="AA385" i="5"/>
  <c r="AA386" i="5"/>
  <c r="AA387" i="5"/>
  <c r="AA388" i="5"/>
  <c r="K426" i="1"/>
  <c r="AA389" i="5"/>
  <c r="AA390" i="5"/>
  <c r="AA391" i="5"/>
  <c r="AA392" i="5"/>
  <c r="K430" i="1"/>
  <c r="AA393" i="5"/>
  <c r="AA394" i="5"/>
  <c r="AA395" i="5"/>
  <c r="AA396" i="5"/>
  <c r="K434" i="1"/>
  <c r="AA397" i="5"/>
  <c r="AA398" i="5"/>
  <c r="AA399" i="5"/>
  <c r="AA400" i="5"/>
  <c r="K438" i="1"/>
  <c r="AA363" i="5"/>
  <c r="K401" i="1"/>
  <c r="X364" i="5"/>
  <c r="J402" i="1"/>
  <c r="X365" i="5"/>
  <c r="J403" i="1"/>
  <c r="X366" i="5"/>
  <c r="X367" i="5"/>
  <c r="J405" i="1"/>
  <c r="X368" i="5"/>
  <c r="X369" i="5"/>
  <c r="J407" i="1"/>
  <c r="X370" i="5"/>
  <c r="X371" i="5"/>
  <c r="J409" i="1"/>
  <c r="X372" i="5"/>
  <c r="X373" i="5"/>
  <c r="J411" i="1"/>
  <c r="X374" i="5"/>
  <c r="X375" i="5"/>
  <c r="J413" i="1"/>
  <c r="X376" i="5"/>
  <c r="X377" i="5"/>
  <c r="J415" i="1"/>
  <c r="X378" i="5"/>
  <c r="X379" i="5"/>
  <c r="J417" i="1"/>
  <c r="X380" i="5"/>
  <c r="X381" i="5"/>
  <c r="J419" i="1"/>
  <c r="X382" i="5"/>
  <c r="X383" i="5"/>
  <c r="J421" i="1"/>
  <c r="X384" i="5"/>
  <c r="X385" i="5"/>
  <c r="J423" i="1"/>
  <c r="X386" i="5"/>
  <c r="X387" i="5"/>
  <c r="J425" i="1"/>
  <c r="X388" i="5"/>
  <c r="X389" i="5"/>
  <c r="J427" i="1"/>
  <c r="X390" i="5"/>
  <c r="X391" i="5"/>
  <c r="J429" i="1"/>
  <c r="X392" i="5"/>
  <c r="X393" i="5"/>
  <c r="J431" i="1"/>
  <c r="X394" i="5"/>
  <c r="J432" i="1"/>
  <c r="X395" i="5"/>
  <c r="J433" i="1"/>
  <c r="X396" i="5"/>
  <c r="X397" i="5"/>
  <c r="J435" i="1"/>
  <c r="X398" i="5"/>
  <c r="X399" i="5"/>
  <c r="J437" i="1"/>
  <c r="X400" i="5"/>
  <c r="X363" i="5"/>
  <c r="J401" i="1"/>
  <c r="U364" i="5"/>
  <c r="I402" i="1"/>
  <c r="U365" i="5"/>
  <c r="U366" i="5"/>
  <c r="U367" i="5"/>
  <c r="U368" i="5"/>
  <c r="U369" i="5"/>
  <c r="U370" i="5"/>
  <c r="U371" i="5"/>
  <c r="U372" i="5"/>
  <c r="U373" i="5"/>
  <c r="U374" i="5"/>
  <c r="U375" i="5"/>
  <c r="U376" i="5"/>
  <c r="U377" i="5"/>
  <c r="U378" i="5"/>
  <c r="U379" i="5"/>
  <c r="U380" i="5"/>
  <c r="U381" i="5"/>
  <c r="U382" i="5"/>
  <c r="U383" i="5"/>
  <c r="I421" i="1"/>
  <c r="U384" i="5"/>
  <c r="I422" i="1"/>
  <c r="U385" i="5"/>
  <c r="U386" i="5"/>
  <c r="U387" i="5"/>
  <c r="U388" i="5"/>
  <c r="I426" i="1"/>
  <c r="U389" i="5"/>
  <c r="U390" i="5"/>
  <c r="I428" i="1"/>
  <c r="U391" i="5"/>
  <c r="U392" i="5"/>
  <c r="U393" i="5"/>
  <c r="U394" i="5"/>
  <c r="U395" i="5"/>
  <c r="U396" i="5"/>
  <c r="U397" i="5"/>
  <c r="U398" i="5"/>
  <c r="U399" i="5"/>
  <c r="U400" i="5"/>
  <c r="U363" i="5"/>
  <c r="R364" i="5"/>
  <c r="H402" i="1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H416" i="1"/>
  <c r="R379" i="5"/>
  <c r="R380" i="5"/>
  <c r="R381" i="5"/>
  <c r="R382" i="5"/>
  <c r="R383" i="5"/>
  <c r="R384" i="5"/>
  <c r="H422" i="1"/>
  <c r="R385" i="5"/>
  <c r="R386" i="5"/>
  <c r="R387" i="5"/>
  <c r="R388" i="5"/>
  <c r="H426" i="1"/>
  <c r="R389" i="5"/>
  <c r="R390" i="5"/>
  <c r="R391" i="5"/>
  <c r="R392" i="5"/>
  <c r="R393" i="5"/>
  <c r="R394" i="5"/>
  <c r="R395" i="5"/>
  <c r="R396" i="5"/>
  <c r="R397" i="5"/>
  <c r="R398" i="5"/>
  <c r="R399" i="5"/>
  <c r="R400" i="5"/>
  <c r="R363" i="5"/>
  <c r="H401" i="1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G417" i="1"/>
  <c r="O380" i="5"/>
  <c r="O381" i="5"/>
  <c r="O382" i="5"/>
  <c r="O383" i="5"/>
  <c r="G421" i="1"/>
  <c r="O384" i="5"/>
  <c r="O385" i="5"/>
  <c r="O386" i="5"/>
  <c r="O387" i="5"/>
  <c r="O388" i="5"/>
  <c r="G426" i="1"/>
  <c r="O389" i="5"/>
  <c r="O390" i="5"/>
  <c r="O391" i="5"/>
  <c r="O392" i="5"/>
  <c r="O393" i="5"/>
  <c r="O394" i="5"/>
  <c r="O395" i="5"/>
  <c r="O396" i="5"/>
  <c r="O397" i="5"/>
  <c r="O398" i="5"/>
  <c r="O399" i="5"/>
  <c r="O400" i="5"/>
  <c r="O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F422" i="1"/>
  <c r="L385" i="5"/>
  <c r="L386" i="5"/>
  <c r="L387" i="5"/>
  <c r="L388" i="5"/>
  <c r="L389" i="5"/>
  <c r="F427" i="1"/>
  <c r="L390" i="5"/>
  <c r="L391" i="5"/>
  <c r="L392" i="5"/>
  <c r="L393" i="5"/>
  <c r="L394" i="5"/>
  <c r="L395" i="5"/>
  <c r="L396" i="5"/>
  <c r="L397" i="5"/>
  <c r="L398" i="5"/>
  <c r="L399" i="5"/>
  <c r="L400" i="5"/>
  <c r="L363" i="5"/>
  <c r="I364" i="5"/>
  <c r="E402" i="1"/>
  <c r="I365" i="5"/>
  <c r="E403" i="1"/>
  <c r="I366" i="5"/>
  <c r="I367" i="5"/>
  <c r="I368" i="5"/>
  <c r="I369" i="5"/>
  <c r="I370" i="5"/>
  <c r="I371" i="5"/>
  <c r="I372" i="5"/>
  <c r="I373" i="5"/>
  <c r="E411" i="1"/>
  <c r="I374" i="5"/>
  <c r="I375" i="5"/>
  <c r="I376" i="5"/>
  <c r="I377" i="5"/>
  <c r="E415" i="1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E438" i="1"/>
  <c r="I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363" i="5"/>
  <c r="AG246" i="5"/>
  <c r="AG247" i="5"/>
  <c r="AG248" i="5"/>
  <c r="AG249" i="5"/>
  <c r="AG250" i="5"/>
  <c r="AG283" i="5"/>
  <c r="AG251" i="5"/>
  <c r="AG252" i="5"/>
  <c r="M277" i="1"/>
  <c r="AG253" i="5"/>
  <c r="AG254" i="5"/>
  <c r="AG255" i="5"/>
  <c r="AG256" i="5"/>
  <c r="M281" i="1"/>
  <c r="AG257" i="5"/>
  <c r="AG258" i="5"/>
  <c r="M283" i="1"/>
  <c r="AG259" i="5"/>
  <c r="AG260" i="5"/>
  <c r="AG261" i="5"/>
  <c r="AG262" i="5"/>
  <c r="AG263" i="5"/>
  <c r="AG264" i="5"/>
  <c r="AG265" i="5"/>
  <c r="AG266" i="5"/>
  <c r="AG267" i="5"/>
  <c r="AG268" i="5"/>
  <c r="M293" i="1"/>
  <c r="AG269" i="5"/>
  <c r="AG270" i="5"/>
  <c r="M295" i="1"/>
  <c r="AG271" i="5"/>
  <c r="AG272" i="5"/>
  <c r="M297" i="1"/>
  <c r="AG273" i="5"/>
  <c r="AG274" i="5"/>
  <c r="M299" i="1"/>
  <c r="AG275" i="5"/>
  <c r="AG276" i="5"/>
  <c r="M301" i="1"/>
  <c r="AG277" i="5"/>
  <c r="AG278" i="5"/>
  <c r="M303" i="1"/>
  <c r="AG279" i="5"/>
  <c r="AG280" i="5"/>
  <c r="AG281" i="5"/>
  <c r="AG282" i="5"/>
  <c r="M307" i="1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K275" i="1"/>
  <c r="AA251" i="5"/>
  <c r="AA252" i="5"/>
  <c r="K277" i="1"/>
  <c r="AA253" i="5"/>
  <c r="AA254" i="5"/>
  <c r="K279" i="1"/>
  <c r="AA255" i="5"/>
  <c r="AA256" i="5"/>
  <c r="AA257" i="5"/>
  <c r="AA258" i="5"/>
  <c r="K283" i="1"/>
  <c r="AA259" i="5"/>
  <c r="AA260" i="5"/>
  <c r="AA261" i="5"/>
  <c r="AA262" i="5"/>
  <c r="AA263" i="5"/>
  <c r="AA264" i="5"/>
  <c r="AA265" i="5"/>
  <c r="AA266" i="5"/>
  <c r="K291" i="1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K303" i="1"/>
  <c r="AA279" i="5"/>
  <c r="AA280" i="5"/>
  <c r="K305" i="1"/>
  <c r="AA281" i="5"/>
  <c r="AA282" i="5"/>
  <c r="K307" i="1"/>
  <c r="AA245" i="5"/>
  <c r="X246" i="5"/>
  <c r="J271" i="1"/>
  <c r="X247" i="5"/>
  <c r="X248" i="5"/>
  <c r="J273" i="1"/>
  <c r="X249" i="5"/>
  <c r="X250" i="5"/>
  <c r="X251" i="5"/>
  <c r="X252" i="5"/>
  <c r="X253" i="5"/>
  <c r="X254" i="5"/>
  <c r="J279" i="1"/>
  <c r="X255" i="5"/>
  <c r="X256" i="5"/>
  <c r="J281" i="1"/>
  <c r="X257" i="5"/>
  <c r="X258" i="5"/>
  <c r="J283" i="1"/>
  <c r="X259" i="5"/>
  <c r="X260" i="5"/>
  <c r="X261" i="5"/>
  <c r="X262" i="5"/>
  <c r="X263" i="5"/>
  <c r="X264" i="5"/>
  <c r="J289" i="1"/>
  <c r="X265" i="5"/>
  <c r="X266" i="5"/>
  <c r="J291" i="1"/>
  <c r="X267" i="5"/>
  <c r="X268" i="5"/>
  <c r="X269" i="5"/>
  <c r="X270" i="5"/>
  <c r="X271" i="5"/>
  <c r="X272" i="5"/>
  <c r="X273" i="5"/>
  <c r="X274" i="5"/>
  <c r="X275" i="5"/>
  <c r="X276" i="5"/>
  <c r="J301" i="1"/>
  <c r="X277" i="5"/>
  <c r="X278" i="5"/>
  <c r="X279" i="5"/>
  <c r="X280" i="5"/>
  <c r="X281" i="5"/>
  <c r="X282" i="5"/>
  <c r="X245" i="5"/>
  <c r="U246" i="5"/>
  <c r="U247" i="5"/>
  <c r="U248" i="5"/>
  <c r="I273" i="1"/>
  <c r="U249" i="5"/>
  <c r="U250" i="5"/>
  <c r="U251" i="5"/>
  <c r="U252" i="5"/>
  <c r="I277" i="1"/>
  <c r="U253" i="5"/>
  <c r="U254" i="5"/>
  <c r="U255" i="5"/>
  <c r="U256" i="5"/>
  <c r="U257" i="5"/>
  <c r="U258" i="5"/>
  <c r="I283" i="1"/>
  <c r="U259" i="5"/>
  <c r="U260" i="5"/>
  <c r="U261" i="5"/>
  <c r="U262" i="5"/>
  <c r="I287" i="1"/>
  <c r="U263" i="5"/>
  <c r="U264" i="5"/>
  <c r="U265" i="5"/>
  <c r="U266" i="5"/>
  <c r="I291" i="1"/>
  <c r="U267" i="5"/>
  <c r="U268" i="5"/>
  <c r="U269" i="5"/>
  <c r="U270" i="5"/>
  <c r="U271" i="5"/>
  <c r="U272" i="5"/>
  <c r="U273" i="5"/>
  <c r="U274" i="5"/>
  <c r="I299" i="1"/>
  <c r="U275" i="5"/>
  <c r="U276" i="5"/>
  <c r="I301" i="1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H276" i="1"/>
  <c r="R252" i="5"/>
  <c r="R253" i="5"/>
  <c r="R254" i="5"/>
  <c r="R255" i="5"/>
  <c r="H280" i="1"/>
  <c r="R256" i="5"/>
  <c r="R257" i="5"/>
  <c r="H282" i="1"/>
  <c r="R258" i="5"/>
  <c r="R259" i="5"/>
  <c r="R260" i="5"/>
  <c r="R261" i="5"/>
  <c r="R262" i="5"/>
  <c r="R263" i="5"/>
  <c r="H288" i="1"/>
  <c r="R264" i="5"/>
  <c r="R265" i="5"/>
  <c r="H290" i="1"/>
  <c r="R266" i="5"/>
  <c r="R267" i="5"/>
  <c r="R268" i="5"/>
  <c r="R269" i="5"/>
  <c r="R270" i="5"/>
  <c r="R271" i="5"/>
  <c r="H296" i="1"/>
  <c r="R272" i="5"/>
  <c r="R273" i="5"/>
  <c r="R274" i="5"/>
  <c r="R275" i="5"/>
  <c r="H300" i="1"/>
  <c r="R276" i="5"/>
  <c r="R277" i="5"/>
  <c r="R278" i="5"/>
  <c r="R279" i="5"/>
  <c r="R280" i="5"/>
  <c r="R281" i="5"/>
  <c r="H306" i="1"/>
  <c r="R282" i="5"/>
  <c r="R245" i="5"/>
  <c r="O246" i="5"/>
  <c r="O247" i="5"/>
  <c r="O248" i="5"/>
  <c r="O249" i="5"/>
  <c r="G274" i="1"/>
  <c r="O250" i="5"/>
  <c r="O251" i="5"/>
  <c r="G276" i="1"/>
  <c r="O252" i="5"/>
  <c r="O253" i="5"/>
  <c r="G278" i="1"/>
  <c r="O254" i="5"/>
  <c r="O255" i="5"/>
  <c r="O256" i="5"/>
  <c r="O257" i="5"/>
  <c r="G282" i="1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G296" i="1"/>
  <c r="O272" i="5"/>
  <c r="O273" i="5"/>
  <c r="G298" i="1"/>
  <c r="O274" i="5"/>
  <c r="O275" i="5"/>
  <c r="G300" i="1"/>
  <c r="O276" i="5"/>
  <c r="O277" i="5"/>
  <c r="O278" i="5"/>
  <c r="O279" i="5"/>
  <c r="G304" i="1"/>
  <c r="O280" i="5"/>
  <c r="O281" i="5"/>
  <c r="O282" i="5"/>
  <c r="O245" i="5"/>
  <c r="O283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E274" i="1"/>
  <c r="I250" i="5"/>
  <c r="I251" i="5"/>
  <c r="E276" i="1"/>
  <c r="I252" i="5"/>
  <c r="I253" i="5"/>
  <c r="I254" i="5"/>
  <c r="I255" i="5"/>
  <c r="E280" i="1"/>
  <c r="I256" i="5"/>
  <c r="I257" i="5"/>
  <c r="E282" i="1"/>
  <c r="I258" i="5"/>
  <c r="I259" i="5"/>
  <c r="E284" i="1"/>
  <c r="I260" i="5"/>
  <c r="I261" i="5"/>
  <c r="E286" i="1"/>
  <c r="I262" i="5"/>
  <c r="I263" i="5"/>
  <c r="E288" i="1"/>
  <c r="I264" i="5"/>
  <c r="I265" i="5"/>
  <c r="I266" i="5"/>
  <c r="I267" i="5"/>
  <c r="E292" i="1"/>
  <c r="I268" i="5"/>
  <c r="I269" i="5"/>
  <c r="I270" i="5"/>
  <c r="I271" i="5"/>
  <c r="I272" i="5"/>
  <c r="I273" i="5"/>
  <c r="I274" i="5"/>
  <c r="I275" i="5"/>
  <c r="E300" i="1"/>
  <c r="I276" i="5"/>
  <c r="I277" i="5"/>
  <c r="I278" i="5"/>
  <c r="I279" i="5"/>
  <c r="E304" i="1"/>
  <c r="I280" i="5"/>
  <c r="I281" i="5"/>
  <c r="I282" i="5"/>
  <c r="I245" i="5"/>
  <c r="F246" i="5"/>
  <c r="F247" i="5"/>
  <c r="F248" i="5"/>
  <c r="F249" i="5"/>
  <c r="F250" i="5"/>
  <c r="F251" i="5"/>
  <c r="F252" i="5"/>
  <c r="F253" i="5"/>
  <c r="D278" i="1"/>
  <c r="F254" i="5"/>
  <c r="F255" i="5"/>
  <c r="F256" i="5"/>
  <c r="F257" i="5"/>
  <c r="F258" i="5"/>
  <c r="F259" i="5"/>
  <c r="F260" i="5"/>
  <c r="F261" i="5"/>
  <c r="F262" i="5"/>
  <c r="F263" i="5"/>
  <c r="D288" i="1"/>
  <c r="F264" i="5"/>
  <c r="F265" i="5"/>
  <c r="F266" i="5"/>
  <c r="F267" i="5"/>
  <c r="D292" i="1"/>
  <c r="F268" i="5"/>
  <c r="F269" i="5"/>
  <c r="D294" i="1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D306" i="1"/>
  <c r="F282" i="5"/>
  <c r="F245" i="5"/>
  <c r="B310" i="5"/>
  <c r="AG304" i="5"/>
  <c r="AG305" i="5"/>
  <c r="AG306" i="5"/>
  <c r="M339" i="1"/>
  <c r="AG307" i="5"/>
  <c r="AG308" i="5"/>
  <c r="M341" i="1"/>
  <c r="AG309" i="5"/>
  <c r="AG310" i="5"/>
  <c r="AG311" i="5"/>
  <c r="AG312" i="5"/>
  <c r="M345" i="1"/>
  <c r="AG313" i="5"/>
  <c r="AG314" i="5"/>
  <c r="AG315" i="5"/>
  <c r="AG316" i="5"/>
  <c r="AG317" i="5"/>
  <c r="AG318" i="5"/>
  <c r="AG319" i="5"/>
  <c r="AG320" i="5"/>
  <c r="M353" i="1"/>
  <c r="AG321" i="5"/>
  <c r="AG322" i="5"/>
  <c r="M355" i="1"/>
  <c r="AG323" i="5"/>
  <c r="AG324" i="5"/>
  <c r="M357" i="1"/>
  <c r="AG325" i="5"/>
  <c r="AG326" i="5"/>
  <c r="M359" i="1"/>
  <c r="AG327" i="5"/>
  <c r="AG328" i="5"/>
  <c r="M361" i="1"/>
  <c r="AG329" i="5"/>
  <c r="AG330" i="5"/>
  <c r="M363" i="1"/>
  <c r="AG331" i="5"/>
  <c r="AG332" i="5"/>
  <c r="AG333" i="5"/>
  <c r="AG334" i="5"/>
  <c r="AG335" i="5"/>
  <c r="AG336" i="5"/>
  <c r="AG337" i="5"/>
  <c r="AG338" i="5"/>
  <c r="AG339" i="5"/>
  <c r="AG340" i="5"/>
  <c r="M373" i="1"/>
  <c r="AG303" i="5"/>
  <c r="AD304" i="5"/>
  <c r="AD305" i="5"/>
  <c r="L338" i="1"/>
  <c r="AD306" i="5"/>
  <c r="AD307" i="5"/>
  <c r="AD308" i="5"/>
  <c r="AD309" i="5"/>
  <c r="L342" i="1"/>
  <c r="AD310" i="5"/>
  <c r="AD311" i="5"/>
  <c r="L344" i="1"/>
  <c r="AD312" i="5"/>
  <c r="AD313" i="5"/>
  <c r="L346" i="1"/>
  <c r="AD314" i="5"/>
  <c r="AD315" i="5"/>
  <c r="AD316" i="5"/>
  <c r="AD317" i="5"/>
  <c r="AD318" i="5"/>
  <c r="AD319" i="5"/>
  <c r="AD320" i="5"/>
  <c r="AD321" i="5"/>
  <c r="L354" i="1"/>
  <c r="AD322" i="5"/>
  <c r="AD323" i="5"/>
  <c r="L356" i="1"/>
  <c r="AD324" i="5"/>
  <c r="AD325" i="5"/>
  <c r="L358" i="1"/>
  <c r="AD326" i="5"/>
  <c r="AD327" i="5"/>
  <c r="AD328" i="5"/>
  <c r="AD329" i="5"/>
  <c r="L362" i="1"/>
  <c r="AD330" i="5"/>
  <c r="AD331" i="5"/>
  <c r="AD332" i="5"/>
  <c r="AD333" i="5"/>
  <c r="AD334" i="5"/>
  <c r="AD335" i="5"/>
  <c r="AD336" i="5"/>
  <c r="AD337" i="5"/>
  <c r="AD338" i="5"/>
  <c r="AD339" i="5"/>
  <c r="L372" i="1"/>
  <c r="AD340" i="5"/>
  <c r="AD303" i="5"/>
  <c r="L336" i="1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K351" i="1"/>
  <c r="AA319" i="5"/>
  <c r="AA320" i="5"/>
  <c r="K353" i="1"/>
  <c r="AA321" i="5"/>
  <c r="AA322" i="5"/>
  <c r="K355" i="1"/>
  <c r="AA323" i="5"/>
  <c r="AA324" i="5"/>
  <c r="K357" i="1"/>
  <c r="AA325" i="5"/>
  <c r="AA326" i="5"/>
  <c r="AA327" i="5"/>
  <c r="AA328" i="5"/>
  <c r="K361" i="1"/>
  <c r="AA329" i="5"/>
  <c r="AA330" i="5"/>
  <c r="K363" i="1"/>
  <c r="AA331" i="5"/>
  <c r="AA332" i="5"/>
  <c r="AA333" i="5"/>
  <c r="AA334" i="5"/>
  <c r="AA335" i="5"/>
  <c r="AA336" i="5"/>
  <c r="AA337" i="5"/>
  <c r="AA338" i="5"/>
  <c r="AA339" i="5"/>
  <c r="AA340" i="5"/>
  <c r="AA303" i="5"/>
  <c r="AA341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J349" i="1"/>
  <c r="X317" i="5"/>
  <c r="X318" i="5"/>
  <c r="X319" i="5"/>
  <c r="X320" i="5"/>
  <c r="X321" i="5"/>
  <c r="X322" i="5"/>
  <c r="X323" i="5"/>
  <c r="X324" i="5"/>
  <c r="J357" i="1"/>
  <c r="X325" i="5"/>
  <c r="X326" i="5"/>
  <c r="J359" i="1"/>
  <c r="X327" i="5"/>
  <c r="X328" i="5"/>
  <c r="X329" i="5"/>
  <c r="X330" i="5"/>
  <c r="J363" i="1"/>
  <c r="X331" i="5"/>
  <c r="X332" i="5"/>
  <c r="X333" i="5"/>
  <c r="X334" i="5"/>
  <c r="X335" i="5"/>
  <c r="X336" i="5"/>
  <c r="X337" i="5"/>
  <c r="X338" i="5"/>
  <c r="X339" i="5"/>
  <c r="X340" i="5"/>
  <c r="J373" i="1"/>
  <c r="X303" i="5"/>
  <c r="U304" i="5"/>
  <c r="U305" i="5"/>
  <c r="U306" i="5"/>
  <c r="U307" i="5"/>
  <c r="U308" i="5"/>
  <c r="U309" i="5"/>
  <c r="U310" i="5"/>
  <c r="U311" i="5"/>
  <c r="U312" i="5"/>
  <c r="U313" i="5"/>
  <c r="U314" i="5"/>
  <c r="I347" i="1"/>
  <c r="U315" i="5"/>
  <c r="U316" i="5"/>
  <c r="I349" i="1"/>
  <c r="U317" i="5"/>
  <c r="U318" i="5"/>
  <c r="U319" i="5"/>
  <c r="U320" i="5"/>
  <c r="U321" i="5"/>
  <c r="U322" i="5"/>
  <c r="I355" i="1"/>
  <c r="U323" i="5"/>
  <c r="U324" i="5"/>
  <c r="U325" i="5"/>
  <c r="U326" i="5"/>
  <c r="I359" i="1"/>
  <c r="U327" i="5"/>
  <c r="U328" i="5"/>
  <c r="I361" i="1"/>
  <c r="U329" i="5"/>
  <c r="U330" i="5"/>
  <c r="I363" i="1"/>
  <c r="U331" i="5"/>
  <c r="U332" i="5"/>
  <c r="U333" i="5"/>
  <c r="U334" i="5"/>
  <c r="U335" i="5"/>
  <c r="U336" i="5"/>
  <c r="U337" i="5"/>
  <c r="U338" i="5"/>
  <c r="I371" i="1"/>
  <c r="U339" i="5"/>
  <c r="U340" i="5"/>
  <c r="U303" i="5"/>
  <c r="R304" i="5"/>
  <c r="R305" i="5"/>
  <c r="H338" i="1"/>
  <c r="R306" i="5"/>
  <c r="R307" i="5"/>
  <c r="H340" i="1"/>
  <c r="R308" i="5"/>
  <c r="R309" i="5"/>
  <c r="R310" i="5"/>
  <c r="R311" i="5"/>
  <c r="R312" i="5"/>
  <c r="R313" i="5"/>
  <c r="R314" i="5"/>
  <c r="R315" i="5"/>
  <c r="R316" i="5"/>
  <c r="R317" i="5"/>
  <c r="H350" i="1"/>
  <c r="R318" i="5"/>
  <c r="R319" i="5"/>
  <c r="R320" i="5"/>
  <c r="R321" i="5"/>
  <c r="R322" i="5"/>
  <c r="R323" i="5"/>
  <c r="H356" i="1"/>
  <c r="R324" i="5"/>
  <c r="R325" i="5"/>
  <c r="H358" i="1"/>
  <c r="R326" i="5"/>
  <c r="R327" i="5"/>
  <c r="H360" i="1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O304" i="5"/>
  <c r="G337" i="1"/>
  <c r="O305" i="5"/>
  <c r="O306" i="5"/>
  <c r="G339" i="1"/>
  <c r="O307" i="5"/>
  <c r="O308" i="5"/>
  <c r="O309" i="5"/>
  <c r="O310" i="5"/>
  <c r="O311" i="5"/>
  <c r="O312" i="5"/>
  <c r="G345" i="1"/>
  <c r="O313" i="5"/>
  <c r="O314" i="5"/>
  <c r="O315" i="5"/>
  <c r="O316" i="5"/>
  <c r="O317" i="5"/>
  <c r="O318" i="5"/>
  <c r="O319" i="5"/>
  <c r="O320" i="5"/>
  <c r="G353" i="1"/>
  <c r="O321" i="5"/>
  <c r="O322" i="5"/>
  <c r="G355" i="1"/>
  <c r="O323" i="5"/>
  <c r="O324" i="5"/>
  <c r="O325" i="5"/>
  <c r="O326" i="5"/>
  <c r="G359" i="1"/>
  <c r="O327" i="5"/>
  <c r="O328" i="5"/>
  <c r="O329" i="5"/>
  <c r="O330" i="5"/>
  <c r="G363" i="1"/>
  <c r="O331" i="5"/>
  <c r="O332" i="5"/>
  <c r="O333" i="5"/>
  <c r="O334" i="5"/>
  <c r="O335" i="5"/>
  <c r="O336" i="5"/>
  <c r="G369" i="1"/>
  <c r="O337" i="5"/>
  <c r="O338" i="5"/>
  <c r="G371" i="1"/>
  <c r="O339" i="5"/>
  <c r="O340" i="5"/>
  <c r="O303" i="5"/>
  <c r="L304" i="5"/>
  <c r="L305" i="5"/>
  <c r="L306" i="5"/>
  <c r="L307" i="5"/>
  <c r="L308" i="5"/>
  <c r="L309" i="5"/>
  <c r="L310" i="5"/>
  <c r="F343" i="1"/>
  <c r="L311" i="5"/>
  <c r="L312" i="5"/>
  <c r="F345" i="1"/>
  <c r="L313" i="5"/>
  <c r="L314" i="5"/>
  <c r="L315" i="5"/>
  <c r="L316" i="5"/>
  <c r="F349" i="1"/>
  <c r="L317" i="5"/>
  <c r="L318" i="5"/>
  <c r="F351" i="1"/>
  <c r="L319" i="5"/>
  <c r="L320" i="5"/>
  <c r="L321" i="5"/>
  <c r="L322" i="5"/>
  <c r="F355" i="1"/>
  <c r="L323" i="5"/>
  <c r="L324" i="5"/>
  <c r="F357" i="1"/>
  <c r="L325" i="5"/>
  <c r="L326" i="5"/>
  <c r="F359" i="1"/>
  <c r="L327" i="5"/>
  <c r="L328" i="5"/>
  <c r="F361" i="1"/>
  <c r="L329" i="5"/>
  <c r="L330" i="5"/>
  <c r="F363" i="1"/>
  <c r="L331" i="5"/>
  <c r="L332" i="5"/>
  <c r="L333" i="5"/>
  <c r="L334" i="5"/>
  <c r="F367" i="1"/>
  <c r="L335" i="5"/>
  <c r="L336" i="5"/>
  <c r="L337" i="5"/>
  <c r="L338" i="5"/>
  <c r="F371" i="1"/>
  <c r="L339" i="5"/>
  <c r="L340" i="5"/>
  <c r="F373" i="1"/>
  <c r="L303" i="5"/>
  <c r="I304" i="5"/>
  <c r="I305" i="5"/>
  <c r="I306" i="5"/>
  <c r="I307" i="5"/>
  <c r="I308" i="5"/>
  <c r="I309" i="5"/>
  <c r="I310" i="5"/>
  <c r="I311" i="5"/>
  <c r="E344" i="1"/>
  <c r="I312" i="5"/>
  <c r="I313" i="5"/>
  <c r="I314" i="5"/>
  <c r="I315" i="5"/>
  <c r="E348" i="1"/>
  <c r="I316" i="5"/>
  <c r="I317" i="5"/>
  <c r="E350" i="1"/>
  <c r="I318" i="5"/>
  <c r="I319" i="5"/>
  <c r="I320" i="5"/>
  <c r="I321" i="5"/>
  <c r="E354" i="1"/>
  <c r="I322" i="5"/>
  <c r="I323" i="5"/>
  <c r="I324" i="5"/>
  <c r="I325" i="5"/>
  <c r="E358" i="1"/>
  <c r="I326" i="5"/>
  <c r="I327" i="5"/>
  <c r="E360" i="1"/>
  <c r="I328" i="5"/>
  <c r="I329" i="5"/>
  <c r="I330" i="5"/>
  <c r="I331" i="5"/>
  <c r="I332" i="5"/>
  <c r="I333" i="5"/>
  <c r="E366" i="1"/>
  <c r="I334" i="5"/>
  <c r="I335" i="5"/>
  <c r="E368" i="1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D344" i="1"/>
  <c r="F312" i="5"/>
  <c r="F313" i="5"/>
  <c r="F314" i="5"/>
  <c r="F315" i="5"/>
  <c r="F316" i="5"/>
  <c r="F317" i="5"/>
  <c r="D350" i="1"/>
  <c r="F318" i="5"/>
  <c r="F319" i="5"/>
  <c r="D352" i="1"/>
  <c r="F320" i="5"/>
  <c r="F321" i="5"/>
  <c r="F322" i="5"/>
  <c r="F323" i="5"/>
  <c r="D356" i="1"/>
  <c r="F324" i="5"/>
  <c r="F325" i="5"/>
  <c r="D358" i="1"/>
  <c r="F326" i="5"/>
  <c r="F327" i="5"/>
  <c r="D360" i="1"/>
  <c r="F328" i="5"/>
  <c r="F329" i="5"/>
  <c r="D362" i="1"/>
  <c r="F330" i="5"/>
  <c r="F331" i="5"/>
  <c r="D364" i="1"/>
  <c r="F332" i="5"/>
  <c r="F333" i="5"/>
  <c r="F334" i="5"/>
  <c r="F335" i="5"/>
  <c r="D368" i="1"/>
  <c r="F336" i="5"/>
  <c r="F337" i="5"/>
  <c r="D370" i="1"/>
  <c r="F338" i="5"/>
  <c r="F339" i="5"/>
  <c r="F340" i="5"/>
  <c r="F303" i="5"/>
  <c r="Y262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/>
  <c r="AD214" i="5"/>
  <c r="AD215" i="5"/>
  <c r="AD216" i="5"/>
  <c r="AD217" i="5"/>
  <c r="L235" i="1"/>
  <c r="AD218" i="5"/>
  <c r="AD219" i="5"/>
  <c r="L237" i="1"/>
  <c r="AD220" i="5"/>
  <c r="AD221" i="5"/>
  <c r="AD222" i="5"/>
  <c r="AD223" i="5"/>
  <c r="AD186" i="5"/>
  <c r="AA187" i="5"/>
  <c r="AA188" i="5"/>
  <c r="AA189" i="5"/>
  <c r="AA190" i="5"/>
  <c r="K208" i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J205" i="1"/>
  <c r="X188" i="5"/>
  <c r="X189" i="5"/>
  <c r="X190" i="5"/>
  <c r="X191" i="5"/>
  <c r="X192" i="5"/>
  <c r="X193" i="5"/>
  <c r="X194" i="5"/>
  <c r="X195" i="5"/>
  <c r="J213" i="1"/>
  <c r="X196" i="5"/>
  <c r="X197" i="5"/>
  <c r="J215" i="1"/>
  <c r="X198" i="5"/>
  <c r="J216" i="1"/>
  <c r="X199" i="5"/>
  <c r="X200" i="5"/>
  <c r="X201" i="5"/>
  <c r="X202" i="5"/>
  <c r="X203" i="5"/>
  <c r="J221" i="1"/>
  <c r="X204" i="5"/>
  <c r="X205" i="5"/>
  <c r="J223" i="1"/>
  <c r="X206" i="5"/>
  <c r="X207" i="5"/>
  <c r="J225" i="1"/>
  <c r="X208" i="5"/>
  <c r="J226" i="1"/>
  <c r="X209" i="5"/>
  <c r="J227" i="1"/>
  <c r="X210" i="5"/>
  <c r="X211" i="5"/>
  <c r="X212" i="5"/>
  <c r="X213" i="5"/>
  <c r="X214" i="5"/>
  <c r="X215" i="5"/>
  <c r="J233" i="1"/>
  <c r="X216" i="5"/>
  <c r="X217" i="5"/>
  <c r="J235" i="1"/>
  <c r="X218" i="5"/>
  <c r="X219" i="5"/>
  <c r="J237" i="1"/>
  <c r="X220" i="5"/>
  <c r="X221" i="5"/>
  <c r="J239" i="1"/>
  <c r="X222" i="5"/>
  <c r="X223" i="5"/>
  <c r="J241" i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/>
  <c r="U202" i="5"/>
  <c r="U203" i="5"/>
  <c r="U204" i="5"/>
  <c r="U205" i="5"/>
  <c r="U206" i="5"/>
  <c r="U207" i="5"/>
  <c r="I225" i="1"/>
  <c r="U208" i="5"/>
  <c r="U209" i="5"/>
  <c r="I227" i="1"/>
  <c r="U210" i="5"/>
  <c r="I228" i="1"/>
  <c r="U211" i="5"/>
  <c r="U212" i="5"/>
  <c r="U213" i="5"/>
  <c r="I231" i="1"/>
  <c r="U214" i="5"/>
  <c r="U215" i="5"/>
  <c r="U216" i="5"/>
  <c r="U217" i="5"/>
  <c r="I235" i="1"/>
  <c r="U218" i="5"/>
  <c r="U219" i="5"/>
  <c r="U220" i="5"/>
  <c r="U221" i="5"/>
  <c r="I239" i="1"/>
  <c r="U222" i="5"/>
  <c r="U223" i="5"/>
  <c r="U186" i="5"/>
  <c r="R187" i="5"/>
  <c r="R188" i="5"/>
  <c r="R189" i="5"/>
  <c r="R190" i="5"/>
  <c r="R191" i="5"/>
  <c r="H209" i="1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H225" i="1"/>
  <c r="R208" i="5"/>
  <c r="R209" i="5"/>
  <c r="R210" i="5"/>
  <c r="R211" i="5"/>
  <c r="H229" i="1"/>
  <c r="R212" i="5"/>
  <c r="R213" i="5"/>
  <c r="R214" i="5"/>
  <c r="R215" i="5"/>
  <c r="R216" i="5"/>
  <c r="R217" i="5"/>
  <c r="R218" i="5"/>
  <c r="R219" i="5"/>
  <c r="R220" i="5"/>
  <c r="R221" i="5"/>
  <c r="R222" i="5"/>
  <c r="R223" i="5"/>
  <c r="H241" i="1"/>
  <c r="R186" i="5"/>
  <c r="O187" i="5"/>
  <c r="G205" i="1"/>
  <c r="O188" i="5"/>
  <c r="O189" i="5"/>
  <c r="G207" i="1"/>
  <c r="O190" i="5"/>
  <c r="O191" i="5"/>
  <c r="G209" i="1"/>
  <c r="O192" i="5"/>
  <c r="O193" i="5"/>
  <c r="G211" i="1"/>
  <c r="O194" i="5"/>
  <c r="O195" i="5"/>
  <c r="G213" i="1"/>
  <c r="O196" i="5"/>
  <c r="O197" i="5"/>
  <c r="G215" i="1"/>
  <c r="O198" i="5"/>
  <c r="O199" i="5"/>
  <c r="G217" i="1"/>
  <c r="O200" i="5"/>
  <c r="O201" i="5"/>
  <c r="G219" i="1"/>
  <c r="O202" i="5"/>
  <c r="O203" i="5"/>
  <c r="O204" i="5"/>
  <c r="O205" i="5"/>
  <c r="O206" i="5"/>
  <c r="O207" i="5"/>
  <c r="G225" i="1"/>
  <c r="O208" i="5"/>
  <c r="O209" i="5"/>
  <c r="G227" i="1"/>
  <c r="O210" i="5"/>
  <c r="O211" i="5"/>
  <c r="G229" i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9" i="5"/>
  <c r="E9" i="5"/>
  <c r="G9" i="5"/>
  <c r="H9" i="5"/>
  <c r="H47" i="5"/>
  <c r="G50" i="5"/>
  <c r="J9" i="5"/>
  <c r="K9" i="5"/>
  <c r="M9" i="5"/>
  <c r="N9" i="5"/>
  <c r="N47" i="5"/>
  <c r="P9" i="5"/>
  <c r="R9" i="5"/>
  <c r="Q9" i="5"/>
  <c r="S9" i="5"/>
  <c r="T9" i="5"/>
  <c r="V9" i="5"/>
  <c r="W9" i="5"/>
  <c r="Y9" i="5"/>
  <c r="AA9" i="5"/>
  <c r="Z9" i="5"/>
  <c r="AB9" i="5"/>
  <c r="AC9" i="5"/>
  <c r="AE9" i="5"/>
  <c r="AF9" i="5"/>
  <c r="AH9" i="5"/>
  <c r="AI9" i="5"/>
  <c r="D10" i="5"/>
  <c r="E10" i="5"/>
  <c r="G10" i="5"/>
  <c r="H10" i="5"/>
  <c r="J10" i="5"/>
  <c r="L10" i="5"/>
  <c r="K10" i="5"/>
  <c r="M10" i="5"/>
  <c r="N10" i="5"/>
  <c r="P10" i="5"/>
  <c r="R10" i="5"/>
  <c r="Q10" i="5"/>
  <c r="S10" i="5"/>
  <c r="T10" i="5"/>
  <c r="V10" i="5"/>
  <c r="W10" i="5"/>
  <c r="Y10" i="5"/>
  <c r="Z10" i="5"/>
  <c r="AB10" i="5"/>
  <c r="AD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U11" i="5"/>
  <c r="T11" i="5"/>
  <c r="V11" i="5"/>
  <c r="W11" i="5"/>
  <c r="Y11" i="5"/>
  <c r="AA11" i="5"/>
  <c r="Z11" i="5"/>
  <c r="AB11" i="5"/>
  <c r="AC11" i="5"/>
  <c r="AE11" i="5"/>
  <c r="AG11" i="5"/>
  <c r="AF11" i="5"/>
  <c r="AH11" i="5"/>
  <c r="AI11" i="5"/>
  <c r="D12" i="5"/>
  <c r="E12" i="5"/>
  <c r="F12" i="5"/>
  <c r="G12" i="5"/>
  <c r="H12" i="5"/>
  <c r="J12" i="5"/>
  <c r="K12" i="5"/>
  <c r="M12" i="5"/>
  <c r="N12" i="5"/>
  <c r="P12" i="5"/>
  <c r="Q12" i="5"/>
  <c r="S12" i="5"/>
  <c r="U12" i="5"/>
  <c r="T12" i="5"/>
  <c r="V12" i="5"/>
  <c r="W12" i="5"/>
  <c r="Y12" i="5"/>
  <c r="Z12" i="5"/>
  <c r="AB12" i="5"/>
  <c r="AC12" i="5"/>
  <c r="AD12" i="5"/>
  <c r="AE12" i="5"/>
  <c r="AF12" i="5"/>
  <c r="AH12" i="5"/>
  <c r="AI12" i="5"/>
  <c r="D13" i="5"/>
  <c r="E13" i="5"/>
  <c r="G13" i="5"/>
  <c r="I13" i="5"/>
  <c r="H13" i="5"/>
  <c r="J13" i="5"/>
  <c r="K13" i="5"/>
  <c r="M13" i="5"/>
  <c r="N13" i="5"/>
  <c r="P13" i="5"/>
  <c r="Q13" i="5"/>
  <c r="S13" i="5"/>
  <c r="U13" i="5"/>
  <c r="T13" i="5"/>
  <c r="V13" i="5"/>
  <c r="W13" i="5"/>
  <c r="X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L14" i="5"/>
  <c r="M14" i="5"/>
  <c r="N14" i="5"/>
  <c r="P14" i="5"/>
  <c r="Q14" i="5"/>
  <c r="S14" i="5"/>
  <c r="T14" i="5"/>
  <c r="U14" i="5"/>
  <c r="V14" i="5"/>
  <c r="X14" i="5"/>
  <c r="W14" i="5"/>
  <c r="Y14" i="5"/>
  <c r="AA14" i="5"/>
  <c r="Z14" i="5"/>
  <c r="AB14" i="5"/>
  <c r="AD14" i="5"/>
  <c r="AC14" i="5"/>
  <c r="AE14" i="5"/>
  <c r="AE47" i="5"/>
  <c r="AF14" i="5"/>
  <c r="AH14" i="5"/>
  <c r="AI14" i="5"/>
  <c r="AJ14" i="5"/>
  <c r="D15" i="5"/>
  <c r="F15" i="5"/>
  <c r="E15" i="5"/>
  <c r="G15" i="5"/>
  <c r="I15" i="5"/>
  <c r="H15" i="5"/>
  <c r="J15" i="5"/>
  <c r="K15" i="5"/>
  <c r="L15" i="5"/>
  <c r="M15" i="5"/>
  <c r="O15" i="5"/>
  <c r="N15" i="5"/>
  <c r="P15" i="5"/>
  <c r="Q15" i="5"/>
  <c r="S15" i="5"/>
  <c r="U15" i="5"/>
  <c r="T15" i="5"/>
  <c r="V15" i="5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I16" i="5"/>
  <c r="J16" i="5"/>
  <c r="L16" i="5"/>
  <c r="K16" i="5"/>
  <c r="M16" i="5"/>
  <c r="N16" i="5"/>
  <c r="P16" i="5"/>
  <c r="Q16" i="5"/>
  <c r="S16" i="5"/>
  <c r="U16" i="5"/>
  <c r="T16" i="5"/>
  <c r="V16" i="5"/>
  <c r="W16" i="5"/>
  <c r="Y16" i="5"/>
  <c r="Z16" i="5"/>
  <c r="AB16" i="5"/>
  <c r="AC16" i="5"/>
  <c r="AE16" i="5"/>
  <c r="AF16" i="5"/>
  <c r="AH16" i="5"/>
  <c r="AI16" i="5"/>
  <c r="AJ16" i="5"/>
  <c r="D17" i="5"/>
  <c r="F17" i="5"/>
  <c r="E17" i="5"/>
  <c r="G17" i="5"/>
  <c r="H17" i="5"/>
  <c r="J17" i="5"/>
  <c r="L17" i="5"/>
  <c r="K17" i="5"/>
  <c r="M17" i="5"/>
  <c r="N17" i="5"/>
  <c r="P17" i="5"/>
  <c r="Q17" i="5"/>
  <c r="S17" i="5"/>
  <c r="U17" i="5"/>
  <c r="T17" i="5"/>
  <c r="V17" i="5"/>
  <c r="W17" i="5"/>
  <c r="Y17" i="5"/>
  <c r="Z17" i="5"/>
  <c r="AA17" i="5"/>
  <c r="AB17" i="5"/>
  <c r="AD17" i="5"/>
  <c r="AC17" i="5"/>
  <c r="AE17" i="5"/>
  <c r="AG17" i="5"/>
  <c r="AF17" i="5"/>
  <c r="AH17" i="5"/>
  <c r="AI17" i="5"/>
  <c r="AJ17" i="5"/>
  <c r="D18" i="5"/>
  <c r="E18" i="5"/>
  <c r="G18" i="5"/>
  <c r="H18" i="5"/>
  <c r="J18" i="5"/>
  <c r="L18" i="5"/>
  <c r="K18" i="5"/>
  <c r="M18" i="5"/>
  <c r="N18" i="5"/>
  <c r="P18" i="5"/>
  <c r="R18" i="5"/>
  <c r="Q18" i="5"/>
  <c r="S18" i="5"/>
  <c r="T18" i="5"/>
  <c r="U18" i="5"/>
  <c r="V18" i="5"/>
  <c r="X18" i="5"/>
  <c r="W18" i="5"/>
  <c r="Y18" i="5"/>
  <c r="Z18" i="5"/>
  <c r="AB18" i="5"/>
  <c r="AC18" i="5"/>
  <c r="AE18" i="5"/>
  <c r="AF18" i="5"/>
  <c r="AH18" i="5"/>
  <c r="AI18" i="5"/>
  <c r="AJ18" i="5"/>
  <c r="D19" i="5"/>
  <c r="E19" i="5"/>
  <c r="G19" i="5"/>
  <c r="H19" i="5"/>
  <c r="J19" i="5"/>
  <c r="K19" i="5"/>
  <c r="L19" i="5"/>
  <c r="M19" i="5"/>
  <c r="N19" i="5"/>
  <c r="P19" i="5"/>
  <c r="Q19" i="5"/>
  <c r="S19" i="5"/>
  <c r="U19" i="5"/>
  <c r="T19" i="5"/>
  <c r="V19" i="5"/>
  <c r="W19" i="5"/>
  <c r="Y19" i="5"/>
  <c r="Z19" i="5"/>
  <c r="AB19" i="5"/>
  <c r="AC19" i="5"/>
  <c r="AE19" i="5"/>
  <c r="AF19" i="5"/>
  <c r="AG19" i="5"/>
  <c r="AH19" i="5"/>
  <c r="AI19" i="5"/>
  <c r="D20" i="5"/>
  <c r="E20" i="5"/>
  <c r="F20" i="5"/>
  <c r="G20" i="5"/>
  <c r="I20" i="5"/>
  <c r="H20" i="5"/>
  <c r="J20" i="5"/>
  <c r="K20" i="5"/>
  <c r="M20" i="5"/>
  <c r="O20" i="5"/>
  <c r="N20" i="5"/>
  <c r="P20" i="5"/>
  <c r="Q20" i="5"/>
  <c r="S20" i="5"/>
  <c r="T20" i="5"/>
  <c r="V20" i="5"/>
  <c r="W20" i="5"/>
  <c r="Y20" i="5"/>
  <c r="Z20" i="5"/>
  <c r="AA20" i="5"/>
  <c r="AB20" i="5"/>
  <c r="AD20" i="5"/>
  <c r="AC20" i="5"/>
  <c r="AE20" i="5"/>
  <c r="AF20" i="5"/>
  <c r="AH20" i="5"/>
  <c r="AJ20" i="5"/>
  <c r="AI20" i="5"/>
  <c r="D21" i="5"/>
  <c r="F21" i="5"/>
  <c r="E21" i="5"/>
  <c r="G21" i="5"/>
  <c r="H21" i="5"/>
  <c r="I21" i="5"/>
  <c r="J21" i="5"/>
  <c r="K21" i="5"/>
  <c r="M21" i="5"/>
  <c r="N21" i="5"/>
  <c r="P21" i="5"/>
  <c r="Q21" i="5"/>
  <c r="R21" i="5"/>
  <c r="S21" i="5"/>
  <c r="U21" i="5"/>
  <c r="T21" i="5"/>
  <c r="V21" i="5"/>
  <c r="W21" i="5"/>
  <c r="Y21" i="5"/>
  <c r="Z21" i="5"/>
  <c r="AB21" i="5"/>
  <c r="AC21" i="5"/>
  <c r="AD21" i="5"/>
  <c r="AE21" i="5"/>
  <c r="AF21" i="5"/>
  <c r="AG21" i="5"/>
  <c r="AH21" i="5"/>
  <c r="AJ21" i="5"/>
  <c r="AI21" i="5"/>
  <c r="D22" i="5"/>
  <c r="E22" i="5"/>
  <c r="C22" i="5"/>
  <c r="G22" i="5"/>
  <c r="H22" i="5"/>
  <c r="J22" i="5"/>
  <c r="K22" i="5"/>
  <c r="L22" i="5"/>
  <c r="M22" i="5"/>
  <c r="N22" i="5"/>
  <c r="P22" i="5"/>
  <c r="B22" i="5"/>
  <c r="Q22" i="5"/>
  <c r="S22" i="5"/>
  <c r="T22" i="5"/>
  <c r="U22" i="5"/>
  <c r="V22" i="5"/>
  <c r="X22" i="5"/>
  <c r="W22" i="5"/>
  <c r="Y22" i="5"/>
  <c r="Z22" i="5"/>
  <c r="AA22" i="5"/>
  <c r="AB22" i="5"/>
  <c r="AD22" i="5"/>
  <c r="AC22" i="5"/>
  <c r="AE22" i="5"/>
  <c r="AF22" i="5"/>
  <c r="AH22" i="5"/>
  <c r="AI22" i="5"/>
  <c r="D23" i="5"/>
  <c r="E23" i="5"/>
  <c r="G23" i="5"/>
  <c r="H23" i="5"/>
  <c r="J23" i="5"/>
  <c r="L23" i="5"/>
  <c r="K23" i="5"/>
  <c r="M23" i="5"/>
  <c r="N23" i="5"/>
  <c r="O23" i="5"/>
  <c r="P23" i="5"/>
  <c r="Q23" i="5"/>
  <c r="S23" i="5"/>
  <c r="T23" i="5"/>
  <c r="V23" i="5"/>
  <c r="X23" i="5"/>
  <c r="W23" i="5"/>
  <c r="Y23" i="5"/>
  <c r="Z23" i="5"/>
  <c r="AA23" i="5"/>
  <c r="AB23" i="5"/>
  <c r="AC23" i="5"/>
  <c r="AD23" i="5"/>
  <c r="AE23" i="5"/>
  <c r="AG23" i="5"/>
  <c r="AF23" i="5"/>
  <c r="AH23" i="5"/>
  <c r="AI23" i="5"/>
  <c r="D24" i="5"/>
  <c r="E24" i="5"/>
  <c r="G24" i="5"/>
  <c r="H24" i="5"/>
  <c r="I24" i="5"/>
  <c r="J24" i="5"/>
  <c r="L24" i="5"/>
  <c r="K24" i="5"/>
  <c r="M24" i="5"/>
  <c r="O24" i="5"/>
  <c r="N24" i="5"/>
  <c r="P24" i="5"/>
  <c r="R24" i="5"/>
  <c r="Q24" i="5"/>
  <c r="S24" i="5"/>
  <c r="S47" i="5"/>
  <c r="T24" i="5"/>
  <c r="V24" i="5"/>
  <c r="W24" i="5"/>
  <c r="Y24" i="5"/>
  <c r="AA24" i="5"/>
  <c r="Z24" i="5"/>
  <c r="AB24" i="5"/>
  <c r="AD24" i="5"/>
  <c r="AC24" i="5"/>
  <c r="AE24" i="5"/>
  <c r="AF24" i="5"/>
  <c r="AH24" i="5"/>
  <c r="AI24" i="5"/>
  <c r="AJ24" i="5"/>
  <c r="D25" i="5"/>
  <c r="E25" i="5"/>
  <c r="G25" i="5"/>
  <c r="I25" i="5"/>
  <c r="H25" i="5"/>
  <c r="J25" i="5"/>
  <c r="K25" i="5"/>
  <c r="M25" i="5"/>
  <c r="N25" i="5"/>
  <c r="P25" i="5"/>
  <c r="R25" i="5"/>
  <c r="Q25" i="5"/>
  <c r="S25" i="5"/>
  <c r="T25" i="5"/>
  <c r="V25" i="5"/>
  <c r="X25" i="5"/>
  <c r="W25" i="5"/>
  <c r="Y25" i="5"/>
  <c r="Z25" i="5"/>
  <c r="AB25" i="5"/>
  <c r="AD25" i="5"/>
  <c r="AC25" i="5"/>
  <c r="AE25" i="5"/>
  <c r="AF25" i="5"/>
  <c r="C25" i="5"/>
  <c r="AH25" i="5"/>
  <c r="AJ25" i="5"/>
  <c r="AI25" i="5"/>
  <c r="D26" i="5"/>
  <c r="E26" i="5"/>
  <c r="G26" i="5"/>
  <c r="H26" i="5"/>
  <c r="J26" i="5"/>
  <c r="K26" i="5"/>
  <c r="M26" i="5"/>
  <c r="N26" i="5"/>
  <c r="O26" i="5"/>
  <c r="P26" i="5"/>
  <c r="Q26" i="5"/>
  <c r="S26" i="5"/>
  <c r="T26" i="5"/>
  <c r="V26" i="5"/>
  <c r="W26" i="5"/>
  <c r="X26" i="5"/>
  <c r="Y26" i="5"/>
  <c r="AA26" i="5"/>
  <c r="Z26" i="5"/>
  <c r="AB26" i="5"/>
  <c r="AC26" i="5"/>
  <c r="AE26" i="5"/>
  <c r="AG26" i="5"/>
  <c r="AF26" i="5"/>
  <c r="AH26" i="5"/>
  <c r="AI26" i="5"/>
  <c r="AJ26" i="5"/>
  <c r="D27" i="5"/>
  <c r="E27" i="5"/>
  <c r="F27" i="5"/>
  <c r="G27" i="5"/>
  <c r="H27" i="5"/>
  <c r="J27" i="5"/>
  <c r="K27" i="5"/>
  <c r="M27" i="5"/>
  <c r="N27" i="5"/>
  <c r="P27" i="5"/>
  <c r="Q27" i="5"/>
  <c r="R27" i="5"/>
  <c r="S27" i="5"/>
  <c r="U27" i="5"/>
  <c r="T27" i="5"/>
  <c r="V27" i="5"/>
  <c r="X27" i="5"/>
  <c r="W27" i="5"/>
  <c r="Y27" i="5"/>
  <c r="Z27" i="5"/>
  <c r="AA27" i="5"/>
  <c r="AB27" i="5"/>
  <c r="AD27" i="5"/>
  <c r="AC27" i="5"/>
  <c r="AE27" i="5"/>
  <c r="AF27" i="5"/>
  <c r="AH27" i="5"/>
  <c r="AI27" i="5"/>
  <c r="D28" i="5"/>
  <c r="E28" i="5"/>
  <c r="G28" i="5"/>
  <c r="H28" i="5"/>
  <c r="J28" i="5"/>
  <c r="K28" i="5"/>
  <c r="L28" i="5"/>
  <c r="M28" i="5"/>
  <c r="O28" i="5"/>
  <c r="N28" i="5"/>
  <c r="P28" i="5"/>
  <c r="Q28" i="5"/>
  <c r="R28" i="5"/>
  <c r="S28" i="5"/>
  <c r="U28" i="5"/>
  <c r="T28" i="5"/>
  <c r="V28" i="5"/>
  <c r="W28" i="5"/>
  <c r="Y28" i="5"/>
  <c r="AA28" i="5"/>
  <c r="Z28" i="5"/>
  <c r="AB28" i="5"/>
  <c r="AC28" i="5"/>
  <c r="AE28" i="5"/>
  <c r="AF28" i="5"/>
  <c r="AH28" i="5"/>
  <c r="AJ28" i="5"/>
  <c r="AI28" i="5"/>
  <c r="D29" i="5"/>
  <c r="F29" i="5"/>
  <c r="E29" i="5"/>
  <c r="G29" i="5"/>
  <c r="H29" i="5"/>
  <c r="I29" i="5"/>
  <c r="J29" i="5"/>
  <c r="K29" i="5"/>
  <c r="M29" i="5"/>
  <c r="N29" i="5"/>
  <c r="P29" i="5"/>
  <c r="Q29" i="5"/>
  <c r="S29" i="5"/>
  <c r="T29" i="5"/>
  <c r="U29" i="5"/>
  <c r="V29" i="5"/>
  <c r="X29" i="5"/>
  <c r="W29" i="5"/>
  <c r="Y29" i="5"/>
  <c r="AA29" i="5"/>
  <c r="Z29" i="5"/>
  <c r="AB29" i="5"/>
  <c r="AD29" i="5"/>
  <c r="AC29" i="5"/>
  <c r="AE29" i="5"/>
  <c r="AF29" i="5"/>
  <c r="AH29" i="5"/>
  <c r="AJ29" i="5"/>
  <c r="AI29" i="5"/>
  <c r="D30" i="5"/>
  <c r="F30" i="5"/>
  <c r="E30" i="5"/>
  <c r="G30" i="5"/>
  <c r="H30" i="5"/>
  <c r="I30" i="5"/>
  <c r="J30" i="5"/>
  <c r="L30" i="5"/>
  <c r="K30" i="5"/>
  <c r="M30" i="5"/>
  <c r="O30" i="5"/>
  <c r="N30" i="5"/>
  <c r="P30" i="5"/>
  <c r="Q30" i="5"/>
  <c r="S30" i="5"/>
  <c r="T30" i="5"/>
  <c r="U30" i="5"/>
  <c r="V30" i="5"/>
  <c r="W30" i="5"/>
  <c r="Y30" i="5"/>
  <c r="Z30" i="5"/>
  <c r="AB30" i="5"/>
  <c r="AC30" i="5"/>
  <c r="AE30" i="5"/>
  <c r="AG30" i="5"/>
  <c r="AF30" i="5"/>
  <c r="AH30" i="5"/>
  <c r="AJ30" i="5"/>
  <c r="AI30" i="5"/>
  <c r="D31" i="5"/>
  <c r="E31" i="5"/>
  <c r="G31" i="5"/>
  <c r="H31" i="5"/>
  <c r="J31" i="5"/>
  <c r="K31" i="5"/>
  <c r="M31" i="5"/>
  <c r="N31" i="5"/>
  <c r="O31" i="5"/>
  <c r="P31" i="5"/>
  <c r="Q31" i="5"/>
  <c r="R31" i="5"/>
  <c r="S31" i="5"/>
  <c r="U31" i="5"/>
  <c r="T31" i="5"/>
  <c r="V31" i="5"/>
  <c r="W31" i="5"/>
  <c r="Y31" i="5"/>
  <c r="Z31" i="5"/>
  <c r="AB31" i="5"/>
  <c r="AC31" i="5"/>
  <c r="AD31" i="5"/>
  <c r="AE31" i="5"/>
  <c r="AG31" i="5"/>
  <c r="AF31" i="5"/>
  <c r="AH31" i="5"/>
  <c r="AJ31" i="5"/>
  <c r="AI31" i="5"/>
  <c r="D32" i="5"/>
  <c r="E32" i="5"/>
  <c r="G32" i="5"/>
  <c r="H32" i="5"/>
  <c r="J32" i="5"/>
  <c r="K32" i="5"/>
  <c r="L32" i="5"/>
  <c r="M32" i="5"/>
  <c r="O32" i="5"/>
  <c r="N32" i="5"/>
  <c r="P32" i="5"/>
  <c r="Q32" i="5"/>
  <c r="S32" i="5"/>
  <c r="U32" i="5"/>
  <c r="T32" i="5"/>
  <c r="V32" i="5"/>
  <c r="W32" i="5"/>
  <c r="Y32" i="5"/>
  <c r="Z32" i="5"/>
  <c r="AB32" i="5"/>
  <c r="AD32" i="5"/>
  <c r="AC32" i="5"/>
  <c r="AE32" i="5"/>
  <c r="AF32" i="5"/>
  <c r="AH32" i="5"/>
  <c r="AJ32" i="5"/>
  <c r="AI32" i="5"/>
  <c r="D33" i="5"/>
  <c r="E33" i="5"/>
  <c r="G33" i="5"/>
  <c r="H33" i="5"/>
  <c r="I33" i="5"/>
  <c r="J33" i="5"/>
  <c r="L33" i="5"/>
  <c r="K33" i="5"/>
  <c r="M33" i="5"/>
  <c r="N33" i="5"/>
  <c r="P33" i="5"/>
  <c r="Q33" i="5"/>
  <c r="S33" i="5"/>
  <c r="T33" i="5"/>
  <c r="U33" i="5"/>
  <c r="V33" i="5"/>
  <c r="X33" i="5"/>
  <c r="W33" i="5"/>
  <c r="Y33" i="5"/>
  <c r="Z33" i="5"/>
  <c r="AB33" i="5"/>
  <c r="AC33" i="5"/>
  <c r="AE33" i="5"/>
  <c r="AF33" i="5"/>
  <c r="AH33" i="5"/>
  <c r="AI33" i="5"/>
  <c r="AJ33" i="5"/>
  <c r="D34" i="5"/>
  <c r="E34" i="5"/>
  <c r="G34" i="5"/>
  <c r="I34" i="5"/>
  <c r="H34" i="5"/>
  <c r="J34" i="5"/>
  <c r="K34" i="5"/>
  <c r="L34" i="5"/>
  <c r="M34" i="5"/>
  <c r="N34" i="5"/>
  <c r="O34" i="5"/>
  <c r="P34" i="5"/>
  <c r="Q34" i="5"/>
  <c r="S34" i="5"/>
  <c r="T34" i="5"/>
  <c r="V34" i="5"/>
  <c r="X34" i="5"/>
  <c r="W34" i="5"/>
  <c r="Y34" i="5"/>
  <c r="Z34" i="5"/>
  <c r="AA34" i="5"/>
  <c r="AB34" i="5"/>
  <c r="AC34" i="5"/>
  <c r="AE34" i="5"/>
  <c r="AG34" i="5"/>
  <c r="AF34" i="5"/>
  <c r="AH34" i="5"/>
  <c r="AI34" i="5"/>
  <c r="AJ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A35" i="5"/>
  <c r="AB35" i="5"/>
  <c r="AC35" i="5"/>
  <c r="AE35" i="5"/>
  <c r="AF35" i="5"/>
  <c r="AG35" i="5"/>
  <c r="AH35" i="5"/>
  <c r="AI35" i="5"/>
  <c r="D36" i="5"/>
  <c r="F36" i="5"/>
  <c r="E36" i="5"/>
  <c r="G36" i="5"/>
  <c r="H36" i="5"/>
  <c r="J36" i="5"/>
  <c r="L36" i="5"/>
  <c r="K36" i="5"/>
  <c r="M36" i="5"/>
  <c r="N36" i="5"/>
  <c r="P36" i="5"/>
  <c r="R36" i="5"/>
  <c r="Q36" i="5"/>
  <c r="S36" i="5"/>
  <c r="T36" i="5"/>
  <c r="U36" i="5"/>
  <c r="V36" i="5"/>
  <c r="W36" i="5"/>
  <c r="Y36" i="5"/>
  <c r="Z36" i="5"/>
  <c r="AB36" i="5"/>
  <c r="AC36" i="5"/>
  <c r="AD36" i="5"/>
  <c r="AE36" i="5"/>
  <c r="AG36" i="5"/>
  <c r="AF36" i="5"/>
  <c r="AH36" i="5"/>
  <c r="AI36" i="5"/>
  <c r="D37" i="5"/>
  <c r="E37" i="5"/>
  <c r="G37" i="5"/>
  <c r="H37" i="5"/>
  <c r="J37" i="5"/>
  <c r="K37" i="5"/>
  <c r="M37" i="5"/>
  <c r="N37" i="5"/>
  <c r="O37" i="5"/>
  <c r="P37" i="5"/>
  <c r="Q37" i="5"/>
  <c r="S37" i="5"/>
  <c r="T37" i="5"/>
  <c r="V37" i="5"/>
  <c r="X37" i="5"/>
  <c r="W37" i="5"/>
  <c r="Y37" i="5"/>
  <c r="Z37" i="5"/>
  <c r="AA37" i="5"/>
  <c r="AB37" i="5"/>
  <c r="AC37" i="5"/>
  <c r="AD37" i="5"/>
  <c r="AE37" i="5"/>
  <c r="AG37" i="5"/>
  <c r="AF37" i="5"/>
  <c r="AH37" i="5"/>
  <c r="AI37" i="5"/>
  <c r="D38" i="5"/>
  <c r="E38" i="5"/>
  <c r="G38" i="5"/>
  <c r="H38" i="5"/>
  <c r="J38" i="5"/>
  <c r="K38" i="5"/>
  <c r="M38" i="5"/>
  <c r="N38" i="5"/>
  <c r="O38" i="5"/>
  <c r="P38" i="5"/>
  <c r="Q38" i="5"/>
  <c r="S38" i="5"/>
  <c r="T38" i="5"/>
  <c r="V38" i="5"/>
  <c r="W38" i="5"/>
  <c r="X38" i="5"/>
  <c r="Y38" i="5"/>
  <c r="AA38" i="5"/>
  <c r="Z38" i="5"/>
  <c r="AB38" i="5"/>
  <c r="AD38" i="5"/>
  <c r="AC38" i="5"/>
  <c r="AE38" i="5"/>
  <c r="AF38" i="5"/>
  <c r="AH38" i="5"/>
  <c r="AI38" i="5"/>
  <c r="D39" i="5"/>
  <c r="E39" i="5"/>
  <c r="F39" i="5"/>
  <c r="G39" i="5"/>
  <c r="I39" i="5"/>
  <c r="H39" i="5"/>
  <c r="J39" i="5"/>
  <c r="K39" i="5"/>
  <c r="M39" i="5"/>
  <c r="O39" i="5"/>
  <c r="N39" i="5"/>
  <c r="P39" i="5"/>
  <c r="Q39" i="5"/>
  <c r="R39" i="5"/>
  <c r="S39" i="5"/>
  <c r="T39" i="5"/>
  <c r="U39" i="5"/>
  <c r="V39" i="5"/>
  <c r="X39" i="5"/>
  <c r="W39" i="5"/>
  <c r="Y39" i="5"/>
  <c r="Z39" i="5"/>
  <c r="AB39" i="5"/>
  <c r="AC39" i="5"/>
  <c r="AE39" i="5"/>
  <c r="AF39" i="5"/>
  <c r="AG39" i="5"/>
  <c r="AH39" i="5"/>
  <c r="AI39" i="5"/>
  <c r="D40" i="5"/>
  <c r="E40" i="5"/>
  <c r="G40" i="5"/>
  <c r="H40" i="5"/>
  <c r="I40" i="5"/>
  <c r="J40" i="5"/>
  <c r="K40" i="5"/>
  <c r="M40" i="5"/>
  <c r="N40" i="5"/>
  <c r="P40" i="5"/>
  <c r="R40" i="5"/>
  <c r="Q40" i="5"/>
  <c r="S40" i="5"/>
  <c r="T40" i="5"/>
  <c r="V40" i="5"/>
  <c r="X40" i="5"/>
  <c r="W40" i="5"/>
  <c r="Y40" i="5"/>
  <c r="Z40" i="5"/>
  <c r="AB40" i="5"/>
  <c r="AC40" i="5"/>
  <c r="AE40" i="5"/>
  <c r="AG40" i="5"/>
  <c r="AF40" i="5"/>
  <c r="AH40" i="5"/>
  <c r="AI40" i="5"/>
  <c r="AJ40" i="5"/>
  <c r="D41" i="5"/>
  <c r="E41" i="5"/>
  <c r="G41" i="5"/>
  <c r="H41" i="5"/>
  <c r="J41" i="5"/>
  <c r="L41" i="5"/>
  <c r="K41" i="5"/>
  <c r="M41" i="5"/>
  <c r="N41" i="5"/>
  <c r="P41" i="5"/>
  <c r="Q41" i="5"/>
  <c r="S41" i="5"/>
  <c r="T41" i="5"/>
  <c r="V41" i="5"/>
  <c r="X41" i="5"/>
  <c r="W41" i="5"/>
  <c r="Y41" i="5"/>
  <c r="Z41" i="5"/>
  <c r="AA41" i="5"/>
  <c r="AB41" i="5"/>
  <c r="AD41" i="5"/>
  <c r="AC41" i="5"/>
  <c r="AE41" i="5"/>
  <c r="AG41" i="5"/>
  <c r="AF41" i="5"/>
  <c r="AH41" i="5"/>
  <c r="AI41" i="5"/>
  <c r="D42" i="5"/>
  <c r="E42" i="5"/>
  <c r="G42" i="5"/>
  <c r="H42" i="5"/>
  <c r="J42" i="5"/>
  <c r="K42" i="5"/>
  <c r="M42" i="5"/>
  <c r="N42" i="5"/>
  <c r="O42" i="5"/>
  <c r="P42" i="5"/>
  <c r="R42" i="5"/>
  <c r="Q42" i="5"/>
  <c r="S42" i="5"/>
  <c r="T42" i="5"/>
  <c r="V42" i="5"/>
  <c r="W42" i="5"/>
  <c r="Y42" i="5"/>
  <c r="Z42" i="5"/>
  <c r="AA42" i="5"/>
  <c r="AB42" i="5"/>
  <c r="AC42" i="5"/>
  <c r="AE42" i="5"/>
  <c r="AF42" i="5"/>
  <c r="AH42" i="5"/>
  <c r="AI42" i="5"/>
  <c r="AJ42" i="5"/>
  <c r="D43" i="5"/>
  <c r="E43" i="5"/>
  <c r="G43" i="5"/>
  <c r="H43" i="5"/>
  <c r="I43" i="5"/>
  <c r="J43" i="5"/>
  <c r="L43" i="5"/>
  <c r="K43" i="5"/>
  <c r="M43" i="5"/>
  <c r="N43" i="5"/>
  <c r="P43" i="5"/>
  <c r="Q43" i="5"/>
  <c r="S43" i="5"/>
  <c r="T43" i="5"/>
  <c r="U43" i="5"/>
  <c r="V43" i="5"/>
  <c r="W43" i="5"/>
  <c r="X43" i="5"/>
  <c r="Y43" i="5"/>
  <c r="AA43" i="5"/>
  <c r="Z43" i="5"/>
  <c r="AB43" i="5"/>
  <c r="AC43" i="5"/>
  <c r="AE43" i="5"/>
  <c r="AG43" i="5"/>
  <c r="AF43" i="5"/>
  <c r="AH43" i="5"/>
  <c r="AI43" i="5"/>
  <c r="D44" i="5"/>
  <c r="E44" i="5"/>
  <c r="F44" i="5"/>
  <c r="G44" i="5"/>
  <c r="I44" i="5"/>
  <c r="H44" i="5"/>
  <c r="J44" i="5"/>
  <c r="L44" i="5"/>
  <c r="K44" i="5"/>
  <c r="M44" i="5"/>
  <c r="N44" i="5"/>
  <c r="P44" i="5"/>
  <c r="R44" i="5"/>
  <c r="Q44" i="5"/>
  <c r="S44" i="5"/>
  <c r="T44" i="5"/>
  <c r="U44" i="5"/>
  <c r="V44" i="5"/>
  <c r="W44" i="5"/>
  <c r="Y44" i="5"/>
  <c r="Z44" i="5"/>
  <c r="AB44" i="5"/>
  <c r="AC44" i="5"/>
  <c r="AD44" i="5"/>
  <c r="AE44" i="5"/>
  <c r="AF44" i="5"/>
  <c r="AH44" i="5"/>
  <c r="AI44" i="5"/>
  <c r="D45" i="5"/>
  <c r="E45" i="5"/>
  <c r="G45" i="5"/>
  <c r="H45" i="5"/>
  <c r="I45" i="5"/>
  <c r="J45" i="5"/>
  <c r="K45" i="5"/>
  <c r="L45" i="5"/>
  <c r="M45" i="5"/>
  <c r="O45" i="5"/>
  <c r="N45" i="5"/>
  <c r="P45" i="5"/>
  <c r="Q45" i="5"/>
  <c r="S45" i="5"/>
  <c r="T45" i="5"/>
  <c r="V45" i="5"/>
  <c r="W45" i="5"/>
  <c r="X45" i="5"/>
  <c r="Y45" i="5"/>
  <c r="Z45" i="5"/>
  <c r="AB45" i="5"/>
  <c r="AC45" i="5"/>
  <c r="AD45" i="5"/>
  <c r="AE45" i="5"/>
  <c r="AF45" i="5"/>
  <c r="AG45" i="5"/>
  <c r="AH45" i="5"/>
  <c r="AI45" i="5"/>
  <c r="D46" i="5"/>
  <c r="E46" i="5"/>
  <c r="G46" i="5"/>
  <c r="I46" i="5"/>
  <c r="H46" i="5"/>
  <c r="J46" i="5"/>
  <c r="K46" i="5"/>
  <c r="L46" i="5"/>
  <c r="M46" i="5"/>
  <c r="N46" i="5"/>
  <c r="O46" i="5"/>
  <c r="P46" i="5"/>
  <c r="R46" i="5"/>
  <c r="Q46" i="5"/>
  <c r="S46" i="5"/>
  <c r="T46" i="5"/>
  <c r="V46" i="5"/>
  <c r="W46" i="5"/>
  <c r="Y46" i="5"/>
  <c r="Z46" i="5"/>
  <c r="AA46" i="5"/>
  <c r="AB46" i="5"/>
  <c r="AC46" i="5"/>
  <c r="AE46" i="5"/>
  <c r="AF46" i="5"/>
  <c r="C46" i="5"/>
  <c r="AH46" i="5"/>
  <c r="AI46" i="5"/>
  <c r="AJ46" i="5"/>
  <c r="B68" i="5"/>
  <c r="G64" i="3"/>
  <c r="C68" i="5"/>
  <c r="F68" i="5"/>
  <c r="I68" i="5"/>
  <c r="L68" i="5"/>
  <c r="O68" i="5"/>
  <c r="R68" i="5"/>
  <c r="U68" i="5"/>
  <c r="X68" i="5"/>
  <c r="AA68" i="5"/>
  <c r="AD68" i="5"/>
  <c r="AG68" i="5"/>
  <c r="AJ68" i="5"/>
  <c r="B69" i="5"/>
  <c r="C69" i="5"/>
  <c r="F69" i="5"/>
  <c r="I69" i="5"/>
  <c r="L69" i="5"/>
  <c r="O69" i="5"/>
  <c r="R69" i="5"/>
  <c r="U69" i="5"/>
  <c r="X69" i="5"/>
  <c r="AA69" i="5"/>
  <c r="AD69" i="5"/>
  <c r="AG69" i="5"/>
  <c r="AJ69" i="5"/>
  <c r="B70" i="5"/>
  <c r="C70" i="5"/>
  <c r="F70" i="5"/>
  <c r="G70" i="5"/>
  <c r="I70" i="5"/>
  <c r="L70" i="5"/>
  <c r="O70" i="5"/>
  <c r="P70" i="5"/>
  <c r="R70" i="5"/>
  <c r="U70" i="5"/>
  <c r="X70" i="5"/>
  <c r="J76" i="1"/>
  <c r="Y70" i="5"/>
  <c r="AA70" i="5"/>
  <c r="AD70" i="5"/>
  <c r="AG70" i="5"/>
  <c r="AH70" i="5"/>
  <c r="AJ70" i="5"/>
  <c r="B71" i="5"/>
  <c r="C71" i="5"/>
  <c r="H67" i="3"/>
  <c r="F71" i="5"/>
  <c r="I71" i="5"/>
  <c r="L71" i="5"/>
  <c r="O71" i="5"/>
  <c r="G77" i="1"/>
  <c r="R71" i="5"/>
  <c r="U71" i="5"/>
  <c r="X71" i="5"/>
  <c r="AA71" i="5"/>
  <c r="AD71" i="5"/>
  <c r="AG71" i="5"/>
  <c r="AJ71" i="5"/>
  <c r="B72" i="5"/>
  <c r="G68" i="3"/>
  <c r="J68" i="3"/>
  <c r="K68" i="3"/>
  <c r="L68" i="3"/>
  <c r="C72" i="5"/>
  <c r="F72" i="5"/>
  <c r="I72" i="5"/>
  <c r="L72" i="5"/>
  <c r="F78" i="1"/>
  <c r="O72" i="5"/>
  <c r="R72" i="5"/>
  <c r="U72" i="5"/>
  <c r="X72" i="5"/>
  <c r="J78" i="1"/>
  <c r="AA72" i="5"/>
  <c r="AD72" i="5"/>
  <c r="AG72" i="5"/>
  <c r="AJ72" i="5"/>
  <c r="N78" i="1"/>
  <c r="B73" i="5"/>
  <c r="C73" i="5"/>
  <c r="F73" i="5"/>
  <c r="I73" i="5"/>
  <c r="E79" i="1"/>
  <c r="L73" i="5"/>
  <c r="O73" i="5"/>
  <c r="R73" i="5"/>
  <c r="U73" i="5"/>
  <c r="I79" i="1"/>
  <c r="X73" i="5"/>
  <c r="AA73" i="5"/>
  <c r="AD73" i="5"/>
  <c r="AG73" i="5"/>
  <c r="M79" i="1"/>
  <c r="AJ73" i="5"/>
  <c r="B74" i="5"/>
  <c r="C74" i="5"/>
  <c r="H70" i="3"/>
  <c r="F74" i="5"/>
  <c r="D80" i="1"/>
  <c r="I74" i="5"/>
  <c r="L74" i="5"/>
  <c r="O74" i="5"/>
  <c r="R74" i="5"/>
  <c r="H80" i="1"/>
  <c r="U74" i="5"/>
  <c r="X74" i="5"/>
  <c r="AA74" i="5"/>
  <c r="AD74" i="5"/>
  <c r="AG74" i="5"/>
  <c r="AJ74" i="5"/>
  <c r="B75" i="5"/>
  <c r="C75" i="5"/>
  <c r="H71" i="3"/>
  <c r="F75" i="5"/>
  <c r="I75" i="5"/>
  <c r="L75" i="5"/>
  <c r="O75" i="5"/>
  <c r="R75" i="5"/>
  <c r="U75" i="5"/>
  <c r="X75" i="5"/>
  <c r="AA75" i="5"/>
  <c r="AD75" i="5"/>
  <c r="AG75" i="5"/>
  <c r="AJ75" i="5"/>
  <c r="B76" i="5"/>
  <c r="G72" i="3"/>
  <c r="J72" i="3"/>
  <c r="C76" i="5"/>
  <c r="F76" i="5"/>
  <c r="I76" i="5"/>
  <c r="L76" i="5"/>
  <c r="O76" i="5"/>
  <c r="R76" i="5"/>
  <c r="U76" i="5"/>
  <c r="X76" i="5"/>
  <c r="AA76" i="5"/>
  <c r="AD76" i="5"/>
  <c r="AG76" i="5"/>
  <c r="AJ76" i="5"/>
  <c r="B77" i="5"/>
  <c r="C77" i="5"/>
  <c r="F77" i="5"/>
  <c r="I77" i="5"/>
  <c r="L77" i="5"/>
  <c r="O77" i="5"/>
  <c r="R77" i="5"/>
  <c r="U77" i="5"/>
  <c r="X77" i="5"/>
  <c r="AA77" i="5"/>
  <c r="AD77" i="5"/>
  <c r="AG77" i="5"/>
  <c r="AJ77" i="5"/>
  <c r="B78" i="5"/>
  <c r="C78" i="5"/>
  <c r="F78" i="5"/>
  <c r="I78" i="5"/>
  <c r="L78" i="5"/>
  <c r="O78" i="5"/>
  <c r="R78" i="5"/>
  <c r="U78" i="5"/>
  <c r="X78" i="5"/>
  <c r="AA78" i="5"/>
  <c r="AD78" i="5"/>
  <c r="AG78" i="5"/>
  <c r="AJ78" i="5"/>
  <c r="B79" i="5"/>
  <c r="C79" i="5"/>
  <c r="H75" i="3"/>
  <c r="F79" i="5"/>
  <c r="I79" i="5"/>
  <c r="L79" i="5"/>
  <c r="O79" i="5"/>
  <c r="R79" i="5"/>
  <c r="U79" i="5"/>
  <c r="X79" i="5"/>
  <c r="AA79" i="5"/>
  <c r="AD79" i="5"/>
  <c r="AG79" i="5"/>
  <c r="AJ79" i="5"/>
  <c r="B80" i="5"/>
  <c r="C80" i="5"/>
  <c r="F80" i="5"/>
  <c r="I80" i="5"/>
  <c r="L80" i="5"/>
  <c r="O80" i="5"/>
  <c r="R80" i="5"/>
  <c r="U80" i="5"/>
  <c r="X80" i="5"/>
  <c r="AA80" i="5"/>
  <c r="AD80" i="5"/>
  <c r="AG80" i="5"/>
  <c r="AJ80" i="5"/>
  <c r="B81" i="5"/>
  <c r="C81" i="5"/>
  <c r="F81" i="5"/>
  <c r="I81" i="5"/>
  <c r="E87" i="1"/>
  <c r="L81" i="5"/>
  <c r="O81" i="5"/>
  <c r="R81" i="5"/>
  <c r="U81" i="5"/>
  <c r="I87" i="1"/>
  <c r="X81" i="5"/>
  <c r="AA81" i="5"/>
  <c r="AD81" i="5"/>
  <c r="AG81" i="5"/>
  <c r="M87" i="1"/>
  <c r="AJ81" i="5"/>
  <c r="B82" i="5"/>
  <c r="C82" i="5"/>
  <c r="H78" i="3"/>
  <c r="F82" i="5"/>
  <c r="D88" i="1"/>
  <c r="I82" i="5"/>
  <c r="L82" i="5"/>
  <c r="O82" i="5"/>
  <c r="R82" i="5"/>
  <c r="H88" i="1"/>
  <c r="U82" i="5"/>
  <c r="X82" i="5"/>
  <c r="AA82" i="5"/>
  <c r="AD82" i="5"/>
  <c r="L88" i="1"/>
  <c r="AG82" i="5"/>
  <c r="AJ82" i="5"/>
  <c r="B83" i="5"/>
  <c r="G79" i="3"/>
  <c r="C83" i="5"/>
  <c r="H79" i="3"/>
  <c r="F83" i="5"/>
  <c r="I83" i="5"/>
  <c r="L83" i="5"/>
  <c r="O83" i="5"/>
  <c r="G89" i="1"/>
  <c r="R83" i="5"/>
  <c r="U83" i="5"/>
  <c r="X83" i="5"/>
  <c r="AA83" i="5"/>
  <c r="K89" i="1"/>
  <c r="AD83" i="5"/>
  <c r="AG83" i="5"/>
  <c r="AJ83" i="5"/>
  <c r="B84" i="5"/>
  <c r="G80" i="3"/>
  <c r="C84" i="5"/>
  <c r="F84" i="5"/>
  <c r="I84" i="5"/>
  <c r="L84" i="5"/>
  <c r="O84" i="5"/>
  <c r="R84" i="5"/>
  <c r="U84" i="5"/>
  <c r="X84" i="5"/>
  <c r="AA84" i="5"/>
  <c r="AD84" i="5"/>
  <c r="AG84" i="5"/>
  <c r="AJ84" i="5"/>
  <c r="B85" i="5"/>
  <c r="C85" i="5"/>
  <c r="F85" i="5"/>
  <c r="I85" i="5"/>
  <c r="L85" i="5"/>
  <c r="O85" i="5"/>
  <c r="R85" i="5"/>
  <c r="U85" i="5"/>
  <c r="X85" i="5"/>
  <c r="AA85" i="5"/>
  <c r="AD85" i="5"/>
  <c r="AG85" i="5"/>
  <c r="AJ85" i="5"/>
  <c r="B86" i="5"/>
  <c r="C86" i="5"/>
  <c r="H82" i="3"/>
  <c r="F86" i="5"/>
  <c r="I86" i="5"/>
  <c r="L86" i="5"/>
  <c r="O86" i="5"/>
  <c r="R86" i="5"/>
  <c r="U86" i="5"/>
  <c r="X86" i="5"/>
  <c r="AA86" i="5"/>
  <c r="AD86" i="5"/>
  <c r="AG86" i="5"/>
  <c r="AJ86" i="5"/>
  <c r="B87" i="5"/>
  <c r="C87" i="5"/>
  <c r="F87" i="5"/>
  <c r="I87" i="5"/>
  <c r="L87" i="5"/>
  <c r="O87" i="5"/>
  <c r="R87" i="5"/>
  <c r="U87" i="5"/>
  <c r="X87" i="5"/>
  <c r="AA87" i="5"/>
  <c r="AD87" i="5"/>
  <c r="AG87" i="5"/>
  <c r="AJ87" i="5"/>
  <c r="B88" i="5"/>
  <c r="G84" i="3"/>
  <c r="J84" i="3"/>
  <c r="K84" i="3"/>
  <c r="L84" i="3"/>
  <c r="C88" i="5"/>
  <c r="F88" i="5"/>
  <c r="I88" i="5"/>
  <c r="L88" i="5"/>
  <c r="O88" i="5"/>
  <c r="R88" i="5"/>
  <c r="U88" i="5"/>
  <c r="X88" i="5"/>
  <c r="AA88" i="5"/>
  <c r="AD88" i="5"/>
  <c r="AG88" i="5"/>
  <c r="AJ88" i="5"/>
  <c r="B89" i="5"/>
  <c r="C89" i="5"/>
  <c r="F89" i="5"/>
  <c r="I89" i="5"/>
  <c r="E95" i="1"/>
  <c r="L89" i="5"/>
  <c r="O89" i="5"/>
  <c r="R89" i="5"/>
  <c r="U89" i="5"/>
  <c r="I95" i="1"/>
  <c r="X89" i="5"/>
  <c r="AA89" i="5"/>
  <c r="AD89" i="5"/>
  <c r="AG89" i="5"/>
  <c r="M95" i="1"/>
  <c r="AJ89" i="5"/>
  <c r="B90" i="5"/>
  <c r="C90" i="5"/>
  <c r="F90" i="5"/>
  <c r="D96" i="1"/>
  <c r="I90" i="5"/>
  <c r="L90" i="5"/>
  <c r="O90" i="5"/>
  <c r="R90" i="5"/>
  <c r="H96" i="1"/>
  <c r="U90" i="5"/>
  <c r="X90" i="5"/>
  <c r="AA90" i="5"/>
  <c r="AD90" i="5"/>
  <c r="L96" i="1"/>
  <c r="AG90" i="5"/>
  <c r="AJ90" i="5"/>
  <c r="B91" i="5"/>
  <c r="G87" i="3"/>
  <c r="C91" i="5"/>
  <c r="H87" i="3"/>
  <c r="F91" i="5"/>
  <c r="I91" i="5"/>
  <c r="L91" i="5"/>
  <c r="O91" i="5"/>
  <c r="G97" i="1"/>
  <c r="R91" i="5"/>
  <c r="U91" i="5"/>
  <c r="X91" i="5"/>
  <c r="AA91" i="5"/>
  <c r="K97" i="1"/>
  <c r="AD91" i="5"/>
  <c r="AG91" i="5"/>
  <c r="AJ91" i="5"/>
  <c r="B92" i="5"/>
  <c r="G88" i="3"/>
  <c r="C92" i="5"/>
  <c r="F92" i="5"/>
  <c r="I92" i="5"/>
  <c r="L92" i="5"/>
  <c r="O92" i="5"/>
  <c r="R92" i="5"/>
  <c r="U92" i="5"/>
  <c r="X92" i="5"/>
  <c r="AA92" i="5"/>
  <c r="AD92" i="5"/>
  <c r="AG92" i="5"/>
  <c r="AJ92" i="5"/>
  <c r="B93" i="5"/>
  <c r="C93" i="5"/>
  <c r="F93" i="5"/>
  <c r="I93" i="5"/>
  <c r="L93" i="5"/>
  <c r="O93" i="5"/>
  <c r="R93" i="5"/>
  <c r="U93" i="5"/>
  <c r="X93" i="5"/>
  <c r="AA93" i="5"/>
  <c r="AD93" i="5"/>
  <c r="AG93" i="5"/>
  <c r="AJ93" i="5"/>
  <c r="B94" i="5"/>
  <c r="C94" i="5"/>
  <c r="H90" i="3"/>
  <c r="F94" i="5"/>
  <c r="I94" i="5"/>
  <c r="L94" i="5"/>
  <c r="O94" i="5"/>
  <c r="R94" i="5"/>
  <c r="U94" i="5"/>
  <c r="X94" i="5"/>
  <c r="AA94" i="5"/>
  <c r="AD94" i="5"/>
  <c r="AG94" i="5"/>
  <c r="AJ94" i="5"/>
  <c r="B95" i="5"/>
  <c r="G91" i="3"/>
  <c r="C95" i="5"/>
  <c r="H91" i="3"/>
  <c r="J91" i="3"/>
  <c r="K91" i="3"/>
  <c r="L91" i="3"/>
  <c r="F95" i="5"/>
  <c r="I95" i="5"/>
  <c r="L95" i="5"/>
  <c r="O95" i="5"/>
  <c r="R95" i="5"/>
  <c r="U95" i="5"/>
  <c r="X95" i="5"/>
  <c r="AA95" i="5"/>
  <c r="AD95" i="5"/>
  <c r="AG95" i="5"/>
  <c r="AJ95" i="5"/>
  <c r="B96" i="5"/>
  <c r="C96" i="5"/>
  <c r="F96" i="5"/>
  <c r="I96" i="5"/>
  <c r="L96" i="5"/>
  <c r="O96" i="5"/>
  <c r="R96" i="5"/>
  <c r="U96" i="5"/>
  <c r="X96" i="5"/>
  <c r="AA96" i="5"/>
  <c r="AD96" i="5"/>
  <c r="AG96" i="5"/>
  <c r="AJ96" i="5"/>
  <c r="B97" i="5"/>
  <c r="C97" i="5"/>
  <c r="F97" i="5"/>
  <c r="I97" i="5"/>
  <c r="E103" i="1"/>
  <c r="L97" i="5"/>
  <c r="O97" i="5"/>
  <c r="R97" i="5"/>
  <c r="U97" i="5"/>
  <c r="I103" i="1"/>
  <c r="X97" i="5"/>
  <c r="AA97" i="5"/>
  <c r="AD97" i="5"/>
  <c r="AG97" i="5"/>
  <c r="M103" i="1"/>
  <c r="AJ97" i="5"/>
  <c r="B98" i="5"/>
  <c r="C98" i="5"/>
  <c r="H94" i="3"/>
  <c r="F98" i="5"/>
  <c r="D104" i="1"/>
  <c r="I98" i="5"/>
  <c r="L98" i="5"/>
  <c r="O98" i="5"/>
  <c r="R98" i="5"/>
  <c r="H104" i="1"/>
  <c r="U98" i="5"/>
  <c r="X98" i="5"/>
  <c r="AA98" i="5"/>
  <c r="AD98" i="5"/>
  <c r="L104" i="1"/>
  <c r="AG98" i="5"/>
  <c r="AJ98" i="5"/>
  <c r="B99" i="5"/>
  <c r="G95" i="3"/>
  <c r="C99" i="5"/>
  <c r="H95" i="3"/>
  <c r="F99" i="5"/>
  <c r="I99" i="5"/>
  <c r="L99" i="5"/>
  <c r="O99" i="5"/>
  <c r="G105" i="1"/>
  <c r="R99" i="5"/>
  <c r="U99" i="5"/>
  <c r="X99" i="5"/>
  <c r="AA99" i="5"/>
  <c r="K105" i="1"/>
  <c r="AD99" i="5"/>
  <c r="AG99" i="5"/>
  <c r="AJ99" i="5"/>
  <c r="B100" i="5"/>
  <c r="G96" i="3"/>
  <c r="J96" i="3"/>
  <c r="C100" i="5"/>
  <c r="F100" i="5"/>
  <c r="I100" i="5"/>
  <c r="L100" i="5"/>
  <c r="O100" i="5"/>
  <c r="R100" i="5"/>
  <c r="U100" i="5"/>
  <c r="X100" i="5"/>
  <c r="AA100" i="5"/>
  <c r="AD100" i="5"/>
  <c r="AG100" i="5"/>
  <c r="AJ100" i="5"/>
  <c r="B101" i="5"/>
  <c r="C101" i="5"/>
  <c r="F101" i="5"/>
  <c r="I101" i="5"/>
  <c r="L101" i="5"/>
  <c r="O101" i="5"/>
  <c r="R101" i="5"/>
  <c r="U101" i="5"/>
  <c r="X101" i="5"/>
  <c r="AA101" i="5"/>
  <c r="AD101" i="5"/>
  <c r="AG101" i="5"/>
  <c r="AJ101" i="5"/>
  <c r="B102" i="5"/>
  <c r="C102" i="5"/>
  <c r="H98" i="3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H99" i="3"/>
  <c r="F103" i="5"/>
  <c r="I103" i="5"/>
  <c r="L103" i="5"/>
  <c r="O103" i="5"/>
  <c r="R103" i="5"/>
  <c r="U103" i="5"/>
  <c r="X103" i="5"/>
  <c r="AA103" i="5"/>
  <c r="AD103" i="5"/>
  <c r="AG103" i="5"/>
  <c r="AJ103" i="5"/>
  <c r="B104" i="5"/>
  <c r="G100" i="3"/>
  <c r="J100" i="3"/>
  <c r="C104" i="5"/>
  <c r="F104" i="5"/>
  <c r="G104" i="5"/>
  <c r="I104" i="5"/>
  <c r="E110" i="1"/>
  <c r="L104" i="5"/>
  <c r="O104" i="5"/>
  <c r="R104" i="5"/>
  <c r="U104" i="5"/>
  <c r="I110" i="1"/>
  <c r="X104" i="5"/>
  <c r="AA104" i="5"/>
  <c r="AC104" i="5"/>
  <c r="AD104" i="5"/>
  <c r="L110" i="1"/>
  <c r="AG104" i="5"/>
  <c r="AJ104" i="5"/>
  <c r="B105" i="5"/>
  <c r="G101" i="3"/>
  <c r="C105" i="5"/>
  <c r="H101" i="3"/>
  <c r="F105" i="5"/>
  <c r="I105" i="5"/>
  <c r="L105" i="5"/>
  <c r="O105" i="5"/>
  <c r="R105" i="5"/>
  <c r="U105" i="5"/>
  <c r="X105" i="5"/>
  <c r="AA105" i="5"/>
  <c r="AD105" i="5"/>
  <c r="AG105" i="5"/>
  <c r="AJ105" i="5"/>
  <c r="B106" i="5"/>
  <c r="D106" i="5"/>
  <c r="E106" i="5"/>
  <c r="G106" i="5"/>
  <c r="H106" i="5"/>
  <c r="J106" i="5"/>
  <c r="J109" i="5"/>
  <c r="K106" i="5"/>
  <c r="M106" i="5"/>
  <c r="N106" i="5"/>
  <c r="P106" i="5"/>
  <c r="Q106" i="5"/>
  <c r="P109" i="5"/>
  <c r="S106" i="5"/>
  <c r="T106" i="5"/>
  <c r="V106" i="5"/>
  <c r="V109" i="5"/>
  <c r="W106" i="5"/>
  <c r="Y106" i="5"/>
  <c r="Z106" i="5"/>
  <c r="AB106" i="5"/>
  <c r="AC106" i="5"/>
  <c r="AE106" i="5"/>
  <c r="AF106" i="5"/>
  <c r="AH106" i="5"/>
  <c r="AH109" i="5"/>
  <c r="AI106" i="5"/>
  <c r="M108" i="5"/>
  <c r="P108" i="5"/>
  <c r="D109" i="5"/>
  <c r="M109" i="5"/>
  <c r="Y109" i="5"/>
  <c r="AB109" i="5"/>
  <c r="B127" i="5"/>
  <c r="C127" i="5"/>
  <c r="F127" i="5"/>
  <c r="I127" i="5"/>
  <c r="L127" i="5"/>
  <c r="O127" i="5"/>
  <c r="R127" i="5"/>
  <c r="U127" i="5"/>
  <c r="X127" i="5"/>
  <c r="AA127" i="5"/>
  <c r="AD127" i="5"/>
  <c r="AG127" i="5"/>
  <c r="AJ127" i="5"/>
  <c r="B128" i="5"/>
  <c r="G116" i="3"/>
  <c r="J116" i="3"/>
  <c r="C128" i="5"/>
  <c r="F128" i="5"/>
  <c r="I128" i="5"/>
  <c r="L128" i="5"/>
  <c r="O128" i="5"/>
  <c r="R128" i="5"/>
  <c r="U128" i="5"/>
  <c r="X128" i="5"/>
  <c r="J140" i="1"/>
  <c r="AA128" i="5"/>
  <c r="AD128" i="5"/>
  <c r="AG128" i="5"/>
  <c r="AJ128" i="5"/>
  <c r="N140" i="1"/>
  <c r="B129" i="5"/>
  <c r="C129" i="5"/>
  <c r="F129" i="5"/>
  <c r="I129" i="5"/>
  <c r="E141" i="1"/>
  <c r="L129" i="5"/>
  <c r="O129" i="5"/>
  <c r="R129" i="5"/>
  <c r="U129" i="5"/>
  <c r="I141" i="1"/>
  <c r="X129" i="5"/>
  <c r="AA129" i="5"/>
  <c r="AD129" i="5"/>
  <c r="AG129" i="5"/>
  <c r="M141" i="1"/>
  <c r="AJ129" i="5"/>
  <c r="B130" i="5"/>
  <c r="C130" i="5"/>
  <c r="H118" i="3"/>
  <c r="F130" i="5"/>
  <c r="D142" i="1"/>
  <c r="I130" i="5"/>
  <c r="L130" i="5"/>
  <c r="O130" i="5"/>
  <c r="R130" i="5"/>
  <c r="H142" i="1"/>
  <c r="U130" i="5"/>
  <c r="X130" i="5"/>
  <c r="AA130" i="5"/>
  <c r="AD130" i="5"/>
  <c r="L142" i="1"/>
  <c r="AG130" i="5"/>
  <c r="AJ130" i="5"/>
  <c r="B131" i="5"/>
  <c r="C131" i="5"/>
  <c r="H119" i="3"/>
  <c r="F131" i="5"/>
  <c r="I131" i="5"/>
  <c r="L131" i="5"/>
  <c r="O131" i="5"/>
  <c r="G143" i="1"/>
  <c r="R131" i="5"/>
  <c r="U131" i="5"/>
  <c r="X131" i="5"/>
  <c r="AA131" i="5"/>
  <c r="K143" i="1"/>
  <c r="AD131" i="5"/>
  <c r="AG131" i="5"/>
  <c r="AJ131" i="5"/>
  <c r="B132" i="5"/>
  <c r="G120" i="3"/>
  <c r="J120" i="3"/>
  <c r="C132" i="5"/>
  <c r="F132" i="5"/>
  <c r="I132" i="5"/>
  <c r="L132" i="5"/>
  <c r="F144" i="1"/>
  <c r="O132" i="5"/>
  <c r="R132" i="5"/>
  <c r="U132" i="5"/>
  <c r="X132" i="5"/>
  <c r="J144" i="1"/>
  <c r="AA132" i="5"/>
  <c r="AD132" i="5"/>
  <c r="AG132" i="5"/>
  <c r="AJ132" i="5"/>
  <c r="N144" i="1"/>
  <c r="B133" i="5"/>
  <c r="C133" i="5"/>
  <c r="F133" i="5"/>
  <c r="I133" i="5"/>
  <c r="E145" i="1"/>
  <c r="L133" i="5"/>
  <c r="O133" i="5"/>
  <c r="R133" i="5"/>
  <c r="U133" i="5"/>
  <c r="I145" i="1"/>
  <c r="X133" i="5"/>
  <c r="AA133" i="5"/>
  <c r="AD133" i="5"/>
  <c r="AG133" i="5"/>
  <c r="M145" i="1"/>
  <c r="AJ133" i="5"/>
  <c r="B134" i="5"/>
  <c r="C134" i="5"/>
  <c r="F134" i="5"/>
  <c r="D146" i="1"/>
  <c r="I134" i="5"/>
  <c r="L134" i="5"/>
  <c r="O134" i="5"/>
  <c r="R134" i="5"/>
  <c r="H146" i="1"/>
  <c r="U134" i="5"/>
  <c r="X134" i="5"/>
  <c r="AA134" i="5"/>
  <c r="AD134" i="5"/>
  <c r="L146" i="1"/>
  <c r="AG134" i="5"/>
  <c r="AJ134" i="5"/>
  <c r="B135" i="5"/>
  <c r="C135" i="5"/>
  <c r="H123" i="3"/>
  <c r="F135" i="5"/>
  <c r="I135" i="5"/>
  <c r="L135" i="5"/>
  <c r="O135" i="5"/>
  <c r="G147" i="1"/>
  <c r="R135" i="5"/>
  <c r="U135" i="5"/>
  <c r="X135" i="5"/>
  <c r="AA135" i="5"/>
  <c r="K147" i="1"/>
  <c r="AD135" i="5"/>
  <c r="AG135" i="5"/>
  <c r="AJ135" i="5"/>
  <c r="B136" i="5"/>
  <c r="C136" i="5"/>
  <c r="F136" i="5"/>
  <c r="I136" i="5"/>
  <c r="L136" i="5"/>
  <c r="F148" i="1"/>
  <c r="O136" i="5"/>
  <c r="R136" i="5"/>
  <c r="U136" i="5"/>
  <c r="X136" i="5"/>
  <c r="J148" i="1"/>
  <c r="AA136" i="5"/>
  <c r="AD136" i="5"/>
  <c r="AG136" i="5"/>
  <c r="AJ136" i="5"/>
  <c r="N148" i="1"/>
  <c r="B137" i="5"/>
  <c r="C137" i="5"/>
  <c r="F137" i="5"/>
  <c r="I137" i="5"/>
  <c r="E149" i="1"/>
  <c r="L137" i="5"/>
  <c r="O137" i="5"/>
  <c r="R137" i="5"/>
  <c r="U137" i="5"/>
  <c r="I149" i="1"/>
  <c r="X137" i="5"/>
  <c r="AA137" i="5"/>
  <c r="AD137" i="5"/>
  <c r="AG137" i="5"/>
  <c r="M149" i="1"/>
  <c r="AJ137" i="5"/>
  <c r="B138" i="5"/>
  <c r="C138" i="5"/>
  <c r="H126" i="3"/>
  <c r="F138" i="5"/>
  <c r="D150" i="1"/>
  <c r="I138" i="5"/>
  <c r="L138" i="5"/>
  <c r="O138" i="5"/>
  <c r="R138" i="5"/>
  <c r="H150" i="1"/>
  <c r="U138" i="5"/>
  <c r="X138" i="5"/>
  <c r="AA138" i="5"/>
  <c r="AD138" i="5"/>
  <c r="L150" i="1"/>
  <c r="AG138" i="5"/>
  <c r="AJ138" i="5"/>
  <c r="B139" i="5"/>
  <c r="C139" i="5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G128" i="3"/>
  <c r="J128" i="3"/>
  <c r="K128" i="3"/>
  <c r="L128" i="3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C142" i="5"/>
  <c r="H130" i="3"/>
  <c r="F142" i="5"/>
  <c r="I142" i="5"/>
  <c r="L142" i="5"/>
  <c r="O142" i="5"/>
  <c r="R142" i="5"/>
  <c r="U142" i="5"/>
  <c r="X142" i="5"/>
  <c r="AA142" i="5"/>
  <c r="AD142" i="5"/>
  <c r="AG142" i="5"/>
  <c r="AJ142" i="5"/>
  <c r="B143" i="5"/>
  <c r="G131" i="3"/>
  <c r="C143" i="5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G132" i="3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C146" i="5"/>
  <c r="H134" i="3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G135" i="3"/>
  <c r="C147" i="5"/>
  <c r="H135" i="3"/>
  <c r="J135" i="3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G136" i="3"/>
  <c r="C148" i="5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C149" i="5"/>
  <c r="F149" i="5"/>
  <c r="I149" i="5"/>
  <c r="L149" i="5"/>
  <c r="O149" i="5"/>
  <c r="R149" i="5"/>
  <c r="U149" i="5"/>
  <c r="X149" i="5"/>
  <c r="AA149" i="5"/>
  <c r="AD149" i="5"/>
  <c r="AG149" i="5"/>
  <c r="AJ149" i="5"/>
  <c r="B150" i="5"/>
  <c r="C150" i="5"/>
  <c r="H138" i="3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H139" i="3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G140" i="3"/>
  <c r="J140" i="3"/>
  <c r="C152" i="5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C153" i="5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C154" i="5"/>
  <c r="H142" i="3"/>
  <c r="F154" i="5"/>
  <c r="I154" i="5"/>
  <c r="L154" i="5"/>
  <c r="O154" i="5"/>
  <c r="R154" i="5"/>
  <c r="U154" i="5"/>
  <c r="X154" i="5"/>
  <c r="AA154" i="5"/>
  <c r="AD154" i="5"/>
  <c r="AG154" i="5"/>
  <c r="AJ154" i="5"/>
  <c r="B155" i="5"/>
  <c r="C155" i="5"/>
  <c r="H143" i="3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C156" i="5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C157" i="5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C158" i="5"/>
  <c r="H146" i="3"/>
  <c r="F158" i="5"/>
  <c r="I158" i="5"/>
  <c r="L158" i="5"/>
  <c r="O158" i="5"/>
  <c r="R158" i="5"/>
  <c r="U158" i="5"/>
  <c r="X158" i="5"/>
  <c r="AA158" i="5"/>
  <c r="AD158" i="5"/>
  <c r="AG158" i="5"/>
  <c r="AJ158" i="5"/>
  <c r="B159" i="5"/>
  <c r="C159" i="5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G148" i="3"/>
  <c r="J148" i="3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C161" i="5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C162" i="5"/>
  <c r="H150" i="3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G151" i="3"/>
  <c r="C163" i="5"/>
  <c r="H151" i="3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G152" i="3"/>
  <c r="J152" i="3"/>
  <c r="C164" i="5"/>
  <c r="F164" i="5"/>
  <c r="I164" i="5"/>
  <c r="L164" i="5"/>
  <c r="O164" i="5"/>
  <c r="R164" i="5"/>
  <c r="U164" i="5"/>
  <c r="X164" i="5"/>
  <c r="AA164" i="5"/>
  <c r="AD164" i="5"/>
  <c r="AG164" i="5"/>
  <c r="AJ164" i="5"/>
  <c r="D165" i="5"/>
  <c r="D168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B168" i="5"/>
  <c r="AC165" i="5"/>
  <c r="AE165" i="5"/>
  <c r="AF165" i="5"/>
  <c r="AH165" i="5"/>
  <c r="AI165" i="5"/>
  <c r="M167" i="5"/>
  <c r="V167" i="5"/>
  <c r="J168" i="5"/>
  <c r="M168" i="5"/>
  <c r="V168" i="5"/>
  <c r="Y168" i="5"/>
  <c r="AH168" i="5"/>
  <c r="B186" i="5"/>
  <c r="G167" i="3"/>
  <c r="C186" i="5"/>
  <c r="H167" i="3"/>
  <c r="AJ186" i="5"/>
  <c r="B187" i="5"/>
  <c r="C187" i="5"/>
  <c r="AJ187" i="5"/>
  <c r="B188" i="5"/>
  <c r="C188" i="5"/>
  <c r="AJ188" i="5"/>
  <c r="B189" i="5"/>
  <c r="C189" i="5"/>
  <c r="AJ189" i="5"/>
  <c r="B190" i="5"/>
  <c r="G171" i="3"/>
  <c r="C190" i="5"/>
  <c r="H171" i="3"/>
  <c r="AJ190" i="5"/>
  <c r="B191" i="5"/>
  <c r="G172" i="3"/>
  <c r="C191" i="5"/>
  <c r="AJ191" i="5"/>
  <c r="B192" i="5"/>
  <c r="C192" i="5"/>
  <c r="AJ192" i="5"/>
  <c r="B193" i="5"/>
  <c r="C193" i="5"/>
  <c r="AJ193" i="5"/>
  <c r="B194" i="5"/>
  <c r="C194" i="5"/>
  <c r="AJ194" i="5"/>
  <c r="B195" i="5"/>
  <c r="G176" i="3"/>
  <c r="C195" i="5"/>
  <c r="H176" i="3"/>
  <c r="AJ195" i="5"/>
  <c r="B196" i="5"/>
  <c r="G177" i="3"/>
  <c r="C196" i="5"/>
  <c r="AJ196" i="5"/>
  <c r="B197" i="5"/>
  <c r="G178" i="3"/>
  <c r="C197" i="5"/>
  <c r="AJ197" i="5"/>
  <c r="B198" i="5"/>
  <c r="G179" i="3"/>
  <c r="C198" i="5"/>
  <c r="H179" i="3"/>
  <c r="AJ198" i="5"/>
  <c r="B199" i="5"/>
  <c r="C199" i="5"/>
  <c r="AJ199" i="5"/>
  <c r="N217" i="1"/>
  <c r="B200" i="5"/>
  <c r="C200" i="5"/>
  <c r="AJ200" i="5"/>
  <c r="B201" i="5"/>
  <c r="G182" i="3"/>
  <c r="J182" i="3"/>
  <c r="C201" i="5"/>
  <c r="AJ201" i="5"/>
  <c r="B202" i="5"/>
  <c r="C202" i="5"/>
  <c r="H183" i="3"/>
  <c r="AJ202" i="5"/>
  <c r="N220" i="1"/>
  <c r="B203" i="5"/>
  <c r="G184" i="3"/>
  <c r="C203" i="5"/>
  <c r="AJ203" i="5"/>
  <c r="B204" i="5"/>
  <c r="C204" i="5"/>
  <c r="H185" i="3"/>
  <c r="AJ204" i="5"/>
  <c r="B205" i="5"/>
  <c r="C205" i="5"/>
  <c r="AJ205" i="5"/>
  <c r="B206" i="5"/>
  <c r="G187" i="3"/>
  <c r="C206" i="5"/>
  <c r="AJ206" i="5"/>
  <c r="N224" i="1"/>
  <c r="B207" i="5"/>
  <c r="C207" i="5"/>
  <c r="AJ207" i="5"/>
  <c r="B208" i="5"/>
  <c r="C208" i="5"/>
  <c r="AJ208" i="5"/>
  <c r="B209" i="5"/>
  <c r="C209" i="5"/>
  <c r="AJ209" i="5"/>
  <c r="B210" i="5"/>
  <c r="C210" i="5"/>
  <c r="AJ210" i="5"/>
  <c r="B211" i="5"/>
  <c r="C211" i="5"/>
  <c r="AJ211" i="5"/>
  <c r="B212" i="5"/>
  <c r="G193" i="3"/>
  <c r="C212" i="5"/>
  <c r="AJ212" i="5"/>
  <c r="B213" i="5"/>
  <c r="G194" i="3"/>
  <c r="C213" i="5"/>
  <c r="AJ213" i="5"/>
  <c r="N231" i="1"/>
  <c r="B214" i="5"/>
  <c r="C214" i="5"/>
  <c r="AJ214" i="5"/>
  <c r="B215" i="5"/>
  <c r="C215" i="5"/>
  <c r="AJ215" i="5"/>
  <c r="B216" i="5"/>
  <c r="C216" i="5"/>
  <c r="AJ216" i="5"/>
  <c r="B217" i="5"/>
  <c r="C217" i="5"/>
  <c r="AJ217" i="5"/>
  <c r="B218" i="5"/>
  <c r="C218" i="5"/>
  <c r="AJ218" i="5"/>
  <c r="B219" i="5"/>
  <c r="C219" i="5"/>
  <c r="AJ219" i="5"/>
  <c r="B220" i="5"/>
  <c r="C220" i="5"/>
  <c r="AJ220" i="5"/>
  <c r="B221" i="5"/>
  <c r="C221" i="5"/>
  <c r="AJ221" i="5"/>
  <c r="B222" i="5"/>
  <c r="G203" i="3"/>
  <c r="C222" i="5"/>
  <c r="AJ222" i="5"/>
  <c r="N240" i="1"/>
  <c r="B223" i="5"/>
  <c r="C223" i="5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S227" i="5"/>
  <c r="V224" i="5"/>
  <c r="V227" i="5"/>
  <c r="V226" i="5"/>
  <c r="W224" i="5"/>
  <c r="Y224" i="5"/>
  <c r="Z224" i="5"/>
  <c r="AB224" i="5"/>
  <c r="AC224" i="5"/>
  <c r="AE224" i="5"/>
  <c r="AE227" i="5"/>
  <c r="AF224" i="5"/>
  <c r="AG224" i="5"/>
  <c r="AH224" i="5"/>
  <c r="AI224" i="5"/>
  <c r="AB227" i="5"/>
  <c r="AB226" i="5"/>
  <c r="B245" i="5"/>
  <c r="C245" i="5"/>
  <c r="H218" i="3"/>
  <c r="AJ245" i="5"/>
  <c r="B246" i="5"/>
  <c r="C246" i="5"/>
  <c r="AJ246" i="5"/>
  <c r="N271" i="1"/>
  <c r="B247" i="5"/>
  <c r="G220" i="3"/>
  <c r="C247" i="5"/>
  <c r="AJ247" i="5"/>
  <c r="B248" i="5"/>
  <c r="G221" i="3"/>
  <c r="C248" i="5"/>
  <c r="H221" i="3"/>
  <c r="AJ248" i="5"/>
  <c r="B249" i="5"/>
  <c r="C249" i="5"/>
  <c r="AJ249" i="5"/>
  <c r="N274" i="1"/>
  <c r="B250" i="5"/>
  <c r="C250" i="5"/>
  <c r="AJ250" i="5"/>
  <c r="B251" i="5"/>
  <c r="C251" i="5"/>
  <c r="AJ251" i="5"/>
  <c r="B252" i="5"/>
  <c r="G225" i="3"/>
  <c r="C252" i="5"/>
  <c r="AJ252" i="5"/>
  <c r="N277" i="1"/>
  <c r="B253" i="5"/>
  <c r="G226" i="3"/>
  <c r="C253" i="5"/>
  <c r="AJ253" i="5"/>
  <c r="B254" i="5"/>
  <c r="G227" i="3"/>
  <c r="C254" i="5"/>
  <c r="AJ254" i="5"/>
  <c r="B255" i="5"/>
  <c r="G228" i="3"/>
  <c r="C255" i="5"/>
  <c r="AJ255" i="5"/>
  <c r="B256" i="5"/>
  <c r="C256" i="5"/>
  <c r="AJ256" i="5"/>
  <c r="B257" i="5"/>
  <c r="G230" i="3"/>
  <c r="C257" i="5"/>
  <c r="AJ257" i="5"/>
  <c r="B258" i="5"/>
  <c r="C258" i="5"/>
  <c r="AJ258" i="5"/>
  <c r="B259" i="5"/>
  <c r="G232" i="3"/>
  <c r="C259" i="5"/>
  <c r="AJ259" i="5"/>
  <c r="B260" i="5"/>
  <c r="G233" i="3"/>
  <c r="C260" i="5"/>
  <c r="H233" i="3"/>
  <c r="AJ260" i="5"/>
  <c r="B261" i="5"/>
  <c r="G234" i="3"/>
  <c r="C261" i="5"/>
  <c r="AJ261" i="5"/>
  <c r="N286" i="1"/>
  <c r="B262" i="5"/>
  <c r="C262" i="5"/>
  <c r="H235" i="3"/>
  <c r="AJ262" i="5"/>
  <c r="B263" i="5"/>
  <c r="C263" i="5"/>
  <c r="AJ263" i="5"/>
  <c r="B264" i="5"/>
  <c r="G237" i="3"/>
  <c r="C264" i="5"/>
  <c r="AJ264" i="5"/>
  <c r="B265" i="5"/>
  <c r="C265" i="5"/>
  <c r="AJ265" i="5"/>
  <c r="B266" i="5"/>
  <c r="C266" i="5"/>
  <c r="AJ266" i="5"/>
  <c r="N291" i="1"/>
  <c r="B267" i="5"/>
  <c r="C267" i="5"/>
  <c r="AJ267" i="5"/>
  <c r="B268" i="5"/>
  <c r="C268" i="5"/>
  <c r="AJ268" i="5"/>
  <c r="B269" i="5"/>
  <c r="C269" i="5"/>
  <c r="AJ269" i="5"/>
  <c r="B270" i="5"/>
  <c r="G243" i="3"/>
  <c r="C270" i="5"/>
  <c r="H243" i="3"/>
  <c r="AJ270" i="5"/>
  <c r="B271" i="5"/>
  <c r="C271" i="5"/>
  <c r="H244" i="3"/>
  <c r="AJ271" i="5"/>
  <c r="B272" i="5"/>
  <c r="G245" i="3"/>
  <c r="C272" i="5"/>
  <c r="AJ272" i="5"/>
  <c r="N297" i="1"/>
  <c r="B273" i="5"/>
  <c r="C273" i="5"/>
  <c r="AJ273" i="5"/>
  <c r="B274" i="5"/>
  <c r="C274" i="5"/>
  <c r="AJ274" i="5"/>
  <c r="B275" i="5"/>
  <c r="C275" i="5"/>
  <c r="H248" i="3"/>
  <c r="AJ275" i="5"/>
  <c r="B276" i="5"/>
  <c r="G249" i="3"/>
  <c r="C276" i="5"/>
  <c r="AJ276" i="5"/>
  <c r="B277" i="5"/>
  <c r="G250" i="3"/>
  <c r="C277" i="5"/>
  <c r="AJ277" i="5"/>
  <c r="B278" i="5"/>
  <c r="G251" i="3"/>
  <c r="C278" i="5"/>
  <c r="H251" i="3"/>
  <c r="AJ278" i="5"/>
  <c r="B279" i="5"/>
  <c r="C279" i="5"/>
  <c r="H252" i="3"/>
  <c r="AJ279" i="5"/>
  <c r="B280" i="5"/>
  <c r="C280" i="5"/>
  <c r="AJ280" i="5"/>
  <c r="B281" i="5"/>
  <c r="C281" i="5"/>
  <c r="AJ281" i="5"/>
  <c r="B282" i="5"/>
  <c r="G255" i="3"/>
  <c r="C282" i="5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V286" i="5"/>
  <c r="Y283" i="5"/>
  <c r="Z283" i="5"/>
  <c r="AB283" i="5"/>
  <c r="AC283" i="5"/>
  <c r="AE283" i="5"/>
  <c r="AF283" i="5"/>
  <c r="AH283" i="5"/>
  <c r="AI283" i="5"/>
  <c r="B303" i="5"/>
  <c r="C303" i="5"/>
  <c r="H270" i="3"/>
  <c r="AJ303" i="5"/>
  <c r="B304" i="5"/>
  <c r="C304" i="5"/>
  <c r="H271" i="3"/>
  <c r="AJ304" i="5"/>
  <c r="B305" i="5"/>
  <c r="G272" i="3"/>
  <c r="C305" i="5"/>
  <c r="H272" i="3"/>
  <c r="AJ305" i="5"/>
  <c r="N338" i="1"/>
  <c r="B306" i="5"/>
  <c r="C306" i="5"/>
  <c r="H273" i="3"/>
  <c r="AJ306" i="5"/>
  <c r="B307" i="5"/>
  <c r="G274" i="3"/>
  <c r="C307" i="5"/>
  <c r="H274" i="3"/>
  <c r="AJ307" i="5"/>
  <c r="N340" i="1"/>
  <c r="B308" i="5"/>
  <c r="C308" i="5"/>
  <c r="H275" i="3"/>
  <c r="AJ308" i="5"/>
  <c r="B309" i="5"/>
  <c r="G276" i="3"/>
  <c r="C309" i="5"/>
  <c r="AJ309" i="5"/>
  <c r="N342" i="1"/>
  <c r="C310" i="5"/>
  <c r="AJ310" i="5"/>
  <c r="B311" i="5"/>
  <c r="G278" i="3"/>
  <c r="C311" i="5"/>
  <c r="AJ311" i="5"/>
  <c r="B312" i="5"/>
  <c r="C312" i="5"/>
  <c r="AJ312" i="5"/>
  <c r="B313" i="5"/>
  <c r="C313" i="5"/>
  <c r="H280" i="3"/>
  <c r="AJ313" i="5"/>
  <c r="B314" i="5"/>
  <c r="C314" i="5"/>
  <c r="AJ314" i="5"/>
  <c r="B315" i="5"/>
  <c r="C315" i="5"/>
  <c r="AJ315" i="5"/>
  <c r="B316" i="5"/>
  <c r="C316" i="5"/>
  <c r="H283" i="3"/>
  <c r="AJ316" i="5"/>
  <c r="B317" i="5"/>
  <c r="G284" i="3"/>
  <c r="C317" i="5"/>
  <c r="AJ317" i="5"/>
  <c r="N350" i="1"/>
  <c r="B318" i="5"/>
  <c r="C318" i="5"/>
  <c r="AJ318" i="5"/>
  <c r="B319" i="5"/>
  <c r="C319" i="5"/>
  <c r="H286" i="3"/>
  <c r="AJ319" i="5"/>
  <c r="B320" i="5"/>
  <c r="C320" i="5"/>
  <c r="AJ320" i="5"/>
  <c r="B321" i="5"/>
  <c r="C321" i="5"/>
  <c r="H288" i="3"/>
  <c r="AJ321" i="5"/>
  <c r="B322" i="5"/>
  <c r="C322" i="5"/>
  <c r="H289" i="3"/>
  <c r="AJ322" i="5"/>
  <c r="B323" i="5"/>
  <c r="G290" i="3"/>
  <c r="C323" i="5"/>
  <c r="AJ323" i="5"/>
  <c r="B324" i="5"/>
  <c r="G291" i="3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G295" i="3"/>
  <c r="C328" i="5"/>
  <c r="H295" i="3"/>
  <c r="AJ328" i="5"/>
  <c r="B329" i="5"/>
  <c r="G296" i="3"/>
  <c r="C329" i="5"/>
  <c r="AJ329" i="5"/>
  <c r="N362" i="1"/>
  <c r="B330" i="5"/>
  <c r="G297" i="3"/>
  <c r="C330" i="5"/>
  <c r="AJ330" i="5"/>
  <c r="N363" i="1"/>
  <c r="B331" i="5"/>
  <c r="G298" i="3"/>
  <c r="C331" i="5"/>
  <c r="H298" i="3"/>
  <c r="AJ331" i="5"/>
  <c r="B332" i="5"/>
  <c r="AJ332" i="5"/>
  <c r="B333" i="5"/>
  <c r="G300" i="3"/>
  <c r="C333" i="5"/>
  <c r="AJ333" i="5"/>
  <c r="B334" i="5"/>
  <c r="C334" i="5"/>
  <c r="H301" i="3"/>
  <c r="AJ334" i="5"/>
  <c r="N367" i="1"/>
  <c r="B335" i="5"/>
  <c r="C335" i="5"/>
  <c r="AJ335" i="5"/>
  <c r="B336" i="5"/>
  <c r="G303" i="3"/>
  <c r="J303" i="3"/>
  <c r="K303" i="3"/>
  <c r="L303" i="3"/>
  <c r="C336" i="5"/>
  <c r="AJ336" i="5"/>
  <c r="B337" i="5"/>
  <c r="C337" i="5"/>
  <c r="H304" i="3"/>
  <c r="AJ337" i="5"/>
  <c r="B338" i="5"/>
  <c r="C338" i="5"/>
  <c r="AJ338" i="5"/>
  <c r="N371" i="1"/>
  <c r="B339" i="5"/>
  <c r="G306" i="3"/>
  <c r="C339" i="5"/>
  <c r="H306" i="3"/>
  <c r="AJ339" i="5"/>
  <c r="N372" i="1"/>
  <c r="B340" i="5"/>
  <c r="C340" i="5"/>
  <c r="AJ340" i="5"/>
  <c r="D341" i="5"/>
  <c r="D344" i="5"/>
  <c r="E341" i="5"/>
  <c r="G341" i="5"/>
  <c r="H341" i="5"/>
  <c r="J341" i="5"/>
  <c r="K341" i="5"/>
  <c r="M341" i="5"/>
  <c r="N341" i="5"/>
  <c r="O341" i="5"/>
  <c r="P341" i="5"/>
  <c r="Q341" i="5"/>
  <c r="S341" i="5"/>
  <c r="T341" i="5"/>
  <c r="V341" i="5"/>
  <c r="W341" i="5"/>
  <c r="Y341" i="5"/>
  <c r="Y344" i="5"/>
  <c r="Y343" i="5"/>
  <c r="Z341" i="5"/>
  <c r="AB341" i="5"/>
  <c r="AB344" i="5"/>
  <c r="AC341" i="5"/>
  <c r="AE341" i="5"/>
  <c r="AF341" i="5"/>
  <c r="AH341" i="5"/>
  <c r="AI341" i="5"/>
  <c r="AB343" i="5"/>
  <c r="B363" i="5"/>
  <c r="C363" i="5"/>
  <c r="AJ363" i="5"/>
  <c r="N401" i="1"/>
  <c r="B364" i="5"/>
  <c r="G323" i="3"/>
  <c r="C364" i="5"/>
  <c r="H323" i="3"/>
  <c r="AJ364" i="5"/>
  <c r="N402" i="1"/>
  <c r="B365" i="5"/>
  <c r="G324" i="3"/>
  <c r="C365" i="5"/>
  <c r="H324" i="3"/>
  <c r="AJ365" i="5"/>
  <c r="B366" i="5"/>
  <c r="G325" i="3"/>
  <c r="C366" i="5"/>
  <c r="H325" i="3"/>
  <c r="AJ366" i="5"/>
  <c r="N404" i="1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G335" i="3"/>
  <c r="C376" i="5"/>
  <c r="AJ376" i="5"/>
  <c r="B377" i="5"/>
  <c r="C377" i="5"/>
  <c r="AJ377" i="5"/>
  <c r="B378" i="5"/>
  <c r="C378" i="5"/>
  <c r="AJ378" i="5"/>
  <c r="B379" i="5"/>
  <c r="C379" i="5"/>
  <c r="AJ379" i="5"/>
  <c r="N417" i="1"/>
  <c r="B380" i="5"/>
  <c r="C380" i="5"/>
  <c r="AJ380" i="5"/>
  <c r="B381" i="5"/>
  <c r="C381" i="5"/>
  <c r="AJ381" i="5"/>
  <c r="B382" i="5"/>
  <c r="G341" i="3"/>
  <c r="C382" i="5"/>
  <c r="AJ382" i="5"/>
  <c r="B383" i="5"/>
  <c r="G342" i="3"/>
  <c r="C383" i="5"/>
  <c r="AJ383" i="5"/>
  <c r="N421" i="1"/>
  <c r="B384" i="5"/>
  <c r="G343" i="3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G347" i="3"/>
  <c r="C388" i="5"/>
  <c r="AJ388" i="5"/>
  <c r="N426" i="1"/>
  <c r="B389" i="5"/>
  <c r="C389" i="5"/>
  <c r="AJ389" i="5"/>
  <c r="B390" i="5"/>
  <c r="G349" i="3"/>
  <c r="C390" i="5"/>
  <c r="AJ390" i="5"/>
  <c r="N428" i="1"/>
  <c r="B391" i="5"/>
  <c r="G350" i="3"/>
  <c r="C391" i="5"/>
  <c r="AJ391" i="5"/>
  <c r="N429" i="1"/>
  <c r="B392" i="5"/>
  <c r="C392" i="5"/>
  <c r="AJ392" i="5"/>
  <c r="B393" i="5"/>
  <c r="G352" i="3"/>
  <c r="C393" i="5"/>
  <c r="AJ393" i="5"/>
  <c r="B394" i="5"/>
  <c r="G353" i="3"/>
  <c r="C394" i="5"/>
  <c r="AJ394" i="5"/>
  <c r="B395" i="5"/>
  <c r="C395" i="5"/>
  <c r="H354" i="3"/>
  <c r="AJ395" i="5"/>
  <c r="B396" i="5"/>
  <c r="C396" i="5"/>
  <c r="AJ396" i="5"/>
  <c r="N434" i="1"/>
  <c r="B397" i="5"/>
  <c r="C397" i="5"/>
  <c r="AJ397" i="5"/>
  <c r="B398" i="5"/>
  <c r="G357" i="3"/>
  <c r="J357" i="3"/>
  <c r="C398" i="5"/>
  <c r="AJ398" i="5"/>
  <c r="B399" i="5"/>
  <c r="G358" i="3"/>
  <c r="C399" i="5"/>
  <c r="AJ399" i="5"/>
  <c r="B400" i="5"/>
  <c r="G359" i="3"/>
  <c r="C400" i="5"/>
  <c r="AJ400" i="5"/>
  <c r="D401" i="5"/>
  <c r="E401" i="5"/>
  <c r="G401" i="5"/>
  <c r="H401" i="5"/>
  <c r="J401" i="5"/>
  <c r="K401" i="5"/>
  <c r="M401" i="5"/>
  <c r="N401" i="5"/>
  <c r="P401" i="5"/>
  <c r="Q401" i="5"/>
  <c r="S401" i="5"/>
  <c r="S404" i="5"/>
  <c r="S403" i="5"/>
  <c r="T401" i="5"/>
  <c r="V401" i="5"/>
  <c r="V404" i="5"/>
  <c r="V403" i="5"/>
  <c r="W401" i="5"/>
  <c r="Y401" i="5"/>
  <c r="Z401" i="5"/>
  <c r="AB401" i="5"/>
  <c r="AB404" i="5"/>
  <c r="AB403" i="5"/>
  <c r="AC401" i="5"/>
  <c r="AE401" i="5"/>
  <c r="AF401" i="5"/>
  <c r="AH401" i="5"/>
  <c r="AI401" i="5"/>
  <c r="B420" i="5"/>
  <c r="G374" i="3"/>
  <c r="C420" i="5"/>
  <c r="H374" i="3"/>
  <c r="AJ420" i="5"/>
  <c r="N467" i="1"/>
  <c r="B421" i="5"/>
  <c r="G375" i="3"/>
  <c r="C421" i="5"/>
  <c r="H375" i="3"/>
  <c r="AJ421" i="5"/>
  <c r="B422" i="5"/>
  <c r="G376" i="3"/>
  <c r="C422" i="5"/>
  <c r="AJ422" i="5"/>
  <c r="B423" i="5"/>
  <c r="G377" i="3"/>
  <c r="C423" i="5"/>
  <c r="H377" i="3"/>
  <c r="AJ423" i="5"/>
  <c r="N470" i="1"/>
  <c r="B424" i="5"/>
  <c r="G378" i="3"/>
  <c r="C424" i="5"/>
  <c r="H378" i="3"/>
  <c r="AJ424" i="5"/>
  <c r="N471" i="1"/>
  <c r="B425" i="5"/>
  <c r="C425" i="5"/>
  <c r="AJ425" i="5"/>
  <c r="B426" i="5"/>
  <c r="G380" i="3"/>
  <c r="C426" i="5"/>
  <c r="AJ426" i="5"/>
  <c r="N473" i="1"/>
  <c r="B427" i="5"/>
  <c r="C427" i="5"/>
  <c r="H381" i="3"/>
  <c r="AJ427" i="5"/>
  <c r="B428" i="5"/>
  <c r="G382" i="3"/>
  <c r="C428" i="5"/>
  <c r="H382" i="3"/>
  <c r="AJ428" i="5"/>
  <c r="B429" i="5"/>
  <c r="C429" i="5"/>
  <c r="H383" i="3"/>
  <c r="AJ429" i="5"/>
  <c r="B430" i="5"/>
  <c r="G384" i="3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N481" i="1"/>
  <c r="B435" i="5"/>
  <c r="C435" i="5"/>
  <c r="H389" i="3"/>
  <c r="AJ435" i="5"/>
  <c r="B436" i="5"/>
  <c r="G390" i="3"/>
  <c r="C436" i="5"/>
  <c r="H390" i="3"/>
  <c r="AJ436" i="5"/>
  <c r="B437" i="5"/>
  <c r="C437" i="5"/>
  <c r="AJ437" i="5"/>
  <c r="B438" i="5"/>
  <c r="C438" i="5"/>
  <c r="AJ438" i="5"/>
  <c r="B439" i="5"/>
  <c r="G393" i="3"/>
  <c r="C439" i="5"/>
  <c r="AJ439" i="5"/>
  <c r="B440" i="5"/>
  <c r="G394" i="3"/>
  <c r="C440" i="5"/>
  <c r="AJ440" i="5"/>
  <c r="B441" i="5"/>
  <c r="G395" i="3"/>
  <c r="C441" i="5"/>
  <c r="H395" i="3"/>
  <c r="AJ441" i="5"/>
  <c r="B442" i="5"/>
  <c r="C442" i="5"/>
  <c r="AJ442" i="5"/>
  <c r="B443" i="5"/>
  <c r="G397" i="3"/>
  <c r="C443" i="5"/>
  <c r="AJ443" i="5"/>
  <c r="B444" i="5"/>
  <c r="G398" i="3"/>
  <c r="J398" i="3"/>
  <c r="K398" i="3"/>
  <c r="L398" i="3"/>
  <c r="C444" i="5"/>
  <c r="AJ444" i="5"/>
  <c r="B445" i="5"/>
  <c r="G399" i="3"/>
  <c r="C445" i="5"/>
  <c r="H399" i="3"/>
  <c r="AJ445" i="5"/>
  <c r="B446" i="5"/>
  <c r="G400" i="3"/>
  <c r="C446" i="5"/>
  <c r="AJ446" i="5"/>
  <c r="B447" i="5"/>
  <c r="G401" i="3"/>
  <c r="C447" i="5"/>
  <c r="AJ447" i="5"/>
  <c r="B448" i="5"/>
  <c r="G402" i="3"/>
  <c r="C448" i="5"/>
  <c r="AJ448" i="5"/>
  <c r="B449" i="5"/>
  <c r="C449" i="5"/>
  <c r="AJ449" i="5"/>
  <c r="B450" i="5"/>
  <c r="C450" i="5"/>
  <c r="AJ450" i="5"/>
  <c r="B451" i="5"/>
  <c r="C451" i="5"/>
  <c r="AJ451" i="5"/>
  <c r="B452" i="5"/>
  <c r="G406" i="3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G410" i="3"/>
  <c r="C456" i="5"/>
  <c r="H410" i="3"/>
  <c r="AJ456" i="5"/>
  <c r="B457" i="5"/>
  <c r="C457" i="5"/>
  <c r="AJ457" i="5"/>
  <c r="D458" i="5"/>
  <c r="E458" i="5"/>
  <c r="D461" i="5"/>
  <c r="G458" i="5"/>
  <c r="H458" i="5"/>
  <c r="J458" i="5"/>
  <c r="K458" i="5"/>
  <c r="M458" i="5"/>
  <c r="N458" i="5"/>
  <c r="P458" i="5"/>
  <c r="Q458" i="5"/>
  <c r="S458" i="5"/>
  <c r="T458" i="5"/>
  <c r="V458" i="5"/>
  <c r="W458" i="5"/>
  <c r="Y458" i="5"/>
  <c r="Y461" i="5"/>
  <c r="Y460" i="5"/>
  <c r="Z458" i="5"/>
  <c r="AB458" i="5"/>
  <c r="AC458" i="5"/>
  <c r="AD458" i="5"/>
  <c r="AE458" i="5"/>
  <c r="AF458" i="5"/>
  <c r="AH458" i="5"/>
  <c r="AH461" i="5"/>
  <c r="AI458" i="5"/>
  <c r="B478" i="5"/>
  <c r="G426" i="3"/>
  <c r="C478" i="5"/>
  <c r="H426" i="3"/>
  <c r="AJ478" i="5"/>
  <c r="B479" i="5"/>
  <c r="C479" i="5"/>
  <c r="AJ479" i="5"/>
  <c r="B480" i="5"/>
  <c r="G428" i="3"/>
  <c r="C480" i="5"/>
  <c r="H428" i="3"/>
  <c r="AJ480" i="5"/>
  <c r="B481" i="5"/>
  <c r="C481" i="5"/>
  <c r="AJ481" i="5"/>
  <c r="N536" i="1"/>
  <c r="B482" i="5"/>
  <c r="G430" i="3"/>
  <c r="C482" i="5"/>
  <c r="AJ482" i="5"/>
  <c r="N537" i="1"/>
  <c r="B483" i="5"/>
  <c r="C483" i="5"/>
  <c r="AJ483" i="5"/>
  <c r="B484" i="5"/>
  <c r="C484" i="5"/>
  <c r="AJ484" i="5"/>
  <c r="B485" i="5"/>
  <c r="C485" i="5"/>
  <c r="H433" i="3"/>
  <c r="AJ485" i="5"/>
  <c r="B486" i="5"/>
  <c r="C486" i="5"/>
  <c r="AJ486" i="5"/>
  <c r="B487" i="5"/>
  <c r="C487" i="5"/>
  <c r="H435" i="3"/>
  <c r="AJ487" i="5"/>
  <c r="B488" i="5"/>
  <c r="G436" i="3"/>
  <c r="C488" i="5"/>
  <c r="AJ488" i="5"/>
  <c r="B489" i="5"/>
  <c r="C489" i="5"/>
  <c r="AJ489" i="5"/>
  <c r="B490" i="5"/>
  <c r="G438" i="3"/>
  <c r="J438" i="3"/>
  <c r="C490" i="5"/>
  <c r="AJ490" i="5"/>
  <c r="B491" i="5"/>
  <c r="G439" i="3"/>
  <c r="C491" i="5"/>
  <c r="AJ491" i="5"/>
  <c r="B492" i="5"/>
  <c r="G440" i="3"/>
  <c r="C492" i="5"/>
  <c r="AJ492" i="5"/>
  <c r="B493" i="5"/>
  <c r="C493" i="5"/>
  <c r="H441" i="3"/>
  <c r="AJ493" i="5"/>
  <c r="B494" i="5"/>
  <c r="G442" i="3"/>
  <c r="C494" i="5"/>
  <c r="AJ494" i="5"/>
  <c r="B495" i="5"/>
  <c r="C495" i="5"/>
  <c r="AJ495" i="5"/>
  <c r="B496" i="5"/>
  <c r="C496" i="5"/>
  <c r="AJ496" i="5"/>
  <c r="B497" i="5"/>
  <c r="G445" i="3"/>
  <c r="C497" i="5"/>
  <c r="AJ497" i="5"/>
  <c r="B498" i="5"/>
  <c r="G446" i="3"/>
  <c r="C498" i="5"/>
  <c r="AJ498" i="5"/>
  <c r="B499" i="5"/>
  <c r="G447" i="3"/>
  <c r="C499" i="5"/>
  <c r="AJ499" i="5"/>
  <c r="B500" i="5"/>
  <c r="G448" i="3"/>
  <c r="J448" i="3"/>
  <c r="K448" i="3"/>
  <c r="L448" i="3"/>
  <c r="C500" i="5"/>
  <c r="AJ500" i="5"/>
  <c r="B501" i="5"/>
  <c r="C501" i="5"/>
  <c r="AJ501" i="5"/>
  <c r="B502" i="5"/>
  <c r="C502" i="5"/>
  <c r="AJ502" i="5"/>
  <c r="B503" i="5"/>
  <c r="G451" i="3"/>
  <c r="C503" i="5"/>
  <c r="H451" i="3"/>
  <c r="AJ503" i="5"/>
  <c r="B504" i="5"/>
  <c r="C504" i="5"/>
  <c r="AJ504" i="5"/>
  <c r="B505" i="5"/>
  <c r="G453" i="3"/>
  <c r="C505" i="5"/>
  <c r="H453" i="3"/>
  <c r="AJ505" i="5"/>
  <c r="N560" i="1"/>
  <c r="B506" i="5"/>
  <c r="G454" i="3"/>
  <c r="C506" i="5"/>
  <c r="AJ506" i="5"/>
  <c r="B507" i="5"/>
  <c r="C507" i="5"/>
  <c r="AJ507" i="5"/>
  <c r="B508" i="5"/>
  <c r="C508" i="5"/>
  <c r="AJ508" i="5"/>
  <c r="B509" i="5"/>
  <c r="C509" i="5"/>
  <c r="H457" i="3"/>
  <c r="AJ509" i="5"/>
  <c r="B510" i="5"/>
  <c r="C510" i="5"/>
  <c r="AJ510" i="5"/>
  <c r="B511" i="5"/>
  <c r="C511" i="5"/>
  <c r="AJ511" i="5"/>
  <c r="B512" i="5"/>
  <c r="G460" i="3"/>
  <c r="J460" i="3"/>
  <c r="K460" i="3"/>
  <c r="L460" i="3"/>
  <c r="C512" i="5"/>
  <c r="AJ512" i="5"/>
  <c r="B513" i="5"/>
  <c r="C513" i="5"/>
  <c r="H461" i="3"/>
  <c r="J461" i="3"/>
  <c r="K461" i="3"/>
  <c r="L461" i="3"/>
  <c r="AJ513" i="5"/>
  <c r="B514" i="5"/>
  <c r="C514" i="5"/>
  <c r="AJ514" i="5"/>
  <c r="B515" i="5"/>
  <c r="G463" i="3"/>
  <c r="C515" i="5"/>
  <c r="AJ515" i="5"/>
  <c r="D516" i="5"/>
  <c r="E516" i="5"/>
  <c r="G516" i="5"/>
  <c r="H516" i="5"/>
  <c r="J516" i="5"/>
  <c r="K516" i="5"/>
  <c r="J519" i="5"/>
  <c r="J518" i="5"/>
  <c r="M516" i="5"/>
  <c r="N516" i="5"/>
  <c r="O516" i="5"/>
  <c r="P516" i="5"/>
  <c r="Q516" i="5"/>
  <c r="S516" i="5"/>
  <c r="S519" i="5"/>
  <c r="T516" i="5"/>
  <c r="S518" i="5"/>
  <c r="V516" i="5"/>
  <c r="W516" i="5"/>
  <c r="Y516" i="5"/>
  <c r="Z516" i="5"/>
  <c r="AB516" i="5"/>
  <c r="AB519" i="5"/>
  <c r="AC516" i="5"/>
  <c r="AD516" i="5"/>
  <c r="AE516" i="5"/>
  <c r="AF516" i="5"/>
  <c r="AH516" i="5"/>
  <c r="AI516" i="5"/>
  <c r="B536" i="5"/>
  <c r="G478" i="3"/>
  <c r="C536" i="5"/>
  <c r="H478" i="3"/>
  <c r="AJ536" i="5"/>
  <c r="B537" i="5"/>
  <c r="G479" i="3"/>
  <c r="C537" i="5"/>
  <c r="AJ537" i="5"/>
  <c r="B538" i="5"/>
  <c r="C538" i="5"/>
  <c r="AJ538" i="5"/>
  <c r="N601" i="1"/>
  <c r="B539" i="5"/>
  <c r="G481" i="3"/>
  <c r="C539" i="5"/>
  <c r="H481" i="3"/>
  <c r="AJ539" i="5"/>
  <c r="B540" i="5"/>
  <c r="G482" i="3"/>
  <c r="C540" i="5"/>
  <c r="H482" i="3"/>
  <c r="AJ540" i="5"/>
  <c r="N603" i="1"/>
  <c r="B541" i="5"/>
  <c r="C541" i="5"/>
  <c r="AJ541" i="5"/>
  <c r="B542" i="5"/>
  <c r="G484" i="3"/>
  <c r="C542" i="5"/>
  <c r="AJ542" i="5"/>
  <c r="N605" i="1"/>
  <c r="B543" i="5"/>
  <c r="C543" i="5"/>
  <c r="H485" i="3"/>
  <c r="AJ543" i="5"/>
  <c r="B544" i="5"/>
  <c r="G486" i="3"/>
  <c r="C544" i="5"/>
  <c r="AJ544" i="5"/>
  <c r="B545" i="5"/>
  <c r="C545" i="5"/>
  <c r="AJ545" i="5"/>
  <c r="B546" i="5"/>
  <c r="G488" i="3"/>
  <c r="C546" i="5"/>
  <c r="H488" i="3"/>
  <c r="AJ546" i="5"/>
  <c r="N609" i="1"/>
  <c r="B547" i="5"/>
  <c r="C547" i="5"/>
  <c r="AJ547" i="5"/>
  <c r="B548" i="5"/>
  <c r="C548" i="5"/>
  <c r="AJ548" i="5"/>
  <c r="B549" i="5"/>
  <c r="G491" i="3"/>
  <c r="C549" i="5"/>
  <c r="AJ549" i="5"/>
  <c r="B550" i="5"/>
  <c r="G492" i="3"/>
  <c r="C550" i="5"/>
  <c r="AJ550" i="5"/>
  <c r="B551" i="5"/>
  <c r="C551" i="5"/>
  <c r="AJ551" i="5"/>
  <c r="B552" i="5"/>
  <c r="G494" i="3"/>
  <c r="C552" i="5"/>
  <c r="H494" i="3"/>
  <c r="AJ552" i="5"/>
  <c r="B553" i="5"/>
  <c r="C553" i="5"/>
  <c r="AJ553" i="5"/>
  <c r="B554" i="5"/>
  <c r="G496" i="3"/>
  <c r="C554" i="5"/>
  <c r="AJ554" i="5"/>
  <c r="B555" i="5"/>
  <c r="G497" i="3"/>
  <c r="C555" i="5"/>
  <c r="AJ555" i="5"/>
  <c r="B556" i="5"/>
  <c r="G498" i="3"/>
  <c r="C556" i="5"/>
  <c r="H498" i="3"/>
  <c r="AJ556" i="5"/>
  <c r="B557" i="5"/>
  <c r="G499" i="3"/>
  <c r="C557" i="5"/>
  <c r="H499" i="3"/>
  <c r="AJ557" i="5"/>
  <c r="B558" i="5"/>
  <c r="C558" i="5"/>
  <c r="AJ558" i="5"/>
  <c r="B559" i="5"/>
  <c r="C559" i="5"/>
  <c r="AJ559" i="5"/>
  <c r="B560" i="5"/>
  <c r="C560" i="5"/>
  <c r="AJ560" i="5"/>
  <c r="B561" i="5"/>
  <c r="C561" i="5"/>
  <c r="AJ561" i="5"/>
  <c r="G504" i="3"/>
  <c r="C562" i="5"/>
  <c r="AJ562" i="5"/>
  <c r="N625" i="1"/>
  <c r="B563" i="5"/>
  <c r="G505" i="3"/>
  <c r="C563" i="5"/>
  <c r="AJ563" i="5"/>
  <c r="B564" i="5"/>
  <c r="G506" i="3"/>
  <c r="C564" i="5"/>
  <c r="AJ564" i="5"/>
  <c r="B565" i="5"/>
  <c r="G507" i="3"/>
  <c r="J507" i="3"/>
  <c r="K507" i="3"/>
  <c r="L507" i="3"/>
  <c r="C565" i="5"/>
  <c r="H507" i="3"/>
  <c r="AJ565" i="5"/>
  <c r="B566" i="5"/>
  <c r="C566" i="5"/>
  <c r="H508" i="3"/>
  <c r="H516" i="3"/>
  <c r="AJ566" i="5"/>
  <c r="B567" i="5"/>
  <c r="C567" i="5"/>
  <c r="AJ567" i="5"/>
  <c r="N630" i="1"/>
  <c r="B568" i="5"/>
  <c r="G510" i="3"/>
  <c r="C568" i="5"/>
  <c r="AJ568" i="5"/>
  <c r="B569" i="5"/>
  <c r="C569" i="5"/>
  <c r="AJ569" i="5"/>
  <c r="B570" i="5"/>
  <c r="G512" i="3"/>
  <c r="C570" i="5"/>
  <c r="AJ570" i="5"/>
  <c r="B571" i="5"/>
  <c r="G513" i="3"/>
  <c r="J513" i="3"/>
  <c r="K513" i="3"/>
  <c r="L513" i="3"/>
  <c r="C571" i="5"/>
  <c r="AJ571" i="5"/>
  <c r="B572" i="5"/>
  <c r="C572" i="5"/>
  <c r="AJ572" i="5"/>
  <c r="B573" i="5"/>
  <c r="G515" i="3"/>
  <c r="C573" i="5"/>
  <c r="AJ573" i="5"/>
  <c r="D574" i="5"/>
  <c r="E574" i="5"/>
  <c r="G574" i="5"/>
  <c r="H574" i="5"/>
  <c r="I574" i="5"/>
  <c r="J574" i="5"/>
  <c r="K574" i="5"/>
  <c r="L574" i="5"/>
  <c r="M574" i="5"/>
  <c r="N574" i="5"/>
  <c r="P574" i="5"/>
  <c r="Q574" i="5"/>
  <c r="S574" i="5"/>
  <c r="T574" i="5"/>
  <c r="V574" i="5"/>
  <c r="W574" i="5"/>
  <c r="Y574" i="5"/>
  <c r="Z574" i="5"/>
  <c r="AB574" i="5"/>
  <c r="AC574" i="5"/>
  <c r="AE574" i="5"/>
  <c r="AF574" i="5"/>
  <c r="AH574" i="5"/>
  <c r="AI574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S636" i="5"/>
  <c r="S635" i="5"/>
  <c r="T633" i="5"/>
  <c r="U633" i="5"/>
  <c r="V633" i="5"/>
  <c r="W633" i="5"/>
  <c r="X633" i="5"/>
  <c r="Y633" i="5"/>
  <c r="Z633" i="5"/>
  <c r="AA633" i="5"/>
  <c r="AB633" i="5"/>
  <c r="AC633" i="5"/>
  <c r="AD633" i="5"/>
  <c r="AE633" i="5"/>
  <c r="AF633" i="5"/>
  <c r="AG633" i="5"/>
  <c r="AH633" i="5"/>
  <c r="AI633" i="5"/>
  <c r="AB635" i="5"/>
  <c r="AB636" i="5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C689" i="5"/>
  <c r="AJ689" i="5"/>
  <c r="B690" i="5"/>
  <c r="C690" i="5"/>
  <c r="AJ690" i="5"/>
  <c r="B691" i="5"/>
  <c r="C691" i="5"/>
  <c r="AJ691" i="5"/>
  <c r="B692" i="5"/>
  <c r="C692" i="5"/>
  <c r="D692" i="5"/>
  <c r="E692" i="5"/>
  <c r="F692" i="5"/>
  <c r="G692" i="5"/>
  <c r="H692" i="5"/>
  <c r="I692" i="5"/>
  <c r="J692" i="5"/>
  <c r="K692" i="5"/>
  <c r="L692" i="5"/>
  <c r="M692" i="5"/>
  <c r="N692" i="5"/>
  <c r="O692" i="5"/>
  <c r="P692" i="5"/>
  <c r="Q692" i="5"/>
  <c r="R692" i="5"/>
  <c r="S692" i="5"/>
  <c r="T692" i="5"/>
  <c r="U692" i="5"/>
  <c r="V692" i="5"/>
  <c r="W692" i="5"/>
  <c r="X692" i="5"/>
  <c r="Y692" i="5"/>
  <c r="Z692" i="5"/>
  <c r="AA692" i="5"/>
  <c r="AB692" i="5"/>
  <c r="AC692" i="5"/>
  <c r="AD692" i="5"/>
  <c r="AE692" i="5"/>
  <c r="AF692" i="5"/>
  <c r="AG692" i="5"/>
  <c r="AH692" i="5"/>
  <c r="AI692" i="5"/>
  <c r="G694" i="5"/>
  <c r="AE694" i="5"/>
  <c r="AH694" i="5"/>
  <c r="D695" i="5"/>
  <c r="D694" i="5"/>
  <c r="G695" i="5"/>
  <c r="J695" i="5"/>
  <c r="J694" i="5"/>
  <c r="P695" i="5"/>
  <c r="P694" i="5"/>
  <c r="S695" i="5"/>
  <c r="S694" i="5"/>
  <c r="V695" i="5"/>
  <c r="V694" i="5"/>
  <c r="AB695" i="5"/>
  <c r="AB694" i="5"/>
  <c r="AE695" i="5"/>
  <c r="AH695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G636" i="3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G640" i="3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G644" i="3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G648" i="3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G652" i="3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G656" i="3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G660" i="3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H665" i="3"/>
  <c r="AJ747" i="5"/>
  <c r="B748" i="5"/>
  <c r="C748" i="5"/>
  <c r="AJ748" i="5"/>
  <c r="B749" i="5"/>
  <c r="C749" i="5"/>
  <c r="AJ749" i="5"/>
  <c r="B750" i="5"/>
  <c r="G668" i="3"/>
  <c r="C750" i="5"/>
  <c r="AJ750" i="5"/>
  <c r="C751" i="5"/>
  <c r="D751" i="5"/>
  <c r="E751" i="5"/>
  <c r="F751" i="5"/>
  <c r="G751" i="5"/>
  <c r="G754" i="5"/>
  <c r="H751" i="5"/>
  <c r="I751" i="5"/>
  <c r="J751" i="5"/>
  <c r="K751" i="5"/>
  <c r="L751" i="5"/>
  <c r="M751" i="5"/>
  <c r="N751" i="5"/>
  <c r="O751" i="5"/>
  <c r="P751" i="5"/>
  <c r="Q751" i="5"/>
  <c r="R751" i="5"/>
  <c r="S751" i="5"/>
  <c r="S754" i="5"/>
  <c r="T751" i="5"/>
  <c r="U751" i="5"/>
  <c r="V751" i="5"/>
  <c r="W751" i="5"/>
  <c r="V754" i="5"/>
  <c r="X751" i="5"/>
  <c r="Y751" i="5"/>
  <c r="Z751" i="5"/>
  <c r="AA751" i="5"/>
  <c r="AB751" i="5"/>
  <c r="AC751" i="5"/>
  <c r="AD751" i="5"/>
  <c r="AE751" i="5"/>
  <c r="AE754" i="5"/>
  <c r="AF751" i="5"/>
  <c r="AG751" i="5"/>
  <c r="AH751" i="5"/>
  <c r="AI751" i="5"/>
  <c r="D754" i="5"/>
  <c r="D753" i="5"/>
  <c r="M754" i="5"/>
  <c r="P754" i="5"/>
  <c r="P753" i="5"/>
  <c r="Y754" i="5"/>
  <c r="AB754" i="5"/>
  <c r="AB753" i="5"/>
  <c r="D34" i="4"/>
  <c r="D45" i="4"/>
  <c r="E34" i="4"/>
  <c r="E45" i="4"/>
  <c r="F34" i="4"/>
  <c r="F45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C836" i="4"/>
  <c r="P836" i="4"/>
  <c r="C852" i="4"/>
  <c r="P852" i="4"/>
  <c r="F9" i="3"/>
  <c r="F18" i="3"/>
  <c r="F19" i="3"/>
  <c r="F35" i="3"/>
  <c r="F16" i="3"/>
  <c r="F20" i="3"/>
  <c r="F36" i="3"/>
  <c r="F28" i="3"/>
  <c r="F33" i="3"/>
  <c r="F45" i="3"/>
  <c r="F64" i="3"/>
  <c r="H64" i="3"/>
  <c r="F65" i="3"/>
  <c r="F102" i="3"/>
  <c r="M74" i="3"/>
  <c r="G65" i="3"/>
  <c r="H65" i="3"/>
  <c r="J65" i="3"/>
  <c r="F66" i="3"/>
  <c r="G66" i="3"/>
  <c r="F67" i="3"/>
  <c r="G67" i="3"/>
  <c r="F68" i="3"/>
  <c r="H68" i="3"/>
  <c r="F69" i="3"/>
  <c r="G69" i="3"/>
  <c r="J69" i="3"/>
  <c r="H69" i="3"/>
  <c r="K69" i="3"/>
  <c r="L69" i="3"/>
  <c r="F70" i="3"/>
  <c r="G70" i="3"/>
  <c r="J70" i="3"/>
  <c r="K70" i="3"/>
  <c r="L70" i="3"/>
  <c r="F71" i="3"/>
  <c r="G71" i="3"/>
  <c r="F72" i="3"/>
  <c r="H72" i="3"/>
  <c r="F73" i="3"/>
  <c r="G73" i="3"/>
  <c r="H73" i="3"/>
  <c r="J73" i="3"/>
  <c r="K73" i="3"/>
  <c r="L73" i="3"/>
  <c r="F74" i="3"/>
  <c r="G74" i="3"/>
  <c r="H74" i="3"/>
  <c r="F75" i="3"/>
  <c r="G75" i="3"/>
  <c r="F76" i="3"/>
  <c r="G76" i="3"/>
  <c r="H76" i="3"/>
  <c r="F77" i="3"/>
  <c r="G77" i="3"/>
  <c r="H77" i="3"/>
  <c r="F78" i="3"/>
  <c r="G78" i="3"/>
  <c r="J78" i="3"/>
  <c r="K78" i="3"/>
  <c r="L78" i="3"/>
  <c r="F79" i="3"/>
  <c r="F80" i="3"/>
  <c r="H80" i="3"/>
  <c r="F81" i="3"/>
  <c r="G81" i="3"/>
  <c r="H81" i="3"/>
  <c r="F82" i="3"/>
  <c r="G82" i="3"/>
  <c r="J82" i="3"/>
  <c r="K82" i="3"/>
  <c r="L82" i="3"/>
  <c r="F83" i="3"/>
  <c r="G83" i="3"/>
  <c r="H83" i="3"/>
  <c r="F84" i="3"/>
  <c r="H84" i="3"/>
  <c r="F85" i="3"/>
  <c r="G85" i="3"/>
  <c r="H85" i="3"/>
  <c r="F86" i="3"/>
  <c r="G86" i="3"/>
  <c r="H86" i="3"/>
  <c r="F87" i="3"/>
  <c r="J87" i="3"/>
  <c r="K87" i="3"/>
  <c r="L87" i="3"/>
  <c r="F88" i="3"/>
  <c r="H88" i="3"/>
  <c r="F89" i="3"/>
  <c r="G89" i="3"/>
  <c r="H89" i="3"/>
  <c r="F90" i="3"/>
  <c r="G90" i="3"/>
  <c r="J90" i="3"/>
  <c r="K90" i="3"/>
  <c r="L90" i="3"/>
  <c r="F91" i="3"/>
  <c r="F92" i="3"/>
  <c r="G92" i="3"/>
  <c r="J92" i="3"/>
  <c r="H92" i="3"/>
  <c r="F93" i="3"/>
  <c r="G93" i="3"/>
  <c r="H93" i="3"/>
  <c r="F94" i="3"/>
  <c r="G94" i="3"/>
  <c r="F95" i="3"/>
  <c r="F96" i="3"/>
  <c r="H96" i="3"/>
  <c r="F97" i="3"/>
  <c r="G97" i="3"/>
  <c r="H97" i="3"/>
  <c r="F98" i="3"/>
  <c r="G98" i="3"/>
  <c r="J98" i="3"/>
  <c r="K98" i="3"/>
  <c r="L98" i="3"/>
  <c r="F99" i="3"/>
  <c r="G99" i="3"/>
  <c r="F100" i="3"/>
  <c r="H100" i="3"/>
  <c r="F101" i="3"/>
  <c r="C102" i="3"/>
  <c r="D102" i="3"/>
  <c r="F115" i="3"/>
  <c r="F116" i="3"/>
  <c r="H116" i="3"/>
  <c r="K116" i="3"/>
  <c r="L116" i="3"/>
  <c r="F117" i="3"/>
  <c r="G117" i="3"/>
  <c r="H117" i="3"/>
  <c r="J117" i="3"/>
  <c r="K117" i="3"/>
  <c r="L117" i="3"/>
  <c r="F118" i="3"/>
  <c r="G118" i="3"/>
  <c r="J118" i="3"/>
  <c r="K118" i="3"/>
  <c r="L118" i="3"/>
  <c r="F119" i="3"/>
  <c r="G119" i="3"/>
  <c r="J119" i="3"/>
  <c r="F120" i="3"/>
  <c r="H120" i="3"/>
  <c r="F121" i="3"/>
  <c r="G121" i="3"/>
  <c r="J121" i="3"/>
  <c r="H121" i="3"/>
  <c r="K121" i="3"/>
  <c r="L121" i="3"/>
  <c r="F122" i="3"/>
  <c r="G122" i="3"/>
  <c r="H122" i="3"/>
  <c r="F123" i="3"/>
  <c r="G123" i="3"/>
  <c r="F124" i="3"/>
  <c r="G124" i="3"/>
  <c r="J124" i="3"/>
  <c r="K124" i="3"/>
  <c r="L124" i="3"/>
  <c r="H124" i="3"/>
  <c r="F125" i="3"/>
  <c r="G125" i="3"/>
  <c r="H125" i="3"/>
  <c r="F126" i="3"/>
  <c r="G126" i="3"/>
  <c r="J126" i="3"/>
  <c r="K126" i="3"/>
  <c r="L126" i="3"/>
  <c r="F127" i="3"/>
  <c r="G127" i="3"/>
  <c r="H127" i="3"/>
  <c r="F128" i="3"/>
  <c r="H128" i="3"/>
  <c r="F129" i="3"/>
  <c r="G129" i="3"/>
  <c r="J129" i="3"/>
  <c r="H129" i="3"/>
  <c r="K129" i="3"/>
  <c r="L129" i="3"/>
  <c r="F130" i="3"/>
  <c r="G130" i="3"/>
  <c r="J130" i="3"/>
  <c r="K130" i="3"/>
  <c r="L130" i="3"/>
  <c r="F131" i="3"/>
  <c r="H131" i="3"/>
  <c r="J131" i="3"/>
  <c r="K131" i="3"/>
  <c r="L131" i="3"/>
  <c r="F132" i="3"/>
  <c r="H132" i="3"/>
  <c r="J132" i="3"/>
  <c r="K132" i="3"/>
  <c r="L132" i="3"/>
  <c r="F133" i="3"/>
  <c r="G133" i="3"/>
  <c r="H133" i="3"/>
  <c r="F134" i="3"/>
  <c r="G134" i="3"/>
  <c r="J134" i="3"/>
  <c r="K134" i="3"/>
  <c r="L134" i="3"/>
  <c r="F135" i="3"/>
  <c r="F136" i="3"/>
  <c r="H136" i="3"/>
  <c r="F137" i="3"/>
  <c r="G137" i="3"/>
  <c r="H137" i="3"/>
  <c r="F138" i="3"/>
  <c r="G138" i="3"/>
  <c r="J138" i="3"/>
  <c r="K138" i="3"/>
  <c r="L138" i="3"/>
  <c r="F139" i="3"/>
  <c r="G139" i="3"/>
  <c r="F140" i="3"/>
  <c r="H140" i="3"/>
  <c r="F141" i="3"/>
  <c r="G141" i="3"/>
  <c r="H141" i="3"/>
  <c r="F142" i="3"/>
  <c r="G142" i="3"/>
  <c r="J142" i="3"/>
  <c r="K142" i="3"/>
  <c r="L142" i="3"/>
  <c r="F143" i="3"/>
  <c r="G143" i="3"/>
  <c r="F144" i="3"/>
  <c r="G144" i="3"/>
  <c r="J144" i="3"/>
  <c r="H144" i="3"/>
  <c r="F145" i="3"/>
  <c r="G145" i="3"/>
  <c r="H145" i="3"/>
  <c r="F146" i="3"/>
  <c r="G146" i="3"/>
  <c r="J146" i="3"/>
  <c r="K146" i="3"/>
  <c r="L146" i="3"/>
  <c r="F147" i="3"/>
  <c r="G147" i="3"/>
  <c r="H147" i="3"/>
  <c r="F148" i="3"/>
  <c r="H148" i="3"/>
  <c r="F149" i="3"/>
  <c r="G149" i="3"/>
  <c r="H149" i="3"/>
  <c r="F150" i="3"/>
  <c r="G150" i="3"/>
  <c r="J150" i="3"/>
  <c r="K150" i="3"/>
  <c r="L150" i="3"/>
  <c r="F151" i="3"/>
  <c r="J151" i="3"/>
  <c r="K151" i="3"/>
  <c r="L151" i="3"/>
  <c r="F152" i="3"/>
  <c r="H152" i="3"/>
  <c r="C153" i="3"/>
  <c r="D153" i="3"/>
  <c r="F167" i="3"/>
  <c r="F168" i="3"/>
  <c r="G168" i="3"/>
  <c r="H168" i="3"/>
  <c r="J168" i="3"/>
  <c r="K168" i="3"/>
  <c r="L168" i="3"/>
  <c r="F169" i="3"/>
  <c r="G169" i="3"/>
  <c r="H169" i="3"/>
  <c r="F170" i="3"/>
  <c r="G170" i="3"/>
  <c r="H170" i="3"/>
  <c r="F171" i="3"/>
  <c r="F172" i="3"/>
  <c r="H172" i="3"/>
  <c r="J172" i="3"/>
  <c r="K172" i="3"/>
  <c r="L172" i="3"/>
  <c r="F173" i="3"/>
  <c r="G173" i="3"/>
  <c r="H173" i="3"/>
  <c r="F174" i="3"/>
  <c r="G174" i="3"/>
  <c r="H174" i="3"/>
  <c r="F175" i="3"/>
  <c r="G175" i="3"/>
  <c r="H175" i="3"/>
  <c r="J175" i="3"/>
  <c r="K175" i="3"/>
  <c r="L175" i="3"/>
  <c r="F176" i="3"/>
  <c r="F177" i="3"/>
  <c r="H177" i="3"/>
  <c r="F178" i="3"/>
  <c r="H178" i="3"/>
  <c r="F179" i="3"/>
  <c r="J179" i="3"/>
  <c r="K179" i="3"/>
  <c r="L179" i="3"/>
  <c r="F180" i="3"/>
  <c r="G180" i="3"/>
  <c r="H180" i="3"/>
  <c r="J180" i="3"/>
  <c r="F181" i="3"/>
  <c r="G181" i="3"/>
  <c r="H181" i="3"/>
  <c r="J181" i="3"/>
  <c r="K181" i="3"/>
  <c r="L181" i="3"/>
  <c r="F182" i="3"/>
  <c r="H182" i="3"/>
  <c r="F183" i="3"/>
  <c r="G183" i="3"/>
  <c r="F184" i="3"/>
  <c r="H184" i="3"/>
  <c r="J184" i="3"/>
  <c r="K184" i="3"/>
  <c r="L184" i="3"/>
  <c r="F185" i="3"/>
  <c r="G185" i="3"/>
  <c r="F186" i="3"/>
  <c r="G186" i="3"/>
  <c r="J186" i="3"/>
  <c r="H186" i="3"/>
  <c r="F187" i="3"/>
  <c r="H187" i="3"/>
  <c r="F188" i="3"/>
  <c r="G188" i="3"/>
  <c r="H188" i="3"/>
  <c r="F189" i="3"/>
  <c r="G189" i="3"/>
  <c r="H189" i="3"/>
  <c r="J189" i="3"/>
  <c r="K189" i="3"/>
  <c r="L189" i="3"/>
  <c r="F190" i="3"/>
  <c r="G190" i="3"/>
  <c r="H190" i="3"/>
  <c r="J190" i="3"/>
  <c r="F191" i="3"/>
  <c r="G191" i="3"/>
  <c r="H191" i="3"/>
  <c r="J191" i="3"/>
  <c r="K191" i="3"/>
  <c r="L191" i="3"/>
  <c r="F192" i="3"/>
  <c r="G192" i="3"/>
  <c r="J192" i="3"/>
  <c r="K192" i="3"/>
  <c r="L192" i="3"/>
  <c r="H192" i="3"/>
  <c r="F193" i="3"/>
  <c r="H193" i="3"/>
  <c r="F194" i="3"/>
  <c r="H194" i="3"/>
  <c r="F195" i="3"/>
  <c r="G195" i="3"/>
  <c r="H195" i="3"/>
  <c r="F196" i="3"/>
  <c r="G196" i="3"/>
  <c r="J196" i="3"/>
  <c r="H196" i="3"/>
  <c r="F197" i="3"/>
  <c r="G197" i="3"/>
  <c r="H197" i="3"/>
  <c r="F198" i="3"/>
  <c r="G198" i="3"/>
  <c r="J198" i="3"/>
  <c r="H198" i="3"/>
  <c r="F199" i="3"/>
  <c r="G199" i="3"/>
  <c r="H199" i="3"/>
  <c r="F200" i="3"/>
  <c r="G200" i="3"/>
  <c r="H200" i="3"/>
  <c r="J200" i="3"/>
  <c r="K200" i="3"/>
  <c r="L200" i="3"/>
  <c r="F201" i="3"/>
  <c r="G201" i="3"/>
  <c r="H201" i="3"/>
  <c r="F202" i="3"/>
  <c r="G202" i="3"/>
  <c r="J202" i="3"/>
  <c r="K202" i="3"/>
  <c r="L202" i="3"/>
  <c r="H202" i="3"/>
  <c r="F203" i="3"/>
  <c r="H203" i="3"/>
  <c r="F204" i="3"/>
  <c r="G204" i="3"/>
  <c r="H204" i="3"/>
  <c r="C205" i="3"/>
  <c r="D205" i="3"/>
  <c r="F218" i="3"/>
  <c r="G218" i="3"/>
  <c r="F219" i="3"/>
  <c r="G219" i="3"/>
  <c r="H219" i="3"/>
  <c r="F220" i="3"/>
  <c r="H220" i="3"/>
  <c r="F221" i="3"/>
  <c r="F222" i="3"/>
  <c r="G222" i="3"/>
  <c r="H222" i="3"/>
  <c r="F223" i="3"/>
  <c r="G223" i="3"/>
  <c r="J223" i="3"/>
  <c r="K223" i="3"/>
  <c r="L223" i="3"/>
  <c r="H223" i="3"/>
  <c r="F224" i="3"/>
  <c r="G224" i="3"/>
  <c r="H224" i="3"/>
  <c r="F225" i="3"/>
  <c r="H225" i="3"/>
  <c r="F226" i="3"/>
  <c r="H226" i="3"/>
  <c r="F227" i="3"/>
  <c r="H227" i="3"/>
  <c r="F228" i="3"/>
  <c r="H228" i="3"/>
  <c r="F229" i="3"/>
  <c r="G229" i="3"/>
  <c r="J229" i="3"/>
  <c r="H229" i="3"/>
  <c r="K229" i="3"/>
  <c r="L229" i="3"/>
  <c r="F230" i="3"/>
  <c r="H230" i="3"/>
  <c r="J230" i="3"/>
  <c r="K230" i="3"/>
  <c r="L230" i="3"/>
  <c r="F231" i="3"/>
  <c r="F232" i="3"/>
  <c r="H232" i="3"/>
  <c r="F233" i="3"/>
  <c r="F234" i="3"/>
  <c r="H234" i="3"/>
  <c r="F235" i="3"/>
  <c r="G235" i="3"/>
  <c r="F236" i="3"/>
  <c r="G236" i="3"/>
  <c r="H236" i="3"/>
  <c r="F237" i="3"/>
  <c r="H237" i="3"/>
  <c r="F238" i="3"/>
  <c r="G238" i="3"/>
  <c r="H238" i="3"/>
  <c r="F239" i="3"/>
  <c r="G239" i="3"/>
  <c r="H239" i="3"/>
  <c r="F240" i="3"/>
  <c r="G240" i="3"/>
  <c r="H240" i="3"/>
  <c r="J240" i="3"/>
  <c r="F241" i="3"/>
  <c r="G241" i="3"/>
  <c r="H241" i="3"/>
  <c r="F242" i="3"/>
  <c r="G242" i="3"/>
  <c r="H242" i="3"/>
  <c r="J242" i="3"/>
  <c r="K242" i="3"/>
  <c r="L242" i="3"/>
  <c r="F243" i="3"/>
  <c r="F244" i="3"/>
  <c r="G244" i="3"/>
  <c r="F245" i="3"/>
  <c r="H245" i="3"/>
  <c r="F246" i="3"/>
  <c r="H246" i="3"/>
  <c r="F247" i="3"/>
  <c r="G247" i="3"/>
  <c r="H247" i="3"/>
  <c r="J247" i="3"/>
  <c r="K247" i="3"/>
  <c r="L247" i="3"/>
  <c r="F248" i="3"/>
  <c r="G248" i="3"/>
  <c r="F249" i="3"/>
  <c r="H249" i="3"/>
  <c r="F250" i="3"/>
  <c r="H250" i="3"/>
  <c r="F251" i="3"/>
  <c r="J251" i="3"/>
  <c r="K251" i="3"/>
  <c r="L251" i="3"/>
  <c r="F252" i="3"/>
  <c r="G252" i="3"/>
  <c r="J252" i="3"/>
  <c r="K252" i="3"/>
  <c r="L252" i="3"/>
  <c r="F253" i="3"/>
  <c r="G253" i="3"/>
  <c r="H253" i="3"/>
  <c r="J253" i="3"/>
  <c r="K253" i="3"/>
  <c r="L253" i="3"/>
  <c r="F254" i="3"/>
  <c r="G254" i="3"/>
  <c r="H254" i="3"/>
  <c r="F255" i="3"/>
  <c r="H255" i="3"/>
  <c r="C256" i="3"/>
  <c r="D256" i="3"/>
  <c r="F270" i="3"/>
  <c r="G270" i="3"/>
  <c r="F271" i="3"/>
  <c r="F272" i="3"/>
  <c r="F273" i="3"/>
  <c r="G273" i="3"/>
  <c r="F274" i="3"/>
  <c r="F275" i="3"/>
  <c r="G275" i="3"/>
  <c r="F276" i="3"/>
  <c r="H276" i="3"/>
  <c r="F277" i="3"/>
  <c r="G277" i="3"/>
  <c r="H277" i="3"/>
  <c r="J277" i="3"/>
  <c r="K277" i="3"/>
  <c r="L277" i="3"/>
  <c r="F278" i="3"/>
  <c r="H278" i="3"/>
  <c r="F279" i="3"/>
  <c r="G279" i="3"/>
  <c r="H279" i="3"/>
  <c r="F280" i="3"/>
  <c r="G280" i="3"/>
  <c r="J280" i="3"/>
  <c r="F281" i="3"/>
  <c r="G281" i="3"/>
  <c r="H281" i="3"/>
  <c r="F282" i="3"/>
  <c r="G282" i="3"/>
  <c r="H282" i="3"/>
  <c r="J282" i="3"/>
  <c r="K282" i="3"/>
  <c r="L282" i="3"/>
  <c r="F283" i="3"/>
  <c r="G283" i="3"/>
  <c r="F284" i="3"/>
  <c r="H284" i="3"/>
  <c r="F285" i="3"/>
  <c r="G285" i="3"/>
  <c r="J285" i="3"/>
  <c r="K285" i="3"/>
  <c r="L285" i="3"/>
  <c r="H285" i="3"/>
  <c r="F286" i="3"/>
  <c r="G286" i="3"/>
  <c r="F287" i="3"/>
  <c r="G287" i="3"/>
  <c r="H287" i="3"/>
  <c r="J287" i="3"/>
  <c r="K287" i="3"/>
  <c r="L287" i="3"/>
  <c r="F288" i="3"/>
  <c r="G288" i="3"/>
  <c r="F289" i="3"/>
  <c r="G289" i="3"/>
  <c r="F290" i="3"/>
  <c r="H290" i="3"/>
  <c r="F291" i="3"/>
  <c r="H291" i="3"/>
  <c r="J291" i="3"/>
  <c r="K291" i="3"/>
  <c r="L291" i="3"/>
  <c r="F292" i="3"/>
  <c r="G292" i="3"/>
  <c r="H292" i="3"/>
  <c r="J292" i="3"/>
  <c r="K292" i="3"/>
  <c r="L292" i="3"/>
  <c r="F293" i="3"/>
  <c r="G293" i="3"/>
  <c r="J293" i="3"/>
  <c r="K293" i="3"/>
  <c r="L293" i="3"/>
  <c r="H293" i="3"/>
  <c r="F294" i="3"/>
  <c r="G294" i="3"/>
  <c r="J294" i="3"/>
  <c r="H294" i="3"/>
  <c r="F295" i="3"/>
  <c r="F296" i="3"/>
  <c r="H296" i="3"/>
  <c r="F297" i="3"/>
  <c r="H297" i="3"/>
  <c r="F298" i="3"/>
  <c r="F299" i="3"/>
  <c r="G299" i="3"/>
  <c r="J299" i="3"/>
  <c r="K299" i="3"/>
  <c r="L299" i="3"/>
  <c r="H299" i="3"/>
  <c r="F300" i="3"/>
  <c r="F301" i="3"/>
  <c r="G301" i="3"/>
  <c r="J301" i="3"/>
  <c r="K301" i="3"/>
  <c r="L301" i="3"/>
  <c r="F302" i="3"/>
  <c r="G302" i="3"/>
  <c r="J302" i="3"/>
  <c r="K302" i="3"/>
  <c r="L302" i="3"/>
  <c r="H302" i="3"/>
  <c r="F303" i="3"/>
  <c r="H303" i="3"/>
  <c r="F304" i="3"/>
  <c r="G304" i="3"/>
  <c r="J304" i="3"/>
  <c r="K304" i="3"/>
  <c r="L304" i="3"/>
  <c r="F305" i="3"/>
  <c r="G305" i="3"/>
  <c r="J305" i="3"/>
  <c r="K305" i="3"/>
  <c r="L305" i="3"/>
  <c r="H305" i="3"/>
  <c r="F306" i="3"/>
  <c r="F307" i="3"/>
  <c r="G307" i="3"/>
  <c r="H307" i="3"/>
  <c r="J307" i="3"/>
  <c r="K307" i="3"/>
  <c r="L307" i="3"/>
  <c r="C308" i="3"/>
  <c r="D308" i="3"/>
  <c r="F322" i="3"/>
  <c r="H322" i="3"/>
  <c r="F323" i="3"/>
  <c r="F324" i="3"/>
  <c r="F325" i="3"/>
  <c r="F326" i="3"/>
  <c r="G326" i="3"/>
  <c r="H326" i="3"/>
  <c r="F327" i="3"/>
  <c r="G327" i="3"/>
  <c r="J327" i="3"/>
  <c r="K327" i="3"/>
  <c r="L327" i="3"/>
  <c r="H327" i="3"/>
  <c r="F328" i="3"/>
  <c r="G328" i="3"/>
  <c r="H328" i="3"/>
  <c r="F329" i="3"/>
  <c r="G329" i="3"/>
  <c r="H329" i="3"/>
  <c r="J329" i="3"/>
  <c r="F330" i="3"/>
  <c r="G330" i="3"/>
  <c r="H330" i="3"/>
  <c r="F331" i="3"/>
  <c r="G331" i="3"/>
  <c r="H331" i="3"/>
  <c r="F332" i="3"/>
  <c r="G332" i="3"/>
  <c r="J332" i="3"/>
  <c r="K332" i="3"/>
  <c r="L332" i="3"/>
  <c r="H332" i="3"/>
  <c r="F333" i="3"/>
  <c r="G333" i="3"/>
  <c r="H333" i="3"/>
  <c r="F334" i="3"/>
  <c r="G334" i="3"/>
  <c r="J334" i="3"/>
  <c r="H334" i="3"/>
  <c r="F335" i="3"/>
  <c r="H335" i="3"/>
  <c r="F336" i="3"/>
  <c r="G336" i="3"/>
  <c r="H336" i="3"/>
  <c r="F337" i="3"/>
  <c r="G337" i="3"/>
  <c r="H337" i="3"/>
  <c r="F338" i="3"/>
  <c r="G338" i="3"/>
  <c r="H338" i="3"/>
  <c r="F339" i="3"/>
  <c r="G339" i="3"/>
  <c r="H339" i="3"/>
  <c r="J339" i="3"/>
  <c r="F340" i="3"/>
  <c r="G340" i="3"/>
  <c r="H340" i="3"/>
  <c r="J340" i="3"/>
  <c r="K340" i="3"/>
  <c r="L340" i="3"/>
  <c r="F341" i="3"/>
  <c r="H341" i="3"/>
  <c r="F342" i="3"/>
  <c r="H342" i="3"/>
  <c r="F343" i="3"/>
  <c r="H343" i="3"/>
  <c r="F344" i="3"/>
  <c r="G344" i="3"/>
  <c r="J344" i="3"/>
  <c r="K344" i="3"/>
  <c r="L344" i="3"/>
  <c r="H344" i="3"/>
  <c r="F345" i="3"/>
  <c r="K345" i="3"/>
  <c r="L345" i="3"/>
  <c r="G345" i="3"/>
  <c r="H345" i="3"/>
  <c r="J345" i="3"/>
  <c r="F346" i="3"/>
  <c r="G346" i="3"/>
  <c r="H346" i="3"/>
  <c r="J346" i="3"/>
  <c r="K346" i="3"/>
  <c r="L346" i="3"/>
  <c r="F347" i="3"/>
  <c r="H347" i="3"/>
  <c r="F348" i="3"/>
  <c r="G348" i="3"/>
  <c r="J348" i="3"/>
  <c r="K348" i="3"/>
  <c r="L348" i="3"/>
  <c r="H348" i="3"/>
  <c r="F349" i="3"/>
  <c r="H349" i="3"/>
  <c r="F350" i="3"/>
  <c r="H350" i="3"/>
  <c r="F351" i="3"/>
  <c r="G351" i="3"/>
  <c r="J351" i="3"/>
  <c r="K351" i="3"/>
  <c r="L351" i="3"/>
  <c r="H351" i="3"/>
  <c r="F352" i="3"/>
  <c r="F353" i="3"/>
  <c r="H353" i="3"/>
  <c r="F354" i="3"/>
  <c r="G354" i="3"/>
  <c r="F355" i="3"/>
  <c r="G355" i="3"/>
  <c r="J355" i="3"/>
  <c r="K355" i="3"/>
  <c r="L355" i="3"/>
  <c r="H355" i="3"/>
  <c r="F356" i="3"/>
  <c r="G356" i="3"/>
  <c r="H356" i="3"/>
  <c r="J356" i="3"/>
  <c r="K356" i="3"/>
  <c r="L356" i="3"/>
  <c r="F357" i="3"/>
  <c r="H357" i="3"/>
  <c r="K357" i="3"/>
  <c r="L357" i="3"/>
  <c r="F358" i="3"/>
  <c r="H358" i="3"/>
  <c r="F359" i="3"/>
  <c r="H359" i="3"/>
  <c r="C360" i="3"/>
  <c r="D360" i="3"/>
  <c r="F374" i="3"/>
  <c r="F375" i="3"/>
  <c r="F376" i="3"/>
  <c r="H376" i="3"/>
  <c r="F377" i="3"/>
  <c r="F378" i="3"/>
  <c r="F379" i="3"/>
  <c r="G379" i="3"/>
  <c r="J379" i="3"/>
  <c r="K379" i="3"/>
  <c r="L379" i="3"/>
  <c r="H379" i="3"/>
  <c r="F380" i="3"/>
  <c r="F381" i="3"/>
  <c r="G381" i="3"/>
  <c r="F382" i="3"/>
  <c r="F383" i="3"/>
  <c r="G383" i="3"/>
  <c r="F384" i="3"/>
  <c r="H384" i="3"/>
  <c r="F385" i="3"/>
  <c r="G385" i="3"/>
  <c r="H385" i="3"/>
  <c r="J385" i="3"/>
  <c r="K385" i="3"/>
  <c r="L385" i="3"/>
  <c r="F386" i="3"/>
  <c r="G386" i="3"/>
  <c r="H386" i="3"/>
  <c r="J386" i="3"/>
  <c r="F387" i="3"/>
  <c r="G387" i="3"/>
  <c r="H387" i="3"/>
  <c r="F388" i="3"/>
  <c r="G388" i="3"/>
  <c r="H388" i="3"/>
  <c r="F389" i="3"/>
  <c r="G389" i="3"/>
  <c r="F390" i="3"/>
  <c r="F391" i="3"/>
  <c r="G391" i="3"/>
  <c r="J391" i="3"/>
  <c r="K391" i="3"/>
  <c r="H391" i="3"/>
  <c r="L391" i="3"/>
  <c r="F392" i="3"/>
  <c r="G392" i="3"/>
  <c r="H392" i="3"/>
  <c r="J392" i="3"/>
  <c r="K392" i="3"/>
  <c r="L392" i="3"/>
  <c r="F393" i="3"/>
  <c r="H393" i="3"/>
  <c r="F394" i="3"/>
  <c r="H394" i="3"/>
  <c r="F395" i="3"/>
  <c r="F396" i="3"/>
  <c r="G396" i="3"/>
  <c r="J396" i="3"/>
  <c r="K396" i="3"/>
  <c r="L396" i="3"/>
  <c r="H396" i="3"/>
  <c r="F397" i="3"/>
  <c r="H397" i="3"/>
  <c r="F398" i="3"/>
  <c r="H398" i="3"/>
  <c r="F399" i="3"/>
  <c r="F400" i="3"/>
  <c r="H400" i="3"/>
  <c r="F401" i="3"/>
  <c r="H401" i="3"/>
  <c r="F402" i="3"/>
  <c r="H402" i="3"/>
  <c r="F403" i="3"/>
  <c r="G403" i="3"/>
  <c r="J403" i="3"/>
  <c r="K403" i="3"/>
  <c r="L403" i="3"/>
  <c r="H403" i="3"/>
  <c r="F404" i="3"/>
  <c r="G404" i="3"/>
  <c r="H404" i="3"/>
  <c r="J404" i="3"/>
  <c r="K404" i="3"/>
  <c r="L404" i="3"/>
  <c r="F405" i="3"/>
  <c r="G405" i="3"/>
  <c r="H405" i="3"/>
  <c r="J405" i="3"/>
  <c r="F406" i="3"/>
  <c r="H406" i="3"/>
  <c r="F407" i="3"/>
  <c r="G407" i="3"/>
  <c r="J407" i="3"/>
  <c r="H407" i="3"/>
  <c r="F408" i="3"/>
  <c r="G408" i="3"/>
  <c r="J408" i="3"/>
  <c r="K408" i="3"/>
  <c r="L408" i="3"/>
  <c r="H408" i="3"/>
  <c r="F409" i="3"/>
  <c r="G409" i="3"/>
  <c r="H409" i="3"/>
  <c r="J409" i="3"/>
  <c r="K409" i="3"/>
  <c r="L409" i="3"/>
  <c r="F410" i="3"/>
  <c r="F411" i="3"/>
  <c r="G411" i="3"/>
  <c r="H411" i="3"/>
  <c r="C412" i="3"/>
  <c r="D412" i="3"/>
  <c r="F426" i="3"/>
  <c r="F427" i="3"/>
  <c r="G427" i="3"/>
  <c r="H427" i="3"/>
  <c r="F428" i="3"/>
  <c r="F429" i="3"/>
  <c r="G429" i="3"/>
  <c r="H429" i="3"/>
  <c r="F430" i="3"/>
  <c r="H430" i="3"/>
  <c r="F431" i="3"/>
  <c r="G431" i="3"/>
  <c r="J431" i="3"/>
  <c r="K431" i="3"/>
  <c r="L431" i="3"/>
  <c r="H431" i="3"/>
  <c r="F432" i="3"/>
  <c r="F433" i="3"/>
  <c r="G433" i="3"/>
  <c r="F434" i="3"/>
  <c r="G434" i="3"/>
  <c r="H434" i="3"/>
  <c r="F435" i="3"/>
  <c r="G435" i="3"/>
  <c r="F436" i="3"/>
  <c r="H436" i="3"/>
  <c r="F437" i="3"/>
  <c r="G437" i="3"/>
  <c r="H437" i="3"/>
  <c r="J437" i="3"/>
  <c r="F438" i="3"/>
  <c r="H438" i="3"/>
  <c r="F439" i="3"/>
  <c r="H439" i="3"/>
  <c r="F440" i="3"/>
  <c r="H440" i="3"/>
  <c r="F441" i="3"/>
  <c r="G441" i="3"/>
  <c r="F442" i="3"/>
  <c r="H442" i="3"/>
  <c r="F443" i="3"/>
  <c r="G443" i="3"/>
  <c r="H443" i="3"/>
  <c r="J443" i="3"/>
  <c r="K443" i="3"/>
  <c r="L443" i="3"/>
  <c r="F444" i="3"/>
  <c r="G444" i="3"/>
  <c r="H444" i="3"/>
  <c r="F445" i="3"/>
  <c r="H445" i="3"/>
  <c r="F446" i="3"/>
  <c r="H446" i="3"/>
  <c r="F447" i="3"/>
  <c r="H447" i="3"/>
  <c r="F448" i="3"/>
  <c r="H448" i="3"/>
  <c r="F449" i="3"/>
  <c r="G449" i="3"/>
  <c r="H449" i="3"/>
  <c r="F450" i="3"/>
  <c r="G450" i="3"/>
  <c r="J450" i="3"/>
  <c r="K450" i="3"/>
  <c r="L450" i="3"/>
  <c r="H450" i="3"/>
  <c r="F451" i="3"/>
  <c r="F452" i="3"/>
  <c r="G452" i="3"/>
  <c r="H452" i="3"/>
  <c r="F453" i="3"/>
  <c r="F454" i="3"/>
  <c r="H454" i="3"/>
  <c r="F455" i="3"/>
  <c r="G455" i="3"/>
  <c r="J455" i="3"/>
  <c r="K455" i="3"/>
  <c r="L455" i="3"/>
  <c r="H455" i="3"/>
  <c r="F456" i="3"/>
  <c r="G456" i="3"/>
  <c r="H456" i="3"/>
  <c r="F457" i="3"/>
  <c r="G457" i="3"/>
  <c r="F458" i="3"/>
  <c r="G458" i="3"/>
  <c r="H458" i="3"/>
  <c r="F459" i="3"/>
  <c r="G459" i="3"/>
  <c r="J459" i="3"/>
  <c r="K459" i="3"/>
  <c r="L459" i="3"/>
  <c r="H459" i="3"/>
  <c r="F460" i="3"/>
  <c r="H460" i="3"/>
  <c r="F461" i="3"/>
  <c r="G461" i="3"/>
  <c r="F462" i="3"/>
  <c r="G462" i="3"/>
  <c r="H462" i="3"/>
  <c r="F463" i="3"/>
  <c r="H463" i="3"/>
  <c r="C464" i="3"/>
  <c r="D464" i="3"/>
  <c r="F478" i="3"/>
  <c r="F479" i="3"/>
  <c r="H479" i="3"/>
  <c r="F480" i="3"/>
  <c r="G480" i="3"/>
  <c r="H480" i="3"/>
  <c r="F481" i="3"/>
  <c r="F482" i="3"/>
  <c r="F483" i="3"/>
  <c r="G483" i="3"/>
  <c r="H483" i="3"/>
  <c r="J483" i="3"/>
  <c r="K483" i="3"/>
  <c r="L483" i="3"/>
  <c r="F484" i="3"/>
  <c r="H484" i="3"/>
  <c r="F485" i="3"/>
  <c r="G485" i="3"/>
  <c r="F486" i="3"/>
  <c r="H486" i="3"/>
  <c r="F487" i="3"/>
  <c r="G487" i="3"/>
  <c r="H487" i="3"/>
  <c r="J487" i="3"/>
  <c r="K487" i="3"/>
  <c r="L487" i="3"/>
  <c r="F488" i="3"/>
  <c r="F489" i="3"/>
  <c r="G489" i="3"/>
  <c r="H489" i="3"/>
  <c r="J489" i="3"/>
  <c r="K489" i="3"/>
  <c r="L489" i="3"/>
  <c r="F490" i="3"/>
  <c r="G490" i="3"/>
  <c r="H490" i="3"/>
  <c r="J490" i="3"/>
  <c r="K490" i="3"/>
  <c r="L490" i="3"/>
  <c r="F491" i="3"/>
  <c r="H491" i="3"/>
  <c r="F492" i="3"/>
  <c r="H492" i="3"/>
  <c r="F493" i="3"/>
  <c r="G493" i="3"/>
  <c r="H493" i="3"/>
  <c r="F494" i="3"/>
  <c r="F495" i="3"/>
  <c r="G495" i="3"/>
  <c r="H495" i="3"/>
  <c r="J495" i="3"/>
  <c r="K495" i="3"/>
  <c r="L495" i="3"/>
  <c r="F496" i="3"/>
  <c r="H496" i="3"/>
  <c r="F497" i="3"/>
  <c r="H497" i="3"/>
  <c r="F498" i="3"/>
  <c r="F499" i="3"/>
  <c r="F500" i="3"/>
  <c r="G500" i="3"/>
  <c r="H500" i="3"/>
  <c r="J500" i="3"/>
  <c r="K500" i="3"/>
  <c r="L500" i="3"/>
  <c r="F501" i="3"/>
  <c r="G501" i="3"/>
  <c r="H501" i="3"/>
  <c r="J501" i="3"/>
  <c r="F502" i="3"/>
  <c r="G502" i="3"/>
  <c r="H502" i="3"/>
  <c r="J502" i="3"/>
  <c r="K502" i="3"/>
  <c r="L502" i="3"/>
  <c r="F503" i="3"/>
  <c r="G503" i="3"/>
  <c r="H503" i="3"/>
  <c r="F504" i="3"/>
  <c r="H504" i="3"/>
  <c r="F505" i="3"/>
  <c r="H505" i="3"/>
  <c r="F506" i="3"/>
  <c r="H506" i="3"/>
  <c r="F507" i="3"/>
  <c r="F508" i="3"/>
  <c r="G508" i="3"/>
  <c r="J508" i="3"/>
  <c r="F509" i="3"/>
  <c r="H509" i="3"/>
  <c r="F510" i="3"/>
  <c r="H510" i="3"/>
  <c r="F511" i="3"/>
  <c r="G511" i="3"/>
  <c r="H511" i="3"/>
  <c r="J511" i="3"/>
  <c r="K511" i="3"/>
  <c r="L511" i="3"/>
  <c r="F512" i="3"/>
  <c r="H512" i="3"/>
  <c r="J512" i="3"/>
  <c r="K512" i="3"/>
  <c r="L512" i="3"/>
  <c r="F513" i="3"/>
  <c r="H513" i="3"/>
  <c r="F514" i="3"/>
  <c r="G514" i="3"/>
  <c r="H514" i="3"/>
  <c r="F515" i="3"/>
  <c r="H515" i="3"/>
  <c r="C516" i="3"/>
  <c r="D516" i="3"/>
  <c r="F529" i="3"/>
  <c r="F531" i="3"/>
  <c r="F532" i="3"/>
  <c r="F534" i="3"/>
  <c r="F533" i="3"/>
  <c r="F559" i="3"/>
  <c r="J559" i="3"/>
  <c r="F538" i="3"/>
  <c r="F537" i="3"/>
  <c r="F539" i="3"/>
  <c r="F535" i="3"/>
  <c r="F554" i="3"/>
  <c r="F547" i="3"/>
  <c r="K548" i="3"/>
  <c r="L548" i="3"/>
  <c r="J547" i="3"/>
  <c r="F560" i="3"/>
  <c r="J560" i="3"/>
  <c r="K541" i="3"/>
  <c r="L541" i="3"/>
  <c r="F543" i="3"/>
  <c r="F545" i="3"/>
  <c r="F541" i="3"/>
  <c r="F536" i="3"/>
  <c r="F558" i="3"/>
  <c r="J558" i="3"/>
  <c r="F546" i="3"/>
  <c r="F555" i="3"/>
  <c r="F540" i="3"/>
  <c r="F542" i="3"/>
  <c r="F561" i="3"/>
  <c r="J561" i="3"/>
  <c r="F556" i="3"/>
  <c r="J556" i="3"/>
  <c r="F562" i="3"/>
  <c r="J562" i="3"/>
  <c r="F544" i="3"/>
  <c r="F530" i="3"/>
  <c r="F550" i="3"/>
  <c r="F551" i="3"/>
  <c r="F563" i="3"/>
  <c r="J563" i="3"/>
  <c r="F548" i="3"/>
  <c r="F557" i="3"/>
  <c r="J557" i="3"/>
  <c r="F552" i="3"/>
  <c r="F564" i="3"/>
  <c r="J564" i="3"/>
  <c r="F565" i="3"/>
  <c r="K565" i="3"/>
  <c r="L565" i="3"/>
  <c r="J565" i="3"/>
  <c r="F566" i="3"/>
  <c r="J566" i="3"/>
  <c r="F553" i="3"/>
  <c r="F549" i="3"/>
  <c r="C567" i="3"/>
  <c r="D567" i="3"/>
  <c r="F580" i="3"/>
  <c r="G580" i="3"/>
  <c r="H580" i="3"/>
  <c r="F581" i="3"/>
  <c r="G581" i="3"/>
  <c r="J581" i="3"/>
  <c r="K581" i="3"/>
  <c r="L581" i="3"/>
  <c r="H581" i="3"/>
  <c r="F582" i="3"/>
  <c r="G582" i="3"/>
  <c r="H582" i="3"/>
  <c r="J582" i="3"/>
  <c r="K582" i="3"/>
  <c r="L582" i="3"/>
  <c r="F583" i="3"/>
  <c r="G583" i="3"/>
  <c r="H583" i="3"/>
  <c r="J583" i="3"/>
  <c r="K583" i="3"/>
  <c r="L583" i="3"/>
  <c r="F584" i="3"/>
  <c r="G584" i="3"/>
  <c r="H584" i="3"/>
  <c r="F585" i="3"/>
  <c r="G585" i="3"/>
  <c r="J585" i="3"/>
  <c r="K585" i="3"/>
  <c r="L585" i="3"/>
  <c r="H585" i="3"/>
  <c r="F586" i="3"/>
  <c r="G586" i="3"/>
  <c r="H586" i="3"/>
  <c r="J586" i="3"/>
  <c r="K586" i="3"/>
  <c r="L586" i="3"/>
  <c r="F587" i="3"/>
  <c r="G587" i="3"/>
  <c r="H587" i="3"/>
  <c r="J587" i="3"/>
  <c r="K587" i="3"/>
  <c r="L587" i="3"/>
  <c r="F588" i="3"/>
  <c r="G588" i="3"/>
  <c r="H588" i="3"/>
  <c r="F589" i="3"/>
  <c r="G589" i="3"/>
  <c r="J589" i="3"/>
  <c r="K589" i="3"/>
  <c r="L589" i="3"/>
  <c r="H589" i="3"/>
  <c r="F590" i="3"/>
  <c r="G590" i="3"/>
  <c r="H590" i="3"/>
  <c r="J590" i="3"/>
  <c r="K590" i="3"/>
  <c r="L590" i="3"/>
  <c r="F591" i="3"/>
  <c r="G591" i="3"/>
  <c r="H591" i="3"/>
  <c r="J591" i="3"/>
  <c r="K591" i="3"/>
  <c r="L591" i="3"/>
  <c r="F592" i="3"/>
  <c r="G592" i="3"/>
  <c r="H592" i="3"/>
  <c r="F593" i="3"/>
  <c r="G593" i="3"/>
  <c r="J593" i="3"/>
  <c r="K593" i="3"/>
  <c r="L593" i="3"/>
  <c r="H593" i="3"/>
  <c r="F594" i="3"/>
  <c r="G594" i="3"/>
  <c r="H594" i="3"/>
  <c r="J594" i="3"/>
  <c r="K594" i="3"/>
  <c r="L594" i="3"/>
  <c r="F595" i="3"/>
  <c r="G595" i="3"/>
  <c r="H595" i="3"/>
  <c r="J595" i="3"/>
  <c r="K595" i="3"/>
  <c r="L595" i="3"/>
  <c r="F596" i="3"/>
  <c r="G596" i="3"/>
  <c r="H596" i="3"/>
  <c r="F597" i="3"/>
  <c r="G597" i="3"/>
  <c r="J597" i="3"/>
  <c r="K597" i="3"/>
  <c r="L597" i="3"/>
  <c r="H597" i="3"/>
  <c r="F598" i="3"/>
  <c r="G598" i="3"/>
  <c r="H598" i="3"/>
  <c r="J598" i="3"/>
  <c r="K598" i="3"/>
  <c r="L598" i="3"/>
  <c r="F599" i="3"/>
  <c r="G599" i="3"/>
  <c r="H599" i="3"/>
  <c r="J599" i="3"/>
  <c r="K599" i="3"/>
  <c r="L599" i="3"/>
  <c r="F600" i="3"/>
  <c r="G600" i="3"/>
  <c r="H600" i="3"/>
  <c r="F601" i="3"/>
  <c r="G601" i="3"/>
  <c r="J601" i="3"/>
  <c r="K601" i="3"/>
  <c r="L601" i="3"/>
  <c r="H601" i="3"/>
  <c r="F602" i="3"/>
  <c r="G602" i="3"/>
  <c r="H602" i="3"/>
  <c r="J602" i="3"/>
  <c r="K602" i="3"/>
  <c r="L602" i="3"/>
  <c r="F603" i="3"/>
  <c r="G603" i="3"/>
  <c r="H603" i="3"/>
  <c r="J603" i="3"/>
  <c r="K603" i="3"/>
  <c r="L603" i="3"/>
  <c r="F604" i="3"/>
  <c r="G604" i="3"/>
  <c r="H604" i="3"/>
  <c r="F605" i="3"/>
  <c r="G605" i="3"/>
  <c r="J605" i="3"/>
  <c r="K605" i="3"/>
  <c r="L605" i="3"/>
  <c r="H605" i="3"/>
  <c r="F606" i="3"/>
  <c r="G606" i="3"/>
  <c r="H606" i="3"/>
  <c r="J606" i="3"/>
  <c r="K606" i="3"/>
  <c r="L606" i="3"/>
  <c r="F607" i="3"/>
  <c r="G607" i="3"/>
  <c r="H607" i="3"/>
  <c r="J607" i="3"/>
  <c r="K607" i="3"/>
  <c r="L607" i="3"/>
  <c r="F608" i="3"/>
  <c r="G608" i="3"/>
  <c r="H608" i="3"/>
  <c r="F609" i="3"/>
  <c r="G609" i="3"/>
  <c r="J609" i="3"/>
  <c r="K609" i="3"/>
  <c r="L609" i="3"/>
  <c r="H609" i="3"/>
  <c r="F610" i="3"/>
  <c r="G610" i="3"/>
  <c r="H610" i="3"/>
  <c r="J610" i="3"/>
  <c r="K610" i="3"/>
  <c r="L610" i="3"/>
  <c r="F611" i="3"/>
  <c r="M611" i="3"/>
  <c r="G611" i="3"/>
  <c r="H611" i="3"/>
  <c r="J611" i="3"/>
  <c r="F612" i="3"/>
  <c r="M612" i="3"/>
  <c r="G612" i="3"/>
  <c r="H612" i="3"/>
  <c r="J612" i="3"/>
  <c r="K612" i="3"/>
  <c r="L612" i="3"/>
  <c r="F613" i="3"/>
  <c r="M613" i="3"/>
  <c r="G613" i="3"/>
  <c r="H613" i="3"/>
  <c r="F614" i="3"/>
  <c r="M614" i="3"/>
  <c r="G614" i="3"/>
  <c r="J614" i="3"/>
  <c r="K614" i="3"/>
  <c r="L614" i="3"/>
  <c r="H614" i="3"/>
  <c r="F615" i="3"/>
  <c r="M615" i="3"/>
  <c r="G615" i="3"/>
  <c r="H615" i="3"/>
  <c r="J615" i="3"/>
  <c r="F616" i="3"/>
  <c r="M616" i="3"/>
  <c r="G616" i="3"/>
  <c r="H616" i="3"/>
  <c r="J616" i="3"/>
  <c r="K616" i="3"/>
  <c r="L616" i="3"/>
  <c r="F617" i="3"/>
  <c r="M617" i="3"/>
  <c r="G617" i="3"/>
  <c r="H617" i="3"/>
  <c r="J617" i="3"/>
  <c r="K617" i="3"/>
  <c r="L617" i="3"/>
  <c r="C618" i="3"/>
  <c r="D618" i="3"/>
  <c r="F618" i="3"/>
  <c r="M581" i="3"/>
  <c r="F631" i="3"/>
  <c r="G631" i="3"/>
  <c r="J631" i="3"/>
  <c r="K631" i="3"/>
  <c r="L631" i="3"/>
  <c r="H631" i="3"/>
  <c r="F632" i="3"/>
  <c r="H632" i="3"/>
  <c r="F633" i="3"/>
  <c r="G633" i="3"/>
  <c r="H633" i="3"/>
  <c r="J633" i="3"/>
  <c r="K633" i="3"/>
  <c r="L633" i="3"/>
  <c r="F634" i="3"/>
  <c r="G634" i="3"/>
  <c r="J634" i="3"/>
  <c r="K634" i="3"/>
  <c r="L634" i="3"/>
  <c r="H634" i="3"/>
  <c r="F635" i="3"/>
  <c r="G635" i="3"/>
  <c r="J635" i="3"/>
  <c r="K635" i="3"/>
  <c r="L635" i="3"/>
  <c r="H635" i="3"/>
  <c r="F636" i="3"/>
  <c r="H636" i="3"/>
  <c r="J636" i="3"/>
  <c r="K636" i="3"/>
  <c r="L636" i="3"/>
  <c r="F637" i="3"/>
  <c r="G637" i="3"/>
  <c r="H637" i="3"/>
  <c r="J637" i="3"/>
  <c r="K637" i="3"/>
  <c r="L637" i="3"/>
  <c r="F638" i="3"/>
  <c r="G638" i="3"/>
  <c r="H638" i="3"/>
  <c r="F639" i="3"/>
  <c r="G639" i="3"/>
  <c r="J639" i="3"/>
  <c r="H639" i="3"/>
  <c r="K639" i="3"/>
  <c r="L639" i="3"/>
  <c r="F640" i="3"/>
  <c r="H640" i="3"/>
  <c r="J640" i="3"/>
  <c r="K640" i="3"/>
  <c r="L640" i="3"/>
  <c r="F641" i="3"/>
  <c r="G641" i="3"/>
  <c r="H641" i="3"/>
  <c r="J641" i="3"/>
  <c r="K641" i="3"/>
  <c r="L641" i="3"/>
  <c r="F642" i="3"/>
  <c r="G642" i="3"/>
  <c r="H642" i="3"/>
  <c r="F643" i="3"/>
  <c r="G643" i="3"/>
  <c r="J643" i="3"/>
  <c r="H643" i="3"/>
  <c r="K643" i="3"/>
  <c r="L643" i="3"/>
  <c r="F644" i="3"/>
  <c r="H644" i="3"/>
  <c r="J644" i="3"/>
  <c r="K644" i="3"/>
  <c r="L644" i="3"/>
  <c r="F645" i="3"/>
  <c r="G645" i="3"/>
  <c r="H645" i="3"/>
  <c r="J645" i="3"/>
  <c r="K645" i="3"/>
  <c r="L645" i="3"/>
  <c r="F646" i="3"/>
  <c r="G646" i="3"/>
  <c r="H646" i="3"/>
  <c r="F647" i="3"/>
  <c r="G647" i="3"/>
  <c r="J647" i="3"/>
  <c r="K647" i="3"/>
  <c r="L647" i="3"/>
  <c r="H647" i="3"/>
  <c r="F648" i="3"/>
  <c r="H648" i="3"/>
  <c r="J648" i="3"/>
  <c r="K648" i="3"/>
  <c r="L648" i="3"/>
  <c r="F649" i="3"/>
  <c r="G649" i="3"/>
  <c r="H649" i="3"/>
  <c r="J649" i="3"/>
  <c r="K649" i="3"/>
  <c r="L649" i="3"/>
  <c r="F650" i="3"/>
  <c r="G650" i="3"/>
  <c r="J650" i="3"/>
  <c r="K650" i="3"/>
  <c r="L650" i="3"/>
  <c r="H650" i="3"/>
  <c r="F651" i="3"/>
  <c r="G651" i="3"/>
  <c r="J651" i="3"/>
  <c r="K651" i="3"/>
  <c r="L651" i="3"/>
  <c r="H651" i="3"/>
  <c r="F652" i="3"/>
  <c r="H652" i="3"/>
  <c r="J652" i="3"/>
  <c r="K652" i="3"/>
  <c r="L652" i="3"/>
  <c r="F653" i="3"/>
  <c r="G653" i="3"/>
  <c r="H653" i="3"/>
  <c r="J653" i="3"/>
  <c r="K653" i="3"/>
  <c r="L653" i="3"/>
  <c r="F654" i="3"/>
  <c r="G654" i="3"/>
  <c r="H654" i="3"/>
  <c r="F655" i="3"/>
  <c r="G655" i="3"/>
  <c r="J655" i="3"/>
  <c r="H655" i="3"/>
  <c r="K655" i="3"/>
  <c r="L655" i="3"/>
  <c r="F656" i="3"/>
  <c r="H656" i="3"/>
  <c r="J656" i="3"/>
  <c r="K656" i="3"/>
  <c r="L656" i="3"/>
  <c r="F657" i="3"/>
  <c r="G657" i="3"/>
  <c r="H657" i="3"/>
  <c r="J657" i="3"/>
  <c r="K657" i="3"/>
  <c r="L657" i="3"/>
  <c r="F658" i="3"/>
  <c r="G658" i="3"/>
  <c r="H658" i="3"/>
  <c r="F659" i="3"/>
  <c r="G659" i="3"/>
  <c r="J659" i="3"/>
  <c r="H659" i="3"/>
  <c r="K659" i="3"/>
  <c r="L659" i="3"/>
  <c r="F660" i="3"/>
  <c r="H660" i="3"/>
  <c r="J660" i="3"/>
  <c r="K660" i="3"/>
  <c r="L660" i="3"/>
  <c r="F661" i="3"/>
  <c r="G661" i="3"/>
  <c r="H661" i="3"/>
  <c r="J661" i="3"/>
  <c r="K661" i="3"/>
  <c r="L661" i="3"/>
  <c r="F662" i="3"/>
  <c r="G662" i="3"/>
  <c r="H662" i="3"/>
  <c r="J662" i="3"/>
  <c r="K662" i="3"/>
  <c r="L662" i="3"/>
  <c r="F663" i="3"/>
  <c r="G663" i="3"/>
  <c r="H663" i="3"/>
  <c r="F664" i="3"/>
  <c r="G664" i="3"/>
  <c r="J664" i="3"/>
  <c r="K664" i="3"/>
  <c r="L664" i="3"/>
  <c r="H664" i="3"/>
  <c r="F665" i="3"/>
  <c r="G665" i="3"/>
  <c r="J665" i="3"/>
  <c r="K665" i="3"/>
  <c r="L665" i="3"/>
  <c r="F666" i="3"/>
  <c r="G666" i="3"/>
  <c r="J666" i="3"/>
  <c r="H666" i="3"/>
  <c r="K666" i="3"/>
  <c r="L666" i="3"/>
  <c r="F667" i="3"/>
  <c r="G667" i="3"/>
  <c r="H667" i="3"/>
  <c r="J667" i="3"/>
  <c r="K667" i="3"/>
  <c r="L667" i="3"/>
  <c r="F668" i="3"/>
  <c r="H668" i="3"/>
  <c r="J668" i="3"/>
  <c r="K668" i="3"/>
  <c r="L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55" i="2"/>
  <c r="B63" i="2"/>
  <c r="F49" i="2"/>
  <c r="F89" i="2"/>
  <c r="F91" i="2"/>
  <c r="F96" i="2"/>
  <c r="F99" i="2"/>
  <c r="B103" i="2"/>
  <c r="F90" i="2"/>
  <c r="B143" i="2"/>
  <c r="F129" i="2"/>
  <c r="B183" i="2"/>
  <c r="F169" i="2"/>
  <c r="B223" i="2"/>
  <c r="F212" i="2"/>
  <c r="F248" i="2"/>
  <c r="B262" i="2"/>
  <c r="F249" i="2"/>
  <c r="F287" i="2"/>
  <c r="F289" i="2"/>
  <c r="B301" i="2"/>
  <c r="F288" i="2"/>
  <c r="F332" i="2"/>
  <c r="B340" i="2"/>
  <c r="F329" i="2"/>
  <c r="B380" i="2"/>
  <c r="F366" i="2"/>
  <c r="F408" i="2"/>
  <c r="F412" i="2"/>
  <c r="F416" i="2"/>
  <c r="B419" i="2"/>
  <c r="F405" i="2"/>
  <c r="B446" i="2"/>
  <c r="C450" i="2"/>
  <c r="D450" i="2"/>
  <c r="E450" i="2"/>
  <c r="C454" i="2"/>
  <c r="D454" i="2"/>
  <c r="E454" i="2"/>
  <c r="B456" i="2"/>
  <c r="B458" i="2"/>
  <c r="F483" i="2"/>
  <c r="B485" i="2"/>
  <c r="F486" i="2"/>
  <c r="C488" i="2"/>
  <c r="D488" i="2"/>
  <c r="E488" i="2"/>
  <c r="F489" i="2"/>
  <c r="C492" i="2"/>
  <c r="D492" i="2"/>
  <c r="E492" i="2"/>
  <c r="F492" i="2"/>
  <c r="B495" i="2"/>
  <c r="F495" i="2"/>
  <c r="B497" i="2"/>
  <c r="F484" i="2"/>
  <c r="D74" i="1"/>
  <c r="E74" i="1"/>
  <c r="F74" i="1"/>
  <c r="G74" i="1"/>
  <c r="H74" i="1"/>
  <c r="I74" i="1"/>
  <c r="J74" i="1"/>
  <c r="K74" i="1"/>
  <c r="L74" i="1"/>
  <c r="M74" i="1"/>
  <c r="N74" i="1"/>
  <c r="C75" i="1"/>
  <c r="D75" i="1"/>
  <c r="E75" i="1"/>
  <c r="F75" i="1"/>
  <c r="G75" i="1"/>
  <c r="H75" i="1"/>
  <c r="I75" i="1"/>
  <c r="J75" i="1"/>
  <c r="K75" i="1"/>
  <c r="L75" i="1"/>
  <c r="M75" i="1"/>
  <c r="N75" i="1"/>
  <c r="D76" i="1"/>
  <c r="E76" i="1"/>
  <c r="F76" i="1"/>
  <c r="H76" i="1"/>
  <c r="I76" i="1"/>
  <c r="K76" i="1"/>
  <c r="L76" i="1"/>
  <c r="M76" i="1"/>
  <c r="N76" i="1"/>
  <c r="D77" i="1"/>
  <c r="E77" i="1"/>
  <c r="F77" i="1"/>
  <c r="H77" i="1"/>
  <c r="I77" i="1"/>
  <c r="J77" i="1"/>
  <c r="L77" i="1"/>
  <c r="M77" i="1"/>
  <c r="N77" i="1"/>
  <c r="D78" i="1"/>
  <c r="E78" i="1"/>
  <c r="G78" i="1"/>
  <c r="H78" i="1"/>
  <c r="I78" i="1"/>
  <c r="K78" i="1"/>
  <c r="L78" i="1"/>
  <c r="M78" i="1"/>
  <c r="D79" i="1"/>
  <c r="C79" i="1"/>
  <c r="F79" i="1"/>
  <c r="G79" i="1"/>
  <c r="H79" i="1"/>
  <c r="J79" i="1"/>
  <c r="K79" i="1"/>
  <c r="L79" i="1"/>
  <c r="N79" i="1"/>
  <c r="E80" i="1"/>
  <c r="F80" i="1"/>
  <c r="G80" i="1"/>
  <c r="I80" i="1"/>
  <c r="J80" i="1"/>
  <c r="K80" i="1"/>
  <c r="M80" i="1"/>
  <c r="N80" i="1"/>
  <c r="D81" i="1"/>
  <c r="E81" i="1"/>
  <c r="F81" i="1"/>
  <c r="G81" i="1"/>
  <c r="C81" i="1"/>
  <c r="H81" i="1"/>
  <c r="I81" i="1"/>
  <c r="J81" i="1"/>
  <c r="K81" i="1"/>
  <c r="L81" i="1"/>
  <c r="M81" i="1"/>
  <c r="N81" i="1"/>
  <c r="D82" i="1"/>
  <c r="E82" i="1"/>
  <c r="F82" i="1"/>
  <c r="G82" i="1"/>
  <c r="H82" i="1"/>
  <c r="I82" i="1"/>
  <c r="J82" i="1"/>
  <c r="K82" i="1"/>
  <c r="L82" i="1"/>
  <c r="M82" i="1"/>
  <c r="N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F84" i="1"/>
  <c r="G84" i="1"/>
  <c r="H84" i="1"/>
  <c r="I84" i="1"/>
  <c r="J84" i="1"/>
  <c r="K84" i="1"/>
  <c r="L84" i="1"/>
  <c r="M84" i="1"/>
  <c r="N84" i="1"/>
  <c r="D85" i="1"/>
  <c r="C85" i="1"/>
  <c r="E85" i="1"/>
  <c r="F85" i="1"/>
  <c r="G85" i="1"/>
  <c r="H85" i="1"/>
  <c r="I85" i="1"/>
  <c r="J85" i="1"/>
  <c r="K85" i="1"/>
  <c r="L85" i="1"/>
  <c r="M85" i="1"/>
  <c r="N85" i="1"/>
  <c r="D86" i="1"/>
  <c r="E86" i="1"/>
  <c r="F86" i="1"/>
  <c r="G86" i="1"/>
  <c r="H86" i="1"/>
  <c r="I86" i="1"/>
  <c r="J86" i="1"/>
  <c r="K86" i="1"/>
  <c r="L86" i="1"/>
  <c r="M86" i="1"/>
  <c r="N86" i="1"/>
  <c r="D87" i="1"/>
  <c r="F87" i="1"/>
  <c r="G87" i="1"/>
  <c r="H87" i="1"/>
  <c r="J87" i="1"/>
  <c r="K87" i="1"/>
  <c r="L87" i="1"/>
  <c r="N87" i="1"/>
  <c r="E88" i="1"/>
  <c r="F88" i="1"/>
  <c r="G88" i="1"/>
  <c r="I88" i="1"/>
  <c r="J88" i="1"/>
  <c r="K88" i="1"/>
  <c r="M88" i="1"/>
  <c r="N88" i="1"/>
  <c r="D89" i="1"/>
  <c r="E89" i="1"/>
  <c r="F89" i="1"/>
  <c r="H89" i="1"/>
  <c r="I89" i="1"/>
  <c r="J89" i="1"/>
  <c r="L89" i="1"/>
  <c r="M89" i="1"/>
  <c r="N89" i="1"/>
  <c r="D90" i="1"/>
  <c r="E90" i="1"/>
  <c r="F90" i="1"/>
  <c r="G90" i="1"/>
  <c r="H90" i="1"/>
  <c r="I90" i="1"/>
  <c r="J90" i="1"/>
  <c r="K90" i="1"/>
  <c r="L90" i="1"/>
  <c r="M90" i="1"/>
  <c r="N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F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D94" i="1"/>
  <c r="E94" i="1"/>
  <c r="F94" i="1"/>
  <c r="C94" i="1"/>
  <c r="G94" i="1"/>
  <c r="H94" i="1"/>
  <c r="I94" i="1"/>
  <c r="J94" i="1"/>
  <c r="K94" i="1"/>
  <c r="L94" i="1"/>
  <c r="M94" i="1"/>
  <c r="N94" i="1"/>
  <c r="D95" i="1"/>
  <c r="F95" i="1"/>
  <c r="G95" i="1"/>
  <c r="H95" i="1"/>
  <c r="J95" i="1"/>
  <c r="K95" i="1"/>
  <c r="L95" i="1"/>
  <c r="N95" i="1"/>
  <c r="C95" i="1"/>
  <c r="E96" i="1"/>
  <c r="C96" i="1"/>
  <c r="F96" i="1"/>
  <c r="G96" i="1"/>
  <c r="I96" i="1"/>
  <c r="J96" i="1"/>
  <c r="K96" i="1"/>
  <c r="M96" i="1"/>
  <c r="N96" i="1"/>
  <c r="D97" i="1"/>
  <c r="E97" i="1"/>
  <c r="F97" i="1"/>
  <c r="H97" i="1"/>
  <c r="I97" i="1"/>
  <c r="J97" i="1"/>
  <c r="L97" i="1"/>
  <c r="M97" i="1"/>
  <c r="N97" i="1"/>
  <c r="D98" i="1"/>
  <c r="E98" i="1"/>
  <c r="F98" i="1"/>
  <c r="G98" i="1"/>
  <c r="H98" i="1"/>
  <c r="I98" i="1"/>
  <c r="J98" i="1"/>
  <c r="K98" i="1"/>
  <c r="L98" i="1"/>
  <c r="M98" i="1"/>
  <c r="N98" i="1"/>
  <c r="D99" i="1"/>
  <c r="E99" i="1"/>
  <c r="F99" i="1"/>
  <c r="G99" i="1"/>
  <c r="H99" i="1"/>
  <c r="I99" i="1"/>
  <c r="J99" i="1"/>
  <c r="K99" i="1"/>
  <c r="L99" i="1"/>
  <c r="M99" i="1"/>
  <c r="N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C101" i="1"/>
  <c r="E101" i="1"/>
  <c r="F101" i="1"/>
  <c r="G101" i="1"/>
  <c r="H101" i="1"/>
  <c r="I101" i="1"/>
  <c r="J101" i="1"/>
  <c r="K101" i="1"/>
  <c r="L101" i="1"/>
  <c r="M101" i="1"/>
  <c r="N101" i="1"/>
  <c r="D102" i="1"/>
  <c r="E102" i="1"/>
  <c r="F102" i="1"/>
  <c r="C102" i="1"/>
  <c r="G102" i="1"/>
  <c r="H102" i="1"/>
  <c r="I102" i="1"/>
  <c r="J102" i="1"/>
  <c r="K102" i="1"/>
  <c r="L102" i="1"/>
  <c r="M102" i="1"/>
  <c r="N102" i="1"/>
  <c r="D103" i="1"/>
  <c r="F103" i="1"/>
  <c r="G103" i="1"/>
  <c r="H103" i="1"/>
  <c r="J103" i="1"/>
  <c r="K103" i="1"/>
  <c r="L103" i="1"/>
  <c r="N103" i="1"/>
  <c r="E104" i="1"/>
  <c r="F104" i="1"/>
  <c r="G104" i="1"/>
  <c r="I104" i="1"/>
  <c r="J104" i="1"/>
  <c r="K104" i="1"/>
  <c r="M104" i="1"/>
  <c r="N104" i="1"/>
  <c r="D105" i="1"/>
  <c r="E105" i="1"/>
  <c r="F105" i="1"/>
  <c r="H105" i="1"/>
  <c r="I105" i="1"/>
  <c r="J105" i="1"/>
  <c r="L105" i="1"/>
  <c r="M105" i="1"/>
  <c r="N105" i="1"/>
  <c r="D106" i="1"/>
  <c r="E106" i="1"/>
  <c r="F106" i="1"/>
  <c r="G106" i="1"/>
  <c r="H106" i="1"/>
  <c r="I106" i="1"/>
  <c r="J106" i="1"/>
  <c r="K106" i="1"/>
  <c r="L106" i="1"/>
  <c r="M106" i="1"/>
  <c r="N106" i="1"/>
  <c r="D107" i="1"/>
  <c r="E107" i="1"/>
  <c r="F107" i="1"/>
  <c r="G107" i="1"/>
  <c r="H107" i="1"/>
  <c r="I107" i="1"/>
  <c r="J107" i="1"/>
  <c r="K107" i="1"/>
  <c r="L107" i="1"/>
  <c r="M107" i="1"/>
  <c r="N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E109" i="1"/>
  <c r="F109" i="1"/>
  <c r="G109" i="1"/>
  <c r="H109" i="1"/>
  <c r="I109" i="1"/>
  <c r="J109" i="1"/>
  <c r="K109" i="1"/>
  <c r="L109" i="1"/>
  <c r="M109" i="1"/>
  <c r="N109" i="1"/>
  <c r="D110" i="1"/>
  <c r="F110" i="1"/>
  <c r="G110" i="1"/>
  <c r="H110" i="1"/>
  <c r="J110" i="1"/>
  <c r="K110" i="1"/>
  <c r="M110" i="1"/>
  <c r="N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H139" i="1"/>
  <c r="I139" i="1"/>
  <c r="J139" i="1"/>
  <c r="L139" i="1"/>
  <c r="M139" i="1"/>
  <c r="N139" i="1"/>
  <c r="D140" i="1"/>
  <c r="E140" i="1"/>
  <c r="G140" i="1"/>
  <c r="H140" i="1"/>
  <c r="I140" i="1"/>
  <c r="K140" i="1"/>
  <c r="L140" i="1"/>
  <c r="M140" i="1"/>
  <c r="D141" i="1"/>
  <c r="F141" i="1"/>
  <c r="G141" i="1"/>
  <c r="H141" i="1"/>
  <c r="J141" i="1"/>
  <c r="K141" i="1"/>
  <c r="L141" i="1"/>
  <c r="N141" i="1"/>
  <c r="C142" i="1"/>
  <c r="E142" i="1"/>
  <c r="F142" i="1"/>
  <c r="G142" i="1"/>
  <c r="I142" i="1"/>
  <c r="J142" i="1"/>
  <c r="K142" i="1"/>
  <c r="M142" i="1"/>
  <c r="N142" i="1"/>
  <c r="N138" i="1"/>
  <c r="M9" i="8"/>
  <c r="D143" i="1"/>
  <c r="E143" i="1"/>
  <c r="F143" i="1"/>
  <c r="H143" i="1"/>
  <c r="I143" i="1"/>
  <c r="J143" i="1"/>
  <c r="L143" i="1"/>
  <c r="M143" i="1"/>
  <c r="N143" i="1"/>
  <c r="D144" i="1"/>
  <c r="E144" i="1"/>
  <c r="G144" i="1"/>
  <c r="H144" i="1"/>
  <c r="I144" i="1"/>
  <c r="K144" i="1"/>
  <c r="L144" i="1"/>
  <c r="M144" i="1"/>
  <c r="D145" i="1"/>
  <c r="F145" i="1"/>
  <c r="G145" i="1"/>
  <c r="H145" i="1"/>
  <c r="J145" i="1"/>
  <c r="K145" i="1"/>
  <c r="L145" i="1"/>
  <c r="N145" i="1"/>
  <c r="E146" i="1"/>
  <c r="F146" i="1"/>
  <c r="G146" i="1"/>
  <c r="I146" i="1"/>
  <c r="J146" i="1"/>
  <c r="K146" i="1"/>
  <c r="M146" i="1"/>
  <c r="N146" i="1"/>
  <c r="D147" i="1"/>
  <c r="E147" i="1"/>
  <c r="F147" i="1"/>
  <c r="C147" i="1"/>
  <c r="H147" i="1"/>
  <c r="I147" i="1"/>
  <c r="J147" i="1"/>
  <c r="L147" i="1"/>
  <c r="M147" i="1"/>
  <c r="N147" i="1"/>
  <c r="D148" i="1"/>
  <c r="E148" i="1"/>
  <c r="G148" i="1"/>
  <c r="H148" i="1"/>
  <c r="I148" i="1"/>
  <c r="K148" i="1"/>
  <c r="L148" i="1"/>
  <c r="M148" i="1"/>
  <c r="D149" i="1"/>
  <c r="F149" i="1"/>
  <c r="G149" i="1"/>
  <c r="H149" i="1"/>
  <c r="J149" i="1"/>
  <c r="K149" i="1"/>
  <c r="L149" i="1"/>
  <c r="N149" i="1"/>
  <c r="E150" i="1"/>
  <c r="F150" i="1"/>
  <c r="G150" i="1"/>
  <c r="I150" i="1"/>
  <c r="J150" i="1"/>
  <c r="K150" i="1"/>
  <c r="M150" i="1"/>
  <c r="N150" i="1"/>
  <c r="D151" i="1"/>
  <c r="E151" i="1"/>
  <c r="F151" i="1"/>
  <c r="G151" i="1"/>
  <c r="H151" i="1"/>
  <c r="I151" i="1"/>
  <c r="J151" i="1"/>
  <c r="K151" i="1"/>
  <c r="L151" i="1"/>
  <c r="M151" i="1"/>
  <c r="N151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N154" i="1"/>
  <c r="D155" i="1"/>
  <c r="E155" i="1"/>
  <c r="F155" i="1"/>
  <c r="C155" i="1"/>
  <c r="G155" i="1"/>
  <c r="H155" i="1"/>
  <c r="I155" i="1"/>
  <c r="J155" i="1"/>
  <c r="K155" i="1"/>
  <c r="L155" i="1"/>
  <c r="M155" i="1"/>
  <c r="N155" i="1"/>
  <c r="C156" i="1"/>
  <c r="C161" i="4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H159" i="1"/>
  <c r="I159" i="1"/>
  <c r="J159" i="1"/>
  <c r="K159" i="1"/>
  <c r="L159" i="1"/>
  <c r="M159" i="1"/>
  <c r="N159" i="1"/>
  <c r="C160" i="1"/>
  <c r="C165" i="4"/>
  <c r="D160" i="1"/>
  <c r="E160" i="1"/>
  <c r="F160" i="1"/>
  <c r="G160" i="1"/>
  <c r="H160" i="1"/>
  <c r="I160" i="1"/>
  <c r="J160" i="1"/>
  <c r="K160" i="1"/>
  <c r="L160" i="1"/>
  <c r="M160" i="1"/>
  <c r="N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E163" i="1"/>
  <c r="F163" i="1"/>
  <c r="C163" i="1"/>
  <c r="G163" i="1"/>
  <c r="H163" i="1"/>
  <c r="I163" i="1"/>
  <c r="J163" i="1"/>
  <c r="K163" i="1"/>
  <c r="L163" i="1"/>
  <c r="M163" i="1"/>
  <c r="N163" i="1"/>
  <c r="C164" i="1"/>
  <c r="C169" i="4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E167" i="1"/>
  <c r="F167" i="1"/>
  <c r="G167" i="1"/>
  <c r="H167" i="1"/>
  <c r="I167" i="1"/>
  <c r="J167" i="1"/>
  <c r="K167" i="1"/>
  <c r="L167" i="1"/>
  <c r="M167" i="1"/>
  <c r="N167" i="1"/>
  <c r="C168" i="1"/>
  <c r="C173" i="4"/>
  <c r="D168" i="1"/>
  <c r="E168" i="1"/>
  <c r="F168" i="1"/>
  <c r="G168" i="1"/>
  <c r="H168" i="1"/>
  <c r="I168" i="1"/>
  <c r="J168" i="1"/>
  <c r="K168" i="1"/>
  <c r="L168" i="1"/>
  <c r="M168" i="1"/>
  <c r="N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H170" i="1"/>
  <c r="I170" i="1"/>
  <c r="J170" i="1"/>
  <c r="K170" i="1"/>
  <c r="L170" i="1"/>
  <c r="M170" i="1"/>
  <c r="N170" i="1"/>
  <c r="D171" i="1"/>
  <c r="E171" i="1"/>
  <c r="F171" i="1"/>
  <c r="C171" i="1"/>
  <c r="G171" i="1"/>
  <c r="H171" i="1"/>
  <c r="I171" i="1"/>
  <c r="J171" i="1"/>
  <c r="K171" i="1"/>
  <c r="L171" i="1"/>
  <c r="M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F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L216" i="1"/>
  <c r="M216" i="1"/>
  <c r="N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K225" i="1"/>
  <c r="L225" i="1"/>
  <c r="M225" i="1"/>
  <c r="N225" i="1"/>
  <c r="D226" i="1"/>
  <c r="E226" i="1"/>
  <c r="F226" i="1"/>
  <c r="G226" i="1"/>
  <c r="H226" i="1"/>
  <c r="I226" i="1"/>
  <c r="K226" i="1"/>
  <c r="L226" i="1"/>
  <c r="C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J228" i="1"/>
  <c r="L228" i="1"/>
  <c r="M228" i="1"/>
  <c r="N228" i="1"/>
  <c r="D229" i="1"/>
  <c r="E229" i="1"/>
  <c r="F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K239" i="1"/>
  <c r="L239" i="1"/>
  <c r="C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N272" i="1"/>
  <c r="D273" i="1"/>
  <c r="E273" i="1"/>
  <c r="F273" i="1"/>
  <c r="G273" i="1"/>
  <c r="H273" i="1"/>
  <c r="K273" i="1"/>
  <c r="L273" i="1"/>
  <c r="M273" i="1"/>
  <c r="N273" i="1"/>
  <c r="D274" i="1"/>
  <c r="F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L275" i="1"/>
  <c r="M275" i="1"/>
  <c r="N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H277" i="1"/>
  <c r="J277" i="1"/>
  <c r="L277" i="1"/>
  <c r="E278" i="1"/>
  <c r="F278" i="1"/>
  <c r="H278" i="1"/>
  <c r="I278" i="1"/>
  <c r="J278" i="1"/>
  <c r="K278" i="1"/>
  <c r="L278" i="1"/>
  <c r="M278" i="1"/>
  <c r="N278" i="1"/>
  <c r="D279" i="1"/>
  <c r="E279" i="1"/>
  <c r="F279" i="1"/>
  <c r="G279" i="1"/>
  <c r="H279" i="1"/>
  <c r="I279" i="1"/>
  <c r="L279" i="1"/>
  <c r="M279" i="1"/>
  <c r="N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D282" i="1"/>
  <c r="F282" i="1"/>
  <c r="I282" i="1"/>
  <c r="J282" i="1"/>
  <c r="K282" i="1"/>
  <c r="L282" i="1"/>
  <c r="M282" i="1"/>
  <c r="N282" i="1"/>
  <c r="D283" i="1"/>
  <c r="E283" i="1"/>
  <c r="F283" i="1"/>
  <c r="G283" i="1"/>
  <c r="H283" i="1"/>
  <c r="L283" i="1"/>
  <c r="N283" i="1"/>
  <c r="D284" i="1"/>
  <c r="F284" i="1"/>
  <c r="G284" i="1"/>
  <c r="H284" i="1"/>
  <c r="I284" i="1"/>
  <c r="J284" i="1"/>
  <c r="K284" i="1"/>
  <c r="L284" i="1"/>
  <c r="M284" i="1"/>
  <c r="N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F286" i="1"/>
  <c r="H286" i="1"/>
  <c r="I286" i="1"/>
  <c r="J286" i="1"/>
  <c r="K286" i="1"/>
  <c r="L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N288" i="1"/>
  <c r="D289" i="1"/>
  <c r="E289" i="1"/>
  <c r="F289" i="1"/>
  <c r="G289" i="1"/>
  <c r="H289" i="1"/>
  <c r="I289" i="1"/>
  <c r="K289" i="1"/>
  <c r="L289" i="1"/>
  <c r="M289" i="1"/>
  <c r="N289" i="1"/>
  <c r="D290" i="1"/>
  <c r="E290" i="1"/>
  <c r="F290" i="1"/>
  <c r="I290" i="1"/>
  <c r="J290" i="1"/>
  <c r="K290" i="1"/>
  <c r="L290" i="1"/>
  <c r="M290" i="1"/>
  <c r="N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N293" i="1"/>
  <c r="E294" i="1"/>
  <c r="F294" i="1"/>
  <c r="H294" i="1"/>
  <c r="I294" i="1"/>
  <c r="J294" i="1"/>
  <c r="K294" i="1"/>
  <c r="L294" i="1"/>
  <c r="M294" i="1"/>
  <c r="N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H297" i="1"/>
  <c r="I297" i="1"/>
  <c r="J297" i="1"/>
  <c r="K297" i="1"/>
  <c r="L297" i="1"/>
  <c r="E298" i="1"/>
  <c r="F298" i="1"/>
  <c r="H298" i="1"/>
  <c r="I298" i="1"/>
  <c r="J298" i="1"/>
  <c r="K298" i="1"/>
  <c r="L298" i="1"/>
  <c r="M298" i="1"/>
  <c r="N298" i="1"/>
  <c r="D299" i="1"/>
  <c r="E299" i="1"/>
  <c r="F299" i="1"/>
  <c r="G299" i="1"/>
  <c r="H299" i="1"/>
  <c r="J299" i="1"/>
  <c r="K299" i="1"/>
  <c r="L299" i="1"/>
  <c r="N299" i="1"/>
  <c r="F300" i="1"/>
  <c r="I300" i="1"/>
  <c r="J300" i="1"/>
  <c r="K300" i="1"/>
  <c r="L300" i="1"/>
  <c r="M300" i="1"/>
  <c r="N300" i="1"/>
  <c r="D301" i="1"/>
  <c r="E301" i="1"/>
  <c r="F301" i="1"/>
  <c r="G301" i="1"/>
  <c r="H301" i="1"/>
  <c r="K301" i="1"/>
  <c r="L301" i="1"/>
  <c r="N301" i="1"/>
  <c r="E302" i="1"/>
  <c r="C302" i="1"/>
  <c r="F302" i="1"/>
  <c r="G302" i="1"/>
  <c r="H302" i="1"/>
  <c r="I302" i="1"/>
  <c r="J302" i="1"/>
  <c r="K302" i="1"/>
  <c r="L302" i="1"/>
  <c r="M302" i="1"/>
  <c r="N302" i="1"/>
  <c r="D303" i="1"/>
  <c r="E303" i="1"/>
  <c r="F303" i="1"/>
  <c r="G303" i="1"/>
  <c r="H303" i="1"/>
  <c r="I303" i="1"/>
  <c r="J303" i="1"/>
  <c r="L303" i="1"/>
  <c r="N303" i="1"/>
  <c r="D304" i="1"/>
  <c r="F304" i="1"/>
  <c r="H304" i="1"/>
  <c r="I304" i="1"/>
  <c r="J304" i="1"/>
  <c r="K304" i="1"/>
  <c r="L304" i="1"/>
  <c r="M304" i="1"/>
  <c r="N304" i="1"/>
  <c r="D305" i="1"/>
  <c r="E305" i="1"/>
  <c r="F305" i="1"/>
  <c r="G305" i="1"/>
  <c r="H305" i="1"/>
  <c r="I305" i="1"/>
  <c r="J305" i="1"/>
  <c r="L305" i="1"/>
  <c r="M305" i="1"/>
  <c r="N305" i="1"/>
  <c r="E306" i="1"/>
  <c r="F306" i="1"/>
  <c r="G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M336" i="1"/>
  <c r="N336" i="1"/>
  <c r="D337" i="1"/>
  <c r="E337" i="1"/>
  <c r="H337" i="1"/>
  <c r="I337" i="1"/>
  <c r="J337" i="1"/>
  <c r="K337" i="1"/>
  <c r="L337" i="1"/>
  <c r="M337" i="1"/>
  <c r="N337" i="1"/>
  <c r="E338" i="1"/>
  <c r="F338" i="1"/>
  <c r="G338" i="1"/>
  <c r="I338" i="1"/>
  <c r="J338" i="1"/>
  <c r="K338" i="1"/>
  <c r="M338" i="1"/>
  <c r="D339" i="1"/>
  <c r="E339" i="1"/>
  <c r="F339" i="1"/>
  <c r="H339" i="1"/>
  <c r="I339" i="1"/>
  <c r="J339" i="1"/>
  <c r="K339" i="1"/>
  <c r="L339" i="1"/>
  <c r="N339" i="1"/>
  <c r="D340" i="1"/>
  <c r="E340" i="1"/>
  <c r="F340" i="1"/>
  <c r="G340" i="1"/>
  <c r="I340" i="1"/>
  <c r="J340" i="1"/>
  <c r="K340" i="1"/>
  <c r="L340" i="1"/>
  <c r="M340" i="1"/>
  <c r="D341" i="1"/>
  <c r="E341" i="1"/>
  <c r="F341" i="1"/>
  <c r="G341" i="1"/>
  <c r="H341" i="1"/>
  <c r="I341" i="1"/>
  <c r="J341" i="1"/>
  <c r="K341" i="1"/>
  <c r="L341" i="1"/>
  <c r="N341" i="1"/>
  <c r="D342" i="1"/>
  <c r="E342" i="1"/>
  <c r="F342" i="1"/>
  <c r="G342" i="1"/>
  <c r="H342" i="1"/>
  <c r="I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F344" i="1"/>
  <c r="G344" i="1"/>
  <c r="H344" i="1"/>
  <c r="I344" i="1"/>
  <c r="J344" i="1"/>
  <c r="K344" i="1"/>
  <c r="M344" i="1"/>
  <c r="N344" i="1"/>
  <c r="D345" i="1"/>
  <c r="E345" i="1"/>
  <c r="H345" i="1"/>
  <c r="I345" i="1"/>
  <c r="J345" i="1"/>
  <c r="K345" i="1"/>
  <c r="L345" i="1"/>
  <c r="N345" i="1"/>
  <c r="D346" i="1"/>
  <c r="E346" i="1"/>
  <c r="F346" i="1"/>
  <c r="G346" i="1"/>
  <c r="H346" i="1"/>
  <c r="I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M347" i="1"/>
  <c r="N347" i="1"/>
  <c r="D348" i="1"/>
  <c r="F348" i="1"/>
  <c r="G348" i="1"/>
  <c r="H348" i="1"/>
  <c r="I348" i="1"/>
  <c r="J348" i="1"/>
  <c r="K348" i="1"/>
  <c r="L348" i="1"/>
  <c r="M348" i="1"/>
  <c r="N348" i="1"/>
  <c r="D349" i="1"/>
  <c r="E349" i="1"/>
  <c r="G349" i="1"/>
  <c r="H349" i="1"/>
  <c r="K349" i="1"/>
  <c r="L349" i="1"/>
  <c r="M349" i="1"/>
  <c r="N349" i="1"/>
  <c r="F350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M351" i="1"/>
  <c r="N351" i="1"/>
  <c r="E352" i="1"/>
  <c r="F352" i="1"/>
  <c r="G352" i="1"/>
  <c r="H352" i="1"/>
  <c r="I352" i="1"/>
  <c r="J352" i="1"/>
  <c r="K352" i="1"/>
  <c r="L352" i="1"/>
  <c r="M352" i="1"/>
  <c r="N352" i="1"/>
  <c r="D353" i="1"/>
  <c r="E353" i="1"/>
  <c r="F353" i="1"/>
  <c r="H353" i="1"/>
  <c r="I353" i="1"/>
  <c r="J353" i="1"/>
  <c r="L353" i="1"/>
  <c r="N353" i="1"/>
  <c r="D354" i="1"/>
  <c r="F354" i="1"/>
  <c r="G354" i="1"/>
  <c r="H354" i="1"/>
  <c r="I354" i="1"/>
  <c r="J354" i="1"/>
  <c r="K354" i="1"/>
  <c r="M354" i="1"/>
  <c r="N354" i="1"/>
  <c r="D355" i="1"/>
  <c r="E355" i="1"/>
  <c r="H355" i="1"/>
  <c r="J355" i="1"/>
  <c r="L355" i="1"/>
  <c r="N355" i="1"/>
  <c r="E356" i="1"/>
  <c r="F356" i="1"/>
  <c r="G356" i="1"/>
  <c r="I356" i="1"/>
  <c r="J356" i="1"/>
  <c r="K356" i="1"/>
  <c r="M356" i="1"/>
  <c r="N356" i="1"/>
  <c r="D357" i="1"/>
  <c r="E357" i="1"/>
  <c r="G357" i="1"/>
  <c r="H357" i="1"/>
  <c r="I357" i="1"/>
  <c r="L357" i="1"/>
  <c r="N357" i="1"/>
  <c r="F358" i="1"/>
  <c r="G358" i="1"/>
  <c r="I358" i="1"/>
  <c r="J358" i="1"/>
  <c r="K358" i="1"/>
  <c r="M358" i="1"/>
  <c r="N358" i="1"/>
  <c r="D359" i="1"/>
  <c r="E359" i="1"/>
  <c r="H359" i="1"/>
  <c r="K359" i="1"/>
  <c r="L359" i="1"/>
  <c r="N359" i="1"/>
  <c r="F360" i="1"/>
  <c r="G360" i="1"/>
  <c r="I360" i="1"/>
  <c r="J360" i="1"/>
  <c r="K360" i="1"/>
  <c r="L360" i="1"/>
  <c r="M360" i="1"/>
  <c r="N360" i="1"/>
  <c r="D361" i="1"/>
  <c r="E361" i="1"/>
  <c r="G361" i="1"/>
  <c r="H361" i="1"/>
  <c r="J361" i="1"/>
  <c r="L361" i="1"/>
  <c r="N361" i="1"/>
  <c r="E362" i="1"/>
  <c r="F362" i="1"/>
  <c r="G362" i="1"/>
  <c r="H362" i="1"/>
  <c r="I362" i="1"/>
  <c r="J362" i="1"/>
  <c r="K362" i="1"/>
  <c r="M362" i="1"/>
  <c r="D363" i="1"/>
  <c r="E363" i="1"/>
  <c r="H363" i="1"/>
  <c r="L363" i="1"/>
  <c r="E364" i="1"/>
  <c r="F364" i="1"/>
  <c r="G364" i="1"/>
  <c r="H364" i="1"/>
  <c r="I364" i="1"/>
  <c r="J364" i="1"/>
  <c r="K364" i="1"/>
  <c r="L364" i="1"/>
  <c r="M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F366" i="1"/>
  <c r="G366" i="1"/>
  <c r="H366" i="1"/>
  <c r="I366" i="1"/>
  <c r="J366" i="1"/>
  <c r="K366" i="1"/>
  <c r="L366" i="1"/>
  <c r="M366" i="1"/>
  <c r="N366" i="1"/>
  <c r="D367" i="1"/>
  <c r="E367" i="1"/>
  <c r="G367" i="1"/>
  <c r="H367" i="1"/>
  <c r="I367" i="1"/>
  <c r="J367" i="1"/>
  <c r="K367" i="1"/>
  <c r="L367" i="1"/>
  <c r="M367" i="1"/>
  <c r="F368" i="1"/>
  <c r="G368" i="1"/>
  <c r="H368" i="1"/>
  <c r="I368" i="1"/>
  <c r="J368" i="1"/>
  <c r="K368" i="1"/>
  <c r="L368" i="1"/>
  <c r="M368" i="1"/>
  <c r="N368" i="1"/>
  <c r="D369" i="1"/>
  <c r="E369" i="1"/>
  <c r="F369" i="1"/>
  <c r="H369" i="1"/>
  <c r="I369" i="1"/>
  <c r="J369" i="1"/>
  <c r="K369" i="1"/>
  <c r="L369" i="1"/>
  <c r="M369" i="1"/>
  <c r="N369" i="1"/>
  <c r="E370" i="1"/>
  <c r="F370" i="1"/>
  <c r="G370" i="1"/>
  <c r="H370" i="1"/>
  <c r="I370" i="1"/>
  <c r="J370" i="1"/>
  <c r="K370" i="1"/>
  <c r="L370" i="1"/>
  <c r="M370" i="1"/>
  <c r="N370" i="1"/>
  <c r="D371" i="1"/>
  <c r="E371" i="1"/>
  <c r="H371" i="1"/>
  <c r="J371" i="1"/>
  <c r="K371" i="1"/>
  <c r="L371" i="1"/>
  <c r="M371" i="1"/>
  <c r="D372" i="1"/>
  <c r="E372" i="1"/>
  <c r="F372" i="1"/>
  <c r="G372" i="1"/>
  <c r="H372" i="1"/>
  <c r="I372" i="1"/>
  <c r="J372" i="1"/>
  <c r="K372" i="1"/>
  <c r="M372" i="1"/>
  <c r="D373" i="1"/>
  <c r="E373" i="1"/>
  <c r="G373" i="1"/>
  <c r="H373" i="1"/>
  <c r="I373" i="1"/>
  <c r="K373" i="1"/>
  <c r="L373" i="1"/>
  <c r="N373" i="1"/>
  <c r="D401" i="1"/>
  <c r="E401" i="1"/>
  <c r="F401" i="1"/>
  <c r="G401" i="1"/>
  <c r="L401" i="1"/>
  <c r="D402" i="1"/>
  <c r="F402" i="1"/>
  <c r="C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H400" i="1"/>
  <c r="I404" i="1"/>
  <c r="J404" i="1"/>
  <c r="K404" i="1"/>
  <c r="L404" i="1"/>
  <c r="M404" i="1"/>
  <c r="D405" i="1"/>
  <c r="E405" i="1"/>
  <c r="F405" i="1"/>
  <c r="G405" i="1"/>
  <c r="H405" i="1"/>
  <c r="I405" i="1"/>
  <c r="L405" i="1"/>
  <c r="M405" i="1"/>
  <c r="N405" i="1"/>
  <c r="D406" i="1"/>
  <c r="E406" i="1"/>
  <c r="F406" i="1"/>
  <c r="G406" i="1"/>
  <c r="H406" i="1"/>
  <c r="I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K400" i="1"/>
  <c r="L408" i="1"/>
  <c r="N408" i="1"/>
  <c r="D409" i="1"/>
  <c r="E409" i="1"/>
  <c r="F409" i="1"/>
  <c r="G409" i="1"/>
  <c r="I409" i="1"/>
  <c r="K409" i="1"/>
  <c r="M409" i="1"/>
  <c r="N409" i="1"/>
  <c r="D410" i="1"/>
  <c r="F410" i="1"/>
  <c r="G410" i="1"/>
  <c r="H410" i="1"/>
  <c r="I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N412" i="1"/>
  <c r="D413" i="1"/>
  <c r="E413" i="1"/>
  <c r="F413" i="1"/>
  <c r="G413" i="1"/>
  <c r="H413" i="1"/>
  <c r="I413" i="1"/>
  <c r="K413" i="1"/>
  <c r="L413" i="1"/>
  <c r="M413" i="1"/>
  <c r="N413" i="1"/>
  <c r="D414" i="1"/>
  <c r="E414" i="1"/>
  <c r="F414" i="1"/>
  <c r="G414" i="1"/>
  <c r="H414" i="1"/>
  <c r="I414" i="1"/>
  <c r="J414" i="1"/>
  <c r="L414" i="1"/>
  <c r="M414" i="1"/>
  <c r="N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D417" i="1"/>
  <c r="E417" i="1"/>
  <c r="F417" i="1"/>
  <c r="H417" i="1"/>
  <c r="I417" i="1"/>
  <c r="M417" i="1"/>
  <c r="D418" i="1"/>
  <c r="E418" i="1"/>
  <c r="F418" i="1"/>
  <c r="G418" i="1"/>
  <c r="H418" i="1"/>
  <c r="I418" i="1"/>
  <c r="J418" i="1"/>
  <c r="L418" i="1"/>
  <c r="M418" i="1"/>
  <c r="N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J420" i="1"/>
  <c r="K420" i="1"/>
  <c r="L420" i="1"/>
  <c r="N420" i="1"/>
  <c r="D421" i="1"/>
  <c r="E421" i="1"/>
  <c r="F421" i="1"/>
  <c r="H421" i="1"/>
  <c r="K421" i="1"/>
  <c r="L421" i="1"/>
  <c r="M421" i="1"/>
  <c r="D422" i="1"/>
  <c r="E422" i="1"/>
  <c r="G422" i="1"/>
  <c r="J422" i="1"/>
  <c r="L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I424" i="1"/>
  <c r="J424" i="1"/>
  <c r="K424" i="1"/>
  <c r="L424" i="1"/>
  <c r="N424" i="1"/>
  <c r="D425" i="1"/>
  <c r="E425" i="1"/>
  <c r="F425" i="1"/>
  <c r="G425" i="1"/>
  <c r="H425" i="1"/>
  <c r="I425" i="1"/>
  <c r="K425" i="1"/>
  <c r="M425" i="1"/>
  <c r="N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D429" i="1"/>
  <c r="E429" i="1"/>
  <c r="F429" i="1"/>
  <c r="G429" i="1"/>
  <c r="H429" i="1"/>
  <c r="I429" i="1"/>
  <c r="K429" i="1"/>
  <c r="L429" i="1"/>
  <c r="M429" i="1"/>
  <c r="D430" i="1"/>
  <c r="E430" i="1"/>
  <c r="F430" i="1"/>
  <c r="G430" i="1"/>
  <c r="H430" i="1"/>
  <c r="I430" i="1"/>
  <c r="J430" i="1"/>
  <c r="L430" i="1"/>
  <c r="M430" i="1"/>
  <c r="N430" i="1"/>
  <c r="D431" i="1"/>
  <c r="E431" i="1"/>
  <c r="F431" i="1"/>
  <c r="G431" i="1"/>
  <c r="H431" i="1"/>
  <c r="I431" i="1"/>
  <c r="K431" i="1"/>
  <c r="L431" i="1"/>
  <c r="M431" i="1"/>
  <c r="N431" i="1"/>
  <c r="D432" i="1"/>
  <c r="E432" i="1"/>
  <c r="F432" i="1"/>
  <c r="G432" i="1"/>
  <c r="H432" i="1"/>
  <c r="I432" i="1"/>
  <c r="K432" i="1"/>
  <c r="L432" i="1"/>
  <c r="N432" i="1"/>
  <c r="D433" i="1"/>
  <c r="E433" i="1"/>
  <c r="F433" i="1"/>
  <c r="G433" i="1"/>
  <c r="H433" i="1"/>
  <c r="I433" i="1"/>
  <c r="K433" i="1"/>
  <c r="M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K436" i="1"/>
  <c r="L436" i="1"/>
  <c r="M436" i="1"/>
  <c r="N436" i="1"/>
  <c r="D437" i="1"/>
  <c r="E437" i="1"/>
  <c r="F437" i="1"/>
  <c r="G437" i="1"/>
  <c r="H437" i="1"/>
  <c r="I437" i="1"/>
  <c r="K437" i="1"/>
  <c r="L437" i="1"/>
  <c r="M437" i="1"/>
  <c r="N437" i="1"/>
  <c r="D438" i="1"/>
  <c r="F438" i="1"/>
  <c r="G438" i="1"/>
  <c r="H438" i="1"/>
  <c r="I438" i="1"/>
  <c r="J438" i="1"/>
  <c r="L438" i="1"/>
  <c r="M438" i="1"/>
  <c r="N438" i="1"/>
  <c r="D467" i="1"/>
  <c r="E467" i="1"/>
  <c r="F467" i="1"/>
  <c r="G467" i="1"/>
  <c r="H467" i="1"/>
  <c r="I467" i="1"/>
  <c r="J467" i="1"/>
  <c r="K467" i="1"/>
  <c r="L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F473" i="1"/>
  <c r="G473" i="1"/>
  <c r="H473" i="1"/>
  <c r="I473" i="1"/>
  <c r="J473" i="1"/>
  <c r="K473" i="1"/>
  <c r="L473" i="1"/>
  <c r="M473" i="1"/>
  <c r="D474" i="1"/>
  <c r="E474" i="1"/>
  <c r="F474" i="1"/>
  <c r="G474" i="1"/>
  <c r="H474" i="1"/>
  <c r="I474" i="1"/>
  <c r="J474" i="1"/>
  <c r="K474" i="1"/>
  <c r="L474" i="1"/>
  <c r="M474" i="1"/>
  <c r="N474" i="1"/>
  <c r="D475" i="1"/>
  <c r="J475" i="1"/>
  <c r="M475" i="1"/>
  <c r="C475" i="1"/>
  <c r="N475" i="1"/>
  <c r="D476" i="1"/>
  <c r="E476" i="1"/>
  <c r="F476" i="1"/>
  <c r="G476" i="1"/>
  <c r="H476" i="1"/>
  <c r="I476" i="1"/>
  <c r="J476" i="1"/>
  <c r="K476" i="1"/>
  <c r="L476" i="1"/>
  <c r="M476" i="1"/>
  <c r="N476" i="1"/>
  <c r="N466" i="1"/>
  <c r="D477" i="1"/>
  <c r="E477" i="1"/>
  <c r="F477" i="1"/>
  <c r="G477" i="1"/>
  <c r="H477" i="1"/>
  <c r="I477" i="1"/>
  <c r="J477" i="1"/>
  <c r="K477" i="1"/>
  <c r="L477" i="1"/>
  <c r="M477" i="1"/>
  <c r="N477" i="1"/>
  <c r="D478" i="1"/>
  <c r="E478" i="1"/>
  <c r="F478" i="1"/>
  <c r="G478" i="1"/>
  <c r="H478" i="1"/>
  <c r="I478" i="1"/>
  <c r="J478" i="1"/>
  <c r="K478" i="1"/>
  <c r="L478" i="1"/>
  <c r="M478" i="1"/>
  <c r="N478" i="1"/>
  <c r="F479" i="1"/>
  <c r="G479" i="1"/>
  <c r="H479" i="1"/>
  <c r="N479" i="1"/>
  <c r="D480" i="1"/>
  <c r="E480" i="1"/>
  <c r="F480" i="1"/>
  <c r="G480" i="1"/>
  <c r="H480" i="1"/>
  <c r="I480" i="1"/>
  <c r="J480" i="1"/>
  <c r="K480" i="1"/>
  <c r="L480" i="1"/>
  <c r="M480" i="1"/>
  <c r="N480" i="1"/>
  <c r="D481" i="1"/>
  <c r="E481" i="1"/>
  <c r="F481" i="1"/>
  <c r="G481" i="1"/>
  <c r="H481" i="1"/>
  <c r="I481" i="1"/>
  <c r="J481" i="1"/>
  <c r="K481" i="1"/>
  <c r="L481" i="1"/>
  <c r="M481" i="1"/>
  <c r="D482" i="1"/>
  <c r="E482" i="1"/>
  <c r="F482" i="1"/>
  <c r="G482" i="1"/>
  <c r="H482" i="1"/>
  <c r="I482" i="1"/>
  <c r="J482" i="1"/>
  <c r="K482" i="1"/>
  <c r="L482" i="1"/>
  <c r="M482" i="1"/>
  <c r="N482" i="1"/>
  <c r="N483" i="1"/>
  <c r="D484" i="1"/>
  <c r="E484" i="1"/>
  <c r="F484" i="1"/>
  <c r="G484" i="1"/>
  <c r="H484" i="1"/>
  <c r="I484" i="1"/>
  <c r="J484" i="1"/>
  <c r="K484" i="1"/>
  <c r="L484" i="1"/>
  <c r="M484" i="1"/>
  <c r="N484" i="1"/>
  <c r="D485" i="1"/>
  <c r="E485" i="1"/>
  <c r="F485" i="1"/>
  <c r="G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E491" i="1"/>
  <c r="K491" i="1"/>
  <c r="L491" i="1"/>
  <c r="M491" i="1"/>
  <c r="N491" i="1"/>
  <c r="D492" i="1"/>
  <c r="E492" i="1"/>
  <c r="F492" i="1"/>
  <c r="G492" i="1"/>
  <c r="H492" i="1"/>
  <c r="I492" i="1"/>
  <c r="J492" i="1"/>
  <c r="K492" i="1"/>
  <c r="L492" i="1"/>
  <c r="M492" i="1"/>
  <c r="N492" i="1"/>
  <c r="D493" i="1"/>
  <c r="E493" i="1"/>
  <c r="F493" i="1"/>
  <c r="G493" i="1"/>
  <c r="H493" i="1"/>
  <c r="I493" i="1"/>
  <c r="J493" i="1"/>
  <c r="K493" i="1"/>
  <c r="L493" i="1"/>
  <c r="M493" i="1"/>
  <c r="N493" i="1"/>
  <c r="D494" i="1"/>
  <c r="E494" i="1"/>
  <c r="F494" i="1"/>
  <c r="G494" i="1"/>
  <c r="H494" i="1"/>
  <c r="I494" i="1"/>
  <c r="J494" i="1"/>
  <c r="K494" i="1"/>
  <c r="L494" i="1"/>
  <c r="M494" i="1"/>
  <c r="N494" i="1"/>
  <c r="G495" i="1"/>
  <c r="K495" i="1"/>
  <c r="L495" i="1"/>
  <c r="M495" i="1"/>
  <c r="N495" i="1"/>
  <c r="D496" i="1"/>
  <c r="E496" i="1"/>
  <c r="F496" i="1"/>
  <c r="G496" i="1"/>
  <c r="H496" i="1"/>
  <c r="I496" i="1"/>
  <c r="J496" i="1"/>
  <c r="K496" i="1"/>
  <c r="L496" i="1"/>
  <c r="M496" i="1"/>
  <c r="N496" i="1"/>
  <c r="D497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L498" i="1"/>
  <c r="M498" i="1"/>
  <c r="N498" i="1"/>
  <c r="F499" i="1"/>
  <c r="M499" i="1"/>
  <c r="N499" i="1"/>
  <c r="D500" i="1"/>
  <c r="E500" i="1"/>
  <c r="F500" i="1"/>
  <c r="G500" i="1"/>
  <c r="H500" i="1"/>
  <c r="I500" i="1"/>
  <c r="J500" i="1"/>
  <c r="K500" i="1"/>
  <c r="L500" i="1"/>
  <c r="M500" i="1"/>
  <c r="N500" i="1"/>
  <c r="D501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L502" i="1"/>
  <c r="M502" i="1"/>
  <c r="N502" i="1"/>
  <c r="J503" i="1"/>
  <c r="K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L532" i="1"/>
  <c r="M535" i="1"/>
  <c r="N535" i="1"/>
  <c r="D536" i="1"/>
  <c r="E536" i="1"/>
  <c r="F536" i="1"/>
  <c r="G536" i="1"/>
  <c r="H536" i="1"/>
  <c r="J536" i="1"/>
  <c r="K536" i="1"/>
  <c r="L536" i="1"/>
  <c r="M536" i="1"/>
  <c r="D537" i="1"/>
  <c r="E537" i="1"/>
  <c r="G537" i="1"/>
  <c r="H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D540" i="1"/>
  <c r="E540" i="1"/>
  <c r="F540" i="1"/>
  <c r="G540" i="1"/>
  <c r="H540" i="1"/>
  <c r="I540" i="1"/>
  <c r="J540" i="1"/>
  <c r="K540" i="1"/>
  <c r="L540" i="1"/>
  <c r="M540" i="1"/>
  <c r="N540" i="1"/>
  <c r="E541" i="1"/>
  <c r="H541" i="1"/>
  <c r="J541" i="1"/>
  <c r="L541" i="1"/>
  <c r="N541" i="1"/>
  <c r="D542" i="1"/>
  <c r="E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D545" i="1"/>
  <c r="G545" i="1"/>
  <c r="J545" i="1"/>
  <c r="N545" i="1"/>
  <c r="D546" i="1"/>
  <c r="E546" i="1"/>
  <c r="F546" i="1"/>
  <c r="C546" i="1"/>
  <c r="G546" i="1"/>
  <c r="H546" i="1"/>
  <c r="I546" i="1"/>
  <c r="J546" i="1"/>
  <c r="K546" i="1"/>
  <c r="L546" i="1"/>
  <c r="M546" i="1"/>
  <c r="N546" i="1"/>
  <c r="D547" i="1"/>
  <c r="E547" i="1"/>
  <c r="F547" i="1"/>
  <c r="G547" i="1"/>
  <c r="C547" i="1"/>
  <c r="M25" i="9"/>
  <c r="H547" i="1"/>
  <c r="I547" i="1"/>
  <c r="J547" i="1"/>
  <c r="K547" i="1"/>
  <c r="L547" i="1"/>
  <c r="M547" i="1"/>
  <c r="N547" i="1"/>
  <c r="D548" i="1"/>
  <c r="E548" i="1"/>
  <c r="F548" i="1"/>
  <c r="G548" i="1"/>
  <c r="H548" i="1"/>
  <c r="I548" i="1"/>
  <c r="J548" i="1"/>
  <c r="K548" i="1"/>
  <c r="L548" i="1"/>
  <c r="M548" i="1"/>
  <c r="N548" i="1"/>
  <c r="D549" i="1"/>
  <c r="J549" i="1"/>
  <c r="N549" i="1"/>
  <c r="D550" i="1"/>
  <c r="E550" i="1"/>
  <c r="F550" i="1"/>
  <c r="G550" i="1"/>
  <c r="H550" i="1"/>
  <c r="I550" i="1"/>
  <c r="J550" i="1"/>
  <c r="K550" i="1"/>
  <c r="L550" i="1"/>
  <c r="M550" i="1"/>
  <c r="N550" i="1"/>
  <c r="D551" i="1"/>
  <c r="E551" i="1"/>
  <c r="F551" i="1"/>
  <c r="G551" i="1"/>
  <c r="H551" i="1"/>
  <c r="I551" i="1"/>
  <c r="J551" i="1"/>
  <c r="K551" i="1"/>
  <c r="L551" i="1"/>
  <c r="M551" i="1"/>
  <c r="N551" i="1"/>
  <c r="D552" i="1"/>
  <c r="E552" i="1"/>
  <c r="F552" i="1"/>
  <c r="G552" i="1"/>
  <c r="H552" i="1"/>
  <c r="I552" i="1"/>
  <c r="J552" i="1"/>
  <c r="K552" i="1"/>
  <c r="L552" i="1"/>
  <c r="M552" i="1"/>
  <c r="N552" i="1"/>
  <c r="D553" i="1"/>
  <c r="K553" i="1"/>
  <c r="L553" i="1"/>
  <c r="N553" i="1"/>
  <c r="D554" i="1"/>
  <c r="E554" i="1"/>
  <c r="F554" i="1"/>
  <c r="G554" i="1"/>
  <c r="H554" i="1"/>
  <c r="I554" i="1"/>
  <c r="J554" i="1"/>
  <c r="K554" i="1"/>
  <c r="L554" i="1"/>
  <c r="M554" i="1"/>
  <c r="N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J557" i="1"/>
  <c r="L557" i="1"/>
  <c r="M557" i="1"/>
  <c r="N557" i="1"/>
  <c r="D558" i="1"/>
  <c r="E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J560" i="1"/>
  <c r="K560" i="1"/>
  <c r="L560" i="1"/>
  <c r="M560" i="1"/>
  <c r="G561" i="1"/>
  <c r="I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F564" i="1"/>
  <c r="G564" i="1"/>
  <c r="H564" i="1"/>
  <c r="J564" i="1"/>
  <c r="K564" i="1"/>
  <c r="L564" i="1"/>
  <c r="M564" i="1"/>
  <c r="N564" i="1"/>
  <c r="F565" i="1"/>
  <c r="I565" i="1"/>
  <c r="M565" i="1"/>
  <c r="N565" i="1"/>
  <c r="D566" i="1"/>
  <c r="E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N567" i="1"/>
  <c r="D568" i="1"/>
  <c r="E568" i="1"/>
  <c r="F568" i="1"/>
  <c r="G568" i="1"/>
  <c r="H568" i="1"/>
  <c r="J568" i="1"/>
  <c r="K568" i="1"/>
  <c r="L568" i="1"/>
  <c r="M568" i="1"/>
  <c r="N568" i="1"/>
  <c r="E569" i="1"/>
  <c r="G569" i="1"/>
  <c r="M569" i="1"/>
  <c r="N569" i="1"/>
  <c r="D570" i="1"/>
  <c r="E570" i="1"/>
  <c r="F570" i="1"/>
  <c r="G570" i="1"/>
  <c r="H570" i="1"/>
  <c r="I570" i="1"/>
  <c r="J570" i="1"/>
  <c r="K570" i="1"/>
  <c r="L570" i="1"/>
  <c r="M570" i="1"/>
  <c r="N570" i="1"/>
  <c r="D599" i="1"/>
  <c r="E599" i="1"/>
  <c r="F599" i="1"/>
  <c r="G599" i="1"/>
  <c r="H599" i="1"/>
  <c r="I599" i="1"/>
  <c r="J599" i="1"/>
  <c r="K599" i="1"/>
  <c r="L599" i="1"/>
  <c r="M599" i="1"/>
  <c r="N599" i="1"/>
  <c r="D600" i="1"/>
  <c r="E600" i="1"/>
  <c r="F600" i="1"/>
  <c r="G600" i="1"/>
  <c r="H600" i="1"/>
  <c r="I600" i="1"/>
  <c r="J600" i="1"/>
  <c r="K600" i="1"/>
  <c r="L600" i="1"/>
  <c r="M600" i="1"/>
  <c r="N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I602" i="1"/>
  <c r="J602" i="1"/>
  <c r="K602" i="1"/>
  <c r="L602" i="1"/>
  <c r="M602" i="1"/>
  <c r="N602" i="1"/>
  <c r="H603" i="1"/>
  <c r="K603" i="1"/>
  <c r="D604" i="1"/>
  <c r="E604" i="1"/>
  <c r="F604" i="1"/>
  <c r="G604" i="1"/>
  <c r="H604" i="1"/>
  <c r="I604" i="1"/>
  <c r="J604" i="1"/>
  <c r="K604" i="1"/>
  <c r="L604" i="1"/>
  <c r="M604" i="1"/>
  <c r="N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I606" i="1"/>
  <c r="J606" i="1"/>
  <c r="K606" i="1"/>
  <c r="L606" i="1"/>
  <c r="M606" i="1"/>
  <c r="N606" i="1"/>
  <c r="E607" i="1"/>
  <c r="F607" i="1"/>
  <c r="H607" i="1"/>
  <c r="J607" i="1"/>
  <c r="L607" i="1"/>
  <c r="N607" i="1"/>
  <c r="D608" i="1"/>
  <c r="E608" i="1"/>
  <c r="F608" i="1"/>
  <c r="G608" i="1"/>
  <c r="H608" i="1"/>
  <c r="I608" i="1"/>
  <c r="J608" i="1"/>
  <c r="K608" i="1"/>
  <c r="L608" i="1"/>
  <c r="M608" i="1"/>
  <c r="N608" i="1"/>
  <c r="D609" i="1"/>
  <c r="D598" i="1"/>
  <c r="C20" i="8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I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F613" i="1"/>
  <c r="G613" i="1"/>
  <c r="H613" i="1"/>
  <c r="I613" i="1"/>
  <c r="J613" i="1"/>
  <c r="K613" i="1"/>
  <c r="L613" i="1"/>
  <c r="M613" i="1"/>
  <c r="N613" i="1"/>
  <c r="D614" i="1"/>
  <c r="E614" i="1"/>
  <c r="F614" i="1"/>
  <c r="G614" i="1"/>
  <c r="H614" i="1"/>
  <c r="I614" i="1"/>
  <c r="J614" i="1"/>
  <c r="K614" i="1"/>
  <c r="L614" i="1"/>
  <c r="M614" i="1"/>
  <c r="N614" i="1"/>
  <c r="K615" i="1"/>
  <c r="L615" i="1"/>
  <c r="N615" i="1"/>
  <c r="D616" i="1"/>
  <c r="E616" i="1"/>
  <c r="F616" i="1"/>
  <c r="G616" i="1"/>
  <c r="H616" i="1"/>
  <c r="I616" i="1"/>
  <c r="J616" i="1"/>
  <c r="K616" i="1"/>
  <c r="L616" i="1"/>
  <c r="M616" i="1"/>
  <c r="N616" i="1"/>
  <c r="D617" i="1"/>
  <c r="E617" i="1"/>
  <c r="F617" i="1"/>
  <c r="G617" i="1"/>
  <c r="H617" i="1"/>
  <c r="I617" i="1"/>
  <c r="J617" i="1"/>
  <c r="K617" i="1"/>
  <c r="L617" i="1"/>
  <c r="M617" i="1"/>
  <c r="N617" i="1"/>
  <c r="D618" i="1"/>
  <c r="E618" i="1"/>
  <c r="F618" i="1"/>
  <c r="G618" i="1"/>
  <c r="H618" i="1"/>
  <c r="I618" i="1"/>
  <c r="J618" i="1"/>
  <c r="K618" i="1"/>
  <c r="L618" i="1"/>
  <c r="M618" i="1"/>
  <c r="N618" i="1"/>
  <c r="F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C621" i="1"/>
  <c r="H621" i="1"/>
  <c r="I621" i="1"/>
  <c r="J621" i="1"/>
  <c r="K621" i="1"/>
  <c r="L621" i="1"/>
  <c r="M621" i="1"/>
  <c r="N621" i="1"/>
  <c r="D622" i="1"/>
  <c r="E622" i="1"/>
  <c r="F622" i="1"/>
  <c r="G622" i="1"/>
  <c r="C622" i="1"/>
  <c r="H622" i="1"/>
  <c r="I622" i="1"/>
  <c r="J622" i="1"/>
  <c r="K622" i="1"/>
  <c r="L622" i="1"/>
  <c r="M622" i="1"/>
  <c r="N622" i="1"/>
  <c r="G623" i="1"/>
  <c r="H623" i="1"/>
  <c r="I623" i="1"/>
  <c r="L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F625" i="1"/>
  <c r="G625" i="1"/>
  <c r="H625" i="1"/>
  <c r="I625" i="1"/>
  <c r="J625" i="1"/>
  <c r="K625" i="1"/>
  <c r="L625" i="1"/>
  <c r="M625" i="1"/>
  <c r="C625" i="1"/>
  <c r="D626" i="1"/>
  <c r="E626" i="1"/>
  <c r="F626" i="1"/>
  <c r="G626" i="1"/>
  <c r="H626" i="1"/>
  <c r="I626" i="1"/>
  <c r="J626" i="1"/>
  <c r="K626" i="1"/>
  <c r="L626" i="1"/>
  <c r="M626" i="1"/>
  <c r="N626" i="1"/>
  <c r="E627" i="1"/>
  <c r="G627" i="1"/>
  <c r="K627" i="1"/>
  <c r="L627" i="1"/>
  <c r="M627" i="1"/>
  <c r="N627" i="1"/>
  <c r="D628" i="1"/>
  <c r="E628" i="1"/>
  <c r="F628" i="1"/>
  <c r="F598" i="1"/>
  <c r="E20" i="8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N629" i="1"/>
  <c r="D630" i="1"/>
  <c r="E630" i="1"/>
  <c r="F630" i="1"/>
  <c r="G630" i="1"/>
  <c r="H630" i="1"/>
  <c r="I630" i="1"/>
  <c r="J630" i="1"/>
  <c r="K630" i="1"/>
  <c r="L630" i="1"/>
  <c r="M630" i="1"/>
  <c r="D631" i="1"/>
  <c r="L631" i="1"/>
  <c r="M631" i="1"/>
  <c r="N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G634" i="1"/>
  <c r="H634" i="1"/>
  <c r="I634" i="1"/>
  <c r="J634" i="1"/>
  <c r="K634" i="1"/>
  <c r="L634" i="1"/>
  <c r="M634" i="1"/>
  <c r="N634" i="1"/>
  <c r="I635" i="1"/>
  <c r="J635" i="1"/>
  <c r="K635" i="1"/>
  <c r="N635" i="1"/>
  <c r="D636" i="1"/>
  <c r="E636" i="1"/>
  <c r="F636" i="1"/>
  <c r="G636" i="1"/>
  <c r="H636" i="1"/>
  <c r="I636" i="1"/>
  <c r="J636" i="1"/>
  <c r="K636" i="1"/>
  <c r="L636" i="1"/>
  <c r="M636" i="1"/>
  <c r="N636" i="1"/>
  <c r="J664" i="1"/>
  <c r="I23" i="8"/>
  <c r="I26" i="8"/>
  <c r="M664" i="1"/>
  <c r="L23" i="8"/>
  <c r="L26" i="8"/>
  <c r="C24" i="8"/>
  <c r="D24" i="8"/>
  <c r="F24" i="8"/>
  <c r="G24" i="8"/>
  <c r="H24" i="8"/>
  <c r="J24" i="8"/>
  <c r="K24" i="8"/>
  <c r="L24" i="8"/>
  <c r="C758" i="4"/>
  <c r="C763" i="4"/>
  <c r="C770" i="4"/>
  <c r="C775" i="4"/>
  <c r="C782" i="4"/>
  <c r="C787" i="4"/>
  <c r="C793" i="4"/>
  <c r="C25" i="8"/>
  <c r="D25" i="8"/>
  <c r="E25" i="8"/>
  <c r="C487" i="2"/>
  <c r="G25" i="8"/>
  <c r="H25" i="8"/>
  <c r="I25" i="8"/>
  <c r="K25" i="8"/>
  <c r="L25" i="8"/>
  <c r="M25" i="8"/>
  <c r="C827" i="4"/>
  <c r="P827" i="4"/>
  <c r="C839" i="4"/>
  <c r="P839" i="4"/>
  <c r="C845" i="4"/>
  <c r="P845" i="4"/>
  <c r="C846" i="4"/>
  <c r="P846" i="4"/>
  <c r="C851" i="4"/>
  <c r="P851" i="4"/>
  <c r="C862" i="4"/>
  <c r="P862" i="4"/>
  <c r="AD224" i="5"/>
  <c r="C236" i="1"/>
  <c r="K204" i="1"/>
  <c r="C230" i="1"/>
  <c r="C221" i="1"/>
  <c r="C213" i="1"/>
  <c r="C221" i="4"/>
  <c r="C212" i="1"/>
  <c r="C211" i="1"/>
  <c r="C210" i="1"/>
  <c r="C218" i="4"/>
  <c r="C209" i="1"/>
  <c r="C208" i="1"/>
  <c r="C216" i="4"/>
  <c r="C206" i="1"/>
  <c r="C238" i="1"/>
  <c r="C237" i="1"/>
  <c r="C234" i="1"/>
  <c r="C233" i="1"/>
  <c r="C220" i="4"/>
  <c r="C232" i="1"/>
  <c r="J195" i="3"/>
  <c r="C244" i="4"/>
  <c r="J199" i="3"/>
  <c r="K199" i="3"/>
  <c r="L199" i="3"/>
  <c r="J204" i="3"/>
  <c r="J185" i="3"/>
  <c r="K185" i="3"/>
  <c r="L185" i="3"/>
  <c r="C235" i="1"/>
  <c r="J193" i="3"/>
  <c r="C231" i="1"/>
  <c r="J194" i="3"/>
  <c r="K194" i="3"/>
  <c r="L194" i="3"/>
  <c r="J176" i="3"/>
  <c r="K176" i="3"/>
  <c r="L176" i="3"/>
  <c r="J203" i="3"/>
  <c r="K203" i="3"/>
  <c r="L203" i="3"/>
  <c r="P227" i="5"/>
  <c r="P226" i="5"/>
  <c r="J171" i="3"/>
  <c r="J188" i="3"/>
  <c r="B224" i="5"/>
  <c r="AJ224" i="5"/>
  <c r="Y227" i="5"/>
  <c r="Y226" i="5"/>
  <c r="M227" i="5"/>
  <c r="M226" i="5"/>
  <c r="J183" i="3"/>
  <c r="K183" i="3"/>
  <c r="L183" i="3"/>
  <c r="C214" i="1"/>
  <c r="C222" i="4"/>
  <c r="J177" i="3"/>
  <c r="K177" i="3"/>
  <c r="L177" i="3"/>
  <c r="C39" i="5"/>
  <c r="C224" i="5"/>
  <c r="AH227" i="5"/>
  <c r="AH226" i="5"/>
  <c r="J227" i="5"/>
  <c r="G227" i="5"/>
  <c r="G226" i="5"/>
  <c r="J167" i="3"/>
  <c r="D227" i="5"/>
  <c r="D226" i="5"/>
  <c r="J187" i="3"/>
  <c r="K187" i="3"/>
  <c r="L187" i="3"/>
  <c r="C215" i="1"/>
  <c r="C223" i="4"/>
  <c r="J178" i="3"/>
  <c r="R20" i="5"/>
  <c r="C242" i="4"/>
  <c r="C245" i="4"/>
  <c r="C240" i="4"/>
  <c r="C243" i="4"/>
  <c r="C239" i="4"/>
  <c r="B227" i="5"/>
  <c r="B226" i="5"/>
  <c r="Y228" i="5"/>
  <c r="G228" i="5"/>
  <c r="D228" i="5"/>
  <c r="P228" i="5"/>
  <c r="AH228" i="5"/>
  <c r="J233" i="3"/>
  <c r="K233" i="3"/>
  <c r="L233" i="3"/>
  <c r="J238" i="3"/>
  <c r="K238" i="3"/>
  <c r="L238" i="3"/>
  <c r="J232" i="3"/>
  <c r="J236" i="3"/>
  <c r="K236" i="3"/>
  <c r="L236" i="3"/>
  <c r="J220" i="3"/>
  <c r="K220" i="3"/>
  <c r="L220" i="3"/>
  <c r="J224" i="3"/>
  <c r="J243" i="3"/>
  <c r="K243" i="3"/>
  <c r="L243" i="3"/>
  <c r="AJ283" i="5"/>
  <c r="J237" i="3"/>
  <c r="K237" i="3"/>
  <c r="L237" i="3"/>
  <c r="AE286" i="5"/>
  <c r="AE285" i="5"/>
  <c r="J219" i="3"/>
  <c r="K219" i="3"/>
  <c r="L219" i="3"/>
  <c r="J221" i="3"/>
  <c r="K221" i="3"/>
  <c r="L221" i="3"/>
  <c r="J226" i="3"/>
  <c r="K226" i="3"/>
  <c r="L226" i="3"/>
  <c r="G231" i="3"/>
  <c r="H231" i="3"/>
  <c r="J235" i="3"/>
  <c r="K235" i="3"/>
  <c r="L235" i="3"/>
  <c r="J255" i="3"/>
  <c r="J250" i="3"/>
  <c r="K250" i="3"/>
  <c r="L250" i="3"/>
  <c r="J244" i="3"/>
  <c r="J228" i="3"/>
  <c r="K228" i="3"/>
  <c r="L228" i="3"/>
  <c r="J249" i="3"/>
  <c r="K249" i="3"/>
  <c r="L249" i="3"/>
  <c r="Y286" i="5"/>
  <c r="Y285" i="5"/>
  <c r="P286" i="5"/>
  <c r="P285" i="5"/>
  <c r="G286" i="5"/>
  <c r="G285" i="5"/>
  <c r="J227" i="3"/>
  <c r="K227" i="3"/>
  <c r="L227" i="3"/>
  <c r="F18" i="5"/>
  <c r="AH286" i="5"/>
  <c r="AH285" i="5"/>
  <c r="M286" i="5"/>
  <c r="M285" i="5"/>
  <c r="J218" i="3"/>
  <c r="K218" i="3"/>
  <c r="L218" i="3"/>
  <c r="J286" i="5"/>
  <c r="J285" i="5"/>
  <c r="D286" i="5"/>
  <c r="D287" i="5"/>
  <c r="D285" i="5"/>
  <c r="J222" i="3"/>
  <c r="K222" i="3"/>
  <c r="L222" i="3"/>
  <c r="J234" i="3"/>
  <c r="K234" i="3"/>
  <c r="L234" i="3"/>
  <c r="B283" i="5"/>
  <c r="J225" i="3"/>
  <c r="K225" i="3"/>
  <c r="L225" i="3"/>
  <c r="J239" i="3"/>
  <c r="G246" i="3"/>
  <c r="J246" i="3"/>
  <c r="K246" i="3"/>
  <c r="L246" i="3"/>
  <c r="I37" i="5"/>
  <c r="J241" i="3"/>
  <c r="K241" i="3"/>
  <c r="L241" i="3"/>
  <c r="J248" i="3"/>
  <c r="K248" i="3"/>
  <c r="L248" i="3"/>
  <c r="C283" i="5"/>
  <c r="H256" i="3"/>
  <c r="J245" i="3"/>
  <c r="B286" i="5"/>
  <c r="J287" i="5"/>
  <c r="G287" i="5"/>
  <c r="G256" i="3"/>
  <c r="K245" i="3"/>
  <c r="L245" i="3"/>
  <c r="M287" i="5"/>
  <c r="B285" i="5"/>
  <c r="Y287" i="5"/>
  <c r="AE287" i="5"/>
  <c r="V287" i="5"/>
  <c r="J284" i="3"/>
  <c r="N364" i="1"/>
  <c r="J298" i="3"/>
  <c r="AG20" i="5"/>
  <c r="J281" i="3"/>
  <c r="H300" i="3"/>
  <c r="J288" i="3"/>
  <c r="K288" i="3"/>
  <c r="L288" i="3"/>
  <c r="C17" i="5"/>
  <c r="J278" i="3"/>
  <c r="K278" i="3"/>
  <c r="L278" i="3"/>
  <c r="J296" i="3"/>
  <c r="K296" i="3"/>
  <c r="L296" i="3"/>
  <c r="AA25" i="5"/>
  <c r="J286" i="3"/>
  <c r="K286" i="3"/>
  <c r="L286" i="3"/>
  <c r="J344" i="5"/>
  <c r="J343" i="5"/>
  <c r="J290" i="3"/>
  <c r="K290" i="3"/>
  <c r="L290" i="3"/>
  <c r="S344" i="5"/>
  <c r="S343" i="5"/>
  <c r="J272" i="3"/>
  <c r="K272" i="3"/>
  <c r="L272" i="3"/>
  <c r="J270" i="3"/>
  <c r="K270" i="3"/>
  <c r="L270" i="3"/>
  <c r="J295" i="3"/>
  <c r="J274" i="3"/>
  <c r="K274" i="3"/>
  <c r="L274" i="3"/>
  <c r="J276" i="3"/>
  <c r="J283" i="3"/>
  <c r="K283" i="3"/>
  <c r="L283" i="3"/>
  <c r="G344" i="5"/>
  <c r="G343" i="5"/>
  <c r="AE344" i="5"/>
  <c r="AE343" i="5"/>
  <c r="V344" i="5"/>
  <c r="V343" i="5"/>
  <c r="M344" i="5"/>
  <c r="M343" i="5"/>
  <c r="J273" i="3"/>
  <c r="G271" i="3"/>
  <c r="J271" i="3"/>
  <c r="AH344" i="5"/>
  <c r="C341" i="5"/>
  <c r="AJ341" i="5"/>
  <c r="B341" i="5"/>
  <c r="B344" i="5"/>
  <c r="D345" i="5"/>
  <c r="J297" i="3"/>
  <c r="K297" i="3"/>
  <c r="L297" i="3"/>
  <c r="J306" i="3"/>
  <c r="K306" i="3"/>
  <c r="L306" i="3"/>
  <c r="AB345" i="5"/>
  <c r="B343" i="5"/>
  <c r="J345" i="5"/>
  <c r="V345" i="5"/>
  <c r="M345" i="5"/>
  <c r="G345" i="5"/>
  <c r="AE345" i="5"/>
  <c r="AG341" i="5"/>
  <c r="X341" i="5"/>
  <c r="U341" i="5"/>
  <c r="I336" i="1"/>
  <c r="C367" i="1"/>
  <c r="C363" i="1"/>
  <c r="C375" i="4"/>
  <c r="C371" i="1"/>
  <c r="F337" i="1"/>
  <c r="C366" i="1"/>
  <c r="C370" i="1"/>
  <c r="C382" i="4"/>
  <c r="C368" i="1"/>
  <c r="C372" i="1"/>
  <c r="C369" i="1"/>
  <c r="F341" i="5"/>
  <c r="D338" i="1"/>
  <c r="C365" i="1"/>
  <c r="C378" i="4"/>
  <c r="C381" i="4"/>
  <c r="M271" i="1"/>
  <c r="K271" i="1"/>
  <c r="X283" i="5"/>
  <c r="C295" i="1"/>
  <c r="U283" i="5"/>
  <c r="I270" i="1"/>
  <c r="L283" i="5"/>
  <c r="C287" i="1"/>
  <c r="E272" i="1"/>
  <c r="E269" i="1"/>
  <c r="F283" i="5"/>
  <c r="D272" i="1"/>
  <c r="C272" i="1"/>
  <c r="C286" i="1"/>
  <c r="J323" i="3"/>
  <c r="G402" i="1"/>
  <c r="J343" i="3"/>
  <c r="K343" i="3"/>
  <c r="L343" i="3"/>
  <c r="J342" i="3"/>
  <c r="N415" i="1"/>
  <c r="J336" i="3"/>
  <c r="K336" i="3"/>
  <c r="L336" i="3"/>
  <c r="J333" i="3"/>
  <c r="K333" i="3"/>
  <c r="L333" i="3"/>
  <c r="J330" i="3"/>
  <c r="K330" i="3"/>
  <c r="L330" i="3"/>
  <c r="H409" i="1"/>
  <c r="E410" i="1"/>
  <c r="J331" i="3"/>
  <c r="I18" i="5"/>
  <c r="M401" i="1"/>
  <c r="L403" i="1"/>
  <c r="U401" i="5"/>
  <c r="I401" i="1"/>
  <c r="C433" i="1"/>
  <c r="C421" i="1"/>
  <c r="C419" i="1"/>
  <c r="C413" i="1"/>
  <c r="C436" i="1"/>
  <c r="C452" i="4"/>
  <c r="C434" i="1"/>
  <c r="C450" i="4"/>
  <c r="C430" i="1"/>
  <c r="C422" i="1"/>
  <c r="C418" i="1"/>
  <c r="C412" i="1"/>
  <c r="C429" i="4"/>
  <c r="C435" i="1"/>
  <c r="C425" i="1"/>
  <c r="C423" i="1"/>
  <c r="C415" i="1"/>
  <c r="C424" i="1"/>
  <c r="C438" i="4"/>
  <c r="L400" i="1"/>
  <c r="C441" i="4"/>
  <c r="C451" i="4"/>
  <c r="AE404" i="5"/>
  <c r="AE403" i="5"/>
  <c r="J338" i="3"/>
  <c r="K338" i="3"/>
  <c r="L338" i="3"/>
  <c r="C417" i="1"/>
  <c r="C433" i="4"/>
  <c r="L401" i="5"/>
  <c r="J347" i="3"/>
  <c r="K347" i="3"/>
  <c r="L347" i="3"/>
  <c r="C426" i="1"/>
  <c r="C442" i="4"/>
  <c r="J335" i="3"/>
  <c r="K335" i="3"/>
  <c r="L335" i="3"/>
  <c r="C414" i="1"/>
  <c r="C430" i="4"/>
  <c r="I401" i="5"/>
  <c r="J341" i="3"/>
  <c r="C420" i="1"/>
  <c r="C411" i="1"/>
  <c r="AG401" i="5"/>
  <c r="J337" i="3"/>
  <c r="K337" i="3"/>
  <c r="L337" i="3"/>
  <c r="C416" i="1"/>
  <c r="J328" i="3"/>
  <c r="K328" i="3"/>
  <c r="L328" i="3"/>
  <c r="O401" i="5"/>
  <c r="D404" i="5"/>
  <c r="D403" i="5"/>
  <c r="F401" i="5"/>
  <c r="J325" i="3"/>
  <c r="K325" i="3"/>
  <c r="L325" i="3"/>
  <c r="AA401" i="5"/>
  <c r="R401" i="5"/>
  <c r="J326" i="3"/>
  <c r="K326" i="3"/>
  <c r="L326" i="3"/>
  <c r="C401" i="5"/>
  <c r="C431" i="1"/>
  <c r="H352" i="3"/>
  <c r="K403" i="1"/>
  <c r="J324" i="3"/>
  <c r="K324" i="3"/>
  <c r="L324" i="3"/>
  <c r="G322" i="3"/>
  <c r="P404" i="5"/>
  <c r="P403" i="5"/>
  <c r="J404" i="5"/>
  <c r="J403" i="5"/>
  <c r="C427" i="4"/>
  <c r="C432" i="4"/>
  <c r="J352" i="3"/>
  <c r="K352" i="3"/>
  <c r="L352" i="3"/>
  <c r="J322" i="3"/>
  <c r="K322" i="3"/>
  <c r="L322" i="3"/>
  <c r="C427" i="1"/>
  <c r="C443" i="4"/>
  <c r="G404" i="5"/>
  <c r="G403" i="5"/>
  <c r="AH404" i="5"/>
  <c r="AH403" i="5"/>
  <c r="Y404" i="5"/>
  <c r="Y403" i="5"/>
  <c r="J349" i="3"/>
  <c r="K349" i="3"/>
  <c r="L349" i="3"/>
  <c r="C428" i="1"/>
  <c r="J354" i="3"/>
  <c r="C449" i="4"/>
  <c r="C432" i="1"/>
  <c r="X401" i="5"/>
  <c r="J353" i="3"/>
  <c r="K353" i="3"/>
  <c r="L353" i="3"/>
  <c r="AJ401" i="5"/>
  <c r="H360" i="3"/>
  <c r="J358" i="3"/>
  <c r="K358" i="3"/>
  <c r="L358" i="3"/>
  <c r="C437" i="1"/>
  <c r="C438" i="1"/>
  <c r="J359" i="3"/>
  <c r="K359" i="3"/>
  <c r="L359" i="3"/>
  <c r="G360" i="3"/>
  <c r="M400" i="1"/>
  <c r="J400" i="1"/>
  <c r="B401" i="5"/>
  <c r="B404" i="5"/>
  <c r="J350" i="3"/>
  <c r="K350" i="3"/>
  <c r="L350" i="3"/>
  <c r="C429" i="1"/>
  <c r="C453" i="4"/>
  <c r="AH405" i="5"/>
  <c r="I15" i="8"/>
  <c r="C255" i="2"/>
  <c r="D255" i="2"/>
  <c r="E255" i="2"/>
  <c r="J387" i="3"/>
  <c r="R22" i="5"/>
  <c r="J406" i="3"/>
  <c r="K406" i="3"/>
  <c r="L406" i="3"/>
  <c r="J382" i="3"/>
  <c r="J395" i="3"/>
  <c r="K395" i="3"/>
  <c r="L395" i="3"/>
  <c r="J388" i="3"/>
  <c r="J376" i="3"/>
  <c r="K376" i="3"/>
  <c r="L376" i="3"/>
  <c r="J389" i="3"/>
  <c r="K389" i="3"/>
  <c r="L389" i="3"/>
  <c r="J399" i="3"/>
  <c r="K399" i="3"/>
  <c r="L399" i="3"/>
  <c r="J400" i="3"/>
  <c r="K400" i="3"/>
  <c r="L400" i="3"/>
  <c r="J384" i="3"/>
  <c r="K384" i="3"/>
  <c r="L384" i="3"/>
  <c r="J401" i="3"/>
  <c r="K401" i="3"/>
  <c r="L401" i="3"/>
  <c r="J375" i="3"/>
  <c r="K375" i="3"/>
  <c r="L375" i="3"/>
  <c r="H380" i="3"/>
  <c r="J380" i="3"/>
  <c r="K380" i="3"/>
  <c r="L380" i="3"/>
  <c r="AG458" i="5"/>
  <c r="L466" i="1"/>
  <c r="C468" i="1"/>
  <c r="J471" i="1"/>
  <c r="I466" i="1"/>
  <c r="C293" i="2"/>
  <c r="D293" i="2"/>
  <c r="E293" i="2"/>
  <c r="C492" i="1"/>
  <c r="C496" i="1"/>
  <c r="I471" i="1"/>
  <c r="C481" i="1"/>
  <c r="C473" i="1"/>
  <c r="H471" i="1"/>
  <c r="C489" i="1"/>
  <c r="H466" i="1"/>
  <c r="C499" i="4"/>
  <c r="G471" i="1"/>
  <c r="C485" i="1"/>
  <c r="C504" i="1"/>
  <c r="M29" i="9"/>
  <c r="C494" i="1"/>
  <c r="C488" i="1"/>
  <c r="C506" i="4"/>
  <c r="C480" i="1"/>
  <c r="C498" i="4"/>
  <c r="F471" i="1"/>
  <c r="C498" i="1"/>
  <c r="C490" i="1"/>
  <c r="C508" i="4"/>
  <c r="C484" i="1"/>
  <c r="C469" i="1"/>
  <c r="C487" i="4"/>
  <c r="C502" i="1"/>
  <c r="C501" i="1"/>
  <c r="M44" i="9"/>
  <c r="C500" i="1"/>
  <c r="C497" i="1"/>
  <c r="C486" i="1"/>
  <c r="C504" i="4"/>
  <c r="E466" i="1"/>
  <c r="D18" i="8"/>
  <c r="I458" i="5"/>
  <c r="C493" i="1"/>
  <c r="C288" i="2"/>
  <c r="C499" i="1"/>
  <c r="C517" i="4"/>
  <c r="C495" i="1"/>
  <c r="C491" i="1"/>
  <c r="M41" i="9"/>
  <c r="C487" i="1"/>
  <c r="C479" i="1"/>
  <c r="C515" i="4"/>
  <c r="C512" i="4"/>
  <c r="C482" i="1"/>
  <c r="C472" i="1"/>
  <c r="C490" i="4"/>
  <c r="F458" i="5"/>
  <c r="C519" i="4"/>
  <c r="C507" i="4"/>
  <c r="C503" i="1"/>
  <c r="AB461" i="5"/>
  <c r="AB460" i="5"/>
  <c r="J410" i="3"/>
  <c r="K410" i="3"/>
  <c r="L410" i="3"/>
  <c r="C513" i="4"/>
  <c r="J402" i="3"/>
  <c r="C483" i="1"/>
  <c r="J390" i="3"/>
  <c r="K390" i="3"/>
  <c r="L390" i="3"/>
  <c r="J381" i="3"/>
  <c r="K381" i="3"/>
  <c r="L381" i="3"/>
  <c r="J397" i="3"/>
  <c r="J393" i="3"/>
  <c r="AG13" i="5"/>
  <c r="S461" i="5"/>
  <c r="S460" i="5"/>
  <c r="P461" i="5"/>
  <c r="L13" i="5"/>
  <c r="J378" i="3"/>
  <c r="K378" i="3"/>
  <c r="L378" i="3"/>
  <c r="C470" i="1"/>
  <c r="M461" i="5"/>
  <c r="M460" i="5"/>
  <c r="J377" i="3"/>
  <c r="K377" i="3"/>
  <c r="L377" i="3"/>
  <c r="G461" i="5"/>
  <c r="J461" i="5"/>
  <c r="J460" i="5"/>
  <c r="AE461" i="5"/>
  <c r="V461" i="5"/>
  <c r="V460" i="5"/>
  <c r="J394" i="3"/>
  <c r="C467" i="1"/>
  <c r="C485" i="4"/>
  <c r="C458" i="5"/>
  <c r="J374" i="3"/>
  <c r="K374" i="3"/>
  <c r="L374" i="3"/>
  <c r="B458" i="5"/>
  <c r="B461" i="5"/>
  <c r="C514" i="4"/>
  <c r="C486" i="4"/>
  <c r="C522" i="4"/>
  <c r="C511" i="4"/>
  <c r="C497" i="4"/>
  <c r="M32" i="9"/>
  <c r="C501" i="4"/>
  <c r="C488" i="4"/>
  <c r="Y462" i="5"/>
  <c r="K405" i="3"/>
  <c r="L405" i="3"/>
  <c r="M462" i="5"/>
  <c r="B460" i="5"/>
  <c r="J433" i="3"/>
  <c r="K433" i="3"/>
  <c r="L433" i="3"/>
  <c r="J463" i="3"/>
  <c r="K463" i="3"/>
  <c r="L463" i="3"/>
  <c r="J452" i="3"/>
  <c r="K452" i="3"/>
  <c r="L452" i="3"/>
  <c r="J436" i="3"/>
  <c r="K436" i="3"/>
  <c r="L436" i="3"/>
  <c r="J454" i="3"/>
  <c r="K454" i="3"/>
  <c r="L454" i="3"/>
  <c r="AA36" i="5"/>
  <c r="J453" i="3"/>
  <c r="K453" i="3"/>
  <c r="L453" i="3"/>
  <c r="J446" i="3"/>
  <c r="K446" i="3"/>
  <c r="L446" i="3"/>
  <c r="J445" i="3"/>
  <c r="K445" i="3"/>
  <c r="L445" i="3"/>
  <c r="AA40" i="5"/>
  <c r="J457" i="3"/>
  <c r="K457" i="3"/>
  <c r="L457" i="3"/>
  <c r="J439" i="3"/>
  <c r="J458" i="3"/>
  <c r="K458" i="3"/>
  <c r="L458" i="3"/>
  <c r="C27" i="5"/>
  <c r="J444" i="3"/>
  <c r="J430" i="3"/>
  <c r="K430" i="3"/>
  <c r="L430" i="3"/>
  <c r="J441" i="3"/>
  <c r="K441" i="3"/>
  <c r="L441" i="3"/>
  <c r="J440" i="3"/>
  <c r="K440" i="3"/>
  <c r="L440" i="3"/>
  <c r="J435" i="3"/>
  <c r="K435" i="3"/>
  <c r="L435" i="3"/>
  <c r="V519" i="5"/>
  <c r="V518" i="5"/>
  <c r="J429" i="3"/>
  <c r="K429" i="3"/>
  <c r="L429" i="3"/>
  <c r="AE519" i="5"/>
  <c r="AE518" i="5"/>
  <c r="M519" i="5"/>
  <c r="M518" i="5"/>
  <c r="J428" i="3"/>
  <c r="K428" i="3"/>
  <c r="L428" i="3"/>
  <c r="AA10" i="5"/>
  <c r="F10" i="5"/>
  <c r="J427" i="3"/>
  <c r="J434" i="3"/>
  <c r="K434" i="3"/>
  <c r="L434" i="3"/>
  <c r="J447" i="3"/>
  <c r="K447" i="3"/>
  <c r="L447" i="3"/>
  <c r="J451" i="3"/>
  <c r="K451" i="3"/>
  <c r="L451" i="3"/>
  <c r="O25" i="5"/>
  <c r="G519" i="5"/>
  <c r="G518" i="5"/>
  <c r="J442" i="3"/>
  <c r="K442" i="3"/>
  <c r="L442" i="3"/>
  <c r="C516" i="5"/>
  <c r="B516" i="5"/>
  <c r="D519" i="5"/>
  <c r="D518" i="5"/>
  <c r="J426" i="3"/>
  <c r="K426" i="3"/>
  <c r="L426" i="3"/>
  <c r="H432" i="3"/>
  <c r="H464" i="3"/>
  <c r="AH519" i="5"/>
  <c r="AH518" i="5"/>
  <c r="Y519" i="5"/>
  <c r="Y518" i="5"/>
  <c r="P519" i="5"/>
  <c r="P518" i="5"/>
  <c r="G432" i="3"/>
  <c r="B519" i="5"/>
  <c r="J462" i="3"/>
  <c r="K462" i="3"/>
  <c r="L462" i="3"/>
  <c r="AH520" i="5"/>
  <c r="M537" i="1"/>
  <c r="C554" i="1"/>
  <c r="K537" i="1"/>
  <c r="X516" i="5"/>
  <c r="C566" i="1"/>
  <c r="I537" i="1"/>
  <c r="C551" i="1"/>
  <c r="C562" i="1"/>
  <c r="C570" i="1"/>
  <c r="H532" i="1"/>
  <c r="G19" i="8"/>
  <c r="C567" i="1"/>
  <c r="C552" i="1"/>
  <c r="C556" i="1"/>
  <c r="C555" i="1"/>
  <c r="C575" i="4"/>
  <c r="C558" i="1"/>
  <c r="C550" i="1"/>
  <c r="C568" i="1"/>
  <c r="C553" i="1"/>
  <c r="C578" i="4"/>
  <c r="C560" i="1"/>
  <c r="C564" i="1"/>
  <c r="C584" i="4"/>
  <c r="C563" i="1"/>
  <c r="C559" i="1"/>
  <c r="C569" i="1"/>
  <c r="C565" i="1"/>
  <c r="C561" i="1"/>
  <c r="C581" i="4"/>
  <c r="C557" i="1"/>
  <c r="C549" i="1"/>
  <c r="C569" i="4"/>
  <c r="C548" i="1"/>
  <c r="C568" i="4"/>
  <c r="C590" i="4"/>
  <c r="C583" i="4"/>
  <c r="C533" i="1"/>
  <c r="C570" i="4"/>
  <c r="C577" i="4"/>
  <c r="C585" i="4"/>
  <c r="C589" i="4"/>
  <c r="C553" i="4"/>
  <c r="J492" i="3"/>
  <c r="K492" i="3"/>
  <c r="L492" i="3"/>
  <c r="B23" i="5"/>
  <c r="J486" i="3"/>
  <c r="K486" i="3"/>
  <c r="L486" i="3"/>
  <c r="AA15" i="5"/>
  <c r="J484" i="3"/>
  <c r="J498" i="3"/>
  <c r="K498" i="3"/>
  <c r="L498" i="3"/>
  <c r="J479" i="3"/>
  <c r="AJ22" i="5"/>
  <c r="J491" i="3"/>
  <c r="K491" i="3"/>
  <c r="L491" i="3"/>
  <c r="C34" i="5"/>
  <c r="C624" i="1"/>
  <c r="J503" i="3"/>
  <c r="K503" i="3"/>
  <c r="L503" i="3"/>
  <c r="J493" i="3"/>
  <c r="C601" i="1"/>
  <c r="X11" i="5"/>
  <c r="J480" i="3"/>
  <c r="K480" i="3"/>
  <c r="L480" i="3"/>
  <c r="F11" i="5"/>
  <c r="J499" i="3"/>
  <c r="K499" i="3"/>
  <c r="L499" i="3"/>
  <c r="X12" i="5"/>
  <c r="J481" i="3"/>
  <c r="K481" i="3"/>
  <c r="L481" i="3"/>
  <c r="J478" i="3"/>
  <c r="K478" i="3"/>
  <c r="L478" i="3"/>
  <c r="J496" i="3"/>
  <c r="K496" i="3"/>
  <c r="L496" i="3"/>
  <c r="J497" i="3"/>
  <c r="K497" i="3"/>
  <c r="L497" i="3"/>
  <c r="C609" i="1"/>
  <c r="AJ13" i="5"/>
  <c r="AA13" i="5"/>
  <c r="C13" i="5"/>
  <c r="R13" i="5"/>
  <c r="J482" i="3"/>
  <c r="K482" i="3"/>
  <c r="L482" i="3"/>
  <c r="J510" i="3"/>
  <c r="K510" i="3"/>
  <c r="L510" i="3"/>
  <c r="B41" i="5"/>
  <c r="J515" i="3"/>
  <c r="J485" i="3"/>
  <c r="K485" i="3"/>
  <c r="L485" i="3"/>
  <c r="U25" i="5"/>
  <c r="J494" i="3"/>
  <c r="K494" i="3"/>
  <c r="L494" i="3"/>
  <c r="J514" i="3"/>
  <c r="K514" i="3"/>
  <c r="L514" i="3"/>
  <c r="C36" i="5"/>
  <c r="J505" i="3"/>
  <c r="S577" i="5"/>
  <c r="S576" i="5"/>
  <c r="P577" i="5"/>
  <c r="P576" i="5"/>
  <c r="V577" i="5"/>
  <c r="AH577" i="5"/>
  <c r="AH576" i="5"/>
  <c r="F35" i="5"/>
  <c r="AE577" i="5"/>
  <c r="AE576" i="5"/>
  <c r="AD35" i="5"/>
  <c r="AB577" i="5"/>
  <c r="AB576" i="5"/>
  <c r="Y577" i="5"/>
  <c r="X35" i="5"/>
  <c r="R35" i="5"/>
  <c r="M577" i="5"/>
  <c r="M576" i="5"/>
  <c r="L35" i="5"/>
  <c r="D577" i="5"/>
  <c r="D576" i="5"/>
  <c r="AJ35" i="5"/>
  <c r="J577" i="5"/>
  <c r="J576" i="5"/>
  <c r="J504" i="3"/>
  <c r="K504" i="3"/>
  <c r="L504" i="3"/>
  <c r="G577" i="5"/>
  <c r="G576" i="5"/>
  <c r="B35" i="5"/>
  <c r="G509" i="3"/>
  <c r="G516" i="3"/>
  <c r="B574" i="5"/>
  <c r="J506" i="3"/>
  <c r="K506" i="3"/>
  <c r="L506" i="3"/>
  <c r="L37" i="5"/>
  <c r="C613" i="1"/>
  <c r="L603" i="1"/>
  <c r="C616" i="1"/>
  <c r="C612" i="1"/>
  <c r="C634" i="4"/>
  <c r="X574" i="5"/>
  <c r="I598" i="1"/>
  <c r="C372" i="2"/>
  <c r="D372" i="2"/>
  <c r="E372" i="2"/>
  <c r="I603" i="1"/>
  <c r="C614" i="1"/>
  <c r="C636" i="4"/>
  <c r="C617" i="1"/>
  <c r="C639" i="4"/>
  <c r="C605" i="1"/>
  <c r="C627" i="4"/>
  <c r="G603" i="1"/>
  <c r="C604" i="1"/>
  <c r="C623" i="4"/>
  <c r="C599" i="1"/>
  <c r="C621" i="4"/>
  <c r="C636" i="1"/>
  <c r="E598" i="1"/>
  <c r="C630" i="1"/>
  <c r="C629" i="1"/>
  <c r="C628" i="1"/>
  <c r="C606" i="1"/>
  <c r="C619" i="1"/>
  <c r="C623" i="1"/>
  <c r="C615" i="1"/>
  <c r="C637" i="4"/>
  <c r="C611" i="1"/>
  <c r="C635" i="1"/>
  <c r="C657" i="4"/>
  <c r="C632" i="1"/>
  <c r="F574" i="5"/>
  <c r="C633" i="1"/>
  <c r="C631" i="1"/>
  <c r="C635" i="4"/>
  <c r="C634" i="1"/>
  <c r="C600" i="1"/>
  <c r="L598" i="1"/>
  <c r="C375" i="2"/>
  <c r="D375" i="2"/>
  <c r="H20" i="8"/>
  <c r="C651" i="4"/>
  <c r="C655" i="4"/>
  <c r="M15" i="9"/>
  <c r="C653" i="4"/>
  <c r="C366" i="2"/>
  <c r="C654" i="4"/>
  <c r="C645" i="4"/>
  <c r="K20" i="8"/>
  <c r="E375" i="2"/>
  <c r="B16" i="5"/>
  <c r="J537" i="3"/>
  <c r="AJ45" i="5"/>
  <c r="J553" i="3"/>
  <c r="C415" i="2"/>
  <c r="L664" i="1"/>
  <c r="C414" i="2"/>
  <c r="D414" i="2"/>
  <c r="E414" i="2"/>
  <c r="K664" i="1"/>
  <c r="C413" i="2"/>
  <c r="D413" i="2"/>
  <c r="E413" i="2"/>
  <c r="C666" i="1"/>
  <c r="Q9" i="9"/>
  <c r="C697" i="1"/>
  <c r="Q40" i="9"/>
  <c r="I664" i="1"/>
  <c r="H23" i="8"/>
  <c r="H26" i="8"/>
  <c r="C680" i="1"/>
  <c r="Q22" i="9"/>
  <c r="C685" i="1"/>
  <c r="Q29" i="9"/>
  <c r="C672" i="1"/>
  <c r="H664" i="1"/>
  <c r="G23" i="8"/>
  <c r="C696" i="1"/>
  <c r="C701" i="1"/>
  <c r="C684" i="1"/>
  <c r="C682" i="1"/>
  <c r="Q28" i="9"/>
  <c r="C669" i="1"/>
  <c r="C698" i="1"/>
  <c r="G664" i="1"/>
  <c r="C409" i="2"/>
  <c r="C692" i="1"/>
  <c r="Q35" i="9"/>
  <c r="F23" i="8"/>
  <c r="F26" i="8"/>
  <c r="C671" i="1"/>
  <c r="Q14" i="9"/>
  <c r="F664" i="1"/>
  <c r="E23" i="8"/>
  <c r="E26" i="8"/>
  <c r="C408" i="2"/>
  <c r="D408" i="2"/>
  <c r="E408" i="2"/>
  <c r="C689" i="1"/>
  <c r="Q23" i="9"/>
  <c r="C700" i="1"/>
  <c r="Q43" i="9"/>
  <c r="C681" i="1"/>
  <c r="C693" i="1"/>
  <c r="Q37" i="9"/>
  <c r="C677" i="1"/>
  <c r="C695" i="1"/>
  <c r="Q39" i="9"/>
  <c r="C694" i="1"/>
  <c r="E664" i="1"/>
  <c r="D23" i="8"/>
  <c r="D26" i="8"/>
  <c r="C665" i="1"/>
  <c r="Q44" i="9"/>
  <c r="C673" i="1"/>
  <c r="C702" i="1"/>
  <c r="Q45" i="9"/>
  <c r="C688" i="1"/>
  <c r="C699" i="1"/>
  <c r="Q42" i="9"/>
  <c r="C687" i="1"/>
  <c r="Q33" i="9"/>
  <c r="C683" i="1"/>
  <c r="C674" i="1"/>
  <c r="C686" i="1"/>
  <c r="Q30" i="9"/>
  <c r="C690" i="1"/>
  <c r="Q34" i="9"/>
  <c r="D664" i="1"/>
  <c r="C23" i="8"/>
  <c r="C26" i="8"/>
  <c r="C679" i="1"/>
  <c r="B37" i="5"/>
  <c r="J551" i="3"/>
  <c r="B20" i="5"/>
  <c r="J543" i="3"/>
  <c r="C675" i="1"/>
  <c r="Q18" i="9"/>
  <c r="J539" i="3"/>
  <c r="B17" i="5"/>
  <c r="J536" i="3"/>
  <c r="Q20" i="9"/>
  <c r="J541" i="3"/>
  <c r="C676" i="1"/>
  <c r="Q21" i="9"/>
  <c r="J540" i="3"/>
  <c r="J545" i="3"/>
  <c r="I23" i="5"/>
  <c r="J544" i="3"/>
  <c r="B34" i="5"/>
  <c r="Q17" i="9"/>
  <c r="B15" i="5"/>
  <c r="J538" i="3"/>
  <c r="C18" i="5"/>
  <c r="J535" i="3"/>
  <c r="K538" i="3"/>
  <c r="L538" i="3"/>
  <c r="X10" i="5"/>
  <c r="AJ10" i="5"/>
  <c r="B10" i="5"/>
  <c r="C667" i="1"/>
  <c r="O10" i="5"/>
  <c r="C10" i="5"/>
  <c r="J531" i="3"/>
  <c r="E47" i="5"/>
  <c r="J548" i="3"/>
  <c r="M636" i="5"/>
  <c r="M635" i="5"/>
  <c r="O19" i="5"/>
  <c r="B19" i="5"/>
  <c r="J554" i="3"/>
  <c r="K554" i="3"/>
  <c r="L554" i="3"/>
  <c r="F19" i="5"/>
  <c r="Q12" i="9"/>
  <c r="Z47" i="5"/>
  <c r="B13" i="5"/>
  <c r="J533" i="3"/>
  <c r="AI47" i="5"/>
  <c r="C668" i="1"/>
  <c r="B11" i="5"/>
  <c r="R11" i="5"/>
  <c r="C11" i="5"/>
  <c r="I11" i="5"/>
  <c r="J532" i="3"/>
  <c r="B36" i="5"/>
  <c r="I36" i="5"/>
  <c r="J550" i="3"/>
  <c r="AJ9" i="5"/>
  <c r="AG9" i="5"/>
  <c r="AE636" i="5"/>
  <c r="AE635" i="5"/>
  <c r="C9" i="5"/>
  <c r="V636" i="5"/>
  <c r="V635" i="5"/>
  <c r="B9" i="5"/>
  <c r="L9" i="5"/>
  <c r="F9" i="5"/>
  <c r="J529" i="3"/>
  <c r="C633" i="5"/>
  <c r="AH636" i="5"/>
  <c r="AH635" i="5"/>
  <c r="C670" i="1"/>
  <c r="Q13" i="9"/>
  <c r="Y636" i="5"/>
  <c r="Y635" i="5"/>
  <c r="P636" i="5"/>
  <c r="P635" i="5"/>
  <c r="O12" i="5"/>
  <c r="B12" i="5"/>
  <c r="J636" i="5"/>
  <c r="J635" i="5"/>
  <c r="I12" i="5"/>
  <c r="J534" i="3"/>
  <c r="K532" i="3"/>
  <c r="L532" i="3"/>
  <c r="D636" i="5"/>
  <c r="D635" i="5"/>
  <c r="J546" i="3"/>
  <c r="G47" i="5"/>
  <c r="I27" i="5"/>
  <c r="G636" i="5"/>
  <c r="G635" i="5"/>
  <c r="J530" i="3"/>
  <c r="K530" i="3"/>
  <c r="L530" i="3"/>
  <c r="N664" i="1"/>
  <c r="C416" i="2"/>
  <c r="D416" i="2"/>
  <c r="E416" i="2"/>
  <c r="C678" i="1"/>
  <c r="J542" i="3"/>
  <c r="C691" i="1"/>
  <c r="Q31" i="9"/>
  <c r="Y47" i="5"/>
  <c r="Y50" i="5"/>
  <c r="Y49" i="5"/>
  <c r="B28" i="5"/>
  <c r="J555" i="3"/>
  <c r="Q32" i="9"/>
  <c r="J552" i="3"/>
  <c r="B46" i="5"/>
  <c r="AG46" i="5"/>
  <c r="J549" i="3"/>
  <c r="G567" i="3"/>
  <c r="B633" i="5"/>
  <c r="D415" i="2"/>
  <c r="E415" i="2"/>
  <c r="Q25" i="9"/>
  <c r="C411" i="2"/>
  <c r="D411" i="2"/>
  <c r="E411" i="2"/>
  <c r="Q16" i="9"/>
  <c r="B636" i="5"/>
  <c r="G637" i="5"/>
  <c r="H567" i="3"/>
  <c r="Q19" i="9"/>
  <c r="M23" i="8"/>
  <c r="M26" i="8"/>
  <c r="Y637" i="5"/>
  <c r="S637" i="5"/>
  <c r="M637" i="5"/>
  <c r="P637" i="5"/>
  <c r="AB637" i="5"/>
  <c r="J637" i="5"/>
  <c r="AE637" i="5"/>
  <c r="B635" i="5"/>
  <c r="V637" i="5"/>
  <c r="D637" i="5"/>
  <c r="AH637" i="5"/>
  <c r="B637" i="5"/>
  <c r="F464" i="3"/>
  <c r="M430" i="3"/>
  <c r="F29" i="3"/>
  <c r="F412" i="3"/>
  <c r="M379" i="3"/>
  <c r="F32" i="3"/>
  <c r="K323" i="3"/>
  <c r="L323" i="3"/>
  <c r="F21" i="3"/>
  <c r="F37" i="3"/>
  <c r="F39" i="3"/>
  <c r="F256" i="3"/>
  <c r="M226" i="3"/>
  <c r="F38" i="3"/>
  <c r="F43" i="3"/>
  <c r="F31" i="3"/>
  <c r="F23" i="3"/>
  <c r="F205" i="3"/>
  <c r="F44" i="3"/>
  <c r="F15" i="3"/>
  <c r="F153" i="3"/>
  <c r="M115" i="3"/>
  <c r="M65" i="3"/>
  <c r="M66" i="3"/>
  <c r="F372" i="2"/>
  <c r="F135" i="2"/>
  <c r="F377" i="2"/>
  <c r="F369" i="2"/>
  <c r="F180" i="2"/>
  <c r="F132" i="2"/>
  <c r="F376" i="2"/>
  <c r="F295" i="2"/>
  <c r="F256" i="2"/>
  <c r="F219" i="2"/>
  <c r="F176" i="2"/>
  <c r="F139" i="2"/>
  <c r="F95" i="2"/>
  <c r="F140" i="2"/>
  <c r="F373" i="2"/>
  <c r="F336" i="2"/>
  <c r="F291" i="2"/>
  <c r="F252" i="2"/>
  <c r="F215" i="2"/>
  <c r="F172" i="2"/>
  <c r="F136" i="2"/>
  <c r="F100" i="2"/>
  <c r="F92" i="2"/>
  <c r="F59" i="2"/>
  <c r="F444" i="2"/>
  <c r="F447" i="2"/>
  <c r="F456" i="2"/>
  <c r="F450" i="2"/>
  <c r="F453" i="2"/>
  <c r="F445" i="2"/>
  <c r="F448" i="2"/>
  <c r="F451" i="2"/>
  <c r="F454" i="2"/>
  <c r="F449" i="2"/>
  <c r="F452" i="2"/>
  <c r="F455" i="2"/>
  <c r="F485" i="2"/>
  <c r="F497" i="2"/>
  <c r="F488" i="2"/>
  <c r="F494" i="2"/>
  <c r="F491" i="2"/>
  <c r="F493" i="2"/>
  <c r="F490" i="2"/>
  <c r="F487" i="2"/>
  <c r="F415" i="2"/>
  <c r="F411" i="2"/>
  <c r="F414" i="2"/>
  <c r="F410" i="2"/>
  <c r="F406" i="2"/>
  <c r="F407" i="2"/>
  <c r="F413" i="2"/>
  <c r="F409" i="2"/>
  <c r="F417" i="2"/>
  <c r="F375" i="2"/>
  <c r="F371" i="2"/>
  <c r="F367" i="2"/>
  <c r="F368" i="2"/>
  <c r="F374" i="2"/>
  <c r="F370" i="2"/>
  <c r="F378" i="2"/>
  <c r="F335" i="2"/>
  <c r="F331" i="2"/>
  <c r="F327" i="2"/>
  <c r="F334" i="2"/>
  <c r="F330" i="2"/>
  <c r="F326" i="2"/>
  <c r="F337" i="2"/>
  <c r="F333" i="2"/>
  <c r="F298" i="2"/>
  <c r="F294" i="2"/>
  <c r="F290" i="2"/>
  <c r="F297" i="2"/>
  <c r="F293" i="2"/>
  <c r="F296" i="2"/>
  <c r="F292" i="2"/>
  <c r="F250" i="2"/>
  <c r="F259" i="2"/>
  <c r="F255" i="2"/>
  <c r="F251" i="2"/>
  <c r="F258" i="2"/>
  <c r="F254" i="2"/>
  <c r="F257" i="2"/>
  <c r="F253" i="2"/>
  <c r="F218" i="2"/>
  <c r="F214" i="2"/>
  <c r="F210" i="2"/>
  <c r="F217" i="2"/>
  <c r="F213" i="2"/>
  <c r="F221" i="2"/>
  <c r="F209" i="2"/>
  <c r="F220" i="2"/>
  <c r="F216" i="2"/>
  <c r="F179" i="2"/>
  <c r="F175" i="2"/>
  <c r="F178" i="2"/>
  <c r="F174" i="2"/>
  <c r="F170" i="2"/>
  <c r="F171" i="2"/>
  <c r="F177" i="2"/>
  <c r="F173" i="2"/>
  <c r="B10" i="2"/>
  <c r="F138" i="2"/>
  <c r="F134" i="2"/>
  <c r="F130" i="2"/>
  <c r="F131" i="2"/>
  <c r="F137" i="2"/>
  <c r="F133" i="2"/>
  <c r="F141" i="2"/>
  <c r="B20" i="2"/>
  <c r="F98" i="2"/>
  <c r="F94" i="2"/>
  <c r="F97" i="2"/>
  <c r="F93" i="2"/>
  <c r="F58" i="2"/>
  <c r="F54" i="2"/>
  <c r="F50" i="2"/>
  <c r="F51" i="2"/>
  <c r="F57" i="2"/>
  <c r="F53" i="2"/>
  <c r="F60" i="2"/>
  <c r="F56" i="2"/>
  <c r="F52" i="2"/>
  <c r="C857" i="4"/>
  <c r="P857" i="4"/>
  <c r="J25" i="8"/>
  <c r="C491" i="2"/>
  <c r="C853" i="4"/>
  <c r="P853" i="4"/>
  <c r="C837" i="4"/>
  <c r="P837" i="4"/>
  <c r="C792" i="4"/>
  <c r="C776" i="4"/>
  <c r="Q11" i="9"/>
  <c r="C760" i="4"/>
  <c r="C764" i="4"/>
  <c r="F25" i="8"/>
  <c r="C841" i="4"/>
  <c r="P841" i="4"/>
  <c r="C849" i="4"/>
  <c r="P849" i="4"/>
  <c r="C833" i="4"/>
  <c r="P833" i="4"/>
  <c r="Q27" i="9"/>
  <c r="C788" i="4"/>
  <c r="C772" i="4"/>
  <c r="M24" i="8"/>
  <c r="C455" i="2"/>
  <c r="I24" i="8"/>
  <c r="C451" i="2"/>
  <c r="E24" i="8"/>
  <c r="C447" i="2"/>
  <c r="C780" i="4"/>
  <c r="C861" i="4"/>
  <c r="P861" i="4"/>
  <c r="C829" i="4"/>
  <c r="P829" i="4"/>
  <c r="B25" i="8"/>
  <c r="C784" i="4"/>
  <c r="C768" i="4"/>
  <c r="D487" i="2"/>
  <c r="E487" i="2"/>
  <c r="C795" i="4"/>
  <c r="C791" i="4"/>
  <c r="C783" i="4"/>
  <c r="C779" i="4"/>
  <c r="C771" i="4"/>
  <c r="C767" i="4"/>
  <c r="C759" i="4"/>
  <c r="C484" i="2"/>
  <c r="C453" i="2"/>
  <c r="C449" i="2"/>
  <c r="C856" i="4"/>
  <c r="P856" i="4"/>
  <c r="C840" i="4"/>
  <c r="P840" i="4"/>
  <c r="C863" i="4"/>
  <c r="P863" i="4"/>
  <c r="C859" i="4"/>
  <c r="P859" i="4"/>
  <c r="C855" i="4"/>
  <c r="P855" i="4"/>
  <c r="C847" i="4"/>
  <c r="P847" i="4"/>
  <c r="C843" i="4"/>
  <c r="P843" i="4"/>
  <c r="C835" i="4"/>
  <c r="P835" i="4"/>
  <c r="C831" i="4"/>
  <c r="P831" i="4"/>
  <c r="C794" i="4"/>
  <c r="C790" i="4"/>
  <c r="C786" i="4"/>
  <c r="C778" i="4"/>
  <c r="C774" i="4"/>
  <c r="C766" i="4"/>
  <c r="C762" i="4"/>
  <c r="C494" i="2"/>
  <c r="C490" i="2"/>
  <c r="C486" i="2"/>
  <c r="C483" i="2"/>
  <c r="C452" i="2"/>
  <c r="C448" i="2"/>
  <c r="C445" i="2"/>
  <c r="C860" i="4"/>
  <c r="P860" i="4"/>
  <c r="C844" i="4"/>
  <c r="P844" i="4"/>
  <c r="C828" i="4"/>
  <c r="P828" i="4"/>
  <c r="C858" i="4"/>
  <c r="P858" i="4"/>
  <c r="C854" i="4"/>
  <c r="P854" i="4"/>
  <c r="C850" i="4"/>
  <c r="P850" i="4"/>
  <c r="C842" i="4"/>
  <c r="P842" i="4"/>
  <c r="C838" i="4"/>
  <c r="P838" i="4"/>
  <c r="C834" i="4"/>
  <c r="P834" i="4"/>
  <c r="C830" i="4"/>
  <c r="P830" i="4"/>
  <c r="P46" i="9"/>
  <c r="C826" i="4"/>
  <c r="C789" i="4"/>
  <c r="C785" i="4"/>
  <c r="C781" i="4"/>
  <c r="C777" i="4"/>
  <c r="C773" i="4"/>
  <c r="Q26" i="9"/>
  <c r="C769" i="4"/>
  <c r="C765" i="4"/>
  <c r="C761" i="4"/>
  <c r="C493" i="2"/>
  <c r="C489" i="2"/>
  <c r="C444" i="2"/>
  <c r="C848" i="4"/>
  <c r="P848" i="4"/>
  <c r="C832" i="4"/>
  <c r="P832" i="4"/>
  <c r="Q38" i="9"/>
  <c r="C574" i="4"/>
  <c r="C573" i="4"/>
  <c r="C572" i="4"/>
  <c r="C586" i="4"/>
  <c r="M43" i="9"/>
  <c r="C518" i="4"/>
  <c r="C491" i="4"/>
  <c r="C331" i="2"/>
  <c r="D331" i="2"/>
  <c r="C520" i="4"/>
  <c r="C435" i="4"/>
  <c r="C571" i="4"/>
  <c r="C521" i="4"/>
  <c r="D288" i="2"/>
  <c r="E288" i="2"/>
  <c r="C510" i="4"/>
  <c r="C445" i="4"/>
  <c r="C446" i="4"/>
  <c r="C626" i="4"/>
  <c r="C652" i="4"/>
  <c r="M9" i="9"/>
  <c r="C579" i="4"/>
  <c r="C582" i="4"/>
  <c r="C500" i="4"/>
  <c r="C505" i="4"/>
  <c r="C502" i="4"/>
  <c r="C428" i="4"/>
  <c r="C437" i="4"/>
  <c r="C509" i="4"/>
  <c r="H18" i="8"/>
  <c r="C431" i="4"/>
  <c r="C377" i="4"/>
  <c r="C444" i="4"/>
  <c r="C440" i="4"/>
  <c r="C219" i="4"/>
  <c r="C214" i="4"/>
  <c r="C86" i="4"/>
  <c r="C102" i="4"/>
  <c r="C82" i="4"/>
  <c r="C100" i="2"/>
  <c r="D100" i="2"/>
  <c r="E100" i="2"/>
  <c r="M461" i="3"/>
  <c r="M443" i="3"/>
  <c r="M459" i="3"/>
  <c r="M432" i="3"/>
  <c r="M433" i="3"/>
  <c r="M444" i="3"/>
  <c r="M428" i="3"/>
  <c r="M434" i="3"/>
  <c r="M446" i="3"/>
  <c r="M435" i="3"/>
  <c r="M438" i="3"/>
  <c r="M451" i="3"/>
  <c r="M460" i="3"/>
  <c r="M453" i="3"/>
  <c r="M450" i="3"/>
  <c r="M442" i="3"/>
  <c r="M458" i="3"/>
  <c r="M426" i="3"/>
  <c r="M441" i="3"/>
  <c r="M463" i="3"/>
  <c r="M400" i="3"/>
  <c r="M406" i="3"/>
  <c r="M385" i="3"/>
  <c r="M383" i="3"/>
  <c r="M391" i="3"/>
  <c r="M407" i="3"/>
  <c r="M393" i="3"/>
  <c r="M376" i="3"/>
  <c r="M404" i="3"/>
  <c r="M375" i="3"/>
  <c r="M397" i="3"/>
  <c r="M396" i="3"/>
  <c r="M386" i="3"/>
  <c r="M384" i="3"/>
  <c r="M389" i="3"/>
  <c r="M402" i="3"/>
  <c r="M395" i="3"/>
  <c r="M378" i="3"/>
  <c r="M399" i="3"/>
  <c r="M380" i="3"/>
  <c r="M394" i="3"/>
  <c r="M410" i="3"/>
  <c r="M408" i="3"/>
  <c r="M381" i="3"/>
  <c r="M409" i="3"/>
  <c r="M411" i="3"/>
  <c r="M390" i="3"/>
  <c r="M403" i="3"/>
  <c r="M398" i="3"/>
  <c r="M382" i="3"/>
  <c r="M387" i="3"/>
  <c r="M392" i="3"/>
  <c r="M405" i="3"/>
  <c r="M377" i="3"/>
  <c r="M401" i="3"/>
  <c r="M388" i="3"/>
  <c r="M374" i="3"/>
  <c r="M412" i="3"/>
  <c r="M230" i="3"/>
  <c r="M242" i="3"/>
  <c r="M223" i="3"/>
  <c r="M247" i="3"/>
  <c r="M236" i="3"/>
  <c r="M237" i="3"/>
  <c r="M256" i="3"/>
  <c r="M244" i="3"/>
  <c r="M252" i="3"/>
  <c r="M250" i="3"/>
  <c r="M238" i="3"/>
  <c r="M229" i="3"/>
  <c r="M228" i="3"/>
  <c r="M239" i="3"/>
  <c r="M234" i="3"/>
  <c r="M218" i="3"/>
  <c r="M240" i="3"/>
  <c r="M232" i="3"/>
  <c r="M241" i="3"/>
  <c r="M248" i="3"/>
  <c r="M219" i="3"/>
  <c r="M233" i="3"/>
  <c r="M243" i="3"/>
  <c r="M231" i="3"/>
  <c r="M255" i="3"/>
  <c r="M246" i="3"/>
  <c r="M220" i="3"/>
  <c r="M254" i="3"/>
  <c r="M224" i="3"/>
  <c r="M221" i="3"/>
  <c r="M225" i="3"/>
  <c r="M251" i="3"/>
  <c r="M227" i="3"/>
  <c r="M235" i="3"/>
  <c r="M249" i="3"/>
  <c r="M253" i="3"/>
  <c r="M245" i="3"/>
  <c r="M222" i="3"/>
  <c r="M197" i="3"/>
  <c r="M194" i="3"/>
  <c r="M174" i="3"/>
  <c r="M169" i="3"/>
  <c r="M203" i="3"/>
  <c r="M136" i="3"/>
  <c r="M116" i="3"/>
  <c r="M133" i="3"/>
  <c r="M124" i="3"/>
  <c r="M127" i="3"/>
  <c r="M120" i="3"/>
  <c r="M142" i="3"/>
  <c r="M135" i="3"/>
  <c r="M122" i="3"/>
  <c r="M150" i="3"/>
  <c r="M134" i="3"/>
  <c r="M152" i="3"/>
  <c r="M141" i="3"/>
  <c r="M117" i="3"/>
  <c r="M128" i="3"/>
  <c r="M144" i="3"/>
  <c r="M126" i="3"/>
  <c r="M149" i="3"/>
  <c r="M143" i="3"/>
  <c r="M151" i="3"/>
  <c r="M118" i="3"/>
  <c r="M123" i="3"/>
  <c r="M130" i="3"/>
  <c r="M138" i="3"/>
  <c r="M146" i="3"/>
  <c r="M129" i="3"/>
  <c r="M137" i="3"/>
  <c r="M145" i="3"/>
  <c r="M119" i="3"/>
  <c r="M125" i="3"/>
  <c r="M132" i="3"/>
  <c r="M140" i="3"/>
  <c r="M148" i="3"/>
  <c r="M121" i="3"/>
  <c r="M131" i="3"/>
  <c r="M139" i="3"/>
  <c r="M147" i="3"/>
  <c r="M81" i="3"/>
  <c r="M98" i="3"/>
  <c r="M77" i="3"/>
  <c r="M85" i="3"/>
  <c r="M78" i="3"/>
  <c r="M86" i="3"/>
  <c r="M72" i="3"/>
  <c r="M76" i="3"/>
  <c r="M88" i="3"/>
  <c r="M92" i="3"/>
  <c r="M71" i="3"/>
  <c r="M75" i="3"/>
  <c r="M87" i="3"/>
  <c r="M91" i="3"/>
  <c r="M99" i="3"/>
  <c r="M101" i="3"/>
  <c r="F143" i="2"/>
  <c r="F181" i="2"/>
  <c r="F380" i="2"/>
  <c r="F299" i="2"/>
  <c r="F301" i="2"/>
  <c r="F101" i="2"/>
  <c r="F103" i="2"/>
  <c r="F338" i="2"/>
  <c r="F446" i="2"/>
  <c r="F458" i="2"/>
  <c r="F419" i="2"/>
  <c r="F328" i="2"/>
  <c r="F340" i="2"/>
  <c r="F260" i="2"/>
  <c r="F262" i="2"/>
  <c r="B22" i="2"/>
  <c r="F17" i="2"/>
  <c r="F211" i="2"/>
  <c r="F223" i="2"/>
  <c r="F183" i="2"/>
  <c r="F61" i="2"/>
  <c r="F63" i="2"/>
  <c r="D451" i="2"/>
  <c r="E451" i="2"/>
  <c r="D491" i="2"/>
  <c r="E491" i="2"/>
  <c r="D493" i="2"/>
  <c r="E493" i="2"/>
  <c r="D445" i="2"/>
  <c r="E445" i="2"/>
  <c r="D486" i="2"/>
  <c r="E486" i="2"/>
  <c r="C495" i="2"/>
  <c r="D495" i="2"/>
  <c r="E495" i="2"/>
  <c r="Q36" i="9"/>
  <c r="D484" i="2"/>
  <c r="E484" i="2"/>
  <c r="D448" i="2"/>
  <c r="E448" i="2"/>
  <c r="D490" i="2"/>
  <c r="E490" i="2"/>
  <c r="Q10" i="9"/>
  <c r="D447" i="2"/>
  <c r="E447" i="2"/>
  <c r="C456" i="2"/>
  <c r="D456" i="2"/>
  <c r="E456" i="2"/>
  <c r="D455" i="2"/>
  <c r="E455" i="2"/>
  <c r="D489" i="2"/>
  <c r="E489" i="2"/>
  <c r="C485" i="2"/>
  <c r="D483" i="2"/>
  <c r="E483" i="2"/>
  <c r="D453" i="2"/>
  <c r="E453" i="2"/>
  <c r="O46" i="9"/>
  <c r="D444" i="2"/>
  <c r="E444" i="2"/>
  <c r="C446" i="2"/>
  <c r="C864" i="4"/>
  <c r="P826" i="4"/>
  <c r="P864" i="4"/>
  <c r="D452" i="2"/>
  <c r="E452" i="2"/>
  <c r="D494" i="2"/>
  <c r="E494" i="2"/>
  <c r="D449" i="2"/>
  <c r="E449" i="2"/>
  <c r="C796" i="4"/>
  <c r="P785" i="4"/>
  <c r="B24" i="8"/>
  <c r="E331" i="2"/>
  <c r="F12" i="2"/>
  <c r="F15" i="2"/>
  <c r="F11" i="2"/>
  <c r="F19" i="2"/>
  <c r="F9" i="2"/>
  <c r="F14" i="2"/>
  <c r="F13" i="2"/>
  <c r="F18" i="2"/>
  <c r="F8" i="2"/>
  <c r="F10" i="2"/>
  <c r="F16" i="2"/>
  <c r="P769" i="4"/>
  <c r="P788" i="4"/>
  <c r="P759" i="4"/>
  <c r="P793" i="4"/>
  <c r="P758" i="4"/>
  <c r="P796" i="4"/>
  <c r="P777" i="4"/>
  <c r="P762" i="4"/>
  <c r="D446" i="2"/>
  <c r="E446" i="2"/>
  <c r="C458" i="2"/>
  <c r="P783" i="4"/>
  <c r="D485" i="2"/>
  <c r="E485" i="2"/>
  <c r="C497" i="2"/>
  <c r="P761" i="4"/>
  <c r="P789" i="4"/>
  <c r="F20" i="2"/>
  <c r="F22" i="2"/>
  <c r="Q758" i="4"/>
  <c r="Q759" i="4"/>
  <c r="D497" i="2"/>
  <c r="E497" i="2"/>
  <c r="G488" i="2"/>
  <c r="G487" i="2"/>
  <c r="G492" i="2"/>
  <c r="G490" i="2"/>
  <c r="G483" i="2"/>
  <c r="G494" i="2"/>
  <c r="G491" i="2"/>
  <c r="G489" i="2"/>
  <c r="G484" i="2"/>
  <c r="G493" i="2"/>
  <c r="G486" i="2"/>
  <c r="G495" i="2"/>
  <c r="D458" i="2"/>
  <c r="E458" i="2"/>
  <c r="G454" i="2"/>
  <c r="G450" i="2"/>
  <c r="G449" i="2"/>
  <c r="G445" i="2"/>
  <c r="G455" i="2"/>
  <c r="G444" i="2"/>
  <c r="G451" i="2"/>
  <c r="G448" i="2"/>
  <c r="G447" i="2"/>
  <c r="G456" i="2"/>
  <c r="G452" i="2"/>
  <c r="G453" i="2"/>
  <c r="G485" i="2"/>
  <c r="G497" i="2"/>
  <c r="G446" i="2"/>
  <c r="G458" i="2"/>
  <c r="K555" i="3"/>
  <c r="L555" i="3"/>
  <c r="K547" i="3"/>
  <c r="L547" i="3"/>
  <c r="K537" i="3"/>
  <c r="L537" i="3"/>
  <c r="K563" i="3"/>
  <c r="L563" i="3"/>
  <c r="K558" i="3"/>
  <c r="L558" i="3"/>
  <c r="K533" i="3"/>
  <c r="L533" i="3"/>
  <c r="K529" i="3"/>
  <c r="L529" i="3"/>
  <c r="K549" i="3"/>
  <c r="L549" i="3"/>
  <c r="K542" i="3"/>
  <c r="L542" i="3"/>
  <c r="J567" i="3"/>
  <c r="N544" i="3"/>
  <c r="K534" i="3"/>
  <c r="L534" i="3"/>
  <c r="K543" i="3"/>
  <c r="L543" i="3"/>
  <c r="K531" i="3"/>
  <c r="L531" i="3"/>
  <c r="K539" i="3"/>
  <c r="L539" i="3"/>
  <c r="K553" i="3"/>
  <c r="L553" i="3"/>
  <c r="K551" i="3"/>
  <c r="L551" i="3"/>
  <c r="K545" i="3"/>
  <c r="L545" i="3"/>
  <c r="C405" i="2"/>
  <c r="D405" i="2"/>
  <c r="E405" i="2"/>
  <c r="C412" i="2"/>
  <c r="D412" i="2"/>
  <c r="E412" i="2"/>
  <c r="K23" i="8"/>
  <c r="K26" i="8"/>
  <c r="N565" i="3"/>
  <c r="N543" i="3"/>
  <c r="N531" i="3"/>
  <c r="N535" i="3"/>
  <c r="N536" i="3"/>
  <c r="K560" i="3"/>
  <c r="L560" i="3"/>
  <c r="K544" i="3"/>
  <c r="L544" i="3"/>
  <c r="K540" i="3"/>
  <c r="L540" i="3"/>
  <c r="K536" i="3"/>
  <c r="L536" i="3"/>
  <c r="K566" i="3"/>
  <c r="L566" i="3"/>
  <c r="K562" i="3"/>
  <c r="L562" i="3"/>
  <c r="K559" i="3"/>
  <c r="L559" i="3"/>
  <c r="K557" i="3"/>
  <c r="L557" i="3"/>
  <c r="K552" i="3"/>
  <c r="L552" i="3"/>
  <c r="K550" i="3"/>
  <c r="L550" i="3"/>
  <c r="K535" i="3"/>
  <c r="L535" i="3"/>
  <c r="K564" i="3"/>
  <c r="L564" i="3"/>
  <c r="K561" i="3"/>
  <c r="L561" i="3"/>
  <c r="K556" i="3"/>
  <c r="L556" i="3"/>
  <c r="K546" i="3"/>
  <c r="L546" i="3"/>
  <c r="F24" i="3"/>
  <c r="F10" i="3"/>
  <c r="Q15" i="9"/>
  <c r="J23" i="8"/>
  <c r="J26" i="8"/>
  <c r="C406" i="2"/>
  <c r="D406" i="2"/>
  <c r="E406" i="2"/>
  <c r="D409" i="2"/>
  <c r="E409" i="2"/>
  <c r="G26" i="8"/>
  <c r="Q24" i="9"/>
  <c r="Q41" i="9"/>
  <c r="C664" i="1"/>
  <c r="O692" i="1"/>
  <c r="C410" i="2"/>
  <c r="S50" i="5"/>
  <c r="S49" i="5"/>
  <c r="AH753" i="5"/>
  <c r="AH754" i="5"/>
  <c r="G755" i="5"/>
  <c r="F25" i="5"/>
  <c r="B25" i="5"/>
  <c r="T47" i="5"/>
  <c r="C12" i="5"/>
  <c r="J23" i="3"/>
  <c r="H669" i="3"/>
  <c r="J654" i="3"/>
  <c r="K654" i="3"/>
  <c r="L654" i="3"/>
  <c r="J638" i="3"/>
  <c r="K638" i="3"/>
  <c r="L638" i="3"/>
  <c r="Y753" i="5"/>
  <c r="F45" i="5"/>
  <c r="B45" i="5"/>
  <c r="AG44" i="5"/>
  <c r="O43" i="5"/>
  <c r="B18" i="5"/>
  <c r="O16" i="5"/>
  <c r="AJ12" i="5"/>
  <c r="U9" i="5"/>
  <c r="O9" i="5"/>
  <c r="I9" i="5"/>
  <c r="AG16" i="5"/>
  <c r="AF47" i="5"/>
  <c r="M47" i="5"/>
  <c r="M50" i="5"/>
  <c r="V47" i="5"/>
  <c r="V50" i="5"/>
  <c r="J14" i="3"/>
  <c r="J13" i="3"/>
  <c r="D47" i="5"/>
  <c r="J15" i="3"/>
  <c r="B24" i="5"/>
  <c r="J658" i="3"/>
  <c r="K658" i="3"/>
  <c r="L658" i="3"/>
  <c r="J642" i="3"/>
  <c r="K642" i="3"/>
  <c r="L642" i="3"/>
  <c r="H618" i="3"/>
  <c r="V753" i="5"/>
  <c r="C40" i="5"/>
  <c r="C35" i="5"/>
  <c r="I35" i="5"/>
  <c r="AG33" i="5"/>
  <c r="AA33" i="5"/>
  <c r="X32" i="5"/>
  <c r="D50" i="5"/>
  <c r="AE753" i="5"/>
  <c r="AE755" i="5"/>
  <c r="S753" i="5"/>
  <c r="J754" i="5"/>
  <c r="J755" i="5"/>
  <c r="Q47" i="5"/>
  <c r="L12" i="5"/>
  <c r="K47" i="5"/>
  <c r="AH47" i="5"/>
  <c r="R12" i="5"/>
  <c r="J663" i="3"/>
  <c r="K663" i="3"/>
  <c r="L663" i="3"/>
  <c r="J646" i="3"/>
  <c r="K646" i="3"/>
  <c r="L646" i="3"/>
  <c r="J613" i="3"/>
  <c r="K613" i="3"/>
  <c r="L613" i="3"/>
  <c r="J608" i="3"/>
  <c r="K608" i="3"/>
  <c r="L608" i="3"/>
  <c r="J34" i="3"/>
  <c r="J604" i="3"/>
  <c r="J600" i="3"/>
  <c r="K600" i="3"/>
  <c r="L600" i="3"/>
  <c r="J596" i="3"/>
  <c r="K596" i="3"/>
  <c r="L596" i="3"/>
  <c r="J592" i="3"/>
  <c r="K592" i="3"/>
  <c r="L592" i="3"/>
  <c r="J588" i="3"/>
  <c r="K588" i="3"/>
  <c r="L588" i="3"/>
  <c r="J584" i="3"/>
  <c r="K584" i="3"/>
  <c r="L584" i="3"/>
  <c r="J580" i="3"/>
  <c r="K580" i="3"/>
  <c r="L580" i="3"/>
  <c r="G618" i="3"/>
  <c r="P755" i="5"/>
  <c r="G753" i="5"/>
  <c r="G632" i="3"/>
  <c r="J632" i="3"/>
  <c r="K632" i="3"/>
  <c r="L632" i="3"/>
  <c r="B751" i="5"/>
  <c r="B754" i="5"/>
  <c r="L40" i="5"/>
  <c r="F40" i="5"/>
  <c r="B40" i="5"/>
  <c r="X30" i="5"/>
  <c r="AG29" i="5"/>
  <c r="C29" i="5"/>
  <c r="X20" i="5"/>
  <c r="M753" i="5"/>
  <c r="AJ43" i="5"/>
  <c r="U35" i="5"/>
  <c r="R34" i="5"/>
  <c r="R29" i="5"/>
  <c r="AD28" i="5"/>
  <c r="L26" i="5"/>
  <c r="F23" i="5"/>
  <c r="AG22" i="5"/>
  <c r="AG18" i="5"/>
  <c r="AA18" i="5"/>
  <c r="O17" i="5"/>
  <c r="I17" i="5"/>
  <c r="AD13" i="5"/>
  <c r="J26" i="3"/>
  <c r="Y694" i="5"/>
  <c r="Y695" i="5"/>
  <c r="M695" i="5"/>
  <c r="M694" i="5"/>
  <c r="B695" i="5"/>
  <c r="AE696" i="5"/>
  <c r="L42" i="5"/>
  <c r="C41" i="5"/>
  <c r="AJ38" i="5"/>
  <c r="U38" i="5"/>
  <c r="C38" i="5"/>
  <c r="I32" i="5"/>
  <c r="F31" i="5"/>
  <c r="B31" i="5"/>
  <c r="B27" i="5"/>
  <c r="L25" i="5"/>
  <c r="AG24" i="5"/>
  <c r="U24" i="5"/>
  <c r="X17" i="5"/>
  <c r="X16" i="5"/>
  <c r="R16" i="5"/>
  <c r="AG14" i="5"/>
  <c r="F13" i="5"/>
  <c r="AJ11" i="5"/>
  <c r="X9" i="5"/>
  <c r="U46" i="5"/>
  <c r="AJ44" i="5"/>
  <c r="U42" i="5"/>
  <c r="C42" i="5"/>
  <c r="U41" i="5"/>
  <c r="I41" i="5"/>
  <c r="U40" i="5"/>
  <c r="O40" i="5"/>
  <c r="AA39" i="5"/>
  <c r="L39" i="5"/>
  <c r="AJ37" i="5"/>
  <c r="U37" i="5"/>
  <c r="AJ36" i="5"/>
  <c r="O36" i="5"/>
  <c r="O33" i="5"/>
  <c r="AG32" i="5"/>
  <c r="AA32" i="5"/>
  <c r="R32" i="5"/>
  <c r="X31" i="5"/>
  <c r="I31" i="5"/>
  <c r="AG28" i="5"/>
  <c r="AG27" i="5"/>
  <c r="AD26" i="5"/>
  <c r="C26" i="5"/>
  <c r="AG25" i="5"/>
  <c r="X24" i="5"/>
  <c r="AJ23" i="5"/>
  <c r="U23" i="5"/>
  <c r="F22" i="5"/>
  <c r="X21" i="5"/>
  <c r="L20" i="5"/>
  <c r="R19" i="5"/>
  <c r="O18" i="5"/>
  <c r="R17" i="5"/>
  <c r="AA16" i="5"/>
  <c r="AJ15" i="5"/>
  <c r="R15" i="5"/>
  <c r="L11" i="5"/>
  <c r="AG10" i="5"/>
  <c r="U10" i="5"/>
  <c r="I10" i="5"/>
  <c r="AD46" i="5"/>
  <c r="X46" i="5"/>
  <c r="F46" i="5"/>
  <c r="AA45" i="5"/>
  <c r="U45" i="5"/>
  <c r="X44" i="5"/>
  <c r="O44" i="5"/>
  <c r="R43" i="5"/>
  <c r="AD42" i="5"/>
  <c r="X42" i="5"/>
  <c r="AJ41" i="5"/>
  <c r="R41" i="5"/>
  <c r="F41" i="5"/>
  <c r="AD40" i="5"/>
  <c r="AJ39" i="5"/>
  <c r="AD39" i="5"/>
  <c r="R38" i="5"/>
  <c r="L38" i="5"/>
  <c r="R37" i="5"/>
  <c r="X36" i="5"/>
  <c r="AD34" i="5"/>
  <c r="U34" i="5"/>
  <c r="F34" i="5"/>
  <c r="AD33" i="5"/>
  <c r="AA31" i="5"/>
  <c r="AA30" i="5"/>
  <c r="O29" i="5"/>
  <c r="I28" i="5"/>
  <c r="O27" i="5"/>
  <c r="R26" i="5"/>
  <c r="I26" i="5"/>
  <c r="C24" i="5"/>
  <c r="R23" i="5"/>
  <c r="O22" i="5"/>
  <c r="I22" i="5"/>
  <c r="AA19" i="5"/>
  <c r="AG15" i="5"/>
  <c r="O14" i="5"/>
  <c r="I14" i="5"/>
  <c r="O13" i="5"/>
  <c r="AA12" i="5"/>
  <c r="C629" i="4"/>
  <c r="C493" i="4"/>
  <c r="C312" i="4"/>
  <c r="M23" i="9"/>
  <c r="M20" i="9"/>
  <c r="D405" i="5"/>
  <c r="B405" i="5"/>
  <c r="B403" i="5"/>
  <c r="J405" i="5"/>
  <c r="V405" i="5"/>
  <c r="AB405" i="5"/>
  <c r="AE405" i="5"/>
  <c r="S405" i="5"/>
  <c r="P405" i="5"/>
  <c r="C296" i="4"/>
  <c r="C297" i="4"/>
  <c r="C353" i="1"/>
  <c r="AH343" i="5"/>
  <c r="AH345" i="5"/>
  <c r="C153" i="1"/>
  <c r="C157" i="4"/>
  <c r="C151" i="1"/>
  <c r="C146" i="1"/>
  <c r="C107" i="1"/>
  <c r="C105" i="1"/>
  <c r="C104" i="1"/>
  <c r="C97" i="4"/>
  <c r="M36" i="9"/>
  <c r="C638" i="4"/>
  <c r="M40" i="9"/>
  <c r="K15" i="8"/>
  <c r="C257" i="2"/>
  <c r="D13" i="8"/>
  <c r="C170" i="2"/>
  <c r="C305" i="4"/>
  <c r="J300" i="3"/>
  <c r="K300" i="3"/>
  <c r="L300" i="3"/>
  <c r="C364" i="1"/>
  <c r="C241" i="4"/>
  <c r="C643" i="4"/>
  <c r="C620" i="1"/>
  <c r="C618" i="1"/>
  <c r="K598" i="1"/>
  <c r="C566" i="4"/>
  <c r="M24" i="9"/>
  <c r="K19" i="8"/>
  <c r="C335" i="2"/>
  <c r="R30" i="5"/>
  <c r="B30" i="5"/>
  <c r="P47" i="5"/>
  <c r="P50" i="5"/>
  <c r="L29" i="5"/>
  <c r="B29" i="5"/>
  <c r="AD15" i="5"/>
  <c r="AC47" i="5"/>
  <c r="C15" i="5"/>
  <c r="W47" i="5"/>
  <c r="X15" i="5"/>
  <c r="M603" i="1"/>
  <c r="AG574" i="5"/>
  <c r="C588" i="4"/>
  <c r="C633" i="4"/>
  <c r="C650" i="4"/>
  <c r="M42" i="9"/>
  <c r="D20" i="8"/>
  <c r="C367" i="2"/>
  <c r="C447" i="4"/>
  <c r="C282" i="4"/>
  <c r="C384" i="4"/>
  <c r="M45" i="9"/>
  <c r="N598" i="1"/>
  <c r="C646" i="4"/>
  <c r="M22" i="9"/>
  <c r="G18" i="8"/>
  <c r="C292" i="2"/>
  <c r="F335" i="1"/>
  <c r="C337" i="1"/>
  <c r="C229" i="4"/>
  <c r="D466" i="1"/>
  <c r="C478" i="1"/>
  <c r="K466" i="1"/>
  <c r="C477" i="1"/>
  <c r="G466" i="1"/>
  <c r="M18" i="8"/>
  <c r="C298" i="2"/>
  <c r="F466" i="1"/>
  <c r="C476" i="1"/>
  <c r="C474" i="1"/>
  <c r="M466" i="1"/>
  <c r="C256" i="2"/>
  <c r="J15" i="8"/>
  <c r="C408" i="1"/>
  <c r="C407" i="1"/>
  <c r="N400" i="1"/>
  <c r="C406" i="1"/>
  <c r="E400" i="1"/>
  <c r="C405" i="1"/>
  <c r="G15" i="8"/>
  <c r="C253" i="2"/>
  <c r="C404" i="1"/>
  <c r="D400" i="1"/>
  <c r="G400" i="1"/>
  <c r="C403" i="1"/>
  <c r="C418" i="4"/>
  <c r="F400" i="1"/>
  <c r="C401" i="1"/>
  <c r="C37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J335" i="1"/>
  <c r="C344" i="1"/>
  <c r="C343" i="1"/>
  <c r="C342" i="1"/>
  <c r="C341" i="1"/>
  <c r="E335" i="1"/>
  <c r="K335" i="1"/>
  <c r="C340" i="1"/>
  <c r="L335" i="1"/>
  <c r="C339" i="1"/>
  <c r="G335" i="1"/>
  <c r="C338" i="1"/>
  <c r="M335" i="1"/>
  <c r="I335" i="1"/>
  <c r="N335" i="1"/>
  <c r="H335" i="1"/>
  <c r="C336" i="1"/>
  <c r="D335" i="1"/>
  <c r="C307" i="1"/>
  <c r="C306" i="1"/>
  <c r="C305" i="1"/>
  <c r="C304" i="1"/>
  <c r="C303" i="1"/>
  <c r="C301" i="1"/>
  <c r="C300" i="1"/>
  <c r="C299" i="1"/>
  <c r="C298" i="1"/>
  <c r="C297" i="1"/>
  <c r="C296" i="1"/>
  <c r="C294" i="1"/>
  <c r="C293" i="1"/>
  <c r="C292" i="1"/>
  <c r="C291" i="1"/>
  <c r="C290" i="1"/>
  <c r="C289" i="1"/>
  <c r="C288" i="1"/>
  <c r="C285" i="1"/>
  <c r="C284" i="1"/>
  <c r="C283" i="1"/>
  <c r="C282" i="1"/>
  <c r="C281" i="1"/>
  <c r="C280" i="1"/>
  <c r="C279" i="1"/>
  <c r="C278" i="1"/>
  <c r="C277" i="1"/>
  <c r="C276" i="1"/>
  <c r="C275" i="1"/>
  <c r="L269" i="1"/>
  <c r="H269" i="1"/>
  <c r="C274" i="1"/>
  <c r="C273" i="1"/>
  <c r="F269" i="1"/>
  <c r="C271" i="1"/>
  <c r="N269" i="1"/>
  <c r="J269" i="1"/>
  <c r="C270" i="1"/>
  <c r="D269" i="1"/>
  <c r="C241" i="1"/>
  <c r="C240" i="1"/>
  <c r="C247" i="4"/>
  <c r="C229" i="1"/>
  <c r="C228" i="1"/>
  <c r="C227" i="1"/>
  <c r="C234" i="4"/>
  <c r="C225" i="1"/>
  <c r="C224" i="1"/>
  <c r="C223" i="1"/>
  <c r="L203" i="1"/>
  <c r="C222" i="1"/>
  <c r="I203" i="1"/>
  <c r="E203" i="1"/>
  <c r="C220" i="1"/>
  <c r="G203" i="1"/>
  <c r="C219" i="1"/>
  <c r="N203" i="1"/>
  <c r="C218" i="1"/>
  <c r="C217" i="1"/>
  <c r="C216" i="1"/>
  <c r="F203" i="1"/>
  <c r="M203" i="1"/>
  <c r="D203" i="1"/>
  <c r="C204" i="1"/>
  <c r="D366" i="2"/>
  <c r="E366" i="2"/>
  <c r="C368" i="2"/>
  <c r="C656" i="4"/>
  <c r="C641" i="4"/>
  <c r="M21" i="9"/>
  <c r="C576" i="4"/>
  <c r="J520" i="5"/>
  <c r="V520" i="5"/>
  <c r="G520" i="5"/>
  <c r="S520" i="5"/>
  <c r="M520" i="5"/>
  <c r="P520" i="5"/>
  <c r="Y520" i="5"/>
  <c r="AB520" i="5"/>
  <c r="G460" i="5"/>
  <c r="G462" i="5"/>
  <c r="M37" i="9"/>
  <c r="C516" i="4"/>
  <c r="J466" i="1"/>
  <c r="C380" i="4"/>
  <c r="C238" i="4"/>
  <c r="J598" i="1"/>
  <c r="C627" i="1"/>
  <c r="C626" i="1"/>
  <c r="C644" i="4"/>
  <c r="C545" i="1"/>
  <c r="C544" i="1"/>
  <c r="C543" i="1"/>
  <c r="C542" i="1"/>
  <c r="C541" i="1"/>
  <c r="C540" i="1"/>
  <c r="M532" i="1"/>
  <c r="C539" i="1"/>
  <c r="C538" i="1"/>
  <c r="J532" i="1"/>
  <c r="D532" i="1"/>
  <c r="C535" i="1"/>
  <c r="K532" i="1"/>
  <c r="C534" i="1"/>
  <c r="C161" i="1"/>
  <c r="C111" i="1"/>
  <c r="C96" i="4"/>
  <c r="C647" i="4"/>
  <c r="V576" i="5"/>
  <c r="C631" i="4"/>
  <c r="I532" i="1"/>
  <c r="C580" i="4"/>
  <c r="G532" i="1"/>
  <c r="B518" i="5"/>
  <c r="J432" i="3"/>
  <c r="K432" i="3"/>
  <c r="L432" i="3"/>
  <c r="G464" i="3"/>
  <c r="C471" i="1"/>
  <c r="M27" i="9"/>
  <c r="C296" i="2"/>
  <c r="K18" i="8"/>
  <c r="K21" i="8"/>
  <c r="I269" i="1"/>
  <c r="K269" i="1"/>
  <c r="C383" i="4"/>
  <c r="H598" i="1"/>
  <c r="C602" i="1"/>
  <c r="C169" i="1"/>
  <c r="C93" i="1"/>
  <c r="C82" i="1"/>
  <c r="G49" i="5"/>
  <c r="D49" i="5"/>
  <c r="M49" i="5"/>
  <c r="C369" i="2"/>
  <c r="C622" i="4"/>
  <c r="C628" i="4"/>
  <c r="J509" i="3"/>
  <c r="Y576" i="5"/>
  <c r="C567" i="4"/>
  <c r="C536" i="1"/>
  <c r="AE520" i="5"/>
  <c r="N532" i="1"/>
  <c r="V462" i="5"/>
  <c r="J462" i="5"/>
  <c r="AH462" i="5"/>
  <c r="D462" i="5"/>
  <c r="S462" i="5"/>
  <c r="AE460" i="5"/>
  <c r="AE462" i="5"/>
  <c r="P460" i="5"/>
  <c r="P462" i="5"/>
  <c r="L15" i="8"/>
  <c r="C258" i="2"/>
  <c r="C439" i="4"/>
  <c r="C434" i="4"/>
  <c r="I400" i="1"/>
  <c r="C409" i="1"/>
  <c r="M269" i="1"/>
  <c r="C379" i="4"/>
  <c r="C610" i="1"/>
  <c r="C608" i="1"/>
  <c r="G598" i="1"/>
  <c r="C147" i="4"/>
  <c r="C141" i="1"/>
  <c r="J411" i="3"/>
  <c r="J412" i="3"/>
  <c r="G412" i="3"/>
  <c r="J30" i="3"/>
  <c r="J289" i="3"/>
  <c r="K289" i="3"/>
  <c r="L289" i="3"/>
  <c r="G308" i="3"/>
  <c r="J279" i="3"/>
  <c r="K279" i="3"/>
  <c r="L279" i="3"/>
  <c r="H308" i="3"/>
  <c r="J29" i="3"/>
  <c r="C658" i="4"/>
  <c r="C587" i="4"/>
  <c r="D520" i="5"/>
  <c r="B520" i="5"/>
  <c r="AB462" i="5"/>
  <c r="H412" i="3"/>
  <c r="C503" i="4"/>
  <c r="G405" i="5"/>
  <c r="C454" i="4"/>
  <c r="C448" i="4"/>
  <c r="C436" i="4"/>
  <c r="C410" i="1"/>
  <c r="AH287" i="5"/>
  <c r="J226" i="5"/>
  <c r="J228" i="5"/>
  <c r="C176" i="1"/>
  <c r="C170" i="1"/>
  <c r="C167" i="1"/>
  <c r="C162" i="1"/>
  <c r="C159" i="1"/>
  <c r="C154" i="1"/>
  <c r="I138" i="1"/>
  <c r="C110" i="1"/>
  <c r="C108" i="1"/>
  <c r="C103" i="4"/>
  <c r="C95" i="4"/>
  <c r="C87" i="1"/>
  <c r="C80" i="4"/>
  <c r="E73" i="1"/>
  <c r="J10" i="3"/>
  <c r="M28" i="9"/>
  <c r="Y405" i="5"/>
  <c r="Y345" i="5"/>
  <c r="S345" i="5"/>
  <c r="P287" i="5"/>
  <c r="B287" i="5"/>
  <c r="J231" i="3"/>
  <c r="K231" i="3"/>
  <c r="L231" i="3"/>
  <c r="E532" i="1"/>
  <c r="C174" i="1"/>
  <c r="C178" i="4"/>
  <c r="C172" i="1"/>
  <c r="C176" i="4"/>
  <c r="C165" i="1"/>
  <c r="C168" i="4"/>
  <c r="C157" i="1"/>
  <c r="C160" i="4"/>
  <c r="C150" i="1"/>
  <c r="C144" i="1"/>
  <c r="C143" i="1"/>
  <c r="M138" i="1"/>
  <c r="C109" i="1"/>
  <c r="C91" i="1"/>
  <c r="C89" i="1"/>
  <c r="C88" i="1"/>
  <c r="AB108" i="5"/>
  <c r="AH108" i="5"/>
  <c r="J22" i="3"/>
  <c r="C246" i="4"/>
  <c r="C217" i="4"/>
  <c r="K203" i="1"/>
  <c r="C175" i="1"/>
  <c r="C166" i="1"/>
  <c r="C158" i="1"/>
  <c r="C152" i="4"/>
  <c r="L138" i="1"/>
  <c r="C103" i="1"/>
  <c r="C92" i="1"/>
  <c r="H73" i="1"/>
  <c r="C76" i="4"/>
  <c r="C74" i="1"/>
  <c r="H205" i="3"/>
  <c r="J174" i="3"/>
  <c r="J173" i="3"/>
  <c r="K173" i="3"/>
  <c r="L173" i="3"/>
  <c r="J170" i="3"/>
  <c r="K170" i="3"/>
  <c r="L170" i="3"/>
  <c r="G205" i="3"/>
  <c r="S286" i="5"/>
  <c r="S287" i="5"/>
  <c r="AB228" i="5"/>
  <c r="M228" i="5"/>
  <c r="E138" i="1"/>
  <c r="C98" i="1"/>
  <c r="C78" i="1"/>
  <c r="N73" i="1"/>
  <c r="J73" i="1"/>
  <c r="F73" i="1"/>
  <c r="J456" i="3"/>
  <c r="K456" i="3"/>
  <c r="L456" i="3"/>
  <c r="J449" i="3"/>
  <c r="K449" i="3"/>
  <c r="L449" i="3"/>
  <c r="J254" i="3"/>
  <c r="K254" i="3"/>
  <c r="L254" i="3"/>
  <c r="J97" i="3"/>
  <c r="K97" i="3"/>
  <c r="L97" i="3"/>
  <c r="J81" i="3"/>
  <c r="K81" i="3"/>
  <c r="L81" i="3"/>
  <c r="Y167" i="5"/>
  <c r="J101" i="3"/>
  <c r="K101" i="3"/>
  <c r="L101" i="3"/>
  <c r="C24" i="1"/>
  <c r="J95" i="3"/>
  <c r="K95" i="3"/>
  <c r="L95" i="3"/>
  <c r="J88" i="3"/>
  <c r="J36" i="3"/>
  <c r="J80" i="3"/>
  <c r="K80" i="3"/>
  <c r="L80" i="3"/>
  <c r="J16" i="3"/>
  <c r="J79" i="3"/>
  <c r="K79" i="3"/>
  <c r="L79" i="3"/>
  <c r="J27" i="3"/>
  <c r="AD106" i="5"/>
  <c r="L80" i="1"/>
  <c r="AA106" i="5"/>
  <c r="K77" i="1"/>
  <c r="O106" i="5"/>
  <c r="G76" i="1"/>
  <c r="F106" i="5"/>
  <c r="AJ106" i="5"/>
  <c r="X106" i="5"/>
  <c r="L106" i="5"/>
  <c r="G102" i="3"/>
  <c r="J64" i="3"/>
  <c r="S228" i="5"/>
  <c r="AE228" i="5"/>
  <c r="V228" i="5"/>
  <c r="B228" i="5"/>
  <c r="C149" i="1"/>
  <c r="C100" i="1"/>
  <c r="C99" i="1"/>
  <c r="C97" i="1"/>
  <c r="C84" i="1"/>
  <c r="C83" i="1"/>
  <c r="M73" i="1"/>
  <c r="I73" i="1"/>
  <c r="J275" i="3"/>
  <c r="K275" i="3"/>
  <c r="L275" i="3"/>
  <c r="J46" i="3"/>
  <c r="J99" i="3"/>
  <c r="K99" i="3"/>
  <c r="L99" i="3"/>
  <c r="J76" i="3"/>
  <c r="K76" i="3"/>
  <c r="L76" i="3"/>
  <c r="G168" i="5"/>
  <c r="J136" i="3"/>
  <c r="K136" i="3"/>
  <c r="L136" i="3"/>
  <c r="J138" i="1"/>
  <c r="F140" i="1"/>
  <c r="L165" i="5"/>
  <c r="AA165" i="5"/>
  <c r="K139" i="1"/>
  <c r="O165" i="5"/>
  <c r="G139" i="1"/>
  <c r="C139" i="1"/>
  <c r="C165" i="5"/>
  <c r="H115" i="3"/>
  <c r="U106" i="5"/>
  <c r="C37" i="5"/>
  <c r="F37" i="5"/>
  <c r="H205" i="1"/>
  <c r="R224" i="5"/>
  <c r="C148" i="1"/>
  <c r="C145" i="1"/>
  <c r="H138" i="1"/>
  <c r="D138" i="1"/>
  <c r="C106" i="1"/>
  <c r="C90" i="1"/>
  <c r="C86" i="1"/>
  <c r="C77" i="1"/>
  <c r="D73" i="1"/>
  <c r="K437" i="3"/>
  <c r="L437" i="3"/>
  <c r="J383" i="3"/>
  <c r="K383" i="3"/>
  <c r="L383" i="3"/>
  <c r="K193" i="3"/>
  <c r="L193" i="3"/>
  <c r="J86" i="3"/>
  <c r="K86" i="3"/>
  <c r="L86" i="3"/>
  <c r="U165" i="5"/>
  <c r="AJ165" i="5"/>
  <c r="B43" i="5"/>
  <c r="F43" i="5"/>
  <c r="K294" i="3"/>
  <c r="L294" i="3"/>
  <c r="J197" i="3"/>
  <c r="J147" i="3"/>
  <c r="K147" i="3"/>
  <c r="L147" i="3"/>
  <c r="J145" i="3"/>
  <c r="K145" i="3"/>
  <c r="L145" i="3"/>
  <c r="J139" i="3"/>
  <c r="K139" i="3"/>
  <c r="L139" i="3"/>
  <c r="J137" i="3"/>
  <c r="K137" i="3"/>
  <c r="L137" i="3"/>
  <c r="J127" i="3"/>
  <c r="K127" i="3"/>
  <c r="L127" i="3"/>
  <c r="J125" i="3"/>
  <c r="K125" i="3"/>
  <c r="L125" i="3"/>
  <c r="J93" i="3"/>
  <c r="K93" i="3"/>
  <c r="L93" i="3"/>
  <c r="J83" i="3"/>
  <c r="K83" i="3"/>
  <c r="L83" i="3"/>
  <c r="J25" i="3"/>
  <c r="J77" i="3"/>
  <c r="K77" i="3"/>
  <c r="L77" i="3"/>
  <c r="J39" i="3"/>
  <c r="J488" i="3"/>
  <c r="K488" i="3"/>
  <c r="L488" i="3"/>
  <c r="AG165" i="5"/>
  <c r="I165" i="5"/>
  <c r="X165" i="5"/>
  <c r="B165" i="5"/>
  <c r="B168" i="5"/>
  <c r="G115" i="3"/>
  <c r="C106" i="5"/>
  <c r="H66" i="3"/>
  <c r="R106" i="5"/>
  <c r="AG106" i="5"/>
  <c r="I106" i="5"/>
  <c r="B44" i="5"/>
  <c r="AD43" i="5"/>
  <c r="B42" i="5"/>
  <c r="F42" i="5"/>
  <c r="C31" i="5"/>
  <c r="F24" i="5"/>
  <c r="L21" i="5"/>
  <c r="B21" i="5"/>
  <c r="U458" i="5"/>
  <c r="AA458" i="5"/>
  <c r="F537" i="1"/>
  <c r="F532" i="1"/>
  <c r="L516" i="5"/>
  <c r="C22" i="1"/>
  <c r="C16" i="1"/>
  <c r="K334" i="3"/>
  <c r="L334" i="3"/>
  <c r="J133" i="3"/>
  <c r="K133" i="3"/>
  <c r="L133" i="3"/>
  <c r="J122" i="3"/>
  <c r="K122" i="3"/>
  <c r="L122" i="3"/>
  <c r="J33" i="3"/>
  <c r="J94" i="3"/>
  <c r="K94" i="3"/>
  <c r="L94" i="3"/>
  <c r="J89" i="3"/>
  <c r="K89" i="3"/>
  <c r="L89" i="3"/>
  <c r="J74" i="3"/>
  <c r="K74" i="3"/>
  <c r="L74" i="3"/>
  <c r="J35" i="3"/>
  <c r="J19" i="3"/>
  <c r="J71" i="3"/>
  <c r="K71" i="3"/>
  <c r="L71" i="3"/>
  <c r="J43" i="3"/>
  <c r="C574" i="5"/>
  <c r="AE168" i="5"/>
  <c r="AE169" i="5"/>
  <c r="P168" i="5"/>
  <c r="P169" i="5"/>
  <c r="Y108" i="5"/>
  <c r="J108" i="5"/>
  <c r="O41" i="5"/>
  <c r="B39" i="5"/>
  <c r="O35" i="5"/>
  <c r="L31" i="5"/>
  <c r="AA21" i="5"/>
  <c r="AA47" i="5"/>
  <c r="K339" i="3"/>
  <c r="L339" i="3"/>
  <c r="J201" i="3"/>
  <c r="K201" i="3"/>
  <c r="L201" i="3"/>
  <c r="J169" i="3"/>
  <c r="J205" i="3"/>
  <c r="J149" i="3"/>
  <c r="K149" i="3"/>
  <c r="L149" i="3"/>
  <c r="J143" i="3"/>
  <c r="K143" i="3"/>
  <c r="L143" i="3"/>
  <c r="J141" i="3"/>
  <c r="K141" i="3"/>
  <c r="L141" i="3"/>
  <c r="J123" i="3"/>
  <c r="K123" i="3"/>
  <c r="L123" i="3"/>
  <c r="J85" i="3"/>
  <c r="K85" i="3"/>
  <c r="L85" i="3"/>
  <c r="J75" i="3"/>
  <c r="K75" i="3"/>
  <c r="L75" i="3"/>
  <c r="J67" i="3"/>
  <c r="K67" i="3"/>
  <c r="L67" i="3"/>
  <c r="AB518" i="5"/>
  <c r="AH460" i="5"/>
  <c r="D460" i="5"/>
  <c r="AH167" i="5"/>
  <c r="AH169" i="5"/>
  <c r="J167" i="5"/>
  <c r="J169" i="5"/>
  <c r="D108" i="5"/>
  <c r="C43" i="5"/>
  <c r="B38" i="5"/>
  <c r="F38" i="5"/>
  <c r="B33" i="5"/>
  <c r="F33" i="5"/>
  <c r="C30" i="5"/>
  <c r="B14" i="5"/>
  <c r="F14" i="5"/>
  <c r="J47" i="5"/>
  <c r="AD9" i="5"/>
  <c r="AB47" i="5"/>
  <c r="AB50" i="5"/>
  <c r="I341" i="5"/>
  <c r="L341" i="5"/>
  <c r="AB167" i="5"/>
  <c r="S168" i="5"/>
  <c r="S169" i="5"/>
  <c r="D167" i="5"/>
  <c r="AD165" i="5"/>
  <c r="R165" i="5"/>
  <c r="F165" i="5"/>
  <c r="R45" i="5"/>
  <c r="AA44" i="5"/>
  <c r="AG42" i="5"/>
  <c r="I42" i="5"/>
  <c r="AG38" i="5"/>
  <c r="I38" i="5"/>
  <c r="R33" i="5"/>
  <c r="C32" i="5"/>
  <c r="C28" i="5"/>
  <c r="AJ27" i="5"/>
  <c r="L27" i="5"/>
  <c r="U26" i="5"/>
  <c r="B26" i="5"/>
  <c r="F26" i="5"/>
  <c r="C16" i="5"/>
  <c r="O11" i="5"/>
  <c r="O224" i="5"/>
  <c r="U224" i="5"/>
  <c r="AA283" i="5"/>
  <c r="R458" i="5"/>
  <c r="X458" i="5"/>
  <c r="F516" i="5"/>
  <c r="M404" i="5"/>
  <c r="M405" i="5"/>
  <c r="P344" i="5"/>
  <c r="P345" i="5"/>
  <c r="B345" i="5"/>
  <c r="D343" i="5"/>
  <c r="AB286" i="5"/>
  <c r="AB287" i="5"/>
  <c r="V285" i="5"/>
  <c r="AE226" i="5"/>
  <c r="S226" i="5"/>
  <c r="AB169" i="5"/>
  <c r="D169" i="5"/>
  <c r="AE108" i="5"/>
  <c r="V108" i="5"/>
  <c r="C45" i="5"/>
  <c r="C44" i="5"/>
  <c r="C33" i="5"/>
  <c r="F32" i="5"/>
  <c r="B32" i="5"/>
  <c r="AD30" i="5"/>
  <c r="X28" i="5"/>
  <c r="F28" i="5"/>
  <c r="C23" i="5"/>
  <c r="C20" i="5"/>
  <c r="AJ19" i="5"/>
  <c r="F224" i="5"/>
  <c r="L224" i="5"/>
  <c r="J207" i="1"/>
  <c r="X224" i="5"/>
  <c r="AA224" i="5"/>
  <c r="AD341" i="5"/>
  <c r="C21" i="5"/>
  <c r="U20" i="5"/>
  <c r="AD19" i="5"/>
  <c r="X19" i="5"/>
  <c r="C19" i="5"/>
  <c r="AD18" i="5"/>
  <c r="AD16" i="5"/>
  <c r="R14" i="5"/>
  <c r="AG12" i="5"/>
  <c r="R516" i="5"/>
  <c r="AA516" i="5"/>
  <c r="U574" i="5"/>
  <c r="AA574" i="5"/>
  <c r="AE109" i="5"/>
  <c r="S109" i="5"/>
  <c r="G109" i="5"/>
  <c r="G108" i="5"/>
  <c r="O21" i="5"/>
  <c r="I19" i="5"/>
  <c r="F16" i="5"/>
  <c r="C14" i="5"/>
  <c r="AD11" i="5"/>
  <c r="R341" i="5"/>
  <c r="AD283" i="5"/>
  <c r="L458" i="5"/>
  <c r="I516" i="5"/>
  <c r="AG516" i="5"/>
  <c r="O574" i="5"/>
  <c r="I283" i="5"/>
  <c r="R283" i="5"/>
  <c r="U516" i="5"/>
  <c r="G270" i="1"/>
  <c r="G269" i="1"/>
  <c r="P790" i="4"/>
  <c r="P786" i="4"/>
  <c r="P784" i="4"/>
  <c r="P767" i="4"/>
  <c r="P766" i="4"/>
  <c r="P782" i="4"/>
  <c r="P781" i="4"/>
  <c r="P760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80" i="4"/>
  <c r="P792" i="4"/>
  <c r="P791" i="4"/>
  <c r="P771" i="4"/>
  <c r="P794" i="4"/>
  <c r="P770" i="4"/>
  <c r="P787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778" i="4"/>
  <c r="P774" i="4"/>
  <c r="P779" i="4"/>
  <c r="P776" i="4"/>
  <c r="P795" i="4"/>
  <c r="P765" i="4"/>
  <c r="P773" i="4"/>
  <c r="P764" i="4"/>
  <c r="P775" i="4"/>
  <c r="P763" i="4"/>
  <c r="P768" i="4"/>
  <c r="P772" i="4"/>
  <c r="M187" i="3"/>
  <c r="M202" i="3"/>
  <c r="M181" i="3"/>
  <c r="M171" i="3"/>
  <c r="M204" i="3"/>
  <c r="M177" i="3"/>
  <c r="M191" i="3"/>
  <c r="M176" i="3"/>
  <c r="M184" i="3"/>
  <c r="M167" i="3"/>
  <c r="M175" i="3"/>
  <c r="M188" i="3"/>
  <c r="M185" i="3"/>
  <c r="M180" i="3"/>
  <c r="M170" i="3"/>
  <c r="M178" i="3"/>
  <c r="M196" i="3"/>
  <c r="M195" i="3"/>
  <c r="M189" i="3"/>
  <c r="M352" i="3"/>
  <c r="M153" i="3"/>
  <c r="M168" i="3"/>
  <c r="M186" i="3"/>
  <c r="M199" i="3"/>
  <c r="M172" i="3"/>
  <c r="M183" i="3"/>
  <c r="M198" i="3"/>
  <c r="M201" i="3"/>
  <c r="M173" i="3"/>
  <c r="M190" i="3"/>
  <c r="M192" i="3"/>
  <c r="M200" i="3"/>
  <c r="M182" i="3"/>
  <c r="M193" i="3"/>
  <c r="M179" i="3"/>
  <c r="K439" i="3"/>
  <c r="L439" i="3"/>
  <c r="K271" i="3"/>
  <c r="L271" i="3"/>
  <c r="K224" i="3"/>
  <c r="L224" i="3"/>
  <c r="J256" i="3"/>
  <c r="N240" i="3"/>
  <c r="K240" i="3"/>
  <c r="L240" i="3"/>
  <c r="M97" i="3"/>
  <c r="M83" i="3"/>
  <c r="M67" i="3"/>
  <c r="M84" i="3"/>
  <c r="M68" i="3"/>
  <c r="M70" i="3"/>
  <c r="M69" i="3"/>
  <c r="M82" i="3"/>
  <c r="M294" i="3"/>
  <c r="M436" i="3"/>
  <c r="M440" i="3"/>
  <c r="M457" i="3"/>
  <c r="M429" i="3"/>
  <c r="M437" i="3"/>
  <c r="M449" i="3"/>
  <c r="M462" i="3"/>
  <c r="M439" i="3"/>
  <c r="M90" i="3"/>
  <c r="F308" i="3"/>
  <c r="K393" i="3"/>
  <c r="L393" i="3"/>
  <c r="K387" i="3"/>
  <c r="L387" i="3"/>
  <c r="K331" i="3"/>
  <c r="L331" i="3"/>
  <c r="K298" i="3"/>
  <c r="L298" i="3"/>
  <c r="K232" i="3"/>
  <c r="L232" i="3"/>
  <c r="K167" i="3"/>
  <c r="L167" i="3"/>
  <c r="K407" i="3"/>
  <c r="L407" i="3"/>
  <c r="K198" i="3"/>
  <c r="L198" i="3"/>
  <c r="K182" i="3"/>
  <c r="L182" i="3"/>
  <c r="K169" i="3"/>
  <c r="L169" i="3"/>
  <c r="K135" i="3"/>
  <c r="L135" i="3"/>
  <c r="K509" i="3"/>
  <c r="L509" i="3"/>
  <c r="J516" i="3"/>
  <c r="N509" i="3"/>
  <c r="K342" i="3"/>
  <c r="L342" i="3"/>
  <c r="N239" i="3"/>
  <c r="K171" i="3"/>
  <c r="L171" i="3"/>
  <c r="K508" i="3"/>
  <c r="L508" i="3"/>
  <c r="N508" i="3"/>
  <c r="K197" i="3"/>
  <c r="L197" i="3"/>
  <c r="K65" i="3"/>
  <c r="L65" i="3"/>
  <c r="M64" i="3"/>
  <c r="M95" i="3"/>
  <c r="M79" i="3"/>
  <c r="M96" i="3"/>
  <c r="M80" i="3"/>
  <c r="M94" i="3"/>
  <c r="M93" i="3"/>
  <c r="M89" i="3"/>
  <c r="M73" i="3"/>
  <c r="M427" i="3"/>
  <c r="M447" i="3"/>
  <c r="M431" i="3"/>
  <c r="M454" i="3"/>
  <c r="M456" i="3"/>
  <c r="M448" i="3"/>
  <c r="M455" i="3"/>
  <c r="M445" i="3"/>
  <c r="M452" i="3"/>
  <c r="M100" i="3"/>
  <c r="J464" i="3"/>
  <c r="K394" i="3"/>
  <c r="L394" i="3"/>
  <c r="K341" i="3"/>
  <c r="L341" i="3"/>
  <c r="K273" i="3"/>
  <c r="L273" i="3"/>
  <c r="K276" i="3"/>
  <c r="L276" i="3"/>
  <c r="K295" i="3"/>
  <c r="L295" i="3"/>
  <c r="K281" i="3"/>
  <c r="L281" i="3"/>
  <c r="N247" i="3"/>
  <c r="K178" i="3"/>
  <c r="L178" i="3"/>
  <c r="K204" i="3"/>
  <c r="L204" i="3"/>
  <c r="N502" i="3"/>
  <c r="K438" i="3"/>
  <c r="L438" i="3"/>
  <c r="N438" i="3"/>
  <c r="K144" i="3"/>
  <c r="L144" i="3"/>
  <c r="N499" i="3"/>
  <c r="N479" i="3"/>
  <c r="K505" i="3"/>
  <c r="L505" i="3"/>
  <c r="N505" i="3"/>
  <c r="K515" i="3"/>
  <c r="L515" i="3"/>
  <c r="N515" i="3"/>
  <c r="N480" i="3"/>
  <c r="K479" i="3"/>
  <c r="K484" i="3"/>
  <c r="L484" i="3"/>
  <c r="N427" i="3"/>
  <c r="K427" i="3"/>
  <c r="L427" i="3"/>
  <c r="K444" i="3"/>
  <c r="L444" i="3"/>
  <c r="K397" i="3"/>
  <c r="L397" i="3"/>
  <c r="K402" i="3"/>
  <c r="L402" i="3"/>
  <c r="K354" i="3"/>
  <c r="L354" i="3"/>
  <c r="J360" i="3"/>
  <c r="N352" i="3"/>
  <c r="K239" i="3"/>
  <c r="L239" i="3"/>
  <c r="K255" i="3"/>
  <c r="L255" i="3"/>
  <c r="K386" i="3"/>
  <c r="L386" i="3"/>
  <c r="K196" i="3"/>
  <c r="L196" i="3"/>
  <c r="K152" i="3"/>
  <c r="L152" i="3"/>
  <c r="K140" i="3"/>
  <c r="L140" i="3"/>
  <c r="K388" i="3"/>
  <c r="L388" i="3"/>
  <c r="K382" i="3"/>
  <c r="L382" i="3"/>
  <c r="N353" i="3"/>
  <c r="N328" i="3"/>
  <c r="K284" i="3"/>
  <c r="L284" i="3"/>
  <c r="F516" i="3"/>
  <c r="M479" i="3"/>
  <c r="K329" i="3"/>
  <c r="L329" i="3"/>
  <c r="F360" i="3"/>
  <c r="K190" i="3"/>
  <c r="L190" i="3"/>
  <c r="K96" i="3"/>
  <c r="L96" i="3"/>
  <c r="J24" i="3"/>
  <c r="K493" i="3"/>
  <c r="L493" i="3"/>
  <c r="K244" i="3"/>
  <c r="L244" i="3"/>
  <c r="K188" i="3"/>
  <c r="L188" i="3"/>
  <c r="K195" i="3"/>
  <c r="L195" i="3"/>
  <c r="K501" i="3"/>
  <c r="L501" i="3"/>
  <c r="K88" i="3"/>
  <c r="L88" i="3"/>
  <c r="K180" i="3"/>
  <c r="L180" i="3"/>
  <c r="K148" i="3"/>
  <c r="L148" i="3"/>
  <c r="K120" i="3"/>
  <c r="L120" i="3"/>
  <c r="K119" i="3"/>
  <c r="L119" i="3"/>
  <c r="K64" i="3"/>
  <c r="L64" i="3"/>
  <c r="K280" i="3"/>
  <c r="L280" i="3"/>
  <c r="K186" i="3"/>
  <c r="L186" i="3"/>
  <c r="K100" i="3"/>
  <c r="L100" i="3"/>
  <c r="K92" i="3"/>
  <c r="L92" i="3"/>
  <c r="K72" i="3"/>
  <c r="L72" i="3"/>
  <c r="J45" i="3"/>
  <c r="K43" i="3"/>
  <c r="L43" i="3"/>
  <c r="J41" i="3"/>
  <c r="J40" i="3"/>
  <c r="F40" i="3"/>
  <c r="F13" i="3"/>
  <c r="F12" i="3"/>
  <c r="M655" i="3"/>
  <c r="M662" i="3"/>
  <c r="M657" i="3"/>
  <c r="F669" i="3"/>
  <c r="M665" i="3"/>
  <c r="M610" i="3"/>
  <c r="M608" i="3"/>
  <c r="M606" i="3"/>
  <c r="M604" i="3"/>
  <c r="M602" i="3"/>
  <c r="M600" i="3"/>
  <c r="M598" i="3"/>
  <c r="M596" i="3"/>
  <c r="M594" i="3"/>
  <c r="M592" i="3"/>
  <c r="M590" i="3"/>
  <c r="M588" i="3"/>
  <c r="M586" i="3"/>
  <c r="M584" i="3"/>
  <c r="M582" i="3"/>
  <c r="M580" i="3"/>
  <c r="M618" i="3"/>
  <c r="K611" i="3"/>
  <c r="L611" i="3"/>
  <c r="K669" i="3"/>
  <c r="L669" i="3"/>
  <c r="K615" i="3"/>
  <c r="L615" i="3"/>
  <c r="M609" i="3"/>
  <c r="M607" i="3"/>
  <c r="M605" i="3"/>
  <c r="M603" i="3"/>
  <c r="M601" i="3"/>
  <c r="M599" i="3"/>
  <c r="M597" i="3"/>
  <c r="M595" i="3"/>
  <c r="M593" i="3"/>
  <c r="M591" i="3"/>
  <c r="M589" i="3"/>
  <c r="M587" i="3"/>
  <c r="M585" i="3"/>
  <c r="M583" i="3"/>
  <c r="F46" i="3"/>
  <c r="F34" i="3"/>
  <c r="F42" i="3"/>
  <c r="F41" i="3"/>
  <c r="F22" i="3"/>
  <c r="F25" i="3"/>
  <c r="F27" i="3"/>
  <c r="F17" i="3"/>
  <c r="F11" i="3"/>
  <c r="F26" i="3"/>
  <c r="F30" i="3"/>
  <c r="C47" i="3"/>
  <c r="F14" i="3"/>
  <c r="D47" i="3"/>
  <c r="F567" i="3"/>
  <c r="K25" i="3"/>
  <c r="L25" i="3"/>
  <c r="K13" i="3"/>
  <c r="L13" i="3"/>
  <c r="K19" i="3"/>
  <c r="L19" i="3"/>
  <c r="K41" i="3"/>
  <c r="L41" i="3"/>
  <c r="K18" i="3"/>
  <c r="L18" i="3"/>
  <c r="K34" i="3"/>
  <c r="L34" i="3"/>
  <c r="K45" i="3"/>
  <c r="L45" i="3"/>
  <c r="K27" i="3"/>
  <c r="L27" i="3"/>
  <c r="K14" i="3"/>
  <c r="L14" i="3"/>
  <c r="N533" i="3"/>
  <c r="N540" i="3"/>
  <c r="N529" i="3"/>
  <c r="N559" i="3"/>
  <c r="N553" i="3"/>
  <c r="N534" i="3"/>
  <c r="N555" i="3"/>
  <c r="N546" i="3"/>
  <c r="N539" i="3"/>
  <c r="N538" i="3"/>
  <c r="N547" i="3"/>
  <c r="N551" i="3"/>
  <c r="N562" i="3"/>
  <c r="N537" i="3"/>
  <c r="N552" i="3"/>
  <c r="N548" i="3"/>
  <c r="N557" i="3"/>
  <c r="N542" i="3"/>
  <c r="N561" i="3"/>
  <c r="N550" i="3"/>
  <c r="N530" i="3"/>
  <c r="N558" i="3"/>
  <c r="N564" i="3"/>
  <c r="N563" i="3"/>
  <c r="N549" i="3"/>
  <c r="N532" i="3"/>
  <c r="N541" i="3"/>
  <c r="N556" i="3"/>
  <c r="N545" i="3"/>
  <c r="N566" i="3"/>
  <c r="N560" i="3"/>
  <c r="N554" i="3"/>
  <c r="C407" i="2"/>
  <c r="D407" i="2"/>
  <c r="E407" i="2"/>
  <c r="J21" i="3"/>
  <c r="K24" i="3"/>
  <c r="L24" i="3"/>
  <c r="J42" i="3"/>
  <c r="K33" i="3"/>
  <c r="L33" i="3"/>
  <c r="K31" i="3"/>
  <c r="L31" i="3"/>
  <c r="K23" i="3"/>
  <c r="L23" i="3"/>
  <c r="K35" i="3"/>
  <c r="L35" i="3"/>
  <c r="C34" i="1"/>
  <c r="O684" i="1"/>
  <c r="O686" i="1"/>
  <c r="B23" i="8"/>
  <c r="B26" i="8"/>
  <c r="O689" i="1"/>
  <c r="O693" i="1"/>
  <c r="O688" i="1"/>
  <c r="C28" i="1"/>
  <c r="I8" i="1"/>
  <c r="Q8" i="9"/>
  <c r="Q46" i="9"/>
  <c r="N46" i="9"/>
  <c r="O678" i="1"/>
  <c r="D410" i="2"/>
  <c r="E410" i="2"/>
  <c r="O669" i="1"/>
  <c r="O702" i="1"/>
  <c r="O681" i="1"/>
  <c r="O672" i="1"/>
  <c r="O696" i="1"/>
  <c r="O697" i="1"/>
  <c r="O677" i="1"/>
  <c r="O676" i="1"/>
  <c r="O690" i="1"/>
  <c r="O683" i="1"/>
  <c r="O685" i="1"/>
  <c r="O695" i="1"/>
  <c r="O687" i="1"/>
  <c r="O680" i="1"/>
  <c r="O675" i="1"/>
  <c r="O682" i="1"/>
  <c r="O673" i="1"/>
  <c r="O698" i="1"/>
  <c r="O691" i="1"/>
  <c r="O671" i="1"/>
  <c r="O674" i="1"/>
  <c r="O701" i="1"/>
  <c r="O679" i="1"/>
  <c r="O670" i="1"/>
  <c r="O699" i="1"/>
  <c r="O667" i="1"/>
  <c r="O666" i="1"/>
  <c r="O694" i="1"/>
  <c r="O668" i="1"/>
  <c r="O665" i="1"/>
  <c r="C727" i="4"/>
  <c r="P714" i="4"/>
  <c r="C417" i="2"/>
  <c r="E8" i="1"/>
  <c r="C31" i="1"/>
  <c r="C37" i="1"/>
  <c r="C23" i="1"/>
  <c r="C39" i="1"/>
  <c r="C17" i="1"/>
  <c r="C43" i="1"/>
  <c r="C10" i="1"/>
  <c r="O700" i="1"/>
  <c r="L47" i="5"/>
  <c r="F47" i="5"/>
  <c r="O47" i="5"/>
  <c r="AG47" i="5"/>
  <c r="AD47" i="5"/>
  <c r="J31" i="3"/>
  <c r="K36" i="3"/>
  <c r="L36" i="3"/>
  <c r="J32" i="3"/>
  <c r="K32" i="3"/>
  <c r="L32" i="3"/>
  <c r="D755" i="5"/>
  <c r="B755" i="5"/>
  <c r="AB755" i="5"/>
  <c r="M755" i="5"/>
  <c r="J11" i="3"/>
  <c r="K10" i="3"/>
  <c r="L10" i="3"/>
  <c r="V755" i="5"/>
  <c r="Y755" i="5"/>
  <c r="D696" i="5"/>
  <c r="B696" i="5"/>
  <c r="P696" i="5"/>
  <c r="AB696" i="5"/>
  <c r="V696" i="5"/>
  <c r="G696" i="5"/>
  <c r="AH696" i="5"/>
  <c r="S696" i="5"/>
  <c r="B694" i="5"/>
  <c r="I47" i="5"/>
  <c r="M696" i="5"/>
  <c r="J753" i="5"/>
  <c r="J669" i="3"/>
  <c r="N662" i="3"/>
  <c r="K21" i="3"/>
  <c r="L21" i="3"/>
  <c r="C47" i="5"/>
  <c r="R47" i="5"/>
  <c r="J50" i="5"/>
  <c r="J17" i="3"/>
  <c r="K16" i="3"/>
  <c r="L16" i="3"/>
  <c r="J44" i="3"/>
  <c r="K42" i="3"/>
  <c r="L42" i="3"/>
  <c r="Y696" i="5"/>
  <c r="J618" i="3"/>
  <c r="N584" i="3"/>
  <c r="K604" i="3"/>
  <c r="L604" i="3"/>
  <c r="AJ47" i="5"/>
  <c r="AH50" i="5"/>
  <c r="AH49" i="5"/>
  <c r="B753" i="5"/>
  <c r="S755" i="5"/>
  <c r="G669" i="3"/>
  <c r="AE49" i="5"/>
  <c r="J696" i="5"/>
  <c r="AH755" i="5"/>
  <c r="AE50" i="5"/>
  <c r="C144" i="4"/>
  <c r="N402" i="3"/>
  <c r="N394" i="3"/>
  <c r="N393" i="3"/>
  <c r="N387" i="3"/>
  <c r="N407" i="3"/>
  <c r="N382" i="3"/>
  <c r="N397" i="3"/>
  <c r="N392" i="3"/>
  <c r="N376" i="3"/>
  <c r="N390" i="3"/>
  <c r="N400" i="3"/>
  <c r="N189" i="3"/>
  <c r="N181" i="3"/>
  <c r="N202" i="3"/>
  <c r="N200" i="3"/>
  <c r="N186" i="3"/>
  <c r="N198" i="3"/>
  <c r="N170" i="3"/>
  <c r="N177" i="3"/>
  <c r="N183" i="3"/>
  <c r="N204" i="3"/>
  <c r="N172" i="3"/>
  <c r="N188" i="3"/>
  <c r="N171" i="3"/>
  <c r="N178" i="3"/>
  <c r="N180" i="3"/>
  <c r="N191" i="3"/>
  <c r="N179" i="3"/>
  <c r="N184" i="3"/>
  <c r="N196" i="3"/>
  <c r="N195" i="3"/>
  <c r="N182" i="3"/>
  <c r="N173" i="3"/>
  <c r="N205" i="3"/>
  <c r="N192" i="3"/>
  <c r="N185" i="3"/>
  <c r="N193" i="3"/>
  <c r="N175" i="3"/>
  <c r="N187" i="3"/>
  <c r="N201" i="3"/>
  <c r="N168" i="3"/>
  <c r="N199" i="3"/>
  <c r="N194" i="3"/>
  <c r="N203" i="3"/>
  <c r="K205" i="3"/>
  <c r="L205" i="3"/>
  <c r="N167" i="3"/>
  <c r="N197" i="3"/>
  <c r="N176" i="3"/>
  <c r="N190" i="3"/>
  <c r="N174" i="3"/>
  <c r="C99" i="4"/>
  <c r="C54" i="2"/>
  <c r="G8" i="8"/>
  <c r="C149" i="4"/>
  <c r="C330" i="2"/>
  <c r="F19" i="8"/>
  <c r="C112" i="4"/>
  <c r="C554" i="4"/>
  <c r="C561" i="4"/>
  <c r="C139" i="2"/>
  <c r="L10" i="8"/>
  <c r="F10" i="8"/>
  <c r="C133" i="2"/>
  <c r="C280" i="4"/>
  <c r="C269" i="1"/>
  <c r="O270" i="1"/>
  <c r="G13" i="8"/>
  <c r="C174" i="2"/>
  <c r="C15" i="1"/>
  <c r="C290" i="4"/>
  <c r="O280" i="1"/>
  <c r="C300" i="4"/>
  <c r="G14" i="8"/>
  <c r="C214" i="2"/>
  <c r="C217" i="2"/>
  <c r="J14" i="8"/>
  <c r="C259" i="2"/>
  <c r="M15" i="8"/>
  <c r="C105" i="4"/>
  <c r="K29" i="3"/>
  <c r="L29" i="3"/>
  <c r="K411" i="3"/>
  <c r="L411" i="3"/>
  <c r="K174" i="3"/>
  <c r="L174" i="3"/>
  <c r="N248" i="3"/>
  <c r="N334" i="3"/>
  <c r="N246" i="3"/>
  <c r="N514" i="3"/>
  <c r="C173" i="2"/>
  <c r="F13" i="8"/>
  <c r="S167" i="5"/>
  <c r="J49" i="5"/>
  <c r="M169" i="5"/>
  <c r="V169" i="5"/>
  <c r="P167" i="5"/>
  <c r="C78" i="4"/>
  <c r="C91" i="4"/>
  <c r="C9" i="8"/>
  <c r="C89" i="2"/>
  <c r="F138" i="1"/>
  <c r="C11" i="1"/>
  <c r="C55" i="2"/>
  <c r="H8" i="8"/>
  <c r="H11" i="8"/>
  <c r="C100" i="4"/>
  <c r="C18" i="1"/>
  <c r="C80" i="1"/>
  <c r="I8" i="8"/>
  <c r="C56" i="2"/>
  <c r="C90" i="2"/>
  <c r="D9" i="8"/>
  <c r="S285" i="5"/>
  <c r="E42" i="9"/>
  <c r="C104" i="4"/>
  <c r="C180" i="4"/>
  <c r="C46" i="1"/>
  <c r="L9" i="8"/>
  <c r="C99" i="2"/>
  <c r="C162" i="4"/>
  <c r="C177" i="4"/>
  <c r="D19" i="8"/>
  <c r="D21" i="8"/>
  <c r="C327" i="2"/>
  <c r="E38" i="9"/>
  <c r="C111" i="4"/>
  <c r="C21" i="1"/>
  <c r="C426" i="4"/>
  <c r="C12" i="1"/>
  <c r="F20" i="8"/>
  <c r="C370" i="2"/>
  <c r="C632" i="4"/>
  <c r="C425" i="4"/>
  <c r="C556" i="4"/>
  <c r="D369" i="2"/>
  <c r="E369" i="2"/>
  <c r="C19" i="1"/>
  <c r="C32" i="1"/>
  <c r="C174" i="4"/>
  <c r="C41" i="1"/>
  <c r="C334" i="2"/>
  <c r="J19" i="8"/>
  <c r="C537" i="1"/>
  <c r="M17" i="9"/>
  <c r="C559" i="4"/>
  <c r="M39" i="9"/>
  <c r="C565" i="4"/>
  <c r="M35" i="9"/>
  <c r="H203" i="1"/>
  <c r="C205" i="1"/>
  <c r="C225" i="4"/>
  <c r="M10" i="8"/>
  <c r="C140" i="2"/>
  <c r="C228" i="4"/>
  <c r="C135" i="2"/>
  <c r="H10" i="8"/>
  <c r="C237" i="4"/>
  <c r="O229" i="1"/>
  <c r="C30" i="1"/>
  <c r="C281" i="4"/>
  <c r="O271" i="1"/>
  <c r="O273" i="1"/>
  <c r="C283" i="4"/>
  <c r="O277" i="1"/>
  <c r="C287" i="4"/>
  <c r="I16" i="9"/>
  <c r="O279" i="1"/>
  <c r="C289" i="4"/>
  <c r="C292" i="4"/>
  <c r="O282" i="1"/>
  <c r="C294" i="4"/>
  <c r="O284" i="1"/>
  <c r="C301" i="4"/>
  <c r="O291" i="1"/>
  <c r="C36" i="1"/>
  <c r="C308" i="4"/>
  <c r="O298" i="1"/>
  <c r="C310" i="4"/>
  <c r="I27" i="9"/>
  <c r="O300" i="1"/>
  <c r="C315" i="4"/>
  <c r="I45" i="9"/>
  <c r="O305" i="1"/>
  <c r="M14" i="8"/>
  <c r="C220" i="2"/>
  <c r="C350" i="4"/>
  <c r="K14" i="8"/>
  <c r="C218" i="2"/>
  <c r="D14" i="8"/>
  <c r="C210" i="2"/>
  <c r="C354" i="4"/>
  <c r="C216" i="2"/>
  <c r="I14" i="8"/>
  <c r="C358" i="4"/>
  <c r="C40" i="1"/>
  <c r="C366" i="4"/>
  <c r="C370" i="4"/>
  <c r="I22" i="9"/>
  <c r="C373" i="4"/>
  <c r="C417" i="4"/>
  <c r="C400" i="1"/>
  <c r="O407" i="1"/>
  <c r="C420" i="4"/>
  <c r="C421" i="4"/>
  <c r="C423" i="4"/>
  <c r="L18" i="8"/>
  <c r="C297" i="2"/>
  <c r="E18" i="8"/>
  <c r="C290" i="2"/>
  <c r="C291" i="2"/>
  <c r="F18" i="8"/>
  <c r="F21" i="8"/>
  <c r="C295" i="2"/>
  <c r="J18" i="8"/>
  <c r="D292" i="2"/>
  <c r="E292" i="2"/>
  <c r="C603" i="1"/>
  <c r="M598" i="1"/>
  <c r="AB49" i="5"/>
  <c r="P49" i="5"/>
  <c r="C374" i="2"/>
  <c r="J20" i="8"/>
  <c r="C106" i="4"/>
  <c r="E16" i="9"/>
  <c r="C151" i="4"/>
  <c r="M18" i="9"/>
  <c r="C8" i="8"/>
  <c r="C49" i="2"/>
  <c r="C85" i="4"/>
  <c r="E8" i="8"/>
  <c r="C52" i="2"/>
  <c r="C170" i="4"/>
  <c r="C167" i="4"/>
  <c r="C94" i="4"/>
  <c r="C489" i="4"/>
  <c r="C466" i="1"/>
  <c r="C648" i="4"/>
  <c r="K10" i="8"/>
  <c r="C138" i="2"/>
  <c r="N8" i="1"/>
  <c r="C45" i="1"/>
  <c r="C362" i="4"/>
  <c r="C368" i="4"/>
  <c r="C248" i="2"/>
  <c r="C15" i="8"/>
  <c r="D256" i="2"/>
  <c r="E256" i="2"/>
  <c r="C494" i="4"/>
  <c r="C642" i="4"/>
  <c r="M19" i="9"/>
  <c r="K46" i="3"/>
  <c r="L46" i="3"/>
  <c r="N249" i="3"/>
  <c r="N234" i="3"/>
  <c r="J308" i="3"/>
  <c r="AE110" i="5"/>
  <c r="U47" i="5"/>
  <c r="S108" i="5"/>
  <c r="AE167" i="5"/>
  <c r="J66" i="3"/>
  <c r="J12" i="3"/>
  <c r="K11" i="3"/>
  <c r="L11" i="3"/>
  <c r="H102" i="3"/>
  <c r="E39" i="9"/>
  <c r="C87" i="4"/>
  <c r="C94" i="2"/>
  <c r="G9" i="8"/>
  <c r="H153" i="3"/>
  <c r="K138" i="1"/>
  <c r="I9" i="8"/>
  <c r="C96" i="2"/>
  <c r="G169" i="5"/>
  <c r="B169" i="5"/>
  <c r="C59" i="2"/>
  <c r="L8" i="8"/>
  <c r="C101" i="4"/>
  <c r="Y169" i="5"/>
  <c r="J20" i="3"/>
  <c r="K30" i="3"/>
  <c r="L30" i="3"/>
  <c r="M8" i="8"/>
  <c r="M11" i="8"/>
  <c r="C60" i="2"/>
  <c r="C140" i="1"/>
  <c r="C138" i="1"/>
  <c r="J18" i="3"/>
  <c r="K15" i="3"/>
  <c r="L15" i="3"/>
  <c r="C75" i="4"/>
  <c r="C76" i="1"/>
  <c r="E28" i="9"/>
  <c r="C93" i="4"/>
  <c r="C163" i="4"/>
  <c r="J10" i="8"/>
  <c r="C137" i="2"/>
  <c r="E36" i="9"/>
  <c r="C92" i="4"/>
  <c r="C42" i="1"/>
  <c r="C110" i="4"/>
  <c r="E26" i="9"/>
  <c r="C155" i="4"/>
  <c r="C50" i="2"/>
  <c r="D8" i="8"/>
  <c r="E24" i="9"/>
  <c r="C88" i="4"/>
  <c r="H9" i="8"/>
  <c r="C95" i="2"/>
  <c r="C159" i="4"/>
  <c r="E33" i="9"/>
  <c r="C172" i="4"/>
  <c r="C181" i="4"/>
  <c r="C27" i="1"/>
  <c r="C146" i="4"/>
  <c r="C630" i="4"/>
  <c r="J38" i="3"/>
  <c r="K40" i="3"/>
  <c r="L40" i="3"/>
  <c r="E18" i="9"/>
  <c r="C83" i="4"/>
  <c r="C624" i="4"/>
  <c r="J13" i="8"/>
  <c r="J16" i="8"/>
  <c r="C177" i="2"/>
  <c r="D296" i="2"/>
  <c r="E296" i="2"/>
  <c r="M30" i="9"/>
  <c r="C166" i="4"/>
  <c r="C555" i="4"/>
  <c r="M11" i="9"/>
  <c r="L19" i="8"/>
  <c r="C336" i="2"/>
  <c r="C562" i="4"/>
  <c r="M33" i="9"/>
  <c r="C649" i="4"/>
  <c r="D8" i="1"/>
  <c r="H8" i="1"/>
  <c r="E10" i="8"/>
  <c r="C132" i="2"/>
  <c r="C226" i="4"/>
  <c r="C29" i="1"/>
  <c r="C231" i="4"/>
  <c r="C236" i="4"/>
  <c r="C249" i="4"/>
  <c r="O241" i="1"/>
  <c r="C176" i="2"/>
  <c r="I13" i="8"/>
  <c r="C178" i="2"/>
  <c r="K13" i="8"/>
  <c r="K16" i="8"/>
  <c r="C286" i="4"/>
  <c r="O276" i="1"/>
  <c r="C288" i="4"/>
  <c r="O278" i="1"/>
  <c r="C291" i="4"/>
  <c r="I26" i="9"/>
  <c r="O281" i="1"/>
  <c r="I24" i="9"/>
  <c r="O283" i="1"/>
  <c r="C293" i="4"/>
  <c r="C295" i="4"/>
  <c r="O285" i="1"/>
  <c r="C299" i="4"/>
  <c r="O289" i="1"/>
  <c r="I31" i="9"/>
  <c r="C20" i="1"/>
  <c r="C303" i="4"/>
  <c r="O293" i="1"/>
  <c r="C306" i="4"/>
  <c r="I9" i="9"/>
  <c r="O296" i="1"/>
  <c r="C313" i="4"/>
  <c r="I43" i="9"/>
  <c r="O303" i="1"/>
  <c r="C316" i="4"/>
  <c r="I23" i="9"/>
  <c r="O306" i="1"/>
  <c r="C14" i="8"/>
  <c r="B14" i="8"/>
  <c r="C209" i="2"/>
  <c r="C213" i="2"/>
  <c r="F14" i="8"/>
  <c r="C352" i="4"/>
  <c r="C353" i="4"/>
  <c r="C355" i="4"/>
  <c r="C35" i="1"/>
  <c r="C361" i="4"/>
  <c r="C363" i="4"/>
  <c r="C367" i="4"/>
  <c r="C369" i="4"/>
  <c r="C371" i="4"/>
  <c r="E15" i="8"/>
  <c r="C251" i="2"/>
  <c r="C419" i="4"/>
  <c r="I11" i="9"/>
  <c r="C249" i="2"/>
  <c r="D15" i="8"/>
  <c r="D16" i="8"/>
  <c r="C424" i="4"/>
  <c r="M16" i="9"/>
  <c r="C492" i="4"/>
  <c r="C496" i="4"/>
  <c r="C349" i="4"/>
  <c r="D367" i="2"/>
  <c r="E367" i="2"/>
  <c r="X47" i="5"/>
  <c r="C640" i="4"/>
  <c r="M31" i="9"/>
  <c r="C376" i="4"/>
  <c r="D257" i="2"/>
  <c r="E257" i="2"/>
  <c r="E40" i="9"/>
  <c r="C44" i="1"/>
  <c r="C26" i="1"/>
  <c r="C365" i="4"/>
  <c r="I36" i="9"/>
  <c r="I32" i="9"/>
  <c r="P343" i="5"/>
  <c r="B577" i="5"/>
  <c r="E19" i="8"/>
  <c r="C329" i="2"/>
  <c r="G153" i="3"/>
  <c r="J115" i="3"/>
  <c r="C107" i="4"/>
  <c r="E32" i="9"/>
  <c r="C153" i="4"/>
  <c r="G138" i="1"/>
  <c r="G8" i="1"/>
  <c r="J37" i="3"/>
  <c r="K26" i="3"/>
  <c r="L26" i="3"/>
  <c r="C90" i="4"/>
  <c r="C179" i="4"/>
  <c r="M8" i="9"/>
  <c r="D258" i="2"/>
  <c r="E258" i="2"/>
  <c r="I19" i="8"/>
  <c r="C333" i="2"/>
  <c r="C564" i="4"/>
  <c r="C373" i="2"/>
  <c r="I20" i="8"/>
  <c r="C10" i="8"/>
  <c r="C129" i="2"/>
  <c r="C233" i="4"/>
  <c r="E19" i="9"/>
  <c r="C235" i="4"/>
  <c r="C248" i="4"/>
  <c r="I37" i="9"/>
  <c r="O301" i="1"/>
  <c r="C311" i="4"/>
  <c r="C317" i="4"/>
  <c r="O307" i="1"/>
  <c r="L14" i="8"/>
  <c r="C219" i="2"/>
  <c r="C356" i="4"/>
  <c r="C360" i="4"/>
  <c r="C372" i="4"/>
  <c r="C385" i="4"/>
  <c r="D335" i="2"/>
  <c r="E335" i="2"/>
  <c r="D170" i="2"/>
  <c r="E170" i="2"/>
  <c r="K22" i="3"/>
  <c r="L22" i="3"/>
  <c r="N169" i="3"/>
  <c r="J203" i="1"/>
  <c r="J8" i="1"/>
  <c r="C207" i="1"/>
  <c r="AB285" i="5"/>
  <c r="B47" i="5"/>
  <c r="B50" i="5"/>
  <c r="P51" i="5"/>
  <c r="M403" i="5"/>
  <c r="B108" i="5"/>
  <c r="B109" i="5"/>
  <c r="C150" i="4"/>
  <c r="B167" i="5"/>
  <c r="G167" i="5"/>
  <c r="E14" i="9"/>
  <c r="C84" i="4"/>
  <c r="C98" i="4"/>
  <c r="C33" i="1"/>
  <c r="C154" i="4"/>
  <c r="K73" i="1"/>
  <c r="C79" i="4"/>
  <c r="G73" i="1"/>
  <c r="C98" i="2"/>
  <c r="K9" i="8"/>
  <c r="E30" i="9"/>
  <c r="C171" i="4"/>
  <c r="C89" i="4"/>
  <c r="C148" i="4"/>
  <c r="L73" i="1"/>
  <c r="E44" i="9"/>
  <c r="C109" i="4"/>
  <c r="C164" i="4"/>
  <c r="C175" i="4"/>
  <c r="C179" i="2"/>
  <c r="L13" i="8"/>
  <c r="L16" i="8"/>
  <c r="H15" i="8"/>
  <c r="C254" i="2"/>
  <c r="B462" i="5"/>
  <c r="C337" i="2"/>
  <c r="M19" i="8"/>
  <c r="M21" i="8"/>
  <c r="G20" i="8"/>
  <c r="G21" i="8"/>
  <c r="C371" i="2"/>
  <c r="C175" i="2"/>
  <c r="H13" i="8"/>
  <c r="H19" i="8"/>
  <c r="H21" i="8"/>
  <c r="C332" i="2"/>
  <c r="C19" i="8"/>
  <c r="B19" i="8"/>
  <c r="C326" i="2"/>
  <c r="C558" i="4"/>
  <c r="M38" i="9"/>
  <c r="C560" i="4"/>
  <c r="C563" i="4"/>
  <c r="C294" i="2"/>
  <c r="I18" i="8"/>
  <c r="D368" i="2"/>
  <c r="E368" i="2"/>
  <c r="C212" i="4"/>
  <c r="C203" i="1"/>
  <c r="O220" i="1"/>
  <c r="M8" i="1"/>
  <c r="C224" i="4"/>
  <c r="C227" i="4"/>
  <c r="O219" i="1"/>
  <c r="C130" i="2"/>
  <c r="D10" i="8"/>
  <c r="C230" i="4"/>
  <c r="C232" i="4"/>
  <c r="C13" i="8"/>
  <c r="C169" i="2"/>
  <c r="M13" i="8"/>
  <c r="C180" i="2"/>
  <c r="C172" i="2"/>
  <c r="E13" i="8"/>
  <c r="I12" i="9"/>
  <c r="C284" i="4"/>
  <c r="O274" i="1"/>
  <c r="C285" i="4"/>
  <c r="O275" i="1"/>
  <c r="C25" i="1"/>
  <c r="I28" i="9"/>
  <c r="C298" i="4"/>
  <c r="O288" i="1"/>
  <c r="C302" i="4"/>
  <c r="I40" i="9"/>
  <c r="O292" i="1"/>
  <c r="C304" i="4"/>
  <c r="O294" i="1"/>
  <c r="I41" i="9"/>
  <c r="C307" i="4"/>
  <c r="I30" i="9"/>
  <c r="O297" i="1"/>
  <c r="I42" i="9"/>
  <c r="C309" i="4"/>
  <c r="O299" i="1"/>
  <c r="C38" i="1"/>
  <c r="I44" i="9"/>
  <c r="C314" i="4"/>
  <c r="O304" i="1"/>
  <c r="C335" i="1"/>
  <c r="O338" i="1"/>
  <c r="C348" i="4"/>
  <c r="C215" i="2"/>
  <c r="H14" i="8"/>
  <c r="C351" i="4"/>
  <c r="C13" i="1"/>
  <c r="C357" i="4"/>
  <c r="C359" i="4"/>
  <c r="I15" i="9"/>
  <c r="C364" i="4"/>
  <c r="C374" i="4"/>
  <c r="C252" i="2"/>
  <c r="F15" i="8"/>
  <c r="D253" i="2"/>
  <c r="E253" i="2"/>
  <c r="C422" i="4"/>
  <c r="D298" i="2"/>
  <c r="E298" i="2"/>
  <c r="M34" i="9"/>
  <c r="C495" i="4"/>
  <c r="C287" i="2"/>
  <c r="C18" i="8"/>
  <c r="C212" i="2"/>
  <c r="E14" i="8"/>
  <c r="M20" i="8"/>
  <c r="C377" i="2"/>
  <c r="V49" i="5"/>
  <c r="J28" i="3"/>
  <c r="K39" i="3"/>
  <c r="L39" i="3"/>
  <c r="E43" i="9"/>
  <c r="C108" i="4"/>
  <c r="C156" i="4"/>
  <c r="C158" i="4"/>
  <c r="N450" i="3"/>
  <c r="N455" i="3"/>
  <c r="N431" i="3"/>
  <c r="N429" i="3"/>
  <c r="N445" i="3"/>
  <c r="N452" i="3"/>
  <c r="N461" i="3"/>
  <c r="N433" i="3"/>
  <c r="N449" i="3"/>
  <c r="N448" i="3"/>
  <c r="N443" i="3"/>
  <c r="N460" i="3"/>
  <c r="N436" i="3"/>
  <c r="N426" i="3"/>
  <c r="N456" i="3"/>
  <c r="N457" i="3"/>
  <c r="N434" i="3"/>
  <c r="K464" i="3"/>
  <c r="L464" i="3"/>
  <c r="N447" i="3"/>
  <c r="N454" i="3"/>
  <c r="N458" i="3"/>
  <c r="N437" i="3"/>
  <c r="N432" i="3"/>
  <c r="N446" i="3"/>
  <c r="N435" i="3"/>
  <c r="N462" i="3"/>
  <c r="N430" i="3"/>
  <c r="N459" i="3"/>
  <c r="N463" i="3"/>
  <c r="N441" i="3"/>
  <c r="N453" i="3"/>
  <c r="M102" i="3"/>
  <c r="N275" i="3"/>
  <c r="N307" i="3"/>
  <c r="N293" i="3"/>
  <c r="N270" i="3"/>
  <c r="N282" i="3"/>
  <c r="N304" i="3"/>
  <c r="N299" i="3"/>
  <c r="N297" i="3"/>
  <c r="N301" i="3"/>
  <c r="N290" i="3"/>
  <c r="N283" i="3"/>
  <c r="N300" i="3"/>
  <c r="N288" i="3"/>
  <c r="N287" i="3"/>
  <c r="N306" i="3"/>
  <c r="N277" i="3"/>
  <c r="N302" i="3"/>
  <c r="N285" i="3"/>
  <c r="N292" i="3"/>
  <c r="N291" i="3"/>
  <c r="N272" i="3"/>
  <c r="N289" i="3"/>
  <c r="N294" i="3"/>
  <c r="N274" i="3"/>
  <c r="N276" i="3"/>
  <c r="N296" i="3"/>
  <c r="N278" i="3"/>
  <c r="N303" i="3"/>
  <c r="N286" i="3"/>
  <c r="N305" i="3"/>
  <c r="N280" i="3"/>
  <c r="K308" i="3"/>
  <c r="L308" i="3"/>
  <c r="M338" i="3"/>
  <c r="M341" i="3"/>
  <c r="M337" i="3"/>
  <c r="M342" i="3"/>
  <c r="M347" i="3"/>
  <c r="M325" i="3"/>
  <c r="M343" i="3"/>
  <c r="M340" i="3"/>
  <c r="M356" i="3"/>
  <c r="M327" i="3"/>
  <c r="M331" i="3"/>
  <c r="M328" i="3"/>
  <c r="M359" i="3"/>
  <c r="M322" i="3"/>
  <c r="M353" i="3"/>
  <c r="M345" i="3"/>
  <c r="M326" i="3"/>
  <c r="M358" i="3"/>
  <c r="M357" i="3"/>
  <c r="M336" i="3"/>
  <c r="M330" i="3"/>
  <c r="M334" i="3"/>
  <c r="M349" i="3"/>
  <c r="M346" i="3"/>
  <c r="M354" i="3"/>
  <c r="M329" i="3"/>
  <c r="M332" i="3"/>
  <c r="M324" i="3"/>
  <c r="M350" i="3"/>
  <c r="M335" i="3"/>
  <c r="M344" i="3"/>
  <c r="M339" i="3"/>
  <c r="M333" i="3"/>
  <c r="M323" i="3"/>
  <c r="M355" i="3"/>
  <c r="M351" i="3"/>
  <c r="M348" i="3"/>
  <c r="M510" i="3"/>
  <c r="M496" i="3"/>
  <c r="M483" i="3"/>
  <c r="M487" i="3"/>
  <c r="M480" i="3"/>
  <c r="M513" i="3"/>
  <c r="M495" i="3"/>
  <c r="M501" i="3"/>
  <c r="M508" i="3"/>
  <c r="M500" i="3"/>
  <c r="M502" i="3"/>
  <c r="M492" i="3"/>
  <c r="M491" i="3"/>
  <c r="M497" i="3"/>
  <c r="M490" i="3"/>
  <c r="M485" i="3"/>
  <c r="M505" i="3"/>
  <c r="M478" i="3"/>
  <c r="M488" i="3"/>
  <c r="M515" i="3"/>
  <c r="M494" i="3"/>
  <c r="M499" i="3"/>
  <c r="M514" i="3"/>
  <c r="M481" i="3"/>
  <c r="M482" i="3"/>
  <c r="M504" i="3"/>
  <c r="M509" i="3"/>
  <c r="M511" i="3"/>
  <c r="M512" i="3"/>
  <c r="M486" i="3"/>
  <c r="M507" i="3"/>
  <c r="M498" i="3"/>
  <c r="M489" i="3"/>
  <c r="M503" i="3"/>
  <c r="M506" i="3"/>
  <c r="N337" i="3"/>
  <c r="N344" i="3"/>
  <c r="N359" i="3"/>
  <c r="N326" i="3"/>
  <c r="N349" i="3"/>
  <c r="N348" i="3"/>
  <c r="N327" i="3"/>
  <c r="N330" i="3"/>
  <c r="N345" i="3"/>
  <c r="N346" i="3"/>
  <c r="N336" i="3"/>
  <c r="N354" i="3"/>
  <c r="N350" i="3"/>
  <c r="N325" i="3"/>
  <c r="N358" i="3"/>
  <c r="N339" i="3"/>
  <c r="N324" i="3"/>
  <c r="N338" i="3"/>
  <c r="N357" i="3"/>
  <c r="N332" i="3"/>
  <c r="N335" i="3"/>
  <c r="N340" i="3"/>
  <c r="N351" i="3"/>
  <c r="N322" i="3"/>
  <c r="K360" i="3"/>
  <c r="L360" i="3"/>
  <c r="N333" i="3"/>
  <c r="N343" i="3"/>
  <c r="N355" i="3"/>
  <c r="N440" i="3"/>
  <c r="N279" i="3"/>
  <c r="N342" i="3"/>
  <c r="N331" i="3"/>
  <c r="N356" i="3"/>
  <c r="K44" i="3"/>
  <c r="L44" i="3"/>
  <c r="N329" i="3"/>
  <c r="N284" i="3"/>
  <c r="N428" i="3"/>
  <c r="L479" i="3"/>
  <c r="K516" i="3"/>
  <c r="L516" i="3"/>
  <c r="N281" i="3"/>
  <c r="N341" i="3"/>
  <c r="N451" i="3"/>
  <c r="M285" i="3"/>
  <c r="M296" i="3"/>
  <c r="M295" i="3"/>
  <c r="M287" i="3"/>
  <c r="M303" i="3"/>
  <c r="M291" i="3"/>
  <c r="M280" i="3"/>
  <c r="M292" i="3"/>
  <c r="M284" i="3"/>
  <c r="M275" i="3"/>
  <c r="M302" i="3"/>
  <c r="M288" i="3"/>
  <c r="M286" i="3"/>
  <c r="M306" i="3"/>
  <c r="M278" i="3"/>
  <c r="M271" i="3"/>
  <c r="M270" i="3"/>
  <c r="M307" i="3"/>
  <c r="M274" i="3"/>
  <c r="M300" i="3"/>
  <c r="M298" i="3"/>
  <c r="M301" i="3"/>
  <c r="M305" i="3"/>
  <c r="M281" i="3"/>
  <c r="M289" i="3"/>
  <c r="M293" i="3"/>
  <c r="M272" i="3"/>
  <c r="M282" i="3"/>
  <c r="M283" i="3"/>
  <c r="M277" i="3"/>
  <c r="M290" i="3"/>
  <c r="M297" i="3"/>
  <c r="M279" i="3"/>
  <c r="M304" i="3"/>
  <c r="M273" i="3"/>
  <c r="M299" i="3"/>
  <c r="N242" i="3"/>
  <c r="N250" i="3"/>
  <c r="N244" i="3"/>
  <c r="N233" i="3"/>
  <c r="N254" i="3"/>
  <c r="N251" i="3"/>
  <c r="N237" i="3"/>
  <c r="N241" i="3"/>
  <c r="N236" i="3"/>
  <c r="N235" i="3"/>
  <c r="N227" i="3"/>
  <c r="N229" i="3"/>
  <c r="N252" i="3"/>
  <c r="N238" i="3"/>
  <c r="N231" i="3"/>
  <c r="N225" i="3"/>
  <c r="N245" i="3"/>
  <c r="N223" i="3"/>
  <c r="N253" i="3"/>
  <c r="N228" i="3"/>
  <c r="N221" i="3"/>
  <c r="N226" i="3"/>
  <c r="N219" i="3"/>
  <c r="N220" i="3"/>
  <c r="N243" i="3"/>
  <c r="N218" i="3"/>
  <c r="K256" i="3"/>
  <c r="L256" i="3"/>
  <c r="N230" i="3"/>
  <c r="N222" i="3"/>
  <c r="N323" i="3"/>
  <c r="M493" i="3"/>
  <c r="M484" i="3"/>
  <c r="M205" i="3"/>
  <c r="N224" i="3"/>
  <c r="N444" i="3"/>
  <c r="N273" i="3"/>
  <c r="N442" i="3"/>
  <c r="M464" i="3"/>
  <c r="N255" i="3"/>
  <c r="N507" i="3"/>
  <c r="N501" i="3"/>
  <c r="N478" i="3"/>
  <c r="N484" i="3"/>
  <c r="N500" i="3"/>
  <c r="N498" i="3"/>
  <c r="N488" i="3"/>
  <c r="N491" i="3"/>
  <c r="N495" i="3"/>
  <c r="N485" i="3"/>
  <c r="N492" i="3"/>
  <c r="N490" i="3"/>
  <c r="N493" i="3"/>
  <c r="N497" i="3"/>
  <c r="N512" i="3"/>
  <c r="N503" i="3"/>
  <c r="N513" i="3"/>
  <c r="N481" i="3"/>
  <c r="N506" i="3"/>
  <c r="N496" i="3"/>
  <c r="N489" i="3"/>
  <c r="N510" i="3"/>
  <c r="N486" i="3"/>
  <c r="N483" i="3"/>
  <c r="N482" i="3"/>
  <c r="N487" i="3"/>
  <c r="N504" i="3"/>
  <c r="N511" i="3"/>
  <c r="N494" i="3"/>
  <c r="N232" i="3"/>
  <c r="N298" i="3"/>
  <c r="N347" i="3"/>
  <c r="N403" i="3"/>
  <c r="N378" i="3"/>
  <c r="N396" i="3"/>
  <c r="N408" i="3"/>
  <c r="N384" i="3"/>
  <c r="N406" i="3"/>
  <c r="N381" i="3"/>
  <c r="N401" i="3"/>
  <c r="N404" i="3"/>
  <c r="N377" i="3"/>
  <c r="N380" i="3"/>
  <c r="N385" i="3"/>
  <c r="N399" i="3"/>
  <c r="N395" i="3"/>
  <c r="N374" i="3"/>
  <c r="N411" i="3"/>
  <c r="N379" i="3"/>
  <c r="K412" i="3"/>
  <c r="L412" i="3"/>
  <c r="N386" i="3"/>
  <c r="N398" i="3"/>
  <c r="N391" i="3"/>
  <c r="N409" i="3"/>
  <c r="N383" i="3"/>
  <c r="N375" i="3"/>
  <c r="N405" i="3"/>
  <c r="N388" i="3"/>
  <c r="N389" i="3"/>
  <c r="N410" i="3"/>
  <c r="N439" i="3"/>
  <c r="M276" i="3"/>
  <c r="F47" i="3"/>
  <c r="M45" i="3"/>
  <c r="M653" i="3"/>
  <c r="M659" i="3"/>
  <c r="N631" i="3"/>
  <c r="N669" i="3"/>
  <c r="N634" i="3"/>
  <c r="N635" i="3"/>
  <c r="N638" i="3"/>
  <c r="N639" i="3"/>
  <c r="N642" i="3"/>
  <c r="N643" i="3"/>
  <c r="N646" i="3"/>
  <c r="N647" i="3"/>
  <c r="N650" i="3"/>
  <c r="N651" i="3"/>
  <c r="N654" i="3"/>
  <c r="N655" i="3"/>
  <c r="N658" i="3"/>
  <c r="N659" i="3"/>
  <c r="N667" i="3"/>
  <c r="N664" i="3"/>
  <c r="M632" i="3"/>
  <c r="M638" i="3"/>
  <c r="M644" i="3"/>
  <c r="M652" i="3"/>
  <c r="M663" i="3"/>
  <c r="M631" i="3"/>
  <c r="M669" i="3"/>
  <c r="M633" i="3"/>
  <c r="M635" i="3"/>
  <c r="M637" i="3"/>
  <c r="M639" i="3"/>
  <c r="M641" i="3"/>
  <c r="M643" i="3"/>
  <c r="M645" i="3"/>
  <c r="M647" i="3"/>
  <c r="M649" i="3"/>
  <c r="M636" i="3"/>
  <c r="M648" i="3"/>
  <c r="M664" i="3"/>
  <c r="M668" i="3"/>
  <c r="M634" i="3"/>
  <c r="M640" i="3"/>
  <c r="M642" i="3"/>
  <c r="M646" i="3"/>
  <c r="M650" i="3"/>
  <c r="M654" i="3"/>
  <c r="M656" i="3"/>
  <c r="M658" i="3"/>
  <c r="M660" i="3"/>
  <c r="M667" i="3"/>
  <c r="M661" i="3"/>
  <c r="M651" i="3"/>
  <c r="M666" i="3"/>
  <c r="M12" i="3"/>
  <c r="M29" i="3"/>
  <c r="M42" i="3"/>
  <c r="M37" i="3"/>
  <c r="M30" i="3"/>
  <c r="M531" i="3"/>
  <c r="M536" i="3"/>
  <c r="M541" i="3"/>
  <c r="M549" i="3"/>
  <c r="M553" i="3"/>
  <c r="M555" i="3"/>
  <c r="M556" i="3"/>
  <c r="M560" i="3"/>
  <c r="M564" i="3"/>
  <c r="M534" i="3"/>
  <c r="M540" i="3"/>
  <c r="M544" i="3"/>
  <c r="M548" i="3"/>
  <c r="M552" i="3"/>
  <c r="M559" i="3"/>
  <c r="M563" i="3"/>
  <c r="M530" i="3"/>
  <c r="M532" i="3"/>
  <c r="M533" i="3"/>
  <c r="M537" i="3"/>
  <c r="M538" i="3"/>
  <c r="M539" i="3"/>
  <c r="M542" i="3"/>
  <c r="M543" i="3"/>
  <c r="M546" i="3"/>
  <c r="M547" i="3"/>
  <c r="M551" i="3"/>
  <c r="M558" i="3"/>
  <c r="M562" i="3"/>
  <c r="M566" i="3"/>
  <c r="K567" i="3"/>
  <c r="L567" i="3"/>
  <c r="M535" i="3"/>
  <c r="M545" i="3"/>
  <c r="M550" i="3"/>
  <c r="M554" i="3"/>
  <c r="M557" i="3"/>
  <c r="M561" i="3"/>
  <c r="M565" i="3"/>
  <c r="M529" i="3"/>
  <c r="R40" i="9"/>
  <c r="R24" i="9"/>
  <c r="K37" i="3"/>
  <c r="L37" i="3"/>
  <c r="K12" i="3"/>
  <c r="L12" i="3"/>
  <c r="K38" i="3"/>
  <c r="L38" i="3"/>
  <c r="K17" i="3"/>
  <c r="L17" i="3"/>
  <c r="K20" i="3"/>
  <c r="L20" i="3"/>
  <c r="K28" i="3"/>
  <c r="L28" i="3"/>
  <c r="N567" i="3"/>
  <c r="R43" i="9"/>
  <c r="R30" i="9"/>
  <c r="R28" i="9"/>
  <c r="R42" i="9"/>
  <c r="P724" i="4"/>
  <c r="M18" i="3"/>
  <c r="M11" i="3"/>
  <c r="M10" i="3"/>
  <c r="M19" i="3"/>
  <c r="M31" i="3"/>
  <c r="H47" i="3"/>
  <c r="F8" i="1"/>
  <c r="P712" i="4"/>
  <c r="P707" i="4"/>
  <c r="P717" i="4"/>
  <c r="D417" i="2"/>
  <c r="E417" i="2"/>
  <c r="C419" i="2"/>
  <c r="P716" i="4"/>
  <c r="K8" i="1"/>
  <c r="P715" i="4"/>
  <c r="P720" i="4"/>
  <c r="P721" i="4"/>
  <c r="P711" i="4"/>
  <c r="P722" i="4"/>
  <c r="P700" i="4"/>
  <c r="P725" i="4"/>
  <c r="P698" i="4"/>
  <c r="P704" i="4"/>
  <c r="P691" i="4"/>
  <c r="P718" i="4"/>
  <c r="P709" i="4"/>
  <c r="P723" i="4"/>
  <c r="P699" i="4"/>
  <c r="P710" i="4"/>
  <c r="P705" i="4"/>
  <c r="P695" i="4"/>
  <c r="P702" i="4"/>
  <c r="P703" i="4"/>
  <c r="P719" i="4"/>
  <c r="P713" i="4"/>
  <c r="P693" i="4"/>
  <c r="P726" i="4"/>
  <c r="P690" i="4"/>
  <c r="P696" i="4"/>
  <c r="P689" i="4"/>
  <c r="P706" i="4"/>
  <c r="P708" i="4"/>
  <c r="P697" i="4"/>
  <c r="P701" i="4"/>
  <c r="P694" i="4"/>
  <c r="P692" i="4"/>
  <c r="O664" i="1"/>
  <c r="N666" i="3"/>
  <c r="N665" i="3"/>
  <c r="N663" i="3"/>
  <c r="N657" i="3"/>
  <c r="N653" i="3"/>
  <c r="N649" i="3"/>
  <c r="N645" i="3"/>
  <c r="N641" i="3"/>
  <c r="N637" i="3"/>
  <c r="N633" i="3"/>
  <c r="N588" i="3"/>
  <c r="N668" i="3"/>
  <c r="N660" i="3"/>
  <c r="N656" i="3"/>
  <c r="N652" i="3"/>
  <c r="N648" i="3"/>
  <c r="N644" i="3"/>
  <c r="N640" i="3"/>
  <c r="N636" i="3"/>
  <c r="N632" i="3"/>
  <c r="N661" i="3"/>
  <c r="K618" i="3"/>
  <c r="L618" i="3"/>
  <c r="N583" i="3"/>
  <c r="N587" i="3"/>
  <c r="N591" i="3"/>
  <c r="N595" i="3"/>
  <c r="N599" i="3"/>
  <c r="N603" i="3"/>
  <c r="N607" i="3"/>
  <c r="N611" i="3"/>
  <c r="N615" i="3"/>
  <c r="N580" i="3"/>
  <c r="N618" i="3"/>
  <c r="N592" i="3"/>
  <c r="N600" i="3"/>
  <c r="N616" i="3"/>
  <c r="N597" i="3"/>
  <c r="N605" i="3"/>
  <c r="N613" i="3"/>
  <c r="N604" i="3"/>
  <c r="N612" i="3"/>
  <c r="N581" i="3"/>
  <c r="N585" i="3"/>
  <c r="N593" i="3"/>
  <c r="N601" i="3"/>
  <c r="N609" i="3"/>
  <c r="N617" i="3"/>
  <c r="N582" i="3"/>
  <c r="N590" i="3"/>
  <c r="N594" i="3"/>
  <c r="N602" i="3"/>
  <c r="N614" i="3"/>
  <c r="N589" i="3"/>
  <c r="N586" i="3"/>
  <c r="N598" i="3"/>
  <c r="N606" i="3"/>
  <c r="N610" i="3"/>
  <c r="N608" i="3"/>
  <c r="N596" i="3"/>
  <c r="O171" i="1"/>
  <c r="O147" i="1"/>
  <c r="O160" i="1"/>
  <c r="O173" i="1"/>
  <c r="O152" i="1"/>
  <c r="O163" i="1"/>
  <c r="O142" i="1"/>
  <c r="O164" i="1"/>
  <c r="O168" i="1"/>
  <c r="O155" i="1"/>
  <c r="O156" i="1"/>
  <c r="O139" i="1"/>
  <c r="O175" i="1"/>
  <c r="O162" i="1"/>
  <c r="O158" i="1"/>
  <c r="O150" i="1"/>
  <c r="O161" i="1"/>
  <c r="O151" i="1"/>
  <c r="O153" i="1"/>
  <c r="O144" i="1"/>
  <c r="O169" i="1"/>
  <c r="O146" i="1"/>
  <c r="O165" i="1"/>
  <c r="O167" i="1"/>
  <c r="O141" i="1"/>
  <c r="O174" i="1"/>
  <c r="O145" i="1"/>
  <c r="O149" i="1"/>
  <c r="O166" i="1"/>
  <c r="O170" i="1"/>
  <c r="O172" i="1"/>
  <c r="O154" i="1"/>
  <c r="O176" i="1"/>
  <c r="O148" i="1"/>
  <c r="O143" i="1"/>
  <c r="O159" i="1"/>
  <c r="O157" i="1"/>
  <c r="C21" i="8"/>
  <c r="B18" i="8"/>
  <c r="B21" i="8"/>
  <c r="O345" i="1"/>
  <c r="D215" i="2"/>
  <c r="E215" i="2"/>
  <c r="B13" i="8"/>
  <c r="C16" i="8"/>
  <c r="D175" i="2"/>
  <c r="E175" i="2"/>
  <c r="O360" i="1"/>
  <c r="F9" i="8"/>
  <c r="C93" i="2"/>
  <c r="AH578" i="5"/>
  <c r="G578" i="5"/>
  <c r="J578" i="5"/>
  <c r="S578" i="5"/>
  <c r="M578" i="5"/>
  <c r="P578" i="5"/>
  <c r="AB578" i="5"/>
  <c r="AE578" i="5"/>
  <c r="Y578" i="5"/>
  <c r="V578" i="5"/>
  <c r="D578" i="5"/>
  <c r="O337" i="1"/>
  <c r="O355" i="1"/>
  <c r="O343" i="1"/>
  <c r="R36" i="9"/>
  <c r="E8" i="9"/>
  <c r="D59" i="2"/>
  <c r="E59" i="2"/>
  <c r="B15" i="8"/>
  <c r="D374" i="2"/>
  <c r="E374" i="2"/>
  <c r="D220" i="2"/>
  <c r="E220" i="2"/>
  <c r="D139" i="2"/>
  <c r="E139" i="2"/>
  <c r="D330" i="2"/>
  <c r="E330" i="2"/>
  <c r="D287" i="2"/>
  <c r="E287" i="2"/>
  <c r="C289" i="2"/>
  <c r="D252" i="2"/>
  <c r="E252" i="2"/>
  <c r="O362" i="1"/>
  <c r="O347" i="1"/>
  <c r="O339" i="1"/>
  <c r="O336" i="1"/>
  <c r="P284" i="4"/>
  <c r="D180" i="2"/>
  <c r="E180" i="2"/>
  <c r="O222" i="1"/>
  <c r="D130" i="2"/>
  <c r="E130" i="2"/>
  <c r="O216" i="1"/>
  <c r="O204" i="1"/>
  <c r="D332" i="2"/>
  <c r="E332" i="2"/>
  <c r="D371" i="2"/>
  <c r="E371" i="2"/>
  <c r="D179" i="2"/>
  <c r="E179" i="2"/>
  <c r="E25" i="9"/>
  <c r="M110" i="5"/>
  <c r="P110" i="5"/>
  <c r="Y110" i="5"/>
  <c r="D110" i="5"/>
  <c r="AH110" i="5"/>
  <c r="V110" i="5"/>
  <c r="J110" i="5"/>
  <c r="AB110" i="5"/>
  <c r="AB51" i="5"/>
  <c r="C136" i="2"/>
  <c r="I10" i="8"/>
  <c r="O373" i="1"/>
  <c r="D219" i="2"/>
  <c r="E219" i="2"/>
  <c r="P317" i="4"/>
  <c r="O227" i="1"/>
  <c r="O225" i="1"/>
  <c r="E20" i="9"/>
  <c r="R32" i="9"/>
  <c r="B576" i="5"/>
  <c r="P640" i="4"/>
  <c r="M26" i="9"/>
  <c r="O408" i="1"/>
  <c r="D249" i="2"/>
  <c r="E249" i="2"/>
  <c r="O351" i="1"/>
  <c r="O341" i="1"/>
  <c r="P291" i="4"/>
  <c r="D178" i="2"/>
  <c r="E178" i="2"/>
  <c r="D132" i="2"/>
  <c r="E132" i="2"/>
  <c r="C9" i="1"/>
  <c r="D336" i="2"/>
  <c r="E336" i="2"/>
  <c r="D11" i="8"/>
  <c r="D28" i="8"/>
  <c r="R26" i="9"/>
  <c r="D137" i="2"/>
  <c r="E137" i="2"/>
  <c r="E11" i="9"/>
  <c r="R11" i="9"/>
  <c r="C77" i="4"/>
  <c r="O76" i="1"/>
  <c r="C73" i="1"/>
  <c r="M28" i="8"/>
  <c r="J9" i="8"/>
  <c r="C97" i="2"/>
  <c r="D94" i="2"/>
  <c r="E94" i="2"/>
  <c r="N295" i="3"/>
  <c r="N271" i="3"/>
  <c r="M14" i="9"/>
  <c r="D248" i="2"/>
  <c r="E248" i="2"/>
  <c r="C250" i="2"/>
  <c r="O350" i="1"/>
  <c r="P489" i="4"/>
  <c r="C523" i="4"/>
  <c r="D52" i="2"/>
  <c r="E52" i="2"/>
  <c r="E34" i="9"/>
  <c r="C625" i="4"/>
  <c r="O603" i="1"/>
  <c r="L46" i="9"/>
  <c r="C598" i="1"/>
  <c r="D291" i="2"/>
  <c r="E291" i="2"/>
  <c r="O404" i="1"/>
  <c r="C455" i="4"/>
  <c r="P421" i="4"/>
  <c r="O361" i="1"/>
  <c r="O354" i="1"/>
  <c r="O346" i="1"/>
  <c r="D216" i="2"/>
  <c r="E216" i="2"/>
  <c r="D210" i="2"/>
  <c r="E210" i="2"/>
  <c r="I19" i="9"/>
  <c r="R19" i="9"/>
  <c r="I25" i="9"/>
  <c r="I14" i="9"/>
  <c r="I10" i="9"/>
  <c r="C213" i="4"/>
  <c r="D46" i="9"/>
  <c r="O205" i="1"/>
  <c r="D334" i="2"/>
  <c r="E334" i="2"/>
  <c r="O409" i="1"/>
  <c r="P632" i="4"/>
  <c r="E23" i="9"/>
  <c r="R23" i="9"/>
  <c r="R38" i="9"/>
  <c r="C15" i="2"/>
  <c r="D56" i="2"/>
  <c r="E56" i="2"/>
  <c r="C14" i="2"/>
  <c r="D55" i="2"/>
  <c r="E55" i="2"/>
  <c r="D173" i="2"/>
  <c r="E173" i="2"/>
  <c r="D259" i="2"/>
  <c r="E259" i="2"/>
  <c r="I21" i="9"/>
  <c r="I8" i="9"/>
  <c r="F46" i="9"/>
  <c r="D133" i="2"/>
  <c r="E133" i="2"/>
  <c r="P351" i="4"/>
  <c r="C57" i="2"/>
  <c r="J8" i="8"/>
  <c r="J11" i="8"/>
  <c r="J153" i="3"/>
  <c r="K115" i="3"/>
  <c r="L115" i="3"/>
  <c r="B49" i="5"/>
  <c r="O364" i="1"/>
  <c r="P496" i="4"/>
  <c r="O359" i="1"/>
  <c r="P353" i="4"/>
  <c r="P649" i="4"/>
  <c r="C19" i="2"/>
  <c r="D60" i="2"/>
  <c r="E60" i="2"/>
  <c r="O470" i="1"/>
  <c r="O490" i="1"/>
  <c r="O488" i="1"/>
  <c r="O472" i="1"/>
  <c r="O491" i="1"/>
  <c r="O487" i="1"/>
  <c r="O492" i="1"/>
  <c r="O482" i="1"/>
  <c r="O469" i="1"/>
  <c r="O494" i="1"/>
  <c r="O495" i="1"/>
  <c r="O486" i="1"/>
  <c r="O468" i="1"/>
  <c r="O493" i="1"/>
  <c r="O496" i="1"/>
  <c r="O480" i="1"/>
  <c r="O498" i="1"/>
  <c r="O503" i="1"/>
  <c r="O489" i="1"/>
  <c r="O504" i="1"/>
  <c r="O485" i="1"/>
  <c r="O500" i="1"/>
  <c r="O484" i="1"/>
  <c r="O481" i="1"/>
  <c r="O483" i="1"/>
  <c r="O502" i="1"/>
  <c r="O479" i="1"/>
  <c r="O501" i="1"/>
  <c r="O497" i="1"/>
  <c r="O499" i="1"/>
  <c r="O473" i="1"/>
  <c r="O467" i="1"/>
  <c r="O475" i="1"/>
  <c r="C376" i="2"/>
  <c r="L20" i="8"/>
  <c r="L21" i="8"/>
  <c r="D297" i="2"/>
  <c r="E297" i="2"/>
  <c r="P370" i="4"/>
  <c r="D140" i="2"/>
  <c r="E140" i="2"/>
  <c r="B20" i="8"/>
  <c r="D90" i="2"/>
  <c r="E90" i="2"/>
  <c r="D89" i="2"/>
  <c r="E89" i="2"/>
  <c r="C91" i="2"/>
  <c r="J51" i="5"/>
  <c r="P495" i="4"/>
  <c r="O352" i="1"/>
  <c r="P359" i="4"/>
  <c r="C386" i="4"/>
  <c r="P365" i="4"/>
  <c r="P314" i="4"/>
  <c r="P285" i="4"/>
  <c r="M16" i="8"/>
  <c r="O213" i="1"/>
  <c r="O234" i="1"/>
  <c r="O214" i="1"/>
  <c r="O209" i="1"/>
  <c r="O236" i="1"/>
  <c r="O231" i="1"/>
  <c r="O210" i="1"/>
  <c r="O208" i="1"/>
  <c r="O237" i="1"/>
  <c r="O215" i="1"/>
  <c r="O230" i="1"/>
  <c r="O221" i="1"/>
  <c r="O226" i="1"/>
  <c r="O232" i="1"/>
  <c r="O211" i="1"/>
  <c r="O239" i="1"/>
  <c r="O206" i="1"/>
  <c r="O212" i="1"/>
  <c r="O235" i="1"/>
  <c r="O238" i="1"/>
  <c r="O233" i="1"/>
  <c r="D254" i="2"/>
  <c r="E254" i="2"/>
  <c r="R44" i="9"/>
  <c r="D98" i="2"/>
  <c r="E98" i="2"/>
  <c r="E12" i="9"/>
  <c r="P372" i="4"/>
  <c r="O344" i="1"/>
  <c r="O240" i="1"/>
  <c r="P233" i="4"/>
  <c r="J46" i="9"/>
  <c r="D329" i="2"/>
  <c r="E329" i="2"/>
  <c r="C338" i="2"/>
  <c r="D338" i="2"/>
  <c r="E338" i="2"/>
  <c r="P376" i="4"/>
  <c r="O474" i="1"/>
  <c r="C14" i="1"/>
  <c r="D251" i="2"/>
  <c r="E251" i="2"/>
  <c r="C260" i="2"/>
  <c r="D260" i="2"/>
  <c r="E260" i="2"/>
  <c r="P361" i="4"/>
  <c r="D213" i="2"/>
  <c r="E213" i="2"/>
  <c r="P313" i="4"/>
  <c r="I20" i="9"/>
  <c r="I18" i="9"/>
  <c r="R18" i="9"/>
  <c r="I16" i="8"/>
  <c r="O223" i="1"/>
  <c r="O218" i="1"/>
  <c r="D177" i="2"/>
  <c r="E177" i="2"/>
  <c r="P624" i="4"/>
  <c r="C659" i="4"/>
  <c r="C9" i="2"/>
  <c r="D50" i="2"/>
  <c r="E50" i="2"/>
  <c r="E9" i="9"/>
  <c r="R9" i="9"/>
  <c r="D96" i="2"/>
  <c r="E96" i="2"/>
  <c r="O356" i="1"/>
  <c r="D138" i="2"/>
  <c r="E138" i="2"/>
  <c r="O471" i="1"/>
  <c r="C51" i="2"/>
  <c r="C8" i="2"/>
  <c r="D49" i="2"/>
  <c r="E49" i="2"/>
  <c r="E37" i="9"/>
  <c r="R37" i="9"/>
  <c r="J21" i="8"/>
  <c r="D290" i="2"/>
  <c r="E290" i="2"/>
  <c r="C299" i="2"/>
  <c r="D299" i="2"/>
  <c r="E299" i="2"/>
  <c r="H46" i="9"/>
  <c r="O358" i="1"/>
  <c r="O342" i="1"/>
  <c r="I33" i="9"/>
  <c r="R33" i="9"/>
  <c r="P301" i="4"/>
  <c r="I13" i="9"/>
  <c r="P228" i="4"/>
  <c r="G10" i="8"/>
  <c r="B10" i="8"/>
  <c r="C134" i="2"/>
  <c r="I11" i="8"/>
  <c r="D174" i="2"/>
  <c r="E174" i="2"/>
  <c r="O272" i="1"/>
  <c r="O269" i="1"/>
  <c r="O286" i="1"/>
  <c r="O302" i="1"/>
  <c r="O295" i="1"/>
  <c r="O287" i="1"/>
  <c r="E29" i="9"/>
  <c r="L8" i="1"/>
  <c r="D377" i="2"/>
  <c r="E377" i="2"/>
  <c r="P374" i="4"/>
  <c r="O371" i="1"/>
  <c r="O363" i="1"/>
  <c r="O368" i="1"/>
  <c r="O369" i="1"/>
  <c r="O366" i="1"/>
  <c r="O370" i="1"/>
  <c r="O365" i="1"/>
  <c r="O367" i="1"/>
  <c r="O372" i="1"/>
  <c r="C181" i="2"/>
  <c r="D181" i="2"/>
  <c r="E181" i="2"/>
  <c r="D172" i="2"/>
  <c r="E172" i="2"/>
  <c r="D294" i="2"/>
  <c r="E294" i="2"/>
  <c r="D337" i="2"/>
  <c r="E337" i="2"/>
  <c r="AH51" i="5"/>
  <c r="M51" i="5"/>
  <c r="AE51" i="5"/>
  <c r="Y51" i="5"/>
  <c r="D51" i="5"/>
  <c r="S51" i="5"/>
  <c r="G51" i="5"/>
  <c r="O349" i="1"/>
  <c r="O340" i="1"/>
  <c r="D95" i="2"/>
  <c r="E95" i="2"/>
  <c r="O476" i="1"/>
  <c r="E31" i="9"/>
  <c r="R31" i="9"/>
  <c r="R16" i="9"/>
  <c r="O415" i="1"/>
  <c r="O428" i="1"/>
  <c r="O433" i="1"/>
  <c r="O425" i="1"/>
  <c r="O427" i="1"/>
  <c r="O418" i="1"/>
  <c r="O414" i="1"/>
  <c r="O432" i="1"/>
  <c r="O419" i="1"/>
  <c r="O422" i="1"/>
  <c r="O413" i="1"/>
  <c r="O420" i="1"/>
  <c r="O435" i="1"/>
  <c r="O417" i="1"/>
  <c r="O437" i="1"/>
  <c r="O429" i="1"/>
  <c r="O430" i="1"/>
  <c r="O431" i="1"/>
  <c r="O434" i="1"/>
  <c r="O412" i="1"/>
  <c r="O436" i="1"/>
  <c r="O421" i="1"/>
  <c r="O438" i="1"/>
  <c r="O424" i="1"/>
  <c r="O423" i="1"/>
  <c r="O411" i="1"/>
  <c r="O426" i="1"/>
  <c r="O416" i="1"/>
  <c r="O402" i="1"/>
  <c r="I39" i="9"/>
  <c r="R39" i="9"/>
  <c r="D135" i="2"/>
  <c r="E135" i="2"/>
  <c r="O410" i="1"/>
  <c r="F16" i="8"/>
  <c r="E27" i="9"/>
  <c r="R27" i="9"/>
  <c r="D214" i="2"/>
  <c r="E214" i="2"/>
  <c r="K46" i="9"/>
  <c r="M10" i="9"/>
  <c r="C13" i="2"/>
  <c r="D54" i="2"/>
  <c r="E54" i="2"/>
  <c r="N115" i="3"/>
  <c r="V51" i="5"/>
  <c r="D212" i="2"/>
  <c r="E212" i="2"/>
  <c r="C221" i="2"/>
  <c r="D221" i="2"/>
  <c r="E221" i="2"/>
  <c r="O477" i="1"/>
  <c r="O406" i="1"/>
  <c r="P364" i="4"/>
  <c r="G46" i="9"/>
  <c r="I38" i="9"/>
  <c r="E16" i="8"/>
  <c r="D169" i="2"/>
  <c r="E169" i="2"/>
  <c r="C171" i="2"/>
  <c r="O224" i="1"/>
  <c r="C250" i="4"/>
  <c r="P226" i="4"/>
  <c r="I21" i="8"/>
  <c r="C328" i="2"/>
  <c r="D326" i="2"/>
  <c r="E326" i="2"/>
  <c r="H16" i="8"/>
  <c r="H28" i="8"/>
  <c r="E21" i="9"/>
  <c r="R21" i="9"/>
  <c r="C58" i="2"/>
  <c r="K8" i="8"/>
  <c r="K11" i="8"/>
  <c r="K28" i="8"/>
  <c r="C53" i="2"/>
  <c r="F8" i="8"/>
  <c r="F11" i="8"/>
  <c r="F28" i="8"/>
  <c r="E35" i="9"/>
  <c r="C215" i="4"/>
  <c r="O207" i="1"/>
  <c r="O348" i="1"/>
  <c r="P356" i="4"/>
  <c r="I29" i="9"/>
  <c r="P235" i="4"/>
  <c r="D129" i="2"/>
  <c r="E129" i="2"/>
  <c r="C131" i="2"/>
  <c r="D373" i="2"/>
  <c r="E373" i="2"/>
  <c r="D333" i="2"/>
  <c r="E333" i="2"/>
  <c r="J9" i="3"/>
  <c r="G47" i="3"/>
  <c r="G110" i="5"/>
  <c r="O353" i="1"/>
  <c r="O478" i="1"/>
  <c r="P492" i="4"/>
  <c r="P424" i="4"/>
  <c r="O403" i="1"/>
  <c r="O357" i="1"/>
  <c r="P363" i="4"/>
  <c r="P352" i="4"/>
  <c r="C211" i="2"/>
  <c r="D209" i="2"/>
  <c r="E209" i="2"/>
  <c r="I35" i="9"/>
  <c r="I17" i="9"/>
  <c r="D176" i="2"/>
  <c r="E176" i="2"/>
  <c r="O228" i="1"/>
  <c r="E45" i="9"/>
  <c r="R45" i="9"/>
  <c r="C145" i="4"/>
  <c r="C182" i="4"/>
  <c r="O140" i="1"/>
  <c r="L11" i="8"/>
  <c r="K66" i="3"/>
  <c r="L66" i="3"/>
  <c r="J102" i="3"/>
  <c r="P494" i="4"/>
  <c r="P368" i="4"/>
  <c r="P362" i="4"/>
  <c r="C11" i="8"/>
  <c r="C28" i="8"/>
  <c r="D295" i="2"/>
  <c r="E295" i="2"/>
  <c r="E21" i="8"/>
  <c r="P423" i="4"/>
  <c r="O405" i="1"/>
  <c r="O401" i="1"/>
  <c r="P373" i="4"/>
  <c r="P358" i="4"/>
  <c r="D218" i="2"/>
  <c r="E218" i="2"/>
  <c r="P350" i="4"/>
  <c r="P310" i="4"/>
  <c r="O217" i="1"/>
  <c r="M12" i="9"/>
  <c r="C557" i="4"/>
  <c r="M13" i="9"/>
  <c r="D370" i="2"/>
  <c r="E370" i="2"/>
  <c r="D327" i="2"/>
  <c r="E327" i="2"/>
  <c r="D99" i="2"/>
  <c r="E99" i="2"/>
  <c r="E17" i="9"/>
  <c r="R17" i="9"/>
  <c r="C81" i="4"/>
  <c r="C113" i="4"/>
  <c r="O80" i="1"/>
  <c r="E22" i="9"/>
  <c r="R22" i="9"/>
  <c r="E9" i="8"/>
  <c r="E11" i="8"/>
  <c r="E28" i="8"/>
  <c r="C92" i="2"/>
  <c r="C11" i="2"/>
  <c r="E15" i="9"/>
  <c r="R15" i="9"/>
  <c r="E13" i="9"/>
  <c r="S110" i="5"/>
  <c r="D217" i="2"/>
  <c r="E217" i="2"/>
  <c r="O290" i="1"/>
  <c r="I34" i="9"/>
  <c r="G16" i="8"/>
  <c r="C318" i="4"/>
  <c r="P304" i="4"/>
  <c r="C532" i="1"/>
  <c r="G11" i="8"/>
  <c r="G28" i="8"/>
  <c r="E41" i="9"/>
  <c r="R41" i="9"/>
  <c r="M308" i="3"/>
  <c r="N308" i="3"/>
  <c r="M27" i="3"/>
  <c r="M20" i="3"/>
  <c r="M21" i="3"/>
  <c r="M14" i="3"/>
  <c r="N360" i="3"/>
  <c r="M34" i="3"/>
  <c r="M41" i="3"/>
  <c r="N516" i="3"/>
  <c r="N464" i="3"/>
  <c r="M360" i="3"/>
  <c r="M32" i="3"/>
  <c r="M33" i="3"/>
  <c r="M15" i="3"/>
  <c r="M39" i="3"/>
  <c r="M23" i="3"/>
  <c r="M25" i="3"/>
  <c r="M44" i="3"/>
  <c r="M35" i="3"/>
  <c r="M38" i="3"/>
  <c r="M28" i="3"/>
  <c r="M36" i="3"/>
  <c r="M46" i="3"/>
  <c r="M9" i="3"/>
  <c r="M43" i="3"/>
  <c r="M17" i="3"/>
  <c r="M16" i="3"/>
  <c r="M13" i="3"/>
  <c r="M22" i="3"/>
  <c r="M24" i="3"/>
  <c r="M40" i="3"/>
  <c r="M26" i="3"/>
  <c r="N412" i="3"/>
  <c r="N256" i="3"/>
  <c r="M516" i="3"/>
  <c r="M567" i="3"/>
  <c r="R14" i="9"/>
  <c r="R13" i="9"/>
  <c r="R20" i="9"/>
  <c r="M47" i="3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G408" i="2"/>
  <c r="G411" i="2"/>
  <c r="G414" i="2"/>
  <c r="G415" i="2"/>
  <c r="G416" i="2"/>
  <c r="G406" i="2"/>
  <c r="G405" i="2"/>
  <c r="D419" i="2"/>
  <c r="E419" i="2"/>
  <c r="G413" i="2"/>
  <c r="G412" i="2"/>
  <c r="G409" i="2"/>
  <c r="G410" i="2"/>
  <c r="P174" i="4"/>
  <c r="P168" i="4"/>
  <c r="P176" i="4"/>
  <c r="P169" i="4"/>
  <c r="P152" i="4"/>
  <c r="P165" i="4"/>
  <c r="P161" i="4"/>
  <c r="P178" i="4"/>
  <c r="P160" i="4"/>
  <c r="P147" i="4"/>
  <c r="P157" i="4"/>
  <c r="P173" i="4"/>
  <c r="P162" i="4"/>
  <c r="P148" i="4"/>
  <c r="P153" i="4"/>
  <c r="P159" i="4"/>
  <c r="P175" i="4"/>
  <c r="P154" i="4"/>
  <c r="P181" i="4"/>
  <c r="P151" i="4"/>
  <c r="P172" i="4"/>
  <c r="P170" i="4"/>
  <c r="P156" i="4"/>
  <c r="P179" i="4"/>
  <c r="P149" i="4"/>
  <c r="P166" i="4"/>
  <c r="P171" i="4"/>
  <c r="P144" i="4"/>
  <c r="P146" i="4"/>
  <c r="P155" i="4"/>
  <c r="P163" i="4"/>
  <c r="P180" i="4"/>
  <c r="P158" i="4"/>
  <c r="P164" i="4"/>
  <c r="P177" i="4"/>
  <c r="P167" i="4"/>
  <c r="P150" i="4"/>
  <c r="M46" i="9"/>
  <c r="D11" i="2"/>
  <c r="E11" i="2"/>
  <c r="P98" i="4"/>
  <c r="P102" i="4"/>
  <c r="P86" i="4"/>
  <c r="P82" i="4"/>
  <c r="P95" i="4"/>
  <c r="P76" i="4"/>
  <c r="P80" i="4"/>
  <c r="P96" i="4"/>
  <c r="P103" i="4"/>
  <c r="P97" i="4"/>
  <c r="P101" i="4"/>
  <c r="P99" i="4"/>
  <c r="P83" i="4"/>
  <c r="P84" i="4"/>
  <c r="P110" i="4"/>
  <c r="P108" i="4"/>
  <c r="P85" i="4"/>
  <c r="P79" i="4"/>
  <c r="P112" i="4"/>
  <c r="P89" i="4"/>
  <c r="P107" i="4"/>
  <c r="P75" i="4"/>
  <c r="Q75" i="4"/>
  <c r="Q76" i="4"/>
  <c r="P100" i="4"/>
  <c r="P78" i="4"/>
  <c r="P111" i="4"/>
  <c r="P109" i="4"/>
  <c r="P105" i="4"/>
  <c r="P91" i="4"/>
  <c r="P88" i="4"/>
  <c r="P92" i="4"/>
  <c r="P87" i="4"/>
  <c r="P106" i="4"/>
  <c r="P104" i="4"/>
  <c r="P90" i="4"/>
  <c r="P94" i="4"/>
  <c r="P93" i="4"/>
  <c r="R12" i="9"/>
  <c r="D19" i="2"/>
  <c r="E19" i="2"/>
  <c r="C262" i="2"/>
  <c r="D250" i="2"/>
  <c r="E250" i="2"/>
  <c r="C8" i="1"/>
  <c r="O9" i="1"/>
  <c r="P280" i="4"/>
  <c r="B8" i="8"/>
  <c r="B11" i="8"/>
  <c r="B28" i="8"/>
  <c r="M29" i="8"/>
  <c r="E10" i="9"/>
  <c r="R10" i="9"/>
  <c r="P295" i="4"/>
  <c r="P248" i="4"/>
  <c r="D53" i="2"/>
  <c r="E53" i="2"/>
  <c r="C12" i="2"/>
  <c r="C17" i="2"/>
  <c r="D58" i="2"/>
  <c r="E58" i="2"/>
  <c r="P212" i="4"/>
  <c r="B51" i="5"/>
  <c r="C591" i="4"/>
  <c r="D134" i="2"/>
  <c r="E134" i="2"/>
  <c r="P237" i="4"/>
  <c r="C10" i="2"/>
  <c r="D8" i="2"/>
  <c r="E8" i="2"/>
  <c r="P626" i="4"/>
  <c r="P651" i="4"/>
  <c r="P654" i="4"/>
  <c r="P652" i="4"/>
  <c r="P623" i="4"/>
  <c r="P655" i="4"/>
  <c r="P634" i="4"/>
  <c r="P621" i="4"/>
  <c r="P638" i="4"/>
  <c r="P645" i="4"/>
  <c r="P653" i="4"/>
  <c r="P643" i="4"/>
  <c r="P637" i="4"/>
  <c r="P636" i="4"/>
  <c r="P639" i="4"/>
  <c r="P646" i="4"/>
  <c r="P658" i="4"/>
  <c r="P650" i="4"/>
  <c r="P657" i="4"/>
  <c r="P627" i="4"/>
  <c r="P635" i="4"/>
  <c r="P628" i="4"/>
  <c r="P656" i="4"/>
  <c r="P622" i="4"/>
  <c r="P629" i="4"/>
  <c r="P633" i="4"/>
  <c r="P631" i="4"/>
  <c r="P647" i="4"/>
  <c r="P641" i="4"/>
  <c r="P644" i="4"/>
  <c r="P286" i="4"/>
  <c r="P367" i="4"/>
  <c r="P385" i="4"/>
  <c r="P298" i="4"/>
  <c r="P348" i="4"/>
  <c r="Q348" i="4"/>
  <c r="D91" i="2"/>
  <c r="E91" i="2"/>
  <c r="P281" i="4"/>
  <c r="P231" i="4"/>
  <c r="D14" i="2"/>
  <c r="E14" i="2"/>
  <c r="P213" i="4"/>
  <c r="P625" i="4"/>
  <c r="P648" i="4"/>
  <c r="O85" i="1"/>
  <c r="O75" i="1"/>
  <c r="O81" i="1"/>
  <c r="O79" i="1"/>
  <c r="O101" i="1"/>
  <c r="O102" i="1"/>
  <c r="O95" i="1"/>
  <c r="O94" i="1"/>
  <c r="O96" i="1"/>
  <c r="O104" i="1"/>
  <c r="O110" i="1"/>
  <c r="O84" i="1"/>
  <c r="O74" i="1"/>
  <c r="O82" i="1"/>
  <c r="O89" i="1"/>
  <c r="O88" i="1"/>
  <c r="O111" i="1"/>
  <c r="O78" i="1"/>
  <c r="O98" i="1"/>
  <c r="O77" i="1"/>
  <c r="O90" i="1"/>
  <c r="O103" i="1"/>
  <c r="O86" i="1"/>
  <c r="O92" i="1"/>
  <c r="O91" i="1"/>
  <c r="O109" i="1"/>
  <c r="O87" i="1"/>
  <c r="O97" i="1"/>
  <c r="O100" i="1"/>
  <c r="O106" i="1"/>
  <c r="O108" i="1"/>
  <c r="O99" i="1"/>
  <c r="O105" i="1"/>
  <c r="O93" i="1"/>
  <c r="O83" i="1"/>
  <c r="O107" i="1"/>
  <c r="P236" i="4"/>
  <c r="P369" i="4"/>
  <c r="O203" i="1"/>
  <c r="D289" i="2"/>
  <c r="E289" i="2"/>
  <c r="C301" i="2"/>
  <c r="D93" i="2"/>
  <c r="E93" i="2"/>
  <c r="O554" i="1"/>
  <c r="O548" i="1"/>
  <c r="O553" i="1"/>
  <c r="O556" i="1"/>
  <c r="O563" i="1"/>
  <c r="O555" i="1"/>
  <c r="O570" i="1"/>
  <c r="O564" i="1"/>
  <c r="O561" i="1"/>
  <c r="O551" i="1"/>
  <c r="O567" i="1"/>
  <c r="O550" i="1"/>
  <c r="O569" i="1"/>
  <c r="O566" i="1"/>
  <c r="O559" i="1"/>
  <c r="O557" i="1"/>
  <c r="O552" i="1"/>
  <c r="O549" i="1"/>
  <c r="O547" i="1"/>
  <c r="O562" i="1"/>
  <c r="O533" i="1"/>
  <c r="O560" i="1"/>
  <c r="O558" i="1"/>
  <c r="O568" i="1"/>
  <c r="O546" i="1"/>
  <c r="O565" i="1"/>
  <c r="O542" i="1"/>
  <c r="O538" i="1"/>
  <c r="O541" i="1"/>
  <c r="O536" i="1"/>
  <c r="O545" i="1"/>
  <c r="O540" i="1"/>
  <c r="O543" i="1"/>
  <c r="O535" i="1"/>
  <c r="O544" i="1"/>
  <c r="O534" i="1"/>
  <c r="O539" i="1"/>
  <c r="D376" i="2"/>
  <c r="E376" i="2"/>
  <c r="D97" i="2"/>
  <c r="E97" i="2"/>
  <c r="P282" i="4"/>
  <c r="P297" i="4"/>
  <c r="P296" i="4"/>
  <c r="P305" i="4"/>
  <c r="P312" i="4"/>
  <c r="O537" i="1"/>
  <c r="O400" i="1"/>
  <c r="P145" i="4"/>
  <c r="D131" i="2"/>
  <c r="E131" i="2"/>
  <c r="R35" i="9"/>
  <c r="P232" i="4"/>
  <c r="P244" i="4"/>
  <c r="P240" i="4"/>
  <c r="P239" i="4"/>
  <c r="P242" i="4"/>
  <c r="P218" i="4"/>
  <c r="P243" i="4"/>
  <c r="P217" i="4"/>
  <c r="P223" i="4"/>
  <c r="P245" i="4"/>
  <c r="P219" i="4"/>
  <c r="P247" i="4"/>
  <c r="P220" i="4"/>
  <c r="P216" i="4"/>
  <c r="P221" i="4"/>
  <c r="P238" i="4"/>
  <c r="P214" i="4"/>
  <c r="P222" i="4"/>
  <c r="P241" i="4"/>
  <c r="P246" i="4"/>
  <c r="P229" i="4"/>
  <c r="P234" i="4"/>
  <c r="D171" i="2"/>
  <c r="E171" i="2"/>
  <c r="C183" i="2"/>
  <c r="P283" i="4"/>
  <c r="P425" i="4"/>
  <c r="D51" i="2"/>
  <c r="E51" i="2"/>
  <c r="D9" i="2"/>
  <c r="E9" i="2"/>
  <c r="P311" i="4"/>
  <c r="P230" i="4"/>
  <c r="P307" i="4"/>
  <c r="P382" i="4"/>
  <c r="P381" i="4"/>
  <c r="P375" i="4"/>
  <c r="P378" i="4"/>
  <c r="P377" i="4"/>
  <c r="P383" i="4"/>
  <c r="P379" i="4"/>
  <c r="P384" i="4"/>
  <c r="P380" i="4"/>
  <c r="P300" i="4"/>
  <c r="P294" i="4"/>
  <c r="O466" i="1"/>
  <c r="P288" i="4"/>
  <c r="N141" i="3"/>
  <c r="N129" i="3"/>
  <c r="N119" i="3"/>
  <c r="N148" i="3"/>
  <c r="N135" i="3"/>
  <c r="N132" i="3"/>
  <c r="N126" i="3"/>
  <c r="N127" i="3"/>
  <c r="N150" i="3"/>
  <c r="N151" i="3"/>
  <c r="N125" i="3"/>
  <c r="N145" i="3"/>
  <c r="N147" i="3"/>
  <c r="N152" i="3"/>
  <c r="N124" i="3"/>
  <c r="N117" i="3"/>
  <c r="N146" i="3"/>
  <c r="N131" i="3"/>
  <c r="N123" i="3"/>
  <c r="N143" i="3"/>
  <c r="N137" i="3"/>
  <c r="N116" i="3"/>
  <c r="N144" i="3"/>
  <c r="N149" i="3"/>
  <c r="N139" i="3"/>
  <c r="N133" i="3"/>
  <c r="N121" i="3"/>
  <c r="N118" i="3"/>
  <c r="N142" i="3"/>
  <c r="N138" i="3"/>
  <c r="N134" i="3"/>
  <c r="N130" i="3"/>
  <c r="N120" i="3"/>
  <c r="N136" i="3"/>
  <c r="N128" i="3"/>
  <c r="N140" i="3"/>
  <c r="N122" i="3"/>
  <c r="K153" i="3"/>
  <c r="L153" i="3"/>
  <c r="C46" i="9"/>
  <c r="B9" i="8"/>
  <c r="P426" i="4"/>
  <c r="O632" i="1"/>
  <c r="O601" i="1"/>
  <c r="O633" i="1"/>
  <c r="O617" i="1"/>
  <c r="O623" i="1"/>
  <c r="O631" i="1"/>
  <c r="O629" i="1"/>
  <c r="O599" i="1"/>
  <c r="O605" i="1"/>
  <c r="O630" i="1"/>
  <c r="O604" i="1"/>
  <c r="O606" i="1"/>
  <c r="O613" i="1"/>
  <c r="O634" i="1"/>
  <c r="O614" i="1"/>
  <c r="O635" i="1"/>
  <c r="O609" i="1"/>
  <c r="O619" i="1"/>
  <c r="O612" i="1"/>
  <c r="O611" i="1"/>
  <c r="O624" i="1"/>
  <c r="O628" i="1"/>
  <c r="O621" i="1"/>
  <c r="O625" i="1"/>
  <c r="O615" i="1"/>
  <c r="O600" i="1"/>
  <c r="O636" i="1"/>
  <c r="O607" i="1"/>
  <c r="O616" i="1"/>
  <c r="O622" i="1"/>
  <c r="O626" i="1"/>
  <c r="O620" i="1"/>
  <c r="O608" i="1"/>
  <c r="O627" i="1"/>
  <c r="O618" i="1"/>
  <c r="O610" i="1"/>
  <c r="O602" i="1"/>
  <c r="R34" i="9"/>
  <c r="C141" i="2"/>
  <c r="D141" i="2"/>
  <c r="E141" i="2"/>
  <c r="P306" i="4"/>
  <c r="P371" i="4"/>
  <c r="D136" i="2"/>
  <c r="E136" i="2"/>
  <c r="O335" i="1"/>
  <c r="P354" i="4"/>
  <c r="E46" i="9"/>
  <c r="R8" i="9"/>
  <c r="P303" i="4"/>
  <c r="B578" i="5"/>
  <c r="B16" i="8"/>
  <c r="O138" i="1"/>
  <c r="D13" i="2"/>
  <c r="E13" i="2"/>
  <c r="I28" i="8"/>
  <c r="D57" i="2"/>
  <c r="E57" i="2"/>
  <c r="C16" i="2"/>
  <c r="D15" i="2"/>
  <c r="E15" i="2"/>
  <c r="P448" i="4"/>
  <c r="P450" i="4"/>
  <c r="P444" i="4"/>
  <c r="P439" i="4"/>
  <c r="P446" i="4"/>
  <c r="P430" i="4"/>
  <c r="P451" i="4"/>
  <c r="P441" i="4"/>
  <c r="P432" i="4"/>
  <c r="P442" i="4"/>
  <c r="P435" i="4"/>
  <c r="P452" i="4"/>
  <c r="P437" i="4"/>
  <c r="P427" i="4"/>
  <c r="P428" i="4"/>
  <c r="P440" i="4"/>
  <c r="P434" i="4"/>
  <c r="P445" i="4"/>
  <c r="P453" i="4"/>
  <c r="P429" i="4"/>
  <c r="P436" i="4"/>
  <c r="P438" i="4"/>
  <c r="P443" i="4"/>
  <c r="P433" i="4"/>
  <c r="P431" i="4"/>
  <c r="P449" i="4"/>
  <c r="P454" i="4"/>
  <c r="P418" i="4"/>
  <c r="P447" i="4"/>
  <c r="B110" i="5"/>
  <c r="P292" i="4"/>
  <c r="D211" i="2"/>
  <c r="E211" i="2"/>
  <c r="C223" i="2"/>
  <c r="C101" i="2"/>
  <c r="D101" i="2"/>
  <c r="E101" i="2"/>
  <c r="D92" i="2"/>
  <c r="E92" i="2"/>
  <c r="P81" i="4"/>
  <c r="N86" i="3"/>
  <c r="N65" i="3"/>
  <c r="N72" i="3"/>
  <c r="N70" i="3"/>
  <c r="N94" i="3"/>
  <c r="N96" i="3"/>
  <c r="N88" i="3"/>
  <c r="N92" i="3"/>
  <c r="N98" i="3"/>
  <c r="N100" i="3"/>
  <c r="N85" i="3"/>
  <c r="N84" i="3"/>
  <c r="N99" i="3"/>
  <c r="N95" i="3"/>
  <c r="N73" i="3"/>
  <c r="N90" i="3"/>
  <c r="N81" i="3"/>
  <c r="N91" i="3"/>
  <c r="N78" i="3"/>
  <c r="N69" i="3"/>
  <c r="N101" i="3"/>
  <c r="N71" i="3"/>
  <c r="N79" i="3"/>
  <c r="N67" i="3"/>
  <c r="N97" i="3"/>
  <c r="N93" i="3"/>
  <c r="N89" i="3"/>
  <c r="N76" i="3"/>
  <c r="N64" i="3"/>
  <c r="N77" i="3"/>
  <c r="N68" i="3"/>
  <c r="N75" i="3"/>
  <c r="N83" i="3"/>
  <c r="K102" i="3"/>
  <c r="L102" i="3"/>
  <c r="N66" i="3"/>
  <c r="N80" i="3"/>
  <c r="N87" i="3"/>
  <c r="N74" i="3"/>
  <c r="N82" i="3"/>
  <c r="L28" i="8"/>
  <c r="P316" i="4"/>
  <c r="K9" i="3"/>
  <c r="L9" i="3"/>
  <c r="J47" i="3"/>
  <c r="N9" i="3"/>
  <c r="P215" i="4"/>
  <c r="C340" i="2"/>
  <c r="D328" i="2"/>
  <c r="E328" i="2"/>
  <c r="P224" i="4"/>
  <c r="P290" i="4"/>
  <c r="P293" i="4"/>
  <c r="P227" i="4"/>
  <c r="P302" i="4"/>
  <c r="R29" i="9"/>
  <c r="P225" i="4"/>
  <c r="P289" i="4"/>
  <c r="P366" i="4"/>
  <c r="P249" i="4"/>
  <c r="P355" i="4"/>
  <c r="P349" i="4"/>
  <c r="P386" i="4"/>
  <c r="P309" i="4"/>
  <c r="P357" i="4"/>
  <c r="P315" i="4"/>
  <c r="P299" i="4"/>
  <c r="J28" i="8"/>
  <c r="I46" i="9"/>
  <c r="P287" i="4"/>
  <c r="P308" i="4"/>
  <c r="P417" i="4"/>
  <c r="C61" i="2"/>
  <c r="D61" i="2"/>
  <c r="E61" i="2"/>
  <c r="P497" i="4"/>
  <c r="P504" i="4"/>
  <c r="P514" i="4"/>
  <c r="P506" i="4"/>
  <c r="P508" i="4"/>
  <c r="P488" i="4"/>
  <c r="P520" i="4"/>
  <c r="P522" i="4"/>
  <c r="P486" i="4"/>
  <c r="P500" i="4"/>
  <c r="P515" i="4"/>
  <c r="P499" i="4"/>
  <c r="P510" i="4"/>
  <c r="P509" i="4"/>
  <c r="P490" i="4"/>
  <c r="P487" i="4"/>
  <c r="P507" i="4"/>
  <c r="P502" i="4"/>
  <c r="P491" i="4"/>
  <c r="P517" i="4"/>
  <c r="P485" i="4"/>
  <c r="P505" i="4"/>
  <c r="P513" i="4"/>
  <c r="P501" i="4"/>
  <c r="P498" i="4"/>
  <c r="P518" i="4"/>
  <c r="P511" i="4"/>
  <c r="P503" i="4"/>
  <c r="P512" i="4"/>
  <c r="P519" i="4"/>
  <c r="P521" i="4"/>
  <c r="P516" i="4"/>
  <c r="P493" i="4"/>
  <c r="P642" i="4"/>
  <c r="P77" i="4"/>
  <c r="P630" i="4"/>
  <c r="P419" i="4"/>
  <c r="P360" i="4"/>
  <c r="R25" i="9"/>
  <c r="C378" i="2"/>
  <c r="P420" i="4"/>
  <c r="C18" i="2"/>
  <c r="B46" i="9"/>
  <c r="P422" i="4"/>
  <c r="C45" i="4"/>
  <c r="P22" i="4"/>
  <c r="G407" i="2"/>
  <c r="O12" i="1"/>
  <c r="D29" i="8"/>
  <c r="G417" i="2"/>
  <c r="D16" i="2"/>
  <c r="E16" i="2"/>
  <c r="O598" i="1"/>
  <c r="P555" i="4"/>
  <c r="P586" i="4"/>
  <c r="P589" i="4"/>
  <c r="P578" i="4"/>
  <c r="P584" i="4"/>
  <c r="P568" i="4"/>
  <c r="P570" i="4"/>
  <c r="P571" i="4"/>
  <c r="P573" i="4"/>
  <c r="P583" i="4"/>
  <c r="P553" i="4"/>
  <c r="P575" i="4"/>
  <c r="P590" i="4"/>
  <c r="P569" i="4"/>
  <c r="P574" i="4"/>
  <c r="P579" i="4"/>
  <c r="P585" i="4"/>
  <c r="P577" i="4"/>
  <c r="P581" i="4"/>
  <c r="P572" i="4"/>
  <c r="P582" i="4"/>
  <c r="P566" i="4"/>
  <c r="P587" i="4"/>
  <c r="P588" i="4"/>
  <c r="P576" i="4"/>
  <c r="P580" i="4"/>
  <c r="P567" i="4"/>
  <c r="P563" i="4"/>
  <c r="P561" i="4"/>
  <c r="P564" i="4"/>
  <c r="P556" i="4"/>
  <c r="P558" i="4"/>
  <c r="P565" i="4"/>
  <c r="P559" i="4"/>
  <c r="P562" i="4"/>
  <c r="P560" i="4"/>
  <c r="P554" i="4"/>
  <c r="G255" i="2"/>
  <c r="D262" i="2"/>
  <c r="E262" i="2"/>
  <c r="G258" i="2"/>
  <c r="G256" i="2"/>
  <c r="G253" i="2"/>
  <c r="G257" i="2"/>
  <c r="G248" i="2"/>
  <c r="G259" i="2"/>
  <c r="G252" i="2"/>
  <c r="G254" i="2"/>
  <c r="G251" i="2"/>
  <c r="G249" i="2"/>
  <c r="E29" i="8"/>
  <c r="H29" i="8"/>
  <c r="P40" i="4"/>
  <c r="G331" i="2"/>
  <c r="D340" i="2"/>
  <c r="E340" i="2"/>
  <c r="G335" i="2"/>
  <c r="G330" i="2"/>
  <c r="G336" i="2"/>
  <c r="G334" i="2"/>
  <c r="G337" i="2"/>
  <c r="G332" i="2"/>
  <c r="G329" i="2"/>
  <c r="G327" i="2"/>
  <c r="G326" i="2"/>
  <c r="G328" i="2"/>
  <c r="G333" i="2"/>
  <c r="P25" i="4"/>
  <c r="N102" i="3"/>
  <c r="D223" i="2"/>
  <c r="E223" i="2"/>
  <c r="G218" i="2"/>
  <c r="G217" i="2"/>
  <c r="G216" i="2"/>
  <c r="G212" i="2"/>
  <c r="G210" i="2"/>
  <c r="G219" i="2"/>
  <c r="G213" i="2"/>
  <c r="G214" i="2"/>
  <c r="G209" i="2"/>
  <c r="G211" i="2"/>
  <c r="G215" i="2"/>
  <c r="G220" i="2"/>
  <c r="P43" i="4"/>
  <c r="P33" i="4"/>
  <c r="P16" i="4"/>
  <c r="D183" i="2"/>
  <c r="E183" i="2"/>
  <c r="G170" i="2"/>
  <c r="G173" i="2"/>
  <c r="G177" i="2"/>
  <c r="G174" i="2"/>
  <c r="G180" i="2"/>
  <c r="G179" i="2"/>
  <c r="G178" i="2"/>
  <c r="G176" i="2"/>
  <c r="G175" i="2"/>
  <c r="G169" i="2"/>
  <c r="G172" i="2"/>
  <c r="O532" i="1"/>
  <c r="P44" i="4"/>
  <c r="C103" i="2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P26" i="4"/>
  <c r="D17" i="2"/>
  <c r="E17" i="2"/>
  <c r="P557" i="4"/>
  <c r="O14" i="1"/>
  <c r="O36" i="1"/>
  <c r="O45" i="1"/>
  <c r="O34" i="1"/>
  <c r="O25" i="1"/>
  <c r="O26" i="1"/>
  <c r="O38" i="1"/>
  <c r="O37" i="1"/>
  <c r="O39" i="1"/>
  <c r="O16" i="1"/>
  <c r="O35" i="1"/>
  <c r="O29" i="1"/>
  <c r="O15" i="1"/>
  <c r="O22" i="1"/>
  <c r="O11" i="1"/>
  <c r="O40" i="1"/>
  <c r="O17" i="1"/>
  <c r="O42" i="1"/>
  <c r="O32" i="1"/>
  <c r="O27" i="1"/>
  <c r="O20" i="1"/>
  <c r="O19" i="1"/>
  <c r="O28" i="1"/>
  <c r="O44" i="1"/>
  <c r="O18" i="1"/>
  <c r="O43" i="1"/>
  <c r="O21" i="1"/>
  <c r="O30" i="1"/>
  <c r="O23" i="1"/>
  <c r="O24" i="1"/>
  <c r="O10" i="1"/>
  <c r="O46" i="1"/>
  <c r="O13" i="1"/>
  <c r="O41" i="1"/>
  <c r="O33" i="1"/>
  <c r="O31" i="1"/>
  <c r="P37" i="4"/>
  <c r="P23" i="4"/>
  <c r="P10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P32" i="4"/>
  <c r="P14" i="4"/>
  <c r="P27" i="4"/>
  <c r="P9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L29" i="8"/>
  <c r="P13" i="4"/>
  <c r="P36" i="4"/>
  <c r="F29" i="8"/>
  <c r="R46" i="9"/>
  <c r="S31" i="9"/>
  <c r="P15" i="4"/>
  <c r="C63" i="2"/>
  <c r="C143" i="2"/>
  <c r="P19" i="4"/>
  <c r="P31" i="4"/>
  <c r="K29" i="8"/>
  <c r="O73" i="1"/>
  <c r="P21" i="4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C29" i="8"/>
  <c r="P113" i="4"/>
  <c r="D18" i="2"/>
  <c r="E18" i="2"/>
  <c r="P29" i="4"/>
  <c r="P35" i="4"/>
  <c r="N31" i="3"/>
  <c r="N38" i="3"/>
  <c r="N33" i="3"/>
  <c r="N44" i="3"/>
  <c r="N28" i="3"/>
  <c r="N26" i="3"/>
  <c r="N41" i="3"/>
  <c r="N29" i="3"/>
  <c r="N46" i="3"/>
  <c r="N45" i="3"/>
  <c r="N13" i="3"/>
  <c r="N42" i="3"/>
  <c r="N24" i="3"/>
  <c r="N15" i="3"/>
  <c r="N34" i="3"/>
  <c r="N17" i="3"/>
  <c r="N14" i="3"/>
  <c r="N19" i="3"/>
  <c r="N20" i="3"/>
  <c r="N35" i="3"/>
  <c r="N36" i="3"/>
  <c r="N12" i="3"/>
  <c r="N21" i="3"/>
  <c r="N10" i="3"/>
  <c r="N30" i="3"/>
  <c r="N43" i="3"/>
  <c r="N16" i="3"/>
  <c r="N39" i="3"/>
  <c r="N23" i="3"/>
  <c r="N22" i="3"/>
  <c r="N11" i="3"/>
  <c r="N37" i="3"/>
  <c r="N32" i="3"/>
  <c r="N27" i="3"/>
  <c r="N25" i="3"/>
  <c r="N18" i="3"/>
  <c r="K47" i="3"/>
  <c r="L47" i="3"/>
  <c r="N40" i="3"/>
  <c r="D301" i="2"/>
  <c r="E301" i="2"/>
  <c r="G288" i="2"/>
  <c r="G293" i="2"/>
  <c r="G292" i="2"/>
  <c r="G298" i="2"/>
  <c r="G296" i="2"/>
  <c r="G287" i="2"/>
  <c r="G289" i="2"/>
  <c r="G290" i="2"/>
  <c r="G297" i="2"/>
  <c r="G295" i="2"/>
  <c r="G291" i="2"/>
  <c r="G294" i="2"/>
  <c r="D10" i="2"/>
  <c r="E10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J29" i="8"/>
  <c r="D378" i="2"/>
  <c r="E378" i="2"/>
  <c r="C380" i="2"/>
  <c r="P7" i="4"/>
  <c r="P24" i="4"/>
  <c r="G29" i="8"/>
  <c r="I29" i="8"/>
  <c r="N153" i="3"/>
  <c r="P38" i="4"/>
  <c r="P11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9" i="4"/>
  <c r="D12" i="2"/>
  <c r="E12" i="2"/>
  <c r="P41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C20" i="2"/>
  <c r="D20" i="2"/>
  <c r="E20" i="2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82" i="4"/>
  <c r="P28" i="4"/>
  <c r="G419" i="2"/>
  <c r="P20" i="4"/>
  <c r="P12" i="4"/>
  <c r="P34" i="4"/>
  <c r="P30" i="4"/>
  <c r="P8" i="4"/>
  <c r="P45" i="4"/>
  <c r="P42" i="4"/>
  <c r="P18" i="4"/>
  <c r="P17" i="4"/>
  <c r="N47" i="3"/>
  <c r="B29" i="8"/>
  <c r="O8" i="1"/>
  <c r="D143" i="2"/>
  <c r="E143" i="2"/>
  <c r="G130" i="2"/>
  <c r="G140" i="2"/>
  <c r="G138" i="2"/>
  <c r="G135" i="2"/>
  <c r="G137" i="2"/>
  <c r="G133" i="2"/>
  <c r="G139" i="2"/>
  <c r="G132" i="2"/>
  <c r="G129" i="2"/>
  <c r="G131" i="2"/>
  <c r="G136" i="2"/>
  <c r="G134" i="2"/>
  <c r="Q7" i="4"/>
  <c r="Q8" i="4"/>
  <c r="Q9" i="4"/>
  <c r="Q10" i="4"/>
  <c r="Q11" i="4"/>
  <c r="C22" i="2"/>
  <c r="G171" i="2"/>
  <c r="G260" i="2"/>
  <c r="G250" i="2"/>
  <c r="G262" i="2"/>
  <c r="G299" i="2"/>
  <c r="G301" i="2"/>
  <c r="S21" i="9"/>
  <c r="S35" i="9"/>
  <c r="S30" i="9"/>
  <c r="S41" i="9"/>
  <c r="S26" i="9"/>
  <c r="S37" i="9"/>
  <c r="S29" i="9"/>
  <c r="S14" i="9"/>
  <c r="S11" i="9"/>
  <c r="S39" i="9"/>
  <c r="S40" i="9"/>
  <c r="S43" i="9"/>
  <c r="S20" i="9"/>
  <c r="S10" i="9"/>
  <c r="S25" i="9"/>
  <c r="S33" i="9"/>
  <c r="S44" i="9"/>
  <c r="S19" i="9"/>
  <c r="S15" i="9"/>
  <c r="S42" i="9"/>
  <c r="S16" i="9"/>
  <c r="S28" i="9"/>
  <c r="S17" i="9"/>
  <c r="S32" i="9"/>
  <c r="S34" i="9"/>
  <c r="S13" i="9"/>
  <c r="S24" i="9"/>
  <c r="S23" i="9"/>
  <c r="S27" i="9"/>
  <c r="S36" i="9"/>
  <c r="S38" i="9"/>
  <c r="S45" i="9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P591" i="4"/>
  <c r="S9" i="9"/>
  <c r="D63" i="2"/>
  <c r="E63" i="2"/>
  <c r="G55" i="2"/>
  <c r="G60" i="2"/>
  <c r="G49" i="2"/>
  <c r="G51" i="2"/>
  <c r="G54" i="2"/>
  <c r="G52" i="2"/>
  <c r="G50" i="2"/>
  <c r="G56" i="2"/>
  <c r="G59" i="2"/>
  <c r="G57" i="2"/>
  <c r="G53" i="2"/>
  <c r="G58" i="2"/>
  <c r="S8" i="9"/>
  <c r="D103" i="2"/>
  <c r="E103" i="2"/>
  <c r="G100" i="2"/>
  <c r="G90" i="2"/>
  <c r="G99" i="2"/>
  <c r="G89" i="2"/>
  <c r="G91" i="2"/>
  <c r="G94" i="2"/>
  <c r="G98" i="2"/>
  <c r="G96" i="2"/>
  <c r="G95" i="2"/>
  <c r="G97" i="2"/>
  <c r="G93" i="2"/>
  <c r="G92" i="2"/>
  <c r="G181" i="2"/>
  <c r="G221" i="2"/>
  <c r="G223" i="2"/>
  <c r="D380" i="2"/>
  <c r="E380" i="2"/>
  <c r="G375" i="2"/>
  <c r="G366" i="2"/>
  <c r="G368" i="2"/>
  <c r="G372" i="2"/>
  <c r="G369" i="2"/>
  <c r="G367" i="2"/>
  <c r="G373" i="2"/>
  <c r="G377" i="2"/>
  <c r="G370" i="2"/>
  <c r="G374" i="2"/>
  <c r="G371" i="2"/>
  <c r="G376" i="2"/>
  <c r="S12" i="9"/>
  <c r="S18" i="9"/>
  <c r="S22" i="9"/>
  <c r="G338" i="2"/>
  <c r="G340" i="2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61" i="2"/>
  <c r="G101" i="2"/>
  <c r="S46" i="9"/>
  <c r="G63" i="2"/>
  <c r="G183" i="2"/>
  <c r="G380" i="2"/>
  <c r="G103" i="2"/>
  <c r="G378" i="2"/>
  <c r="D22" i="2"/>
  <c r="E22" i="2"/>
  <c r="G8" i="2"/>
  <c r="G9" i="2"/>
  <c r="G13" i="2"/>
  <c r="G19" i="2"/>
  <c r="G15" i="2"/>
  <c r="G14" i="2"/>
  <c r="G11" i="2"/>
  <c r="G12" i="2"/>
  <c r="G17" i="2"/>
  <c r="G16" i="2"/>
  <c r="G18" i="2"/>
  <c r="G141" i="2"/>
  <c r="G143" i="2"/>
  <c r="G10" i="2"/>
  <c r="G20" i="2"/>
  <c r="G22" i="2"/>
</calcChain>
</file>

<file path=xl/sharedStrings.xml><?xml version="1.0" encoding="utf-8"?>
<sst xmlns="http://schemas.openxmlformats.org/spreadsheetml/2006/main" count="3769" uniqueCount="173">
  <si>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</si>
  <si>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</si>
  <si>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</si>
  <si>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</si>
  <si>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</si>
  <si>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</si>
  <si>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</si>
  <si>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</si>
  <si>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</si>
  <si>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</si>
  <si>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</si>
  <si>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</si>
  <si>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</si>
  <si>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</si>
  <si>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</si>
  <si>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</si>
  <si>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</si>
  <si>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</si>
  <si>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</si>
  <si>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</si>
  <si>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</si>
  <si>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</si>
  <si>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</si>
  <si>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</si>
  <si>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</si>
  <si>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</si>
  <si>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</si>
  <si>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</si>
  <si>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</si>
  <si>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</si>
  <si>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</si>
  <si>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</si>
  <si>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</si>
  <si>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</si>
  <si>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</si>
  <si>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</si>
  <si>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</si>
  <si>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</si>
  <si>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</si>
  <si>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</si>
  <si>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</si>
  <si>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</si>
  <si>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</si>
  <si>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</si>
  <si>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</si>
  <si>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</si>
  <si>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</si>
  <si>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</si>
  <si>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</si>
  <si>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</si>
  <si>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</si>
  <si>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</si>
  <si>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</si>
  <si>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</si>
  <si>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</si>
  <si>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</si>
  <si>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</si>
  <si>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</si>
  <si>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</si>
  <si>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</si>
  <si>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</si>
  <si>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</si>
  <si>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</si>
  <si>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</si>
  <si>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</si>
  <si>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</si>
  <si>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</si>
  <si>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</si>
  <si>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</si>
  <si>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</si>
  <si>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</si>
  <si>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</si>
  <si>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</si>
  <si>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</si>
  <si>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</si>
  <si>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</si>
  <si>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</si>
  <si>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</si>
  <si>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</si>
  <si>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</si>
  <si>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</si>
  <si>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</si>
  <si>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</si>
  <si>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</si>
  <si>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</si>
  <si>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</si>
  <si>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</si>
  <si>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</si>
  <si>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</si>
  <si>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</si>
  <si>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</si>
  <si>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</si>
  <si>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</si>
  <si>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</si>
  <si>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</si>
  <si>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</si>
  <si>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</si>
  <si>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</si>
  <si>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</si>
  <si>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</si>
  <si>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</si>
  <si>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</si>
  <si>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</si>
  <si>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</si>
  <si>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</si>
  <si>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</si>
  <si>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</si>
  <si>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</si>
  <si>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</si>
  <si>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</si>
  <si>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</si>
  <si>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</si>
  <si>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</si>
  <si>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</si>
  <si>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</si>
  <si>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</si>
  <si>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</si>
  <si>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</si>
  <si>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</si>
  <si>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</si>
  <si>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</si>
  <si>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</si>
  <si>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</si>
  <si>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</si>
  <si>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</si>
  <si>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</si>
  <si>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</si>
  <si>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</si>
  <si>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</si>
  <si>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</si>
  <si>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</si>
  <si>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</si>
  <si>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</si>
  <si>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</si>
  <si>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</si>
  <si>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</si>
  <si>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</si>
  <si>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</si>
  <si>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</si>
  <si>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</si>
  <si>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</si>
  <si>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</si>
  <si>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</si>
  <si>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</si>
  <si>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</si>
  <si>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</si>
  <si>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</si>
  <si>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</si>
  <si>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</si>
  <si>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</si>
  <si>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</si>
  <si>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</si>
  <si>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</si>
  <si>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</si>
  <si>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</si>
  <si>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</si>
  <si>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</si>
  <si>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</si>
  <si>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</si>
  <si>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</si>
  <si>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</si>
  <si>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</si>
  <si>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</si>
  <si>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</si>
  <si>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</si>
  <si>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</si>
  <si>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</si>
  <si>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 xml:space="preserve"> Enero - Octubre, 2018</t>
  </si>
  <si>
    <t>Comparativo Enero - Octubre,  2017 - 2018</t>
  </si>
  <si>
    <t>Comparativo Enero - Octubre, 2017 - 2018</t>
  </si>
  <si>
    <t>Enero - Octubre, 2018</t>
  </si>
  <si>
    <t>Enero -  Octubre, 2017 - 2018</t>
  </si>
  <si>
    <t>Octubre,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</si>
</sst>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8" fillId="0" borderId="1" xfId="0" applyNumberFormat="1" applyFont="1" applyFill="1" applyBorder="1" applyAlignment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8" fillId="0" borderId="0" xfId="0" applyNumberFormat="1" applyFont="1"/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9B-4594-AAA0-852D58E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57247"/>
        <c:axId val="1"/>
      </c:barChart>
      <c:catAx>
        <c:axId val="9499572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95724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C63-473C-8923-5D12DA77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456639"/>
        <c:axId val="1"/>
        <c:axId val="0"/>
      </c:bar3DChart>
      <c:catAx>
        <c:axId val="95445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66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6716276830054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Ramos'!$D$663:$N$663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Ramos'!$D$664:$N$664</c:f>
              <c:numCache>
                <c:formatCode>#,##0</c:formatCode>
                <c:ptCount val="11"/>
                <c:pt idx="0">
                  <c:v>38622993.310000002</c:v>
                </c:pt>
                <c:pt idx="1">
                  <c:v>793413277.94000006</c:v>
                </c:pt>
                <c:pt idx="2">
                  <c:v>1600880919.6099999</c:v>
                </c:pt>
                <c:pt idx="3">
                  <c:v>69050362.840000018</c:v>
                </c:pt>
                <c:pt idx="4">
                  <c:v>1272697408.21</c:v>
                </c:pt>
                <c:pt idx="5">
                  <c:v>19067728.849999998</c:v>
                </c:pt>
                <c:pt idx="6">
                  <c:v>61055193.050000004</c:v>
                </c:pt>
                <c:pt idx="7">
                  <c:v>1321014014.4799998</c:v>
                </c:pt>
                <c:pt idx="8">
                  <c:v>7380569.8200000003</c:v>
                </c:pt>
                <c:pt idx="9">
                  <c:v>93825265.310000002</c:v>
                </c:pt>
                <c:pt idx="10">
                  <c:v>217882871.75999993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1-49EE-A05E-48A2A231A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59967"/>
        <c:axId val="1"/>
      </c:barChart>
      <c:catAx>
        <c:axId val="9544599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996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8733796443"/>
          <c:y val="0.90879478827361559"/>
          <c:w val="0.19306361336769479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B7-4471-8F48-CB95450C0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54559"/>
        <c:axId val="1"/>
      </c:barChart>
      <c:catAx>
        <c:axId val="9544545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455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8F-4081-AEA8-5F56861E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865375"/>
        <c:axId val="1"/>
      </c:barChart>
      <c:catAx>
        <c:axId val="954865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537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1C76-424E-BEAC-DA563ACC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3711"/>
        <c:axId val="1"/>
        <c:axId val="0"/>
      </c:bar3DChart>
      <c:catAx>
        <c:axId val="954863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371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E87C-4B3D-B4D5-6CCAA25D9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57887"/>
        <c:axId val="1"/>
        <c:axId val="0"/>
      </c:bar3DChart>
      <c:catAx>
        <c:axId val="9548578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578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38.990354414657574</c:v>
                </c:pt>
                <c:pt idx="1">
                  <c:v>10.866392174812493</c:v>
                </c:pt>
                <c:pt idx="2">
                  <c:v>44.97300466232273</c:v>
                </c:pt>
                <c:pt idx="3">
                  <c:v>13.073780432565874</c:v>
                </c:pt>
                <c:pt idx="4">
                  <c:v>14.491483928237658</c:v>
                </c:pt>
                <c:pt idx="5">
                  <c:v>4.7960864907360481</c:v>
                </c:pt>
                <c:pt idx="6">
                  <c:v>13.852782450035006</c:v>
                </c:pt>
                <c:pt idx="7">
                  <c:v>13.404594602851564</c:v>
                </c:pt>
                <c:pt idx="8">
                  <c:v>-1.2003799631307814</c:v>
                </c:pt>
                <c:pt idx="9">
                  <c:v>41.971525596721435</c:v>
                </c:pt>
                <c:pt idx="10">
                  <c:v>25.192947471463462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8-4C7F-8A90-47FB4235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9951"/>
        <c:axId val="1"/>
        <c:axId val="0"/>
      </c:bar3DChart>
      <c:catAx>
        <c:axId val="9548699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99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3C57-418A-B648-7E2268F8F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7039"/>
        <c:axId val="1"/>
        <c:axId val="0"/>
      </c:bar3DChart>
      <c:catAx>
        <c:axId val="954867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7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62EC-4D1C-93A4-CEAD484D3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4959"/>
        <c:axId val="1"/>
        <c:axId val="0"/>
      </c:bar3DChart>
      <c:catAx>
        <c:axId val="954864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49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7D57-456D-863C-EDB446241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2879"/>
        <c:axId val="1"/>
        <c:axId val="0"/>
      </c:bar3DChart>
      <c:catAx>
        <c:axId val="9548628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287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276-470F-82B5-E4AAA36D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58495"/>
        <c:axId val="1"/>
      </c:barChart>
      <c:catAx>
        <c:axId val="9499584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95849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3946-46C9-A4EC-4973E5839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5791"/>
        <c:axId val="1"/>
        <c:axId val="0"/>
      </c:bar3DChart>
      <c:catAx>
        <c:axId val="9548657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579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DC88-4ACC-85E7-33D0DA185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57471"/>
        <c:axId val="1"/>
        <c:axId val="0"/>
      </c:bar3DChart>
      <c:catAx>
        <c:axId val="9548574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574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F24E-4034-89DE-DF8968971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8703"/>
        <c:axId val="1"/>
        <c:axId val="0"/>
      </c:bar3DChart>
      <c:catAx>
        <c:axId val="9548687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87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0EBC-4BB6-ACEF-40850B0D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67871"/>
        <c:axId val="1"/>
        <c:axId val="0"/>
      </c:bar3DChart>
      <c:catAx>
        <c:axId val="954867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67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Porc'!$A$405:$A$406,'P.N.C.x Ramos, variación y Porc'!$A$408:$A$416)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Porc'!$E$405:$E$406,'P.N.C.x Ramos, variación y Porc'!$E$408:$E$416)</c:f>
              <c:numCache>
                <c:formatCode>#,##0.00</c:formatCode>
                <c:ptCount val="11"/>
                <c:pt idx="0">
                  <c:v>76.16710695504834</c:v>
                </c:pt>
                <c:pt idx="1">
                  <c:v>9.1455915005367103</c:v>
                </c:pt>
                <c:pt idx="2">
                  <c:v>58.822227668898044</c:v>
                </c:pt>
                <c:pt idx="3">
                  <c:v>35.922668276466645</c:v>
                </c:pt>
                <c:pt idx="4">
                  <c:v>62.268058088777821</c:v>
                </c:pt>
                <c:pt idx="5">
                  <c:v>-6.6336095489082956</c:v>
                </c:pt>
                <c:pt idx="6">
                  <c:v>17.469391857513308</c:v>
                </c:pt>
                <c:pt idx="7">
                  <c:v>20.522050520331174</c:v>
                </c:pt>
                <c:pt idx="8">
                  <c:v>-43.266896447155304</c:v>
                </c:pt>
                <c:pt idx="9">
                  <c:v>56.135542108780754</c:v>
                </c:pt>
                <c:pt idx="10">
                  <c:v>15.875879017218825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3-4B9E-9F26-054DB8EC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70783"/>
        <c:axId val="1"/>
        <c:axId val="0"/>
      </c:bar3DChart>
      <c:catAx>
        <c:axId val="954870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707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176D-434B-9851-0CFD68CA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4859135"/>
        <c:axId val="1"/>
        <c:axId val="0"/>
      </c:bar3DChart>
      <c:catAx>
        <c:axId val="9548591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859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80AE-49E3-B3A9-4DF0B12B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735055"/>
        <c:axId val="1"/>
        <c:axId val="0"/>
      </c:bar3DChart>
      <c:catAx>
        <c:axId val="9557350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7350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736E-4D5A-B3F1-BD7A9D65F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98543"/>
        <c:axId val="1"/>
      </c:lineChart>
      <c:catAx>
        <c:axId val="9512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98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6620-4870-AFB1-0942B972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99375"/>
        <c:axId val="1"/>
      </c:lineChart>
      <c:catAx>
        <c:axId val="95129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9937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BMI Compañía de Seguros, S. A.</c:v>
                </c:pt>
                <c:pt idx="21">
                  <c:v>Cuna Mutual Insurance Society Dominicana, S.A.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Seguros APS, S.A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21.710529308161949</c:v>
                </c:pt>
                <c:pt idx="1">
                  <c:v>36.899503532727749</c:v>
                </c:pt>
                <c:pt idx="2">
                  <c:v>50.714740024935118</c:v>
                </c:pt>
                <c:pt idx="3">
                  <c:v>63.444434001221069</c:v>
                </c:pt>
                <c:pt idx="4">
                  <c:v>71.975570801887343</c:v>
                </c:pt>
                <c:pt idx="5">
                  <c:v>79.145914604890336</c:v>
                </c:pt>
                <c:pt idx="6">
                  <c:v>82.683309596769377</c:v>
                </c:pt>
                <c:pt idx="7">
                  <c:v>85.176308636027343</c:v>
                </c:pt>
                <c:pt idx="8">
                  <c:v>87.628688491056508</c:v>
                </c:pt>
                <c:pt idx="9">
                  <c:v>89.42004934823872</c:v>
                </c:pt>
                <c:pt idx="10">
                  <c:v>91.005060600547623</c:v>
                </c:pt>
                <c:pt idx="11">
                  <c:v>92.093965721411905</c:v>
                </c:pt>
                <c:pt idx="12">
                  <c:v>93.041080583549515</c:v>
                </c:pt>
                <c:pt idx="13">
                  <c:v>93.985583155089216</c:v>
                </c:pt>
                <c:pt idx="14">
                  <c:v>94.741549144895572</c:v>
                </c:pt>
                <c:pt idx="15">
                  <c:v>95.464776543220523</c:v>
                </c:pt>
                <c:pt idx="16">
                  <c:v>96.120414972163474</c:v>
                </c:pt>
                <c:pt idx="17">
                  <c:v>96.701713986712434</c:v>
                </c:pt>
                <c:pt idx="18">
                  <c:v>97.194450622084418</c:v>
                </c:pt>
                <c:pt idx="19">
                  <c:v>97.646159354630171</c:v>
                </c:pt>
                <c:pt idx="20">
                  <c:v>98.095429041484891</c:v>
                </c:pt>
                <c:pt idx="21">
                  <c:v>98.539909909845534</c:v>
                </c:pt>
                <c:pt idx="22">
                  <c:v>98.869343606055139</c:v>
                </c:pt>
                <c:pt idx="23">
                  <c:v>99.166214872159955</c:v>
                </c:pt>
                <c:pt idx="24">
                  <c:v>99.398847651331323</c:v>
                </c:pt>
                <c:pt idx="25">
                  <c:v>99.617096079991583</c:v>
                </c:pt>
                <c:pt idx="26">
                  <c:v>99.822103743905345</c:v>
                </c:pt>
                <c:pt idx="27">
                  <c:v>99.93397277953656</c:v>
                </c:pt>
                <c:pt idx="28">
                  <c:v>99.967815037719433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9-4F1B-B7B7-1732D27BD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300207"/>
        <c:axId val="1"/>
      </c:lineChart>
      <c:catAx>
        <c:axId val="95130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30020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258355731.39999995</c:v>
                </c:pt>
                <c:pt idx="1">
                  <c:v>7477958243.3099995</c:v>
                </c:pt>
                <c:pt idx="2">
                  <c:v>11998759313.010004</c:v>
                </c:pt>
                <c:pt idx="3">
                  <c:v>522136503.07999992</c:v>
                </c:pt>
                <c:pt idx="4">
                  <c:v>11516151712.07</c:v>
                </c:pt>
                <c:pt idx="5">
                  <c:v>330763018.20999986</c:v>
                </c:pt>
                <c:pt idx="6">
                  <c:v>586339697.35999978</c:v>
                </c:pt>
                <c:pt idx="7">
                  <c:v>12402453226.219997</c:v>
                </c:pt>
                <c:pt idx="8">
                  <c:v>324930280.63</c:v>
                </c:pt>
                <c:pt idx="9">
                  <c:v>984291277.72000003</c:v>
                </c:pt>
                <c:pt idx="10">
                  <c:v>2501162988.75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9-442E-81EF-9CB9F367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9960159"/>
        <c:axId val="1"/>
      </c:barChart>
      <c:catAx>
        <c:axId val="9499601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996015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0996713646"/>
          <c:y val="0.88489222938041845"/>
          <c:w val="0.21094653609475278"/>
          <c:h val="8.633062912590472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2DB5-4579-8627-9FA317D7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97711"/>
        <c:axId val="1"/>
      </c:lineChart>
      <c:catAx>
        <c:axId val="9512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9771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F049-427E-B256-262F3C0A2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296879"/>
        <c:axId val="1"/>
      </c:lineChart>
      <c:catAx>
        <c:axId val="95129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29687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F2E7-47A2-A6DE-D9B1CD718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301455"/>
        <c:axId val="1"/>
      </c:lineChart>
      <c:catAx>
        <c:axId val="95130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30145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9780-4220-A5E5-A321BEA16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2991"/>
        <c:axId val="1"/>
      </c:lineChart>
      <c:catAx>
        <c:axId val="9537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299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7C01-459E-A0BB-398E667CD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5903"/>
        <c:axId val="1"/>
      </c:lineChart>
      <c:catAx>
        <c:axId val="95370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590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1FDB-4843-B687-98B008EAD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1327"/>
        <c:axId val="1"/>
      </c:lineChart>
      <c:catAx>
        <c:axId val="95370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132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172B-4B09-A263-470A58158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4239"/>
        <c:axId val="1"/>
      </c:lineChart>
      <c:catAx>
        <c:axId val="95370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4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Acumulado'!$B$689:$B$726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Atlantica Seguros, S. A.</c:v>
                </c:pt>
                <c:pt idx="14">
                  <c:v>Cooperativa Nacional de Seguros, Inc.</c:v>
                </c:pt>
                <c:pt idx="15">
                  <c:v>Banesco Seguros, S.A.</c:v>
                </c:pt>
                <c:pt idx="16">
                  <c:v>Angloamericana de Seguros,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Aseguradora Agropecuaria Dominicana. S. A.</c:v>
                </c:pt>
                <c:pt idx="25">
                  <c:v>Confederación del Canada Dominicana.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Acumulado'!$Q$689:$Q$726</c:f>
              <c:numCache>
                <c:formatCode>0.0000</c:formatCode>
                <c:ptCount val="38"/>
                <c:pt idx="0">
                  <c:v>19.49223128410059</c:v>
                </c:pt>
                <c:pt idx="1">
                  <c:v>36.462083932139876</c:v>
                </c:pt>
                <c:pt idx="2">
                  <c:v>49.696355582324593</c:v>
                </c:pt>
                <c:pt idx="3">
                  <c:v>62.137596765097982</c:v>
                </c:pt>
                <c:pt idx="4">
                  <c:v>73.585742780361443</c:v>
                </c:pt>
                <c:pt idx="5">
                  <c:v>80.294274635436011</c:v>
                </c:pt>
                <c:pt idx="6">
                  <c:v>84.419240159887522</c:v>
                </c:pt>
                <c:pt idx="7">
                  <c:v>86.611272302191736</c:v>
                </c:pt>
                <c:pt idx="8">
                  <c:v>88.621198058782525</c:v>
                </c:pt>
                <c:pt idx="9">
                  <c:v>90.400481461218845</c:v>
                </c:pt>
                <c:pt idx="10">
                  <c:v>91.886877854315458</c:v>
                </c:pt>
                <c:pt idx="11">
                  <c:v>93.072452341614394</c:v>
                </c:pt>
                <c:pt idx="12">
                  <c:v>94.045635128903896</c:v>
                </c:pt>
                <c:pt idx="13">
                  <c:v>94.92122274159712</c:v>
                </c:pt>
                <c:pt idx="14">
                  <c:v>95.569916793238434</c:v>
                </c:pt>
                <c:pt idx="15">
                  <c:v>96.208387201492371</c:v>
                </c:pt>
                <c:pt idx="16">
                  <c:v>96.737882088298164</c:v>
                </c:pt>
                <c:pt idx="17">
                  <c:v>97.240291315771685</c:v>
                </c:pt>
                <c:pt idx="18">
                  <c:v>97.677330375609586</c:v>
                </c:pt>
                <c:pt idx="19">
                  <c:v>98.09879057043436</c:v>
                </c:pt>
                <c:pt idx="20">
                  <c:v>98.491732516169293</c:v>
                </c:pt>
                <c:pt idx="21">
                  <c:v>98.824730947161726</c:v>
                </c:pt>
                <c:pt idx="22">
                  <c:v>99.157664815995332</c:v>
                </c:pt>
                <c:pt idx="23">
                  <c:v>99.393185713132027</c:v>
                </c:pt>
                <c:pt idx="24">
                  <c:v>99.57238649923535</c:v>
                </c:pt>
                <c:pt idx="25">
                  <c:v>99.733253940375434</c:v>
                </c:pt>
                <c:pt idx="26">
                  <c:v>99.843173692632305</c:v>
                </c:pt>
                <c:pt idx="27">
                  <c:v>99.930267110388215</c:v>
                </c:pt>
                <c:pt idx="28">
                  <c:v>100.00000000000003</c:v>
                </c:pt>
                <c:pt idx="29">
                  <c:v>100.00000000000003</c:v>
                </c:pt>
                <c:pt idx="30">
                  <c:v>100.00000000000003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  <c:pt idx="37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C-4760-8C70-8D281F520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2159"/>
        <c:axId val="1"/>
      </c:lineChart>
      <c:catAx>
        <c:axId val="95370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215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A418-40BC-ACC1-02021AB2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03823"/>
        <c:axId val="1"/>
      </c:lineChart>
      <c:catAx>
        <c:axId val="95370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370382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DF3B-449F-ADE0-E2127921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611935"/>
        <c:axId val="1"/>
      </c:lineChart>
      <c:catAx>
        <c:axId val="9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611935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115-4D3C-AB26-32846E611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44303"/>
        <c:axId val="1"/>
      </c:barChart>
      <c:catAx>
        <c:axId val="8664443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44430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8727170131.0400009</c:v>
                </c:pt>
                <c:pt idx="1">
                  <c:v>4832797590.6499996</c:v>
                </c:pt>
                <c:pt idx="2">
                  <c:v>5895406393.6399994</c:v>
                </c:pt>
                <c:pt idx="3">
                  <c:v>5430623676.2300005</c:v>
                </c:pt>
                <c:pt idx="4">
                  <c:v>3427396851.7299995</c:v>
                </c:pt>
                <c:pt idx="5">
                  <c:v>3225080209.7200003</c:v>
                </c:pt>
                <c:pt idx="6">
                  <c:v>1446912768.8499999</c:v>
                </c:pt>
                <c:pt idx="7">
                  <c:v>1138958618.1099999</c:v>
                </c:pt>
                <c:pt idx="8">
                  <c:v>1142777379.95</c:v>
                </c:pt>
                <c:pt idx="9">
                  <c:v>759233973.9799999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B-4534-B088-6F0CC5A65612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10617165711.58</c:v>
                </c:pt>
                <c:pt idx="1">
                  <c:v>7427909934.4899988</c:v>
                </c:pt>
                <c:pt idx="2">
                  <c:v>6756106822.6600018</c:v>
                </c:pt>
                <c:pt idx="3">
                  <c:v>6225240687.8499994</c:v>
                </c:pt>
                <c:pt idx="4">
                  <c:v>4172007592.9600005</c:v>
                </c:pt>
                <c:pt idx="5">
                  <c:v>3506534883.8300004</c:v>
                </c:pt>
                <c:pt idx="6">
                  <c:v>1729902955.52</c:v>
                </c:pt>
                <c:pt idx="7">
                  <c:v>1219158848.8200002</c:v>
                </c:pt>
                <c:pt idx="8">
                  <c:v>1199294726.49</c:v>
                </c:pt>
                <c:pt idx="9">
                  <c:v>876034609.74999988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AB-4534-B088-6F0CC5A65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2609023"/>
        <c:axId val="1"/>
        <c:axId val="0"/>
      </c:bar3DChart>
      <c:catAx>
        <c:axId val="9526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6090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761139453.68000007</c:v>
                </c:pt>
                <c:pt idx="1">
                  <c:v>624896312.3599999</c:v>
                </c:pt>
                <c:pt idx="2">
                  <c:v>561827194.84000003</c:v>
                </c:pt>
                <c:pt idx="3">
                  <c:v>488738406.00999999</c:v>
                </c:pt>
                <c:pt idx="4">
                  <c:v>369771829.38999999</c:v>
                </c:pt>
                <c:pt idx="5">
                  <c:v>274954166.49000001</c:v>
                </c:pt>
                <c:pt idx="6">
                  <c:v>165653338.72999999</c:v>
                </c:pt>
                <c:pt idx="7">
                  <c:v>119710396.40000001</c:v>
                </c:pt>
                <c:pt idx="8">
                  <c:v>122113735.34</c:v>
                </c:pt>
                <c:pt idx="9">
                  <c:v>77180369.319999993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F-45CD-BB1C-4C26E0D566C7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1071076785.5699999</c:v>
                </c:pt>
                <c:pt idx="1">
                  <c:v>932474838.86999989</c:v>
                </c:pt>
                <c:pt idx="2">
                  <c:v>727208749.57000005</c:v>
                </c:pt>
                <c:pt idx="3">
                  <c:v>683632592.92000008</c:v>
                </c:pt>
                <c:pt idx="4">
                  <c:v>629063099.86000001</c:v>
                </c:pt>
                <c:pt idx="5">
                  <c:v>368626486.65000004</c:v>
                </c:pt>
                <c:pt idx="6">
                  <c:v>226662343.06999999</c:v>
                </c:pt>
                <c:pt idx="7">
                  <c:v>120449768.25</c:v>
                </c:pt>
                <c:pt idx="8">
                  <c:v>110443221.56999999</c:v>
                </c:pt>
                <c:pt idx="9">
                  <c:v>97769676.520000011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F-45CD-BB1C-4C26E0D56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2610271"/>
        <c:axId val="1"/>
        <c:axId val="0"/>
      </c:bar3DChart>
      <c:catAx>
        <c:axId val="95261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26102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5175832931.6800003</c:v>
                </c:pt>
                <c:pt idx="8">
                  <c:v>4832967179.71</c:v>
                </c:pt>
                <c:pt idx="9">
                  <c:v>5494890605.1800003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1-47BF-8918-D9DFA6797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745039"/>
        <c:axId val="1"/>
        <c:axId val="0"/>
      </c:bar3DChart>
      <c:catAx>
        <c:axId val="9557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74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5175832931.6799994</c:v>
                </c:pt>
                <c:pt idx="8">
                  <c:v>4832967179.7099972</c:v>
                </c:pt>
                <c:pt idx="9">
                  <c:v>5494890605.1799984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5-43B2-9F62-37CBD055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741295"/>
        <c:axId val="1"/>
        <c:axId val="0"/>
      </c:bar3DChart>
      <c:catAx>
        <c:axId val="95574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574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553-4336-817E-67F1999EC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6442639"/>
        <c:axId val="1"/>
      </c:barChart>
      <c:catAx>
        <c:axId val="866442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6442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023-483B-8678-E1EDBA96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57055"/>
        <c:axId val="1"/>
      </c:barChart>
      <c:catAx>
        <c:axId val="9544570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705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A08-4140-A77C-9CAA72793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54975"/>
        <c:axId val="1"/>
      </c:barChart>
      <c:catAx>
        <c:axId val="9544549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497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8F-4CA0-A2E3-217FD679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61631"/>
        <c:axId val="1"/>
      </c:barChart>
      <c:catAx>
        <c:axId val="9544616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6163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4C-4243-A5B9-023BDB7C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457887"/>
        <c:axId val="1"/>
      </c:barChart>
      <c:catAx>
        <c:axId val="95445788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4457887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880131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880131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88013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8801319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4880132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880132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88013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88013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880132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880132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8801326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8801327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8801328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8801329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904875</xdr:colOff>
      <xdr:row>657</xdr:row>
      <xdr:rowOff>133350</xdr:rowOff>
    </xdr:from>
    <xdr:to>
      <xdr:col>1</xdr:col>
      <xdr:colOff>1504950</xdr:colOff>
      <xdr:row>661</xdr:row>
      <xdr:rowOff>19050</xdr:rowOff>
    </xdr:to>
    <xdr:pic>
      <xdr:nvPicPr>
        <xdr:cNvPr id="4880133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5825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104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586</xdr:row>
      <xdr:rowOff>133350</xdr:rowOff>
    </xdr:from>
    <xdr:to>
      <xdr:col>0</xdr:col>
      <xdr:colOff>1504950</xdr:colOff>
      <xdr:row>590</xdr:row>
      <xdr:rowOff>133350</xdr:rowOff>
    </xdr:to>
    <xdr:pic>
      <xdr:nvPicPr>
        <xdr:cNvPr id="47995105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1725275"/>
          <a:ext cx="800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25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25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25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255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5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58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8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161925</xdr:rowOff>
    </xdr:from>
    <xdr:to>
      <xdr:col>0</xdr:col>
      <xdr:colOff>1724025</xdr:colOff>
      <xdr:row>4</xdr:row>
      <xdr:rowOff>47625</xdr:rowOff>
    </xdr:to>
    <xdr:pic>
      <xdr:nvPicPr>
        <xdr:cNvPr id="4221989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61925"/>
          <a:ext cx="685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859765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859765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859765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859765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859765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8597658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8597659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8597660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859766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8597662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8597663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8597664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8597665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8597666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419100</xdr:colOff>
      <xdr:row>397</xdr:row>
      <xdr:rowOff>28575</xdr:rowOff>
    </xdr:from>
    <xdr:to>
      <xdr:col>0</xdr:col>
      <xdr:colOff>1019175</xdr:colOff>
      <xdr:row>401</xdr:row>
      <xdr:rowOff>9525</xdr:rowOff>
    </xdr:to>
    <xdr:pic>
      <xdr:nvPicPr>
        <xdr:cNvPr id="4859766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7247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114300</xdr:rowOff>
    </xdr:from>
    <xdr:to>
      <xdr:col>1</xdr:col>
      <xdr:colOff>1552575</xdr:colOff>
      <xdr:row>5</xdr:row>
      <xdr:rowOff>57150</xdr:rowOff>
    </xdr:to>
    <xdr:pic>
      <xdr:nvPicPr>
        <xdr:cNvPr id="38007601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762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521</xdr:row>
      <xdr:rowOff>114300</xdr:rowOff>
    </xdr:from>
    <xdr:to>
      <xdr:col>1</xdr:col>
      <xdr:colOff>1543050</xdr:colOff>
      <xdr:row>525</xdr:row>
      <xdr:rowOff>57150</xdr:rowOff>
    </xdr:to>
    <xdr:pic>
      <xdr:nvPicPr>
        <xdr:cNvPr id="3800760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1087100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94415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944159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944159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944159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944160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944160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944160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944160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944160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944161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944161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944161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944162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944162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247650</xdr:colOff>
      <xdr:row>682</xdr:row>
      <xdr:rowOff>152400</xdr:rowOff>
    </xdr:from>
    <xdr:to>
      <xdr:col>1</xdr:col>
      <xdr:colOff>257175</xdr:colOff>
      <xdr:row>686</xdr:row>
      <xdr:rowOff>38100</xdr:rowOff>
    </xdr:to>
    <xdr:pic>
      <xdr:nvPicPr>
        <xdr:cNvPr id="4944162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134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3"/>
  <sheetViews>
    <sheetView tabSelected="1" topLeftCell="A2" zoomScaleNormal="100" workbookViewId="0">
      <selection activeCell="C6" sqref="C6"/>
    </sheetView>
  </sheetViews>
  <sheetFormatPr baseColWidth="10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71093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4.28515625" customWidth="1"/>
    <col min="12" max="13" width="12.7109375" customWidth="1"/>
    <col min="14" max="14" width="13.140625" customWidth="1"/>
    <col min="15" max="15" width="12.7109375" customWidth="1"/>
  </cols>
  <sheetData>
    <row r="1" spans="1:15" hidden="1" x14ac:dyDescent="0.2"/>
    <row r="2" spans="1:15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5" x14ac:dyDescent="0.2">
      <c r="A3" s="188" t="s">
        <v>56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">
      <c r="A4" s="190" t="s">
        <v>167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x14ac:dyDescent="0.2">
      <c r="A5" s="188" t="s">
        <v>114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48903301991.759995</v>
      </c>
      <c r="D8" s="76">
        <f>SUM(D9:D46)</f>
        <v>258355731.39999995</v>
      </c>
      <c r="E8" s="76">
        <f t="shared" ref="E8:N8" si="0">SUM(E9:E46)</f>
        <v>7477958243.3099995</v>
      </c>
      <c r="F8" s="76">
        <f t="shared" si="0"/>
        <v>11998759313.010004</v>
      </c>
      <c r="G8" s="76">
        <f t="shared" si="0"/>
        <v>522136503.07999992</v>
      </c>
      <c r="H8" s="76">
        <f t="shared" si="0"/>
        <v>11516151712.07</v>
      </c>
      <c r="I8" s="76">
        <f t="shared" si="0"/>
        <v>330763018.20999986</v>
      </c>
      <c r="J8" s="76">
        <f t="shared" si="0"/>
        <v>586339697.35999978</v>
      </c>
      <c r="K8" s="76">
        <f t="shared" si="0"/>
        <v>12402453226.219997</v>
      </c>
      <c r="L8" s="76">
        <f t="shared" si="0"/>
        <v>324930280.63</v>
      </c>
      <c r="M8" s="76">
        <f t="shared" si="0"/>
        <v>984291277.72000003</v>
      </c>
      <c r="N8" s="76">
        <f t="shared" si="0"/>
        <v>2501162988.75</v>
      </c>
      <c r="O8" s="64">
        <f>SUM(O9:O46)</f>
        <v>100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10617165711.58</v>
      </c>
      <c r="D9" s="49">
        <v>49041564.289999999</v>
      </c>
      <c r="E9" s="49">
        <v>1993106984.01</v>
      </c>
      <c r="F9" s="49">
        <v>1538409827.8200002</v>
      </c>
      <c r="G9" s="49">
        <v>257654967.56</v>
      </c>
      <c r="H9" s="49">
        <v>3932477703.8799996</v>
      </c>
      <c r="I9" s="49">
        <v>35646521.579999998</v>
      </c>
      <c r="J9" s="49">
        <v>236289257.07999998</v>
      </c>
      <c r="K9" s="49">
        <v>1802879204.1199999</v>
      </c>
      <c r="L9" s="49">
        <v>0</v>
      </c>
      <c r="M9" s="49">
        <v>136085034.24999997</v>
      </c>
      <c r="N9" s="49">
        <v>635574646.99000013</v>
      </c>
      <c r="O9" s="60">
        <f>(C9/$C$8*100)</f>
        <v>21.710529308161949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7427909934.4899988</v>
      </c>
      <c r="D10" s="49">
        <v>33918044.199999996</v>
      </c>
      <c r="E10" s="49">
        <v>214073287.12</v>
      </c>
      <c r="F10" s="49">
        <v>7138889237.6899996</v>
      </c>
      <c r="G10" s="49">
        <v>25923246.829999998</v>
      </c>
      <c r="H10" s="49">
        <v>911715.4</v>
      </c>
      <c r="I10" s="49">
        <v>570847.69999999995</v>
      </c>
      <c r="J10" s="49">
        <v>0</v>
      </c>
      <c r="K10" s="49">
        <v>13039109.119999999</v>
      </c>
      <c r="L10" s="49">
        <v>0</v>
      </c>
      <c r="M10" s="49">
        <v>0</v>
      </c>
      <c r="N10" s="49">
        <v>584446.42999999993</v>
      </c>
      <c r="O10" s="60">
        <f t="shared" ref="O10:O46" si="2">(C10/$C$8*100)</f>
        <v>15.188974224565799</v>
      </c>
    </row>
    <row r="11" spans="1:15" ht="15.95" customHeight="1" x14ac:dyDescent="0.2">
      <c r="A11" s="47">
        <v>3</v>
      </c>
      <c r="B11" s="52" t="s">
        <v>163</v>
      </c>
      <c r="C11" s="76">
        <f t="shared" si="1"/>
        <v>6756106822.6599998</v>
      </c>
      <c r="D11" s="49">
        <v>39268053.039999992</v>
      </c>
      <c r="E11" s="49">
        <v>1320316498.1900001</v>
      </c>
      <c r="F11" s="49">
        <v>125290581.79000001</v>
      </c>
      <c r="G11" s="49">
        <v>36340589.270000003</v>
      </c>
      <c r="H11" s="49">
        <v>1899781370.5999999</v>
      </c>
      <c r="I11" s="49">
        <v>146838229.51999998</v>
      </c>
      <c r="J11" s="49">
        <v>69141021.329999998</v>
      </c>
      <c r="K11" s="49">
        <v>2407880516.54</v>
      </c>
      <c r="L11" s="49">
        <v>0</v>
      </c>
      <c r="M11" s="49">
        <v>227503128.76000002</v>
      </c>
      <c r="N11" s="49">
        <v>483746833.62</v>
      </c>
      <c r="O11" s="60">
        <f t="shared" si="2"/>
        <v>13.815236492207369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6225240687.8500004</v>
      </c>
      <c r="D12" s="49">
        <v>26708848.069999997</v>
      </c>
      <c r="E12" s="49">
        <v>1321657930.1900001</v>
      </c>
      <c r="F12" s="49">
        <v>268037425.42999998</v>
      </c>
      <c r="G12" s="49">
        <v>132399707.63999999</v>
      </c>
      <c r="H12" s="49">
        <v>2106852251.4300001</v>
      </c>
      <c r="I12" s="49">
        <v>17062036.289999999</v>
      </c>
      <c r="J12" s="49">
        <v>44936567.559999995</v>
      </c>
      <c r="K12" s="49">
        <v>1840146997.3599999</v>
      </c>
      <c r="L12" s="49">
        <v>0</v>
      </c>
      <c r="M12" s="49">
        <v>84408021.409999996</v>
      </c>
      <c r="N12" s="49">
        <v>383030902.47000003</v>
      </c>
      <c r="O12" s="60">
        <f t="shared" si="2"/>
        <v>12.729693976285953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4172007592.96</v>
      </c>
      <c r="D13" s="49">
        <v>1604828.1599999999</v>
      </c>
      <c r="E13" s="49">
        <v>172072361.38</v>
      </c>
      <c r="F13" s="49">
        <v>626776450.23000002</v>
      </c>
      <c r="G13" s="49">
        <v>17629352.77</v>
      </c>
      <c r="H13" s="49">
        <v>1602457899.7</v>
      </c>
      <c r="I13" s="49">
        <v>32153922.899999999</v>
      </c>
      <c r="J13" s="49">
        <v>107046953.58999999</v>
      </c>
      <c r="K13" s="49">
        <v>1239512034.23</v>
      </c>
      <c r="L13" s="49">
        <v>0</v>
      </c>
      <c r="M13" s="49">
        <v>80204625.530000001</v>
      </c>
      <c r="N13" s="49">
        <v>292549164.47000003</v>
      </c>
      <c r="O13" s="60">
        <f t="shared" si="2"/>
        <v>8.5311368006662747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3506534883.8300004</v>
      </c>
      <c r="D14" s="49">
        <v>9664505.2800000012</v>
      </c>
      <c r="E14" s="49">
        <v>134671758.69</v>
      </c>
      <c r="F14" s="49">
        <v>113993519.15000002</v>
      </c>
      <c r="G14" s="49">
        <v>31685910.169999998</v>
      </c>
      <c r="H14" s="49">
        <v>1384212720.73</v>
      </c>
      <c r="I14" s="49">
        <v>50565677.719999999</v>
      </c>
      <c r="J14" s="49">
        <v>92231864.810000002</v>
      </c>
      <c r="K14" s="49">
        <v>1138251446.21</v>
      </c>
      <c r="L14" s="49">
        <v>0</v>
      </c>
      <c r="M14" s="49">
        <v>92118537.729999974</v>
      </c>
      <c r="N14" s="49">
        <v>459138943.34000003</v>
      </c>
      <c r="O14" s="60">
        <f t="shared" si="2"/>
        <v>7.1703438030029902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1729902955.5199997</v>
      </c>
      <c r="D15" s="49">
        <v>58610070.18</v>
      </c>
      <c r="E15" s="49">
        <v>18879385.889999997</v>
      </c>
      <c r="F15" s="49">
        <v>1652413499.4499998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3.5373949918790379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1219158848.8199999</v>
      </c>
      <c r="D16" s="49">
        <v>363809.92</v>
      </c>
      <c r="E16" s="49">
        <v>763905883.12</v>
      </c>
      <c r="F16" s="49">
        <v>966383.78</v>
      </c>
      <c r="G16" s="49">
        <v>1924118.35</v>
      </c>
      <c r="H16" s="49">
        <v>104945868.47999999</v>
      </c>
      <c r="I16" s="49">
        <v>33943907.340000004</v>
      </c>
      <c r="J16" s="49">
        <v>3692567.8</v>
      </c>
      <c r="K16" s="49">
        <v>218468007.49000001</v>
      </c>
      <c r="L16" s="49">
        <v>0</v>
      </c>
      <c r="M16" s="49">
        <v>35675985.989999995</v>
      </c>
      <c r="N16" s="49">
        <v>55272316.550000004</v>
      </c>
      <c r="O16" s="60">
        <f t="shared" si="2"/>
        <v>2.4929990392579691</v>
      </c>
    </row>
    <row r="17" spans="1:15" ht="15.95" customHeight="1" x14ac:dyDescent="0.2">
      <c r="A17" s="47">
        <v>9</v>
      </c>
      <c r="B17" s="52" t="s">
        <v>90</v>
      </c>
      <c r="C17" s="76">
        <f t="shared" si="1"/>
        <v>1199294726.49</v>
      </c>
      <c r="D17" s="49">
        <v>0</v>
      </c>
      <c r="E17" s="49">
        <v>1044019368.4599999</v>
      </c>
      <c r="F17" s="49">
        <v>0</v>
      </c>
      <c r="G17" s="49">
        <v>8957588.9600000009</v>
      </c>
      <c r="H17" s="49">
        <v>102352504.43000001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43965264.640000001</v>
      </c>
      <c r="O17" s="60">
        <f t="shared" si="2"/>
        <v>2.452379855029168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876034609.75</v>
      </c>
      <c r="D18" s="49">
        <v>0</v>
      </c>
      <c r="E18" s="49">
        <v>1564001.51</v>
      </c>
      <c r="F18" s="49">
        <v>0</v>
      </c>
      <c r="G18" s="49">
        <v>117170.84000000001</v>
      </c>
      <c r="H18" s="49">
        <v>83239546.75999999</v>
      </c>
      <c r="I18" s="49">
        <v>4422376.26</v>
      </c>
      <c r="J18" s="49">
        <v>2728229.9000000004</v>
      </c>
      <c r="K18" s="49">
        <v>730584777.48000002</v>
      </c>
      <c r="L18" s="49">
        <v>0</v>
      </c>
      <c r="M18" s="49">
        <v>19577369.350000001</v>
      </c>
      <c r="N18" s="49">
        <v>33801137.649999999</v>
      </c>
      <c r="O18" s="60">
        <f t="shared" si="2"/>
        <v>1.791360857182217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775122839.31999993</v>
      </c>
      <c r="D19" s="49">
        <v>0</v>
      </c>
      <c r="E19" s="49">
        <v>1409632.79</v>
      </c>
      <c r="F19" s="49">
        <v>0</v>
      </c>
      <c r="G19" s="49">
        <v>6063.4</v>
      </c>
      <c r="H19" s="49">
        <v>3351933.23</v>
      </c>
      <c r="I19" s="49">
        <v>637248.15</v>
      </c>
      <c r="J19" s="49">
        <v>17787431.940000001</v>
      </c>
      <c r="K19" s="49">
        <v>740924018.79999995</v>
      </c>
      <c r="L19" s="49">
        <v>0</v>
      </c>
      <c r="M19" s="49">
        <v>9862376.3599999994</v>
      </c>
      <c r="N19" s="49">
        <v>1144134.6500000001</v>
      </c>
      <c r="O19" s="60">
        <f t="shared" si="2"/>
        <v>1.5850112523089033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532510559.65999997</v>
      </c>
      <c r="D20" s="49">
        <v>194176.7</v>
      </c>
      <c r="E20" s="49">
        <v>1421513.44</v>
      </c>
      <c r="F20" s="49">
        <v>8625264.2600000016</v>
      </c>
      <c r="G20" s="49">
        <v>455803.47000000003</v>
      </c>
      <c r="H20" s="49">
        <v>5398363.7399999993</v>
      </c>
      <c r="I20" s="49">
        <v>1386383.2699999998</v>
      </c>
      <c r="J20" s="49">
        <v>239865.67</v>
      </c>
      <c r="K20" s="49">
        <v>511431885.19999999</v>
      </c>
      <c r="L20" s="49">
        <v>0</v>
      </c>
      <c r="M20" s="49">
        <v>57878.13</v>
      </c>
      <c r="N20" s="49">
        <v>3299425.7800000003</v>
      </c>
      <c r="O20" s="60">
        <f t="shared" si="2"/>
        <v>1.0889051208642839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463170441.24000001</v>
      </c>
      <c r="D21" s="49">
        <v>0</v>
      </c>
      <c r="E21" s="49">
        <v>247729.47000000003</v>
      </c>
      <c r="F21" s="49">
        <v>0</v>
      </c>
      <c r="G21" s="49">
        <v>0</v>
      </c>
      <c r="H21" s="49">
        <v>2413058.9699999997</v>
      </c>
      <c r="I21" s="49">
        <v>357155.52999999991</v>
      </c>
      <c r="J21" s="49">
        <v>2367122.11</v>
      </c>
      <c r="K21" s="49">
        <v>402428547.76000005</v>
      </c>
      <c r="L21" s="49">
        <v>0</v>
      </c>
      <c r="M21" s="49">
        <v>53010365.649999999</v>
      </c>
      <c r="N21" s="49">
        <v>2346461.75</v>
      </c>
      <c r="O21" s="60">
        <f t="shared" si="2"/>
        <v>0.94711486213761664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461892944.88000005</v>
      </c>
      <c r="D22" s="49">
        <v>32712592.219999999</v>
      </c>
      <c r="E22" s="49">
        <v>234760.61000000002</v>
      </c>
      <c r="F22" s="49">
        <v>0</v>
      </c>
      <c r="G22" s="49">
        <v>90950.64</v>
      </c>
      <c r="H22" s="49">
        <v>17109469.840000004</v>
      </c>
      <c r="I22" s="49">
        <v>192086.68</v>
      </c>
      <c r="J22" s="49">
        <v>252332.13</v>
      </c>
      <c r="K22" s="49">
        <v>252556333.70000002</v>
      </c>
      <c r="L22" s="49">
        <v>0</v>
      </c>
      <c r="M22" s="49">
        <v>140608099.13</v>
      </c>
      <c r="N22" s="49">
        <v>18136319.93</v>
      </c>
      <c r="O22" s="60">
        <f t="shared" si="2"/>
        <v>0.9445025715397033</v>
      </c>
    </row>
    <row r="23" spans="1:15" ht="15.95" customHeight="1" x14ac:dyDescent="0.2">
      <c r="A23" s="47">
        <v>15</v>
      </c>
      <c r="B23" s="52" t="s">
        <v>115</v>
      </c>
      <c r="C23" s="76">
        <f t="shared" si="1"/>
        <v>369692330.94999999</v>
      </c>
      <c r="D23" s="78">
        <v>1171096.23</v>
      </c>
      <c r="E23" s="78">
        <v>11288168.540000001</v>
      </c>
      <c r="F23" s="78">
        <v>0</v>
      </c>
      <c r="G23" s="78">
        <v>7991586.8100000005</v>
      </c>
      <c r="H23" s="78">
        <v>121784990.17</v>
      </c>
      <c r="I23" s="78">
        <v>2121694.02</v>
      </c>
      <c r="J23" s="78">
        <v>3906332.3</v>
      </c>
      <c r="K23" s="78">
        <v>198927367.32999998</v>
      </c>
      <c r="L23" s="78">
        <v>0</v>
      </c>
      <c r="M23" s="78">
        <v>5065774.62</v>
      </c>
      <c r="N23" s="78">
        <v>17435320.93</v>
      </c>
      <c r="O23" s="60">
        <f t="shared" si="2"/>
        <v>0.75596598980635621</v>
      </c>
    </row>
    <row r="24" spans="1:15" ht="15.95" customHeight="1" x14ac:dyDescent="0.2">
      <c r="A24" s="47">
        <v>16</v>
      </c>
      <c r="B24" s="52" t="s">
        <v>104</v>
      </c>
      <c r="C24" s="76">
        <f t="shared" si="1"/>
        <v>353682078.68999994</v>
      </c>
      <c r="D24" s="49">
        <v>0</v>
      </c>
      <c r="E24" s="49">
        <v>22770626.280000001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324930280.63</v>
      </c>
      <c r="M24" s="49">
        <v>0</v>
      </c>
      <c r="N24" s="49">
        <v>5951921.7800000003</v>
      </c>
      <c r="O24" s="60">
        <f t="shared" si="2"/>
        <v>0.72322739832495142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320628840.88</v>
      </c>
      <c r="D25" s="49">
        <v>0</v>
      </c>
      <c r="E25" s="49">
        <v>120448230.06</v>
      </c>
      <c r="F25" s="49">
        <v>0</v>
      </c>
      <c r="G25" s="49">
        <v>22400</v>
      </c>
      <c r="H25" s="49">
        <v>42041674.269999996</v>
      </c>
      <c r="I25" s="49">
        <v>0</v>
      </c>
      <c r="J25" s="49">
        <v>318905.90000000002</v>
      </c>
      <c r="K25" s="49">
        <v>144217856.81</v>
      </c>
      <c r="L25" s="49">
        <v>0</v>
      </c>
      <c r="M25" s="49">
        <v>7143119.4100000001</v>
      </c>
      <c r="N25" s="49">
        <v>6436654.4299999997</v>
      </c>
      <c r="O25" s="60">
        <f t="shared" si="2"/>
        <v>0.65563842894294677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284274412.56</v>
      </c>
      <c r="D26" s="49">
        <v>2629.2999999999997</v>
      </c>
      <c r="E26" s="49">
        <v>28539442.729999997</v>
      </c>
      <c r="F26" s="49">
        <v>0</v>
      </c>
      <c r="G26" s="49">
        <v>0</v>
      </c>
      <c r="H26" s="49">
        <v>23901688.18</v>
      </c>
      <c r="I26" s="49">
        <v>2687532.8899999997</v>
      </c>
      <c r="J26" s="49">
        <v>51300.639999999999</v>
      </c>
      <c r="K26" s="49">
        <v>175941302.70000002</v>
      </c>
      <c r="L26" s="49">
        <v>0</v>
      </c>
      <c r="M26" s="49">
        <v>21866388.84</v>
      </c>
      <c r="N26" s="49">
        <v>31284127.280000001</v>
      </c>
      <c r="O26" s="60">
        <f t="shared" si="2"/>
        <v>0.58129901454895438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240964484.81999996</v>
      </c>
      <c r="D27" s="49">
        <v>0</v>
      </c>
      <c r="E27" s="49">
        <v>0</v>
      </c>
      <c r="F27" s="49">
        <v>0</v>
      </c>
      <c r="G27" s="49">
        <v>16034.48</v>
      </c>
      <c r="H27" s="49">
        <v>62489.16</v>
      </c>
      <c r="I27" s="49">
        <v>0</v>
      </c>
      <c r="J27" s="49">
        <v>0</v>
      </c>
      <c r="K27" s="49">
        <v>240478262.04999998</v>
      </c>
      <c r="L27" s="49">
        <v>0</v>
      </c>
      <c r="M27" s="49">
        <v>402449.12999999995</v>
      </c>
      <c r="N27" s="49">
        <v>5250</v>
      </c>
      <c r="O27" s="60">
        <f t="shared" si="2"/>
        <v>0.49273663537198675</v>
      </c>
    </row>
    <row r="28" spans="1:15" ht="15.95" customHeight="1" x14ac:dyDescent="0.2">
      <c r="A28" s="47">
        <v>20</v>
      </c>
      <c r="B28" s="51" t="s">
        <v>110</v>
      </c>
      <c r="C28" s="76">
        <f t="shared" si="1"/>
        <v>220900485.59999999</v>
      </c>
      <c r="D28" s="49">
        <v>0</v>
      </c>
      <c r="E28" s="49">
        <v>0</v>
      </c>
      <c r="F28" s="49">
        <v>220900485.59999999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0.45170873254575084</v>
      </c>
    </row>
    <row r="29" spans="1:15" ht="15.95" customHeight="1" x14ac:dyDescent="0.2">
      <c r="A29" s="47">
        <v>21</v>
      </c>
      <c r="B29" s="52" t="s">
        <v>101</v>
      </c>
      <c r="C29" s="76">
        <f t="shared" si="1"/>
        <v>219707711.72000003</v>
      </c>
      <c r="D29" s="49">
        <v>0</v>
      </c>
      <c r="E29" s="49">
        <v>4256162.63</v>
      </c>
      <c r="F29" s="49">
        <v>215451549.09000003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0.44926968685472374</v>
      </c>
    </row>
    <row r="30" spans="1:15" ht="15.95" customHeight="1" x14ac:dyDescent="0.2">
      <c r="A30" s="47">
        <v>22</v>
      </c>
      <c r="B30" s="52" t="s">
        <v>111</v>
      </c>
      <c r="C30" s="76">
        <f t="shared" si="1"/>
        <v>217365821.34999999</v>
      </c>
      <c r="D30" s="49">
        <v>0</v>
      </c>
      <c r="E30" s="49">
        <v>213200936.35999998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4164884.9899999998</v>
      </c>
      <c r="N30" s="49">
        <v>0</v>
      </c>
      <c r="O30" s="60">
        <f t="shared" si="2"/>
        <v>0.44448086836063794</v>
      </c>
    </row>
    <row r="31" spans="1:15" ht="15.95" customHeight="1" x14ac:dyDescent="0.2">
      <c r="A31" s="47">
        <v>23</v>
      </c>
      <c r="B31" s="52" t="s">
        <v>120</v>
      </c>
      <c r="C31" s="76">
        <f t="shared" si="1"/>
        <v>161103955.31999996</v>
      </c>
      <c r="D31" s="49">
        <v>10255.35</v>
      </c>
      <c r="E31" s="49">
        <v>866841.19</v>
      </c>
      <c r="F31" s="49">
        <v>510221.68</v>
      </c>
      <c r="G31" s="49">
        <v>242637.94</v>
      </c>
      <c r="H31" s="49">
        <v>12984633.859999999</v>
      </c>
      <c r="I31" s="49">
        <v>201415.61</v>
      </c>
      <c r="J31" s="49">
        <v>1768216.52</v>
      </c>
      <c r="K31" s="49">
        <v>129302710.73999999</v>
      </c>
      <c r="L31" s="49">
        <v>0</v>
      </c>
      <c r="M31" s="49">
        <v>6149157.4500000011</v>
      </c>
      <c r="N31" s="49">
        <v>9067864.9800000004</v>
      </c>
      <c r="O31" s="60">
        <f t="shared" si="2"/>
        <v>0.32943369620960422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145179851.78999999</v>
      </c>
      <c r="D32" s="49">
        <v>2615453.42</v>
      </c>
      <c r="E32" s="49">
        <v>1649474.01</v>
      </c>
      <c r="F32" s="49">
        <v>88275777.039999992</v>
      </c>
      <c r="G32" s="49">
        <v>0</v>
      </c>
      <c r="H32" s="49">
        <v>6800</v>
      </c>
      <c r="I32" s="49">
        <v>0</v>
      </c>
      <c r="J32" s="49">
        <v>0</v>
      </c>
      <c r="K32" s="49">
        <v>48357176.969999999</v>
      </c>
      <c r="L32" s="49">
        <v>0</v>
      </c>
      <c r="M32" s="49">
        <v>3888164.71</v>
      </c>
      <c r="N32" s="49">
        <v>387005.64</v>
      </c>
      <c r="O32" s="60">
        <f t="shared" si="2"/>
        <v>0.29687126610481679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113765110.53</v>
      </c>
      <c r="D33" s="49">
        <v>3215.5000000000005</v>
      </c>
      <c r="E33" s="49">
        <v>83103153.779999986</v>
      </c>
      <c r="F33" s="49">
        <v>0</v>
      </c>
      <c r="G33" s="49">
        <v>0</v>
      </c>
      <c r="H33" s="49">
        <v>27977130.229999997</v>
      </c>
      <c r="I33" s="49">
        <v>171030.43</v>
      </c>
      <c r="J33" s="49">
        <v>937477.19</v>
      </c>
      <c r="K33" s="49">
        <v>0</v>
      </c>
      <c r="L33" s="49">
        <v>0</v>
      </c>
      <c r="M33" s="49">
        <v>407360.65</v>
      </c>
      <c r="N33" s="49">
        <v>1165742.75</v>
      </c>
      <c r="O33" s="60">
        <f t="shared" si="2"/>
        <v>0.23263277917137162</v>
      </c>
    </row>
    <row r="34" spans="1:15" s="30" customFormat="1" ht="15.95" customHeight="1" x14ac:dyDescent="0.2">
      <c r="A34" s="77">
        <v>26</v>
      </c>
      <c r="B34" s="52" t="s">
        <v>166</v>
      </c>
      <c r="C34" s="76">
        <f t="shared" si="1"/>
        <v>106730688.15999998</v>
      </c>
      <c r="D34" s="49">
        <v>0</v>
      </c>
      <c r="E34" s="49">
        <v>3492062.06</v>
      </c>
      <c r="F34" s="49">
        <v>219090</v>
      </c>
      <c r="G34" s="49">
        <v>99668.34</v>
      </c>
      <c r="H34" s="49">
        <v>6028448.5699999994</v>
      </c>
      <c r="I34" s="49">
        <v>878099.41</v>
      </c>
      <c r="J34" s="49">
        <v>1237252.0100000002</v>
      </c>
      <c r="K34" s="49">
        <v>38784262.369999997</v>
      </c>
      <c r="L34" s="49">
        <v>0</v>
      </c>
      <c r="M34" s="49">
        <v>52209991.629999995</v>
      </c>
      <c r="N34" s="49">
        <v>3781813.7700000005</v>
      </c>
      <c r="O34" s="79">
        <f t="shared" si="2"/>
        <v>0.21824842866026442</v>
      </c>
    </row>
    <row r="35" spans="1:15" ht="15.95" customHeight="1" x14ac:dyDescent="0.2">
      <c r="A35" s="47">
        <v>27</v>
      </c>
      <c r="B35" s="52" t="s">
        <v>99</v>
      </c>
      <c r="C35" s="76">
        <f t="shared" si="1"/>
        <v>100255516.99000001</v>
      </c>
      <c r="D35" s="49">
        <v>629140.53</v>
      </c>
      <c r="E35" s="49">
        <v>401774.02000000008</v>
      </c>
      <c r="F35" s="49">
        <v>0</v>
      </c>
      <c r="G35" s="49">
        <v>566934.06000000006</v>
      </c>
      <c r="H35" s="49">
        <v>31558390.090000004</v>
      </c>
      <c r="I35" s="49">
        <v>639576.87999999989</v>
      </c>
      <c r="J35" s="49">
        <v>1180215.52</v>
      </c>
      <c r="K35" s="49">
        <v>52402422.890000001</v>
      </c>
      <c r="L35" s="49">
        <v>0</v>
      </c>
      <c r="M35" s="49">
        <v>2666806.2999999998</v>
      </c>
      <c r="N35" s="49">
        <v>10210256.699999999</v>
      </c>
      <c r="O35" s="60">
        <f t="shared" si="2"/>
        <v>0.20500766391376321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54707652.330000006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54707652.330000006</v>
      </c>
      <c r="L36" s="49">
        <v>0</v>
      </c>
      <c r="M36" s="49">
        <v>0</v>
      </c>
      <c r="N36" s="49">
        <v>0</v>
      </c>
      <c r="O36" s="60">
        <f t="shared" si="2"/>
        <v>0.11186903563120956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3.3842258182869948E-2</v>
      </c>
    </row>
    <row r="38" spans="1:15" ht="15.95" customHeight="1" x14ac:dyDescent="0.2">
      <c r="A38" s="47">
        <v>30</v>
      </c>
      <c r="B38" s="52" t="s">
        <v>164</v>
      </c>
      <c r="C38" s="76">
        <f t="shared" si="1"/>
        <v>15739509.300000001</v>
      </c>
      <c r="D38" s="49">
        <v>0</v>
      </c>
      <c r="E38" s="49">
        <v>360276.78</v>
      </c>
      <c r="F38" s="49">
        <v>0</v>
      </c>
      <c r="G38" s="49">
        <v>11771.55</v>
      </c>
      <c r="H38" s="49">
        <v>3442040.16</v>
      </c>
      <c r="I38" s="49">
        <v>264120</v>
      </c>
      <c r="J38" s="49">
        <v>145909</v>
      </c>
      <c r="K38" s="49">
        <v>8287257.3100000005</v>
      </c>
      <c r="L38" s="49">
        <v>0</v>
      </c>
      <c r="M38" s="49">
        <v>742249.76</v>
      </c>
      <c r="N38" s="49">
        <v>2485884.7400000002</v>
      </c>
      <c r="O38" s="60">
        <f t="shared" si="2"/>
        <v>3.2184962280567567E-2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7" t="s">
        <v>42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</row>
    <row r="68" spans="1:15" ht="12.75" hidden="1" customHeight="1" x14ac:dyDescent="0.2">
      <c r="A68" s="188" t="s">
        <v>56</v>
      </c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</row>
    <row r="69" spans="1:15" ht="12.75" hidden="1" customHeight="1" x14ac:dyDescent="0.2">
      <c r="A69" s="190" t="s">
        <v>122</v>
      </c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</row>
    <row r="70" spans="1:15" ht="12.75" hidden="1" customHeight="1" x14ac:dyDescent="0.2">
      <c r="A70" s="188" t="s">
        <v>114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109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113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163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166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164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7" t="s">
        <v>42</v>
      </c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spans="1:15" ht="15.75" hidden="1" customHeight="1" x14ac:dyDescent="0.2">
      <c r="A133" s="188" t="s">
        <v>56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</row>
    <row r="134" spans="1:15" ht="14.25" hidden="1" customHeight="1" x14ac:dyDescent="0.2">
      <c r="A134" s="189" t="s">
        <v>123</v>
      </c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spans="1:15" hidden="1" x14ac:dyDescent="0.2">
      <c r="A135" s="188" t="s">
        <v>114</v>
      </c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109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113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166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7" t="s">
        <v>42</v>
      </c>
      <c r="B197" s="187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</row>
    <row r="198" spans="1:15" ht="12.75" hidden="1" customHeight="1" x14ac:dyDescent="0.2">
      <c r="A198" s="188" t="s">
        <v>56</v>
      </c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</row>
    <row r="199" spans="1:15" ht="12.75" hidden="1" customHeight="1" x14ac:dyDescent="0.2">
      <c r="A199" s="189" t="s">
        <v>124</v>
      </c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</row>
    <row r="200" spans="1:15" ht="12.75" hidden="1" customHeight="1" x14ac:dyDescent="0.2">
      <c r="A200" s="188" t="s">
        <v>114</v>
      </c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109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113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166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</row>
    <row r="264" spans="1:15" ht="13.5" hidden="1" customHeight="1" x14ac:dyDescent="0.2">
      <c r="A264" s="188" t="s">
        <v>56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</row>
    <row r="265" spans="1:15" ht="13.5" hidden="1" customHeight="1" x14ac:dyDescent="0.2">
      <c r="A265" s="189" t="s">
        <v>125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  <c r="O265" s="190"/>
    </row>
    <row r="266" spans="1:15" hidden="1" x14ac:dyDescent="0.2">
      <c r="A266" s="188" t="s">
        <v>114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109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113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166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7" t="s">
        <v>42</v>
      </c>
      <c r="B329" s="187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</row>
    <row r="330" spans="1:15" ht="13.5" hidden="1" customHeight="1" x14ac:dyDescent="0.2">
      <c r="A330" s="188" t="s">
        <v>56</v>
      </c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</row>
    <row r="331" spans="1:15" ht="13.5" hidden="1" customHeight="1" x14ac:dyDescent="0.2">
      <c r="A331" s="189" t="s">
        <v>126</v>
      </c>
      <c r="B331" s="190"/>
      <c r="C331" s="190"/>
      <c r="D331" s="190"/>
      <c r="E331" s="190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</row>
    <row r="332" spans="1:15" ht="15" hidden="1" customHeight="1" x14ac:dyDescent="0.2">
      <c r="A332" s="188" t="s">
        <v>114</v>
      </c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109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113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27896800.020000003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54905734.590000004</v>
      </c>
      <c r="K335" s="87">
        <f t="shared" si="18"/>
        <v>1275937830.0600002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6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6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6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6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4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6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6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6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6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6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6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166</v>
      </c>
      <c r="C364" s="106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6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6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6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6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6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6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6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7" t="s">
        <v>42</v>
      </c>
      <c r="B394" s="187"/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</row>
    <row r="395" spans="1:15" ht="12.75" hidden="1" customHeight="1" x14ac:dyDescent="0.2">
      <c r="A395" s="188" t="s">
        <v>56</v>
      </c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</row>
    <row r="396" spans="1:15" ht="12.75" hidden="1" customHeight="1" x14ac:dyDescent="0.2">
      <c r="A396" s="189" t="s">
        <v>127</v>
      </c>
      <c r="B396" s="190"/>
      <c r="C396" s="190"/>
      <c r="D396" s="190"/>
      <c r="E396" s="190"/>
      <c r="F396" s="190"/>
      <c r="G396" s="190"/>
      <c r="H396" s="190"/>
      <c r="I396" s="190"/>
      <c r="J396" s="190"/>
      <c r="K396" s="190"/>
      <c r="L396" s="190"/>
      <c r="M396" s="190"/>
      <c r="N396" s="190"/>
      <c r="O396" s="190"/>
    </row>
    <row r="397" spans="1:15" ht="12.75" hidden="1" customHeight="1" x14ac:dyDescent="0.2">
      <c r="A397" s="188" t="s">
        <v>114</v>
      </c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109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113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4941172401.5900002</v>
      </c>
      <c r="D400" s="87">
        <f t="shared" ref="D400:O400" si="22">SUM(D401:D438)</f>
        <v>22710487.830000002</v>
      </c>
      <c r="E400" s="87">
        <f t="shared" si="22"/>
        <v>746866338.16000009</v>
      </c>
      <c r="F400" s="87">
        <f t="shared" si="22"/>
        <v>1138067917.22</v>
      </c>
      <c r="G400" s="87">
        <f t="shared" si="22"/>
        <v>47721244.829999991</v>
      </c>
      <c r="H400" s="87">
        <f t="shared" si="22"/>
        <v>1233111604.01</v>
      </c>
      <c r="I400" s="87">
        <f t="shared" si="22"/>
        <v>25487694.469999999</v>
      </c>
      <c r="J400" s="87">
        <f t="shared" si="22"/>
        <v>60406963.199999988</v>
      </c>
      <c r="K400" s="87">
        <f t="shared" si="22"/>
        <v>1210080899.6099999</v>
      </c>
      <c r="L400" s="87">
        <f t="shared" si="22"/>
        <v>36261068.659999996</v>
      </c>
      <c r="M400" s="87">
        <f t="shared" si="22"/>
        <v>148022975.90999997</v>
      </c>
      <c r="N400" s="87">
        <f t="shared" si="22"/>
        <v>272435207.68999994</v>
      </c>
      <c r="O400" s="115">
        <f t="shared" si="22"/>
        <v>100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7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7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7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7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7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7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7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7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7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7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7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166</v>
      </c>
      <c r="C429" s="87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7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7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7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7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7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7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7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7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7" t="s">
        <v>42</v>
      </c>
      <c r="B460" s="187"/>
      <c r="C460" s="187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</row>
    <row r="461" spans="1:15" ht="12.75" hidden="1" customHeight="1" x14ac:dyDescent="0.2">
      <c r="A461" s="188" t="s">
        <v>56</v>
      </c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</row>
    <row r="462" spans="1:15" ht="12.75" hidden="1" customHeight="1" x14ac:dyDescent="0.2">
      <c r="A462" s="189" t="s">
        <v>128</v>
      </c>
      <c r="B462" s="190"/>
      <c r="C462" s="190"/>
      <c r="D462" s="190"/>
      <c r="E462" s="190"/>
      <c r="F462" s="190"/>
      <c r="G462" s="190"/>
      <c r="H462" s="190"/>
      <c r="I462" s="190"/>
      <c r="J462" s="190"/>
      <c r="K462" s="190"/>
      <c r="L462" s="190"/>
      <c r="M462" s="190"/>
      <c r="N462" s="190"/>
      <c r="O462" s="190"/>
    </row>
    <row r="463" spans="1:15" ht="12.75" hidden="1" customHeight="1" x14ac:dyDescent="0.2">
      <c r="A463" s="188" t="s">
        <v>114</v>
      </c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109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113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5045123433.5200005</v>
      </c>
      <c r="D466" s="86">
        <f t="shared" ref="D466:N466" si="25">SUM(D467:D504)</f>
        <v>29961106.5</v>
      </c>
      <c r="E466" s="86">
        <f t="shared" si="25"/>
        <v>772331156.6700002</v>
      </c>
      <c r="F466" s="86">
        <f t="shared" si="25"/>
        <v>1249668924.4999998</v>
      </c>
      <c r="G466" s="86">
        <f t="shared" si="25"/>
        <v>48258171.170000009</v>
      </c>
      <c r="H466" s="86">
        <f t="shared" si="25"/>
        <v>1196910638.1499994</v>
      </c>
      <c r="I466" s="86">
        <f t="shared" si="25"/>
        <v>18211349.43</v>
      </c>
      <c r="J466" s="86">
        <f t="shared" si="25"/>
        <v>57091558.720000006</v>
      </c>
      <c r="K466" s="86">
        <f t="shared" si="25"/>
        <v>1241340024.8600001</v>
      </c>
      <c r="L466" s="86">
        <f t="shared" si="25"/>
        <v>87546895.430000007</v>
      </c>
      <c r="M466" s="86">
        <f t="shared" si="25"/>
        <v>73580398.129999995</v>
      </c>
      <c r="N466" s="86">
        <f t="shared" si="25"/>
        <v>270223209.9600001</v>
      </c>
      <c r="O466" s="64">
        <f>SUM(O467:O504)</f>
        <v>100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6">SUM(D467:N467)</f>
        <v>1153953806.51</v>
      </c>
      <c r="D467" s="48">
        <f>'PNC, Exon. &amp; no Exon.'!F420</f>
        <v>4383564.01</v>
      </c>
      <c r="E467" s="48">
        <f>'PNC, Exon. &amp; no Exon.'!I420</f>
        <v>201982201.45999998</v>
      </c>
      <c r="F467" s="48">
        <f>'PNC, Exon. &amp; no Exon.'!L420</f>
        <v>180436197.04000002</v>
      </c>
      <c r="G467" s="48">
        <f>'PNC, Exon. &amp; no Exon.'!O420</f>
        <v>25217030.120000001</v>
      </c>
      <c r="H467" s="48">
        <f>'PNC, Exon. &amp; no Exon.'!R420</f>
        <v>469768147.69999999</v>
      </c>
      <c r="I467" s="48">
        <f>'PNC, Exon. &amp; no Exon.'!U420</f>
        <v>2686626.85</v>
      </c>
      <c r="J467" s="48">
        <f>'PNC, Exon. &amp; no Exon.'!X420</f>
        <v>21630665.149999999</v>
      </c>
      <c r="K467" s="48">
        <f>'PNC, Exon. &amp; no Exon.'!AA420</f>
        <v>174105086.49000001</v>
      </c>
      <c r="L467" s="48">
        <f>'PNC, Exon. &amp; no Exon.'!AD420</f>
        <v>0</v>
      </c>
      <c r="M467" s="48">
        <f>'PNC, Exon. &amp; no Exon.'!AG420</f>
        <v>12829284.77</v>
      </c>
      <c r="N467" s="48">
        <f>'PNC, Exon. &amp; no Exon.'!AJ420</f>
        <v>60915002.920000002</v>
      </c>
      <c r="O467" s="60">
        <f>(C467/$C$466*100)</f>
        <v>22.872657561618514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6"/>
        <v>664539221.52999997</v>
      </c>
      <c r="D468" s="48">
        <f>'PNC, Exon. &amp; no Exon.'!F421</f>
        <v>3710294.06</v>
      </c>
      <c r="E468" s="48">
        <f>'PNC, Exon. &amp; no Exon.'!I421</f>
        <v>149614212.19</v>
      </c>
      <c r="F468" s="48">
        <f>'PNC, Exon. &amp; no Exon.'!L421</f>
        <v>4499378.13</v>
      </c>
      <c r="G468" s="48">
        <f>'PNC, Exon. &amp; no Exon.'!O421</f>
        <v>2649471.84</v>
      </c>
      <c r="H468" s="48">
        <f>'PNC, Exon. &amp; no Exon.'!R421</f>
        <v>187664470.44</v>
      </c>
      <c r="I468" s="48">
        <f>'PNC, Exon. &amp; no Exon.'!U421</f>
        <v>3907392.28</v>
      </c>
      <c r="J468" s="48">
        <f>'PNC, Exon. &amp; no Exon.'!X421</f>
        <v>7190161.7400000002</v>
      </c>
      <c r="K468" s="48">
        <f>'PNC, Exon. &amp; no Exon.'!AA421</f>
        <v>228302923.19999999</v>
      </c>
      <c r="L468" s="48">
        <f>'PNC, Exon. &amp; no Exon.'!AD421</f>
        <v>0</v>
      </c>
      <c r="M468" s="48">
        <f>'PNC, Exon. &amp; no Exon.'!AG421</f>
        <v>4312001.47</v>
      </c>
      <c r="N468" s="48">
        <f>'PNC, Exon. &amp; no Exon.'!AJ421</f>
        <v>72688916.180000007</v>
      </c>
      <c r="O468" s="60">
        <f t="shared" ref="O468:O504" si="27">(C468/$C$466*100)</f>
        <v>13.171912051046661</v>
      </c>
    </row>
    <row r="469" spans="1:15" ht="15.95" hidden="1" customHeight="1" x14ac:dyDescent="0.2">
      <c r="A469" s="47">
        <v>3</v>
      </c>
      <c r="B469" s="52" t="s">
        <v>100</v>
      </c>
      <c r="C469" s="87">
        <f t="shared" si="26"/>
        <v>564309312.62</v>
      </c>
      <c r="D469" s="48">
        <f>'PNC, Exon. &amp; no Exon.'!F422</f>
        <v>2398072.06</v>
      </c>
      <c r="E469" s="48">
        <f>'PNC, Exon. &amp; no Exon.'!I422</f>
        <v>126863909.84999999</v>
      </c>
      <c r="F469" s="48">
        <f>'PNC, Exon. &amp; no Exon.'!L422</f>
        <v>25948269.989999998</v>
      </c>
      <c r="G469" s="48">
        <f>'PNC, Exon. &amp; no Exon.'!O422</f>
        <v>13212658.890000001</v>
      </c>
      <c r="H469" s="48">
        <f>'PNC, Exon. &amp; no Exon.'!R422</f>
        <v>162194948.27000001</v>
      </c>
      <c r="I469" s="48">
        <f>'PNC, Exon. &amp; no Exon.'!U422</f>
        <v>2119396.84</v>
      </c>
      <c r="J469" s="48">
        <f>'PNC, Exon. &amp; no Exon.'!X422</f>
        <v>5334179.83</v>
      </c>
      <c r="K469" s="48">
        <f>'PNC, Exon. &amp; no Exon.'!AA422</f>
        <v>184238140.10999998</v>
      </c>
      <c r="L469" s="48">
        <f>'PNC, Exon. &amp; no Exon.'!AD422</f>
        <v>0</v>
      </c>
      <c r="M469" s="48">
        <f>'PNC, Exon. &amp; no Exon.'!AG422</f>
        <v>4626319.1399999997</v>
      </c>
      <c r="N469" s="48">
        <f>'PNC, Exon. &amp; no Exon.'!AJ422</f>
        <v>37373417.640000001</v>
      </c>
      <c r="O469" s="60">
        <f t="shared" si="27"/>
        <v>11.185242939165899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6"/>
        <v>358784737.56</v>
      </c>
      <c r="D470" s="48">
        <f>'PNC, Exon. &amp; no Exon.'!F423</f>
        <v>977546.16</v>
      </c>
      <c r="E470" s="48">
        <f>'PNC, Exon. &amp; no Exon.'!I423</f>
        <v>13707432.48</v>
      </c>
      <c r="F470" s="48">
        <f>'PNC, Exon. &amp; no Exon.'!L423</f>
        <v>13429324.389999999</v>
      </c>
      <c r="G470" s="48">
        <f>'PNC, Exon. &amp; no Exon.'!O423</f>
        <v>3927713.64</v>
      </c>
      <c r="H470" s="48">
        <f>'PNC, Exon. &amp; no Exon.'!R423</f>
        <v>149730441.46000001</v>
      </c>
      <c r="I470" s="48">
        <f>'PNC, Exon. &amp; no Exon.'!U423</f>
        <v>3208849.02</v>
      </c>
      <c r="J470" s="48">
        <f>'PNC, Exon. &amp; no Exon.'!X423</f>
        <v>7890098.9800000004</v>
      </c>
      <c r="K470" s="48">
        <f>'PNC, Exon. &amp; no Exon.'!AA423</f>
        <v>114782753.54000001</v>
      </c>
      <c r="L470" s="48">
        <f>'PNC, Exon. &amp; no Exon.'!AD423</f>
        <v>0</v>
      </c>
      <c r="M470" s="48">
        <f>'PNC, Exon. &amp; no Exon.'!AG423</f>
        <v>7796601.9299999997</v>
      </c>
      <c r="N470" s="48">
        <f>'PNC, Exon. &amp; no Exon.'!AJ423</f>
        <v>43333975.960000001</v>
      </c>
      <c r="O470" s="60">
        <f t="shared" si="27"/>
        <v>7.1115155513583659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6"/>
        <v>389929394.24000001</v>
      </c>
      <c r="D471" s="48">
        <f>'PNC, Exon. &amp; no Exon.'!F424</f>
        <v>137008.85999999999</v>
      </c>
      <c r="E471" s="48">
        <f>'PNC, Exon. &amp; no Exon.'!I424</f>
        <v>17944150.870000001</v>
      </c>
      <c r="F471" s="48">
        <f>'PNC, Exon. &amp; no Exon.'!L424</f>
        <v>32797502.829999998</v>
      </c>
      <c r="G471" s="48">
        <f>'PNC, Exon. &amp; no Exon.'!O424</f>
        <v>980954.07</v>
      </c>
      <c r="H471" s="48">
        <f>'PNC, Exon. &amp; no Exon.'!R424</f>
        <v>168184405.75</v>
      </c>
      <c r="I471" s="48">
        <f>'PNC, Exon. &amp; no Exon.'!U424</f>
        <v>2119785.2200000002</v>
      </c>
      <c r="J471" s="48">
        <f>'PNC, Exon. &amp; no Exon.'!X424</f>
        <v>11442787.189999999</v>
      </c>
      <c r="K471" s="48">
        <f>'PNC, Exon. &amp; no Exon.'!AA424</f>
        <v>123265565.33</v>
      </c>
      <c r="L471" s="48">
        <f>'PNC, Exon. &amp; no Exon.'!AD424</f>
        <v>0</v>
      </c>
      <c r="M471" s="48">
        <f>'PNC, Exon. &amp; no Exon.'!AG424</f>
        <v>5064301.5600000005</v>
      </c>
      <c r="N471" s="48">
        <f>'PNC, Exon. &amp; no Exon.'!AJ424</f>
        <v>27992932.559999999</v>
      </c>
      <c r="O471" s="60">
        <f t="shared" si="27"/>
        <v>7.7288375473490625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91781959.150000006</v>
      </c>
      <c r="D473" s="48">
        <f>'PNC, Exon. &amp; no Exon.'!F426</f>
        <v>0</v>
      </c>
      <c r="E473" s="48">
        <f>'PNC, Exon. &amp; no Exon.'!I426</f>
        <v>201026.53</v>
      </c>
      <c r="F473" s="48">
        <f>'PNC, Exon. &amp; no Exon.'!L426</f>
        <v>0</v>
      </c>
      <c r="G473" s="48">
        <f>'PNC, Exon. &amp; no Exon.'!O426</f>
        <v>27694.05</v>
      </c>
      <c r="H473" s="48">
        <f>'PNC, Exon. &amp; no Exon.'!R426</f>
        <v>10067479.109999999</v>
      </c>
      <c r="I473" s="48">
        <f>'PNC, Exon. &amp; no Exon.'!U426</f>
        <v>415774.22</v>
      </c>
      <c r="J473" s="48">
        <f>'PNC, Exon. &amp; no Exon.'!X426</f>
        <v>21092.600000000002</v>
      </c>
      <c r="K473" s="48">
        <f>'PNC, Exon. &amp; no Exon.'!AA426</f>
        <v>75581688.920000002</v>
      </c>
      <c r="L473" s="48">
        <f>'PNC, Exon. &amp; no Exon.'!AD426</f>
        <v>0</v>
      </c>
      <c r="M473" s="48">
        <f>'PNC, Exon. &amp; no Exon.'!AG426</f>
        <v>1250948.8700000001</v>
      </c>
      <c r="N473" s="48">
        <f>'PNC, Exon. &amp; no Exon.'!AJ426</f>
        <v>4216254.8500000006</v>
      </c>
      <c r="O473" s="60">
        <f t="shared" si="27"/>
        <v>1.8192212808946759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6"/>
        <v>128984713.86999997</v>
      </c>
      <c r="D474" s="48">
        <f>'PNC, Exon. &amp; no Exon.'!F427</f>
        <v>0</v>
      </c>
      <c r="E474" s="48">
        <f>'PNC, Exon. &amp; no Exon.'!I427</f>
        <v>108619103.22999999</v>
      </c>
      <c r="F474" s="48">
        <f>'PNC, Exon. &amp; no Exon.'!L427</f>
        <v>0</v>
      </c>
      <c r="G474" s="48">
        <f>'PNC, Exon. &amp; no Exon.'!O427</f>
        <v>865862.07</v>
      </c>
      <c r="H474" s="48">
        <f>'PNC, Exon. &amp; no Exon.'!R427</f>
        <v>13057557.33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6442191.2400000002</v>
      </c>
      <c r="O474" s="60">
        <f t="shared" si="27"/>
        <v>2.5566215687215976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6"/>
        <v>82379804.100000009</v>
      </c>
      <c r="D475" s="48">
        <f>'PNC, Exon. &amp; no Exon.'!F428</f>
        <v>0</v>
      </c>
      <c r="E475" s="48">
        <f>'PNC, Exon. &amp; no Exon.'!I428</f>
        <v>131080.84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631564.86</v>
      </c>
      <c r="I475" s="48">
        <f>'PNC, Exon. &amp; no Exon.'!U428</f>
        <v>52241.38</v>
      </c>
      <c r="J475" s="48">
        <f>'PNC, Exon. &amp; no Exon.'!X428</f>
        <v>1828133.37</v>
      </c>
      <c r="K475" s="48">
        <f>'PNC, Exon. &amp; no Exon.'!AA428</f>
        <v>77898483.820000008</v>
      </c>
      <c r="L475" s="48">
        <f>'PNC, Exon. &amp; no Exon.'!AD428</f>
        <v>0</v>
      </c>
      <c r="M475" s="48">
        <f>'PNC, Exon. &amp; no Exon.'!AG428</f>
        <v>1681120.58</v>
      </c>
      <c r="N475" s="48">
        <f>'PNC, Exon. &amp; no Exon.'!AJ428</f>
        <v>157179.25</v>
      </c>
      <c r="O475" s="60">
        <f t="shared" si="27"/>
        <v>1.6328600317816868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6"/>
        <v>181950902.47</v>
      </c>
      <c r="D476" s="48">
        <f>'PNC, Exon. &amp; no Exon.'!F429</f>
        <v>11104277.970000001</v>
      </c>
      <c r="E476" s="48">
        <f>'PNC, Exon. &amp; no Exon.'!I429</f>
        <v>4438439.47</v>
      </c>
      <c r="F476" s="48">
        <f>'PNC, Exon. &amp; no Exon.'!L429</f>
        <v>166408185.03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>
        <f t="shared" si="27"/>
        <v>3.6064707804988667</v>
      </c>
    </row>
    <row r="477" spans="1:15" ht="15.95" hidden="1" customHeight="1" x14ac:dyDescent="0.2">
      <c r="A477" s="47">
        <v>11</v>
      </c>
      <c r="B477" s="52" t="s">
        <v>99</v>
      </c>
      <c r="C477" s="87">
        <f t="shared" si="26"/>
        <v>9957625.3300000001</v>
      </c>
      <c r="D477" s="48">
        <f>'PNC, Exon. &amp; no Exon.'!F430</f>
        <v>62732.74</v>
      </c>
      <c r="E477" s="48">
        <f>'PNC, Exon. &amp; no Exon.'!I430</f>
        <v>7089.2</v>
      </c>
      <c r="F477" s="48">
        <f>'PNC, Exon. &amp; no Exon.'!L430</f>
        <v>0</v>
      </c>
      <c r="G477" s="48">
        <f>'PNC, Exon. &amp; no Exon.'!O430</f>
        <v>52991.4</v>
      </c>
      <c r="H477" s="48">
        <f>'PNC, Exon. &amp; no Exon.'!R430</f>
        <v>2659192.79</v>
      </c>
      <c r="I477" s="48">
        <f>'PNC, Exon. &amp; no Exon.'!U430</f>
        <v>133.19</v>
      </c>
      <c r="J477" s="48">
        <f>'PNC, Exon. &amp; no Exon.'!X430</f>
        <v>59108.87</v>
      </c>
      <c r="K477" s="48">
        <f>'PNC, Exon. &amp; no Exon.'!AA430</f>
        <v>5206370.91</v>
      </c>
      <c r="L477" s="48">
        <f>'PNC, Exon. &amp; no Exon.'!AD430</f>
        <v>0</v>
      </c>
      <c r="M477" s="48">
        <f>'PNC, Exon. &amp; no Exon.'!AG430</f>
        <v>367047.13</v>
      </c>
      <c r="N477" s="48">
        <f>'PNC, Exon. &amp; no Exon.'!AJ430</f>
        <v>1542959.1</v>
      </c>
      <c r="O477" s="60">
        <f t="shared" si="27"/>
        <v>0.1973712925206377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6"/>
        <v>27277043.890000001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27273250.789999999</v>
      </c>
      <c r="L478" s="48">
        <f>'PNC, Exon. &amp; no Exon.'!AD431</f>
        <v>0</v>
      </c>
      <c r="M478" s="48">
        <f>'PNC, Exon. &amp; no Exon.'!AG431</f>
        <v>3793.1</v>
      </c>
      <c r="N478" s="48">
        <f>'PNC, Exon. &amp; no Exon.'!AJ431</f>
        <v>0</v>
      </c>
      <c r="O478" s="60">
        <f t="shared" si="27"/>
        <v>0.5406615764595617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6"/>
        <v>32837436.300000001</v>
      </c>
      <c r="D480" s="48">
        <f>'PNC, Exon. &amp; no Exon.'!F433</f>
        <v>0</v>
      </c>
      <c r="E480" s="48">
        <f>'PNC, Exon. &amp; no Exon.'!I433</f>
        <v>9080642.9000000004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7143808.0099999998</v>
      </c>
      <c r="I480" s="48">
        <f>'PNC, Exon. &amp; no Exon.'!U433</f>
        <v>0</v>
      </c>
      <c r="J480" s="48">
        <f>'PNC, Exon. &amp; no Exon.'!X433</f>
        <v>159837.34</v>
      </c>
      <c r="K480" s="48">
        <f>'PNC, Exon. &amp; no Exon.'!AA433</f>
        <v>14585063.58</v>
      </c>
      <c r="L480" s="48">
        <f>'PNC, Exon. &amp; no Exon.'!AD433</f>
        <v>0</v>
      </c>
      <c r="M480" s="48">
        <f>'PNC, Exon. &amp; no Exon.'!AG433</f>
        <v>1038544.26</v>
      </c>
      <c r="N480" s="48">
        <f>'PNC, Exon. &amp; no Exon.'!AJ433</f>
        <v>829540.21</v>
      </c>
      <c r="O480" s="60">
        <f t="shared" si="27"/>
        <v>0.65087478498200402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6"/>
        <v>28373276.469999999</v>
      </c>
      <c r="D481" s="48">
        <f>'PNC, Exon. &amp; no Exon.'!F434</f>
        <v>0</v>
      </c>
      <c r="E481" s="48">
        <f>'PNC, Exon. &amp; no Exon.'!I434</f>
        <v>4715119.3499999996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1266408.04</v>
      </c>
      <c r="I481" s="48">
        <f>'PNC, Exon. &amp; no Exon.'!U434</f>
        <v>415003.94</v>
      </c>
      <c r="J481" s="48">
        <f>'PNC, Exon. &amp; no Exon.'!X434</f>
        <v>0</v>
      </c>
      <c r="K481" s="48">
        <f>'PNC, Exon. &amp; no Exon.'!AA434</f>
        <v>18121298.960000001</v>
      </c>
      <c r="L481" s="48">
        <f>'PNC, Exon. &amp; no Exon.'!AD434</f>
        <v>0</v>
      </c>
      <c r="M481" s="48">
        <f>'PNC, Exon. &amp; no Exon.'!AG434</f>
        <v>1703583.72</v>
      </c>
      <c r="N481" s="48">
        <f>'PNC, Exon. &amp; no Exon.'!AJ434</f>
        <v>2151862.46</v>
      </c>
      <c r="O481" s="60">
        <f t="shared" si="27"/>
        <v>0.5623901346295479</v>
      </c>
    </row>
    <row r="482" spans="1:15" ht="15.95" hidden="1" customHeight="1" x14ac:dyDescent="0.2">
      <c r="A482" s="47">
        <v>16</v>
      </c>
      <c r="B482" s="52" t="s">
        <v>108</v>
      </c>
      <c r="C482" s="87">
        <f t="shared" si="26"/>
        <v>49688771.960000008</v>
      </c>
      <c r="D482" s="48">
        <f>'PNC, Exon. &amp; no Exon.'!F435</f>
        <v>0</v>
      </c>
      <c r="E482" s="48">
        <f>'PNC, Exon. &amp; no Exon.'!I435</f>
        <v>17598.93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174226.6</v>
      </c>
      <c r="I482" s="48">
        <f>'PNC, Exon. &amp; no Exon.'!U435</f>
        <v>20258.62</v>
      </c>
      <c r="J482" s="48">
        <f>'PNC, Exon. &amp; no Exon.'!X435</f>
        <v>214254.84</v>
      </c>
      <c r="K482" s="48">
        <f>'PNC, Exon. &amp; no Exon.'!AA435</f>
        <v>42047316.469999999</v>
      </c>
      <c r="L482" s="48">
        <f>'PNC, Exon. &amp; no Exon.'!AD435</f>
        <v>0</v>
      </c>
      <c r="M482" s="48">
        <f>'PNC, Exon. &amp; no Exon.'!AG435</f>
        <v>7003400.4100000001</v>
      </c>
      <c r="N482" s="48">
        <f>'PNC, Exon. &amp; no Exon.'!AJ435</f>
        <v>211716.09</v>
      </c>
      <c r="O482" s="60">
        <f t="shared" si="27"/>
        <v>0.98488714131087129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6"/>
        <v>125366147.09</v>
      </c>
      <c r="D483" s="48">
        <f>'PNC, Exon. &amp; no Exon.'!F436</f>
        <v>732.76</v>
      </c>
      <c r="E483" s="48">
        <f>'PNC, Exon. &amp; no Exon.'!I436</f>
        <v>79447786.599999994</v>
      </c>
      <c r="F483" s="48">
        <f>'PNC, Exon. &amp; no Exon.'!L436</f>
        <v>314245.44</v>
      </c>
      <c r="G483" s="48">
        <f>'PNC, Exon. &amp; no Exon.'!O436</f>
        <v>157259.34</v>
      </c>
      <c r="H483" s="48">
        <f>'PNC, Exon. &amp; no Exon.'!R436</f>
        <v>8806430.3699999992</v>
      </c>
      <c r="I483" s="48">
        <f>'PNC, Exon. &amp; no Exon.'!U436</f>
        <v>2795548.16</v>
      </c>
      <c r="J483" s="48">
        <f>'PNC, Exon. &amp; no Exon.'!X436</f>
        <v>456175.24</v>
      </c>
      <c r="K483" s="48">
        <f>'PNC, Exon. &amp; no Exon.'!AA436</f>
        <v>23123196.43</v>
      </c>
      <c r="L483" s="48">
        <f>'PNC, Exon. &amp; no Exon.'!AD436</f>
        <v>0</v>
      </c>
      <c r="M483" s="48">
        <f>'PNC, Exon. &amp; no Exon.'!AG436</f>
        <v>4876713</v>
      </c>
      <c r="N483" s="48">
        <f>'PNC, Exon. &amp; no Exon.'!AJ436</f>
        <v>5388059.75</v>
      </c>
      <c r="O483" s="60">
        <f t="shared" si="27"/>
        <v>2.48489752018875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101</v>
      </c>
      <c r="C485" s="87">
        <f t="shared" si="26"/>
        <v>19012625.029999997</v>
      </c>
      <c r="D485" s="48">
        <f>'PNC, Exon. &amp; no Exon.'!F438</f>
        <v>0</v>
      </c>
      <c r="E485" s="48">
        <f>'PNC, Exon. &amp; no Exon.'!I438</f>
        <v>418567.31</v>
      </c>
      <c r="F485" s="48">
        <f>'PNC, Exon. &amp; no Exon.'!L438</f>
        <v>18594057.719999999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>
        <f t="shared" si="27"/>
        <v>0.37685153357555856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6"/>
        <v>28054029.84</v>
      </c>
      <c r="D486" s="48">
        <f>'PNC, Exon. &amp; no Exon.'!F439</f>
        <v>238663.78</v>
      </c>
      <c r="E486" s="48">
        <f>'PNC, Exon. &amp; no Exon.'!I439</f>
        <v>324022.46000000002</v>
      </c>
      <c r="F486" s="48">
        <f>'PNC, Exon. &amp; no Exon.'!L439</f>
        <v>22968425.280000001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4196195.03</v>
      </c>
      <c r="L486" s="48">
        <f>'PNC, Exon. &amp; no Exon.'!AD439</f>
        <v>0</v>
      </c>
      <c r="M486" s="48">
        <f>'PNC, Exon. &amp; no Exon.'!AG439</f>
        <v>326723.28999999998</v>
      </c>
      <c r="N486" s="48">
        <f>'PNC, Exon. &amp; no Exon.'!AJ439</f>
        <v>0</v>
      </c>
      <c r="O486" s="60">
        <f t="shared" si="27"/>
        <v>0.55606230867629347</v>
      </c>
    </row>
    <row r="487" spans="1:15" ht="15.95" hidden="1" customHeight="1" x14ac:dyDescent="0.2">
      <c r="A487" s="47">
        <v>21</v>
      </c>
      <c r="B487" s="52" t="s">
        <v>102</v>
      </c>
      <c r="C487" s="87">
        <f t="shared" si="26"/>
        <v>46991787.169999994</v>
      </c>
      <c r="D487" s="48">
        <f>'PNC, Exon. &amp; no Exon.'!F440</f>
        <v>3349893.22</v>
      </c>
      <c r="E487" s="48">
        <f>'PNC, Exon. &amp; no Exon.'!I440</f>
        <v>38340.949999999997</v>
      </c>
      <c r="F487" s="48">
        <f>'PNC, Exon. &amp; no Exon.'!L440</f>
        <v>0</v>
      </c>
      <c r="G487" s="48">
        <f>'PNC, Exon. &amp; no Exon.'!O440</f>
        <v>7518.97</v>
      </c>
      <c r="H487" s="48">
        <f>'PNC, Exon. &amp; no Exon.'!R440</f>
        <v>430092.22</v>
      </c>
      <c r="I487" s="48">
        <f>'PNC, Exon. &amp; no Exon.'!U440</f>
        <v>10000</v>
      </c>
      <c r="J487" s="48">
        <f>'PNC, Exon. &amp; no Exon.'!X440</f>
        <v>12784.98</v>
      </c>
      <c r="K487" s="48">
        <f>'PNC, Exon. &amp; no Exon.'!AA440</f>
        <v>26982726.739999998</v>
      </c>
      <c r="L487" s="48">
        <f>'PNC, Exon. &amp; no Exon.'!AD440</f>
        <v>0</v>
      </c>
      <c r="M487" s="48">
        <f>'PNC, Exon. &amp; no Exon.'!AG440</f>
        <v>14144202.9</v>
      </c>
      <c r="N487" s="48">
        <f>'PNC, Exon. &amp; no Exon.'!AJ440</f>
        <v>2016227.19</v>
      </c>
      <c r="O487" s="60">
        <f t="shared" si="27"/>
        <v>0.93142988054136977</v>
      </c>
    </row>
    <row r="488" spans="1:15" ht="15.95" hidden="1" customHeight="1" x14ac:dyDescent="0.2">
      <c r="A488" s="47">
        <v>22</v>
      </c>
      <c r="B488" s="51" t="s">
        <v>116</v>
      </c>
      <c r="C488" s="87">
        <f t="shared" si="26"/>
        <v>57065804.840000004</v>
      </c>
      <c r="D488" s="48">
        <f>'PNC, Exon. &amp; no Exon.'!F441</f>
        <v>7376.72</v>
      </c>
      <c r="E488" s="48">
        <f>'PNC, Exon. &amp; no Exon.'!I441</f>
        <v>240287.45</v>
      </c>
      <c r="F488" s="48">
        <f>'PNC, Exon. &amp; no Exon.'!L441</f>
        <v>502041.11</v>
      </c>
      <c r="G488" s="48">
        <f>'PNC, Exon. &amp; no Exon.'!O441</f>
        <v>101791.63</v>
      </c>
      <c r="H488" s="48">
        <f>'PNC, Exon. &amp; no Exon.'!R441</f>
        <v>520152.47</v>
      </c>
      <c r="I488" s="48">
        <f>'PNC, Exon. &amp; no Exon.'!U441</f>
        <v>223782.12</v>
      </c>
      <c r="J488" s="48">
        <f>'PNC, Exon. &amp; no Exon.'!X441</f>
        <v>10956.82</v>
      </c>
      <c r="K488" s="48">
        <f>'PNC, Exon. &amp; no Exon.'!AA441</f>
        <v>54919758.890000001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539657.63</v>
      </c>
      <c r="O488" s="60">
        <f t="shared" si="27"/>
        <v>1.1311081996696559</v>
      </c>
    </row>
    <row r="489" spans="1:15" ht="15.95" hidden="1" customHeight="1" x14ac:dyDescent="0.2">
      <c r="A489" s="47">
        <v>23</v>
      </c>
      <c r="B489" s="52" t="s">
        <v>107</v>
      </c>
      <c r="C489" s="87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6"/>
        <v>5174663.4800000004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5174663.4800000004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>
        <f t="shared" si="27"/>
        <v>0.10256762888335558</v>
      </c>
    </row>
    <row r="491" spans="1:15" ht="15.95" hidden="1" customHeight="1" x14ac:dyDescent="0.2">
      <c r="A491" s="47">
        <v>25</v>
      </c>
      <c r="B491" s="52" t="s">
        <v>105</v>
      </c>
      <c r="C491" s="87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115</v>
      </c>
      <c r="C492" s="87">
        <f t="shared" si="26"/>
        <v>31375173.140000004</v>
      </c>
      <c r="D492" s="48">
        <f>'PNC, Exon. &amp; no Exon.'!F445</f>
        <v>91977.09</v>
      </c>
      <c r="E492" s="48">
        <f>'PNC, Exon. &amp; no Exon.'!I445</f>
        <v>271997.2</v>
      </c>
      <c r="F492" s="48">
        <f>'PNC, Exon. &amp; no Exon.'!L445</f>
        <v>0</v>
      </c>
      <c r="G492" s="48">
        <f>'PNC, Exon. &amp; no Exon.'!O445</f>
        <v>277920.95</v>
      </c>
      <c r="H492" s="48">
        <f>'PNC, Exon. &amp; no Exon.'!R445</f>
        <v>9378921.6900000013</v>
      </c>
      <c r="I492" s="48">
        <f>'PNC, Exon. &amp; no Exon.'!U445</f>
        <v>166968.94</v>
      </c>
      <c r="J492" s="48">
        <f>'PNC, Exon. &amp; no Exon.'!X445</f>
        <v>297518.38</v>
      </c>
      <c r="K492" s="48">
        <f>'PNC, Exon. &amp; no Exon.'!AA445</f>
        <v>19259696.059999999</v>
      </c>
      <c r="L492" s="48">
        <f>'PNC, Exon. &amp; no Exon.'!AD445</f>
        <v>0</v>
      </c>
      <c r="M492" s="48">
        <f>'PNC, Exon. &amp; no Exon.'!AG445</f>
        <v>94853.03</v>
      </c>
      <c r="N492" s="48">
        <f>'PNC, Exon. &amp; no Exon.'!AJ445</f>
        <v>1535319.8</v>
      </c>
      <c r="O492" s="60">
        <f t="shared" si="27"/>
        <v>0.62189109054383307</v>
      </c>
    </row>
    <row r="493" spans="1:15" ht="15.95" hidden="1" customHeight="1" x14ac:dyDescent="0.2">
      <c r="A493" s="47">
        <v>27</v>
      </c>
      <c r="B493" s="52" t="s">
        <v>117</v>
      </c>
      <c r="C493" s="87">
        <f t="shared" si="26"/>
        <v>787330858.53000009</v>
      </c>
      <c r="D493" s="48">
        <f>'PNC, Exon. &amp; no Exon.'!F446</f>
        <v>3495195.87</v>
      </c>
      <c r="E493" s="48">
        <f>'PNC, Exon. &amp; no Exon.'!I446</f>
        <v>23106367.639999997</v>
      </c>
      <c r="F493" s="48">
        <f>'PNC, Exon. &amp; no Exon.'!L446</f>
        <v>760015022.57000005</v>
      </c>
      <c r="G493" s="48">
        <f>'PNC, Exon. &amp; no Exon.'!O446</f>
        <v>714272.45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>
        <f t="shared" si="27"/>
        <v>15.605779896264629</v>
      </c>
    </row>
    <row r="494" spans="1:15" ht="15.95" hidden="1" customHeight="1" x14ac:dyDescent="0.2">
      <c r="A494" s="47">
        <v>28</v>
      </c>
      <c r="B494" s="52" t="s">
        <v>120</v>
      </c>
      <c r="C494" s="87">
        <f t="shared" si="26"/>
        <v>20242404.370000001</v>
      </c>
      <c r="D494" s="48">
        <f>'PNC, Exon. &amp; no Exon.'!F447</f>
        <v>3449.65</v>
      </c>
      <c r="E494" s="48">
        <f>'PNC, Exon. &amp; no Exon.'!I447</f>
        <v>17327.560000000001</v>
      </c>
      <c r="F494" s="48">
        <f>'PNC, Exon. &amp; no Exon.'!L447</f>
        <v>301365.62</v>
      </c>
      <c r="G494" s="48">
        <f>'PNC, Exon. &amp; no Exon.'!O447</f>
        <v>58152.44</v>
      </c>
      <c r="H494" s="48">
        <f>'PNC, Exon. &amp; no Exon.'!R447</f>
        <v>998529.76</v>
      </c>
      <c r="I494" s="48">
        <f>'PNC, Exon. &amp; no Exon.'!U447</f>
        <v>42606.720000000001</v>
      </c>
      <c r="J494" s="48">
        <f>'PNC, Exon. &amp; no Exon.'!X447</f>
        <v>325262.40000000002</v>
      </c>
      <c r="K494" s="48">
        <f>'PNC, Exon. &amp; no Exon.'!AA447</f>
        <v>16168531.890000001</v>
      </c>
      <c r="L494" s="48">
        <f>'PNC, Exon. &amp; no Exon.'!AD447</f>
        <v>0</v>
      </c>
      <c r="M494" s="48">
        <f>'PNC, Exon. &amp; no Exon.'!AG447</f>
        <v>1722247.96</v>
      </c>
      <c r="N494" s="48">
        <f>'PNC, Exon. &amp; no Exon.'!AJ447</f>
        <v>604930.37</v>
      </c>
      <c r="O494" s="60">
        <f t="shared" si="27"/>
        <v>0.40122713818077593</v>
      </c>
    </row>
    <row r="495" spans="1:15" ht="15.95" hidden="1" customHeight="1" x14ac:dyDescent="0.2">
      <c r="A495" s="47">
        <v>29</v>
      </c>
      <c r="B495" s="52" t="s">
        <v>166</v>
      </c>
      <c r="C495" s="87">
        <f t="shared" ref="C495:C503" si="28">SUM(D495:N495)</f>
        <v>12026090.249999998</v>
      </c>
      <c r="D495" s="48">
        <f>'PNC, Exon. &amp; no Exon.'!F448</f>
        <v>0</v>
      </c>
      <c r="E495" s="48">
        <f>'PNC, Exon. &amp; no Exon.'!I448</f>
        <v>355071.94</v>
      </c>
      <c r="F495" s="48">
        <f>'PNC, Exon. &amp; no Exon.'!L448</f>
        <v>66780</v>
      </c>
      <c r="G495" s="48">
        <f>'PNC, Exon. &amp; no Exon.'!O448</f>
        <v>6879.31</v>
      </c>
      <c r="H495" s="48">
        <f>'PNC, Exon. &amp; no Exon.'!R448</f>
        <v>1029629.22</v>
      </c>
      <c r="I495" s="48">
        <f>'PNC, Exon. &amp; no Exon.'!U448</f>
        <v>0</v>
      </c>
      <c r="J495" s="48">
        <f>'PNC, Exon. &amp; no Exon.'!X448</f>
        <v>218540.99</v>
      </c>
      <c r="K495" s="48">
        <f>'PNC, Exon. &amp; no Exon.'!AA448</f>
        <v>4947949.22</v>
      </c>
      <c r="L495" s="48">
        <f>'PNC, Exon. &amp; no Exon.'!AD448</f>
        <v>0</v>
      </c>
      <c r="M495" s="48">
        <f>'PNC, Exon. &amp; no Exon.'!AG448</f>
        <v>4680738.47</v>
      </c>
      <c r="N495" s="48">
        <f>'PNC, Exon. &amp; no Exon.'!AJ448</f>
        <v>720501.1</v>
      </c>
      <c r="O495" s="60">
        <f t="shared" si="27"/>
        <v>0.23837058514957588</v>
      </c>
    </row>
    <row r="496" spans="1:15" ht="15.95" hidden="1" customHeight="1" x14ac:dyDescent="0.2">
      <c r="A496" s="47">
        <v>30</v>
      </c>
      <c r="B496" s="52" t="s">
        <v>103</v>
      </c>
      <c r="C496" s="87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110</v>
      </c>
      <c r="C497" s="87">
        <f t="shared" si="28"/>
        <v>23388129.350000001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23388129.350000001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>
        <f t="shared" si="27"/>
        <v>0.46357893237276104</v>
      </c>
    </row>
    <row r="498" spans="1:15" ht="15.95" hidden="1" customHeight="1" x14ac:dyDescent="0.2">
      <c r="A498" s="47">
        <v>32</v>
      </c>
      <c r="B498" s="52" t="s">
        <v>118</v>
      </c>
      <c r="C498" s="87">
        <f t="shared" si="28"/>
        <v>1965172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573627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1159365</v>
      </c>
      <c r="L498" s="48">
        <f>'PNC, Exon. &amp; no Exon.'!AD451</f>
        <v>0</v>
      </c>
      <c r="M498" s="48">
        <f>'PNC, Exon. &amp; no Exon.'!AG451</f>
        <v>33626</v>
      </c>
      <c r="N498" s="48">
        <f>'PNC, Exon. &amp; no Exon.'!AJ451</f>
        <v>198554</v>
      </c>
      <c r="O498" s="60">
        <f t="shared" si="27"/>
        <v>3.895191120485416E-2</v>
      </c>
    </row>
    <row r="499" spans="1:15" ht="15.95" hidden="1" customHeight="1" x14ac:dyDescent="0.2">
      <c r="A499" s="47">
        <v>33</v>
      </c>
      <c r="B499" s="52" t="s">
        <v>119</v>
      </c>
      <c r="C499" s="87">
        <f t="shared" si="28"/>
        <v>10809542.139999999</v>
      </c>
      <c r="D499" s="48">
        <f>'PNC, Exon. &amp; no Exon.'!F452</f>
        <v>321.55</v>
      </c>
      <c r="E499" s="48">
        <f>'PNC, Exon. &amp; no Exon.'!I452</f>
        <v>8114600.4400000004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2630605.06</v>
      </c>
      <c r="I499" s="48">
        <f>'PNC, Exon. &amp; no Exon.'!U452</f>
        <v>26981.93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24346.54</v>
      </c>
      <c r="N499" s="48">
        <f>'PNC, Exon. &amp; no Exon.'!AJ452</f>
        <v>12686.62</v>
      </c>
      <c r="O499" s="60">
        <f t="shared" si="27"/>
        <v>0.21425723834982849</v>
      </c>
    </row>
    <row r="500" spans="1:15" ht="15.95" hidden="1" customHeight="1" x14ac:dyDescent="0.2">
      <c r="A500" s="47">
        <v>34</v>
      </c>
      <c r="B500" s="52" t="s">
        <v>121</v>
      </c>
      <c r="C500" s="87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>
        <f t="shared" si="27"/>
        <v>0</v>
      </c>
    </row>
    <row r="502" spans="1:15" ht="15.95" hidden="1" customHeight="1" x14ac:dyDescent="0.2">
      <c r="A502" s="47">
        <v>36</v>
      </c>
      <c r="B502" s="52" t="s">
        <v>106</v>
      </c>
      <c r="C502" s="87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>
        <f t="shared" si="27"/>
        <v>0</v>
      </c>
    </row>
    <row r="503" spans="1:15" ht="15.95" hidden="1" customHeight="1" x14ac:dyDescent="0.2">
      <c r="A503" s="47">
        <v>37</v>
      </c>
      <c r="B503" s="52" t="s">
        <v>104</v>
      </c>
      <c r="C503" s="87">
        <f t="shared" si="28"/>
        <v>91330017.890000015</v>
      </c>
      <c r="D503" s="48">
        <f>'PNC, Exon. &amp; no Exon.'!F456</f>
        <v>0</v>
      </c>
      <c r="E503" s="48">
        <f>'PNC, Exon. &amp; no Exon.'!I456</f>
        <v>2431797.42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87546895.430000007</v>
      </c>
      <c r="M503" s="48">
        <f>'PNC, Exon. &amp; no Exon.'!AG456</f>
        <v>0</v>
      </c>
      <c r="N503" s="48">
        <f>'PNC, Exon. &amp; no Exon.'!AJ456</f>
        <v>1351325.04</v>
      </c>
      <c r="O503" s="60">
        <f t="shared" si="27"/>
        <v>1.8102632986776845</v>
      </c>
    </row>
    <row r="504" spans="1:15" ht="15.95" hidden="1" customHeight="1" x14ac:dyDescent="0.2">
      <c r="A504" s="47">
        <v>38</v>
      </c>
      <c r="B504" s="52" t="s">
        <v>111</v>
      </c>
      <c r="C504" s="87">
        <f>SUM(D504:N504)</f>
        <v>20242982.399999999</v>
      </c>
      <c r="D504" s="48">
        <f>'PNC, Exon. &amp; no Exon.'!F457</f>
        <v>0</v>
      </c>
      <c r="E504" s="48">
        <f>'PNC, Exon. &amp; no Exon.'!I457</f>
        <v>20242982.399999999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>
        <f t="shared" si="27"/>
        <v>0.40123859538311429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7" t="s">
        <v>42</v>
      </c>
      <c r="B526" s="187"/>
      <c r="C526" s="187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</row>
    <row r="527" spans="1:15" ht="12.75" hidden="1" customHeight="1" x14ac:dyDescent="0.2">
      <c r="A527" s="188" t="s">
        <v>56</v>
      </c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</row>
    <row r="528" spans="1:15" ht="12.75" hidden="1" customHeight="1" x14ac:dyDescent="0.2">
      <c r="A528" s="189" t="s">
        <v>129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</row>
    <row r="529" spans="1:15" ht="12.75" hidden="1" customHeight="1" x14ac:dyDescent="0.2">
      <c r="A529" s="188" t="s">
        <v>114</v>
      </c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109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113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5175832931.6799994</v>
      </c>
      <c r="D532" s="87">
        <f>SUM(D533:D570)</f>
        <v>21943948.479999997</v>
      </c>
      <c r="E532" s="87">
        <f t="shared" ref="E532:N532" si="29">SUM(E533:E570)</f>
        <v>787307919.60000002</v>
      </c>
      <c r="F532" s="87">
        <f t="shared" si="29"/>
        <v>1478944291.8099999</v>
      </c>
      <c r="G532" s="87">
        <f t="shared" si="29"/>
        <v>55429386.590000004</v>
      </c>
      <c r="H532" s="87">
        <f t="shared" si="29"/>
        <v>1096258241.03</v>
      </c>
      <c r="I532" s="87">
        <f t="shared" si="29"/>
        <v>19649178.850000001</v>
      </c>
      <c r="J532" s="87">
        <f t="shared" si="29"/>
        <v>68051056.949999988</v>
      </c>
      <c r="K532" s="87">
        <f t="shared" si="29"/>
        <v>1289712438.3599997</v>
      </c>
      <c r="L532" s="87">
        <f t="shared" si="29"/>
        <v>19055289.41</v>
      </c>
      <c r="M532" s="87">
        <f t="shared" si="29"/>
        <v>100926869.77000004</v>
      </c>
      <c r="N532" s="87">
        <f t="shared" si="29"/>
        <v>238554310.83000001</v>
      </c>
      <c r="O532" s="64">
        <f>SUM(O533:O570)</f>
        <v>100.00000000000001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30">SUM(D533:N533)</f>
        <v>1085495900.2100003</v>
      </c>
      <c r="D533" s="48">
        <f>'PNC, Exon. &amp; no Exon.'!F478</f>
        <v>4528942.5599999996</v>
      </c>
      <c r="E533" s="48">
        <f>'PNC, Exon. &amp; no Exon.'!I478</f>
        <v>220111635.75999999</v>
      </c>
      <c r="F533" s="48">
        <f>'PNC, Exon. &amp; no Exon.'!L478</f>
        <v>235732104.85999998</v>
      </c>
      <c r="G533" s="48">
        <f>'PNC, Exon. &amp; no Exon.'!O478</f>
        <v>29922313.25</v>
      </c>
      <c r="H533" s="48">
        <f>'PNC, Exon. &amp; no Exon.'!R478</f>
        <v>321196515.77000004</v>
      </c>
      <c r="I533" s="48">
        <f>'PNC, Exon. &amp; no Exon.'!U478</f>
        <v>2407504.21</v>
      </c>
      <c r="J533" s="48">
        <f>'PNC, Exon. &amp; no Exon.'!X478</f>
        <v>35107741.82</v>
      </c>
      <c r="K533" s="48">
        <f>'PNC, Exon. &amp; no Exon.'!AA478</f>
        <v>171281725.63999999</v>
      </c>
      <c r="L533" s="48">
        <f>'PNC, Exon. &amp; no Exon.'!AD478</f>
        <v>0</v>
      </c>
      <c r="M533" s="48">
        <f>'PNC, Exon. &amp; no Exon.'!AG478</f>
        <v>25912116.829999998</v>
      </c>
      <c r="N533" s="48">
        <f>'PNC, Exon. &amp; no Exon.'!AJ478</f>
        <v>39295299.509999998</v>
      </c>
      <c r="O533" s="60">
        <f>(C533/$C$532*100)</f>
        <v>20.972390618830588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30"/>
        <v>694311438.69999993</v>
      </c>
      <c r="D534" s="48">
        <f>'PNC, Exon. &amp; no Exon.'!F479</f>
        <v>3954746.31</v>
      </c>
      <c r="E534" s="48">
        <f>'PNC, Exon. &amp; no Exon.'!I479</f>
        <v>130865882.48</v>
      </c>
      <c r="F534" s="48">
        <f>'PNC, Exon. &amp; no Exon.'!L479</f>
        <v>59811982.340000004</v>
      </c>
      <c r="G534" s="48">
        <f>'PNC, Exon. &amp; no Exon.'!O479</f>
        <v>4272048.1900000004</v>
      </c>
      <c r="H534" s="48">
        <f>'PNC, Exon. &amp; no Exon.'!R479</f>
        <v>184033275.44</v>
      </c>
      <c r="I534" s="48">
        <f>'PNC, Exon. &amp; no Exon.'!U479</f>
        <v>3015051.53</v>
      </c>
      <c r="J534" s="48">
        <f>'PNC, Exon. &amp; no Exon.'!X479</f>
        <v>5795872.7600000007</v>
      </c>
      <c r="K534" s="48">
        <f>'PNC, Exon. &amp; no Exon.'!AA479</f>
        <v>260725835.45000002</v>
      </c>
      <c r="L534" s="48">
        <f>'PNC, Exon. &amp; no Exon.'!AD479</f>
        <v>0</v>
      </c>
      <c r="M534" s="48">
        <f>'PNC, Exon. &amp; no Exon.'!AG479</f>
        <v>7674853.3099999996</v>
      </c>
      <c r="N534" s="48">
        <f>'PNC, Exon. &amp; no Exon.'!AJ479</f>
        <v>34161890.890000001</v>
      </c>
      <c r="O534" s="60">
        <f t="shared" ref="O534:O570" si="31">(C534/$C$532*100)</f>
        <v>13.414487056765115</v>
      </c>
    </row>
    <row r="535" spans="1:15" ht="15.95" hidden="1" customHeight="1" x14ac:dyDescent="0.2">
      <c r="A535" s="47">
        <v>3</v>
      </c>
      <c r="B535" s="52" t="s">
        <v>100</v>
      </c>
      <c r="C535" s="87">
        <f t="shared" si="30"/>
        <v>620413537.60000002</v>
      </c>
      <c r="D535" s="48">
        <f>'PNC, Exon. &amp; no Exon.'!F480</f>
        <v>2242276.11</v>
      </c>
      <c r="E535" s="48">
        <f>'PNC, Exon. &amp; no Exon.'!I480</f>
        <v>142618152.47</v>
      </c>
      <c r="F535" s="48">
        <f>'PNC, Exon. &amp; no Exon.'!L480</f>
        <v>30340191.530000001</v>
      </c>
      <c r="G535" s="48">
        <f>'PNC, Exon. &amp; no Exon.'!O480</f>
        <v>13601331.389999999</v>
      </c>
      <c r="H535" s="48">
        <f>'PNC, Exon. &amp; no Exon.'!R480</f>
        <v>154552511.74000001</v>
      </c>
      <c r="I535" s="48">
        <f>'PNC, Exon. &amp; no Exon.'!U480</f>
        <v>2101513.4900000002</v>
      </c>
      <c r="J535" s="48">
        <f>'PNC, Exon. &amp; no Exon.'!X480</f>
        <v>5776895.6500000004</v>
      </c>
      <c r="K535" s="48">
        <f>'PNC, Exon. &amp; no Exon.'!AA480</f>
        <v>190658661.56</v>
      </c>
      <c r="L535" s="48">
        <f>'PNC, Exon. &amp; no Exon.'!AD480</f>
        <v>0</v>
      </c>
      <c r="M535" s="48">
        <f>'PNC, Exon. &amp; no Exon.'!AG480</f>
        <v>5625551.6100000003</v>
      </c>
      <c r="N535" s="48">
        <f>'PNC, Exon. &amp; no Exon.'!AJ480</f>
        <v>72896452.049999997</v>
      </c>
      <c r="O535" s="60">
        <f t="shared" si="31"/>
        <v>11.986738092000641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30"/>
        <v>332793389.25999999</v>
      </c>
      <c r="D536" s="48">
        <f>'PNC, Exon. &amp; no Exon.'!F481</f>
        <v>766119.58</v>
      </c>
      <c r="E536" s="48">
        <f>'PNC, Exon. &amp; no Exon.'!I481</f>
        <v>13254661.959999999</v>
      </c>
      <c r="F536" s="48">
        <f>'PNC, Exon. &amp; no Exon.'!L481</f>
        <v>8782281.7800000012</v>
      </c>
      <c r="G536" s="48">
        <f>'PNC, Exon. &amp; no Exon.'!O481</f>
        <v>1951446.9</v>
      </c>
      <c r="H536" s="48">
        <f>'PNC, Exon. &amp; no Exon.'!R481</f>
        <v>117681595.02000001</v>
      </c>
      <c r="I536" s="48">
        <f>'PNC, Exon. &amp; no Exon.'!U481</f>
        <v>5411358.2300000004</v>
      </c>
      <c r="J536" s="48">
        <f>'PNC, Exon. &amp; no Exon.'!X481</f>
        <v>9041647.5199999996</v>
      </c>
      <c r="K536" s="48">
        <f>'PNC, Exon. &amp; no Exon.'!AA481</f>
        <v>127215413.25</v>
      </c>
      <c r="L536" s="48">
        <f>'PNC, Exon. &amp; no Exon.'!AD481</f>
        <v>0</v>
      </c>
      <c r="M536" s="48">
        <f>'PNC, Exon. &amp; no Exon.'!AG481</f>
        <v>10877582.130000001</v>
      </c>
      <c r="N536" s="48">
        <f>'PNC, Exon. &amp; no Exon.'!AJ481</f>
        <v>37811282.890000001</v>
      </c>
      <c r="O536" s="60">
        <f t="shared" si="31"/>
        <v>6.4297552423505326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30"/>
        <v>553829002.38000011</v>
      </c>
      <c r="D537" s="48">
        <f>'PNC, Exon. &amp; no Exon.'!F482</f>
        <v>247004.55</v>
      </c>
      <c r="E537" s="48">
        <f>'PNC, Exon. &amp; no Exon.'!I482</f>
        <v>14718960.380000001</v>
      </c>
      <c r="F537" s="48">
        <f>'PNC, Exon. &amp; no Exon.'!L482</f>
        <v>109392835.11</v>
      </c>
      <c r="G537" s="48">
        <f>'PNC, Exon. &amp; no Exon.'!O482</f>
        <v>1789347.98</v>
      </c>
      <c r="H537" s="48">
        <f>'PNC, Exon. &amp; no Exon.'!R482</f>
        <v>249085182.16000003</v>
      </c>
      <c r="I537" s="48">
        <f>'PNC, Exon. &amp; no Exon.'!U482</f>
        <v>2887601.08</v>
      </c>
      <c r="J537" s="48">
        <f>'PNC, Exon. &amp; no Exon.'!X482</f>
        <v>8468550.0500000007</v>
      </c>
      <c r="K537" s="48">
        <f>'PNC, Exon. &amp; no Exon.'!AA482</f>
        <v>132416459.52</v>
      </c>
      <c r="L537" s="48">
        <f>'PNC, Exon. &amp; no Exon.'!AD482</f>
        <v>0</v>
      </c>
      <c r="M537" s="48">
        <f>'PNC, Exon. &amp; no Exon.'!AG482</f>
        <v>7961672.0500000007</v>
      </c>
      <c r="N537" s="48">
        <f>'PNC, Exon. &amp; no Exon.'!AJ482</f>
        <v>26861389.5</v>
      </c>
      <c r="O537" s="60">
        <f t="shared" si="31"/>
        <v>10.700287464654222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30"/>
        <v>88329644.409999996</v>
      </c>
      <c r="D539" s="48">
        <f>'PNC, Exon. &amp; no Exon.'!F484</f>
        <v>0</v>
      </c>
      <c r="E539" s="48">
        <f>'PNC, Exon. &amp; no Exon.'!I484</f>
        <v>168183.96</v>
      </c>
      <c r="F539" s="48">
        <f>'PNC, Exon. &amp; no Exon.'!L484</f>
        <v>0</v>
      </c>
      <c r="G539" s="48">
        <f>'PNC, Exon. &amp; no Exon.'!O484</f>
        <v>23453.03</v>
      </c>
      <c r="H539" s="48">
        <f>'PNC, Exon. &amp; no Exon.'!R484</f>
        <v>6847874.6299999999</v>
      </c>
      <c r="I539" s="48">
        <f>'PNC, Exon. &amp; no Exon.'!U484</f>
        <v>412080.08</v>
      </c>
      <c r="J539" s="48">
        <f>'PNC, Exon. &amp; no Exon.'!X484</f>
        <v>325014.46999999997</v>
      </c>
      <c r="K539" s="48">
        <f>'PNC, Exon. &amp; no Exon.'!AA484</f>
        <v>73150969.519999996</v>
      </c>
      <c r="L539" s="48">
        <f>'PNC, Exon. &amp; no Exon.'!AD484</f>
        <v>0</v>
      </c>
      <c r="M539" s="48">
        <f>'PNC, Exon. &amp; no Exon.'!AG484</f>
        <v>5441605.2400000002</v>
      </c>
      <c r="N539" s="48">
        <f>'PNC, Exon. &amp; no Exon.'!AJ484</f>
        <v>1960463.48</v>
      </c>
      <c r="O539" s="60">
        <f t="shared" si="31"/>
        <v>1.7065783532029404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2">SUM(D540:N540)</f>
        <v>122948346.48999999</v>
      </c>
      <c r="D540" s="48">
        <f>'PNC, Exon. &amp; no Exon.'!F485</f>
        <v>0</v>
      </c>
      <c r="E540" s="48">
        <f>'PNC, Exon. &amp; no Exon.'!I485</f>
        <v>107253515.03999999</v>
      </c>
      <c r="F540" s="48">
        <f>'PNC, Exon. &amp; no Exon.'!L485</f>
        <v>0</v>
      </c>
      <c r="G540" s="48">
        <f>'PNC, Exon. &amp; no Exon.'!O485</f>
        <v>852735.17</v>
      </c>
      <c r="H540" s="48">
        <f>'PNC, Exon. &amp; no Exon.'!R485</f>
        <v>10416761.59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4425334.6900000004</v>
      </c>
      <c r="O540" s="60">
        <f t="shared" si="31"/>
        <v>2.3754311260215419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2"/>
        <v>77780187.600000009</v>
      </c>
      <c r="D541" s="48">
        <f>'PNC, Exon. &amp; no Exon.'!F486</f>
        <v>0</v>
      </c>
      <c r="E541" s="48">
        <f>'PNC, Exon. &amp; no Exon.'!I486</f>
        <v>29452.61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200701.51</v>
      </c>
      <c r="I541" s="48">
        <f>'PNC, Exon. &amp; no Exon.'!U486</f>
        <v>52787.17</v>
      </c>
      <c r="J541" s="48">
        <f>'PNC, Exon. &amp; no Exon.'!X486</f>
        <v>1990171.11</v>
      </c>
      <c r="K541" s="48">
        <f>'PNC, Exon. &amp; no Exon.'!AA486</f>
        <v>73828237.420000002</v>
      </c>
      <c r="L541" s="48">
        <f>'PNC, Exon. &amp; no Exon.'!AD486</f>
        <v>0</v>
      </c>
      <c r="M541" s="48">
        <f>'PNC, Exon. &amp; no Exon.'!AG486</f>
        <v>1539731.01</v>
      </c>
      <c r="N541" s="48">
        <f>'PNC, Exon. &amp; no Exon.'!AJ486</f>
        <v>139106.76999999999</v>
      </c>
      <c r="O541" s="60">
        <f t="shared" si="31"/>
        <v>1.5027569209957807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2"/>
        <v>168451432.83000001</v>
      </c>
      <c r="D542" s="48">
        <f>'PNC, Exon. &amp; no Exon.'!F487</f>
        <v>5255752.5</v>
      </c>
      <c r="E542" s="48">
        <f>'PNC, Exon. &amp; no Exon.'!I487</f>
        <v>1581853.49</v>
      </c>
      <c r="F542" s="48">
        <f>'PNC, Exon. &amp; no Exon.'!L487</f>
        <v>161613826.84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>
        <f t="shared" si="31"/>
        <v>3.2545763175420572</v>
      </c>
    </row>
    <row r="543" spans="1:15" ht="15.95" hidden="1" customHeight="1" x14ac:dyDescent="0.2">
      <c r="A543" s="47">
        <v>11</v>
      </c>
      <c r="B543" s="52" t="s">
        <v>99</v>
      </c>
      <c r="C543" s="87">
        <f t="shared" si="32"/>
        <v>11026205.859999999</v>
      </c>
      <c r="D543" s="48">
        <f>'PNC, Exon. &amp; no Exon.'!F488</f>
        <v>29209.48</v>
      </c>
      <c r="E543" s="48">
        <f>'PNC, Exon. &amp; no Exon.'!I488</f>
        <v>81774.27</v>
      </c>
      <c r="F543" s="48">
        <f>'PNC, Exon. &amp; no Exon.'!L488</f>
        <v>0</v>
      </c>
      <c r="G543" s="48">
        <f>'PNC, Exon. &amp; no Exon.'!O488</f>
        <v>40945.699999999997</v>
      </c>
      <c r="H543" s="48">
        <f>'PNC, Exon. &amp; no Exon.'!R488</f>
        <v>4192675.11</v>
      </c>
      <c r="I543" s="48">
        <f>'PNC, Exon. &amp; no Exon.'!U488</f>
        <v>0</v>
      </c>
      <c r="J543" s="48">
        <f>'PNC, Exon. &amp; no Exon.'!X488</f>
        <v>58406.05</v>
      </c>
      <c r="K543" s="48">
        <f>'PNC, Exon. &amp; no Exon.'!AA488</f>
        <v>5146241.43</v>
      </c>
      <c r="L543" s="48">
        <f>'PNC, Exon. &amp; no Exon.'!AD488</f>
        <v>0</v>
      </c>
      <c r="M543" s="48">
        <f>'PNC, Exon. &amp; no Exon.'!AG488</f>
        <v>260563.46</v>
      </c>
      <c r="N543" s="48">
        <f>'PNC, Exon. &amp; no Exon.'!AJ488</f>
        <v>1216390.3600000001</v>
      </c>
      <c r="O543" s="60">
        <f t="shared" si="31"/>
        <v>0.21303249168865765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2"/>
        <v>26096532.199999999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26094635.649999999</v>
      </c>
      <c r="L544" s="48">
        <f>'PNC, Exon. &amp; no Exon.'!AD489</f>
        <v>0</v>
      </c>
      <c r="M544" s="48">
        <f>'PNC, Exon. &amp; no Exon.'!AG489</f>
        <v>1896.55</v>
      </c>
      <c r="N544" s="48">
        <f>'PNC, Exon. &amp; no Exon.'!AJ489</f>
        <v>0</v>
      </c>
      <c r="O544" s="60">
        <f t="shared" si="31"/>
        <v>0.50419966301983099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2"/>
        <v>37640180.389999993</v>
      </c>
      <c r="D546" s="48">
        <f>'PNC, Exon. &amp; no Exon.'!F491</f>
        <v>0</v>
      </c>
      <c r="E546" s="48">
        <f>'PNC, Exon. &amp; no Exon.'!I491</f>
        <v>16126099.359999999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3587246.73</v>
      </c>
      <c r="I546" s="48">
        <f>'PNC, Exon. &amp; no Exon.'!U491</f>
        <v>0</v>
      </c>
      <c r="J546" s="48">
        <f>'PNC, Exon. &amp; no Exon.'!X491</f>
        <v>13316.4</v>
      </c>
      <c r="K546" s="48">
        <f>'PNC, Exon. &amp; no Exon.'!AA491</f>
        <v>17184363.359999999</v>
      </c>
      <c r="L546" s="48">
        <f>'PNC, Exon. &amp; no Exon.'!AD491</f>
        <v>0</v>
      </c>
      <c r="M546" s="48">
        <f>'PNC, Exon. &amp; no Exon.'!AG491</f>
        <v>372675.42</v>
      </c>
      <c r="N546" s="48">
        <f>'PNC, Exon. &amp; no Exon.'!AJ491</f>
        <v>356479.12</v>
      </c>
      <c r="O546" s="60">
        <f t="shared" si="31"/>
        <v>0.72722943122089034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2"/>
        <v>26485168.25</v>
      </c>
      <c r="D547" s="48">
        <f>'PNC, Exon. &amp; no Exon.'!F492</f>
        <v>0</v>
      </c>
      <c r="E547" s="48">
        <f>'PNC, Exon. &amp; no Exon.'!I492</f>
        <v>3581359.29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978774.16</v>
      </c>
      <c r="I547" s="48">
        <f>'PNC, Exon. &amp; no Exon.'!U492</f>
        <v>256373.89</v>
      </c>
      <c r="J547" s="48">
        <f>'PNC, Exon. &amp; no Exon.'!X492</f>
        <v>0</v>
      </c>
      <c r="K547" s="48">
        <f>'PNC, Exon. &amp; no Exon.'!AA492</f>
        <v>17729031.609999999</v>
      </c>
      <c r="L547" s="48">
        <f>'PNC, Exon. &amp; no Exon.'!AD492</f>
        <v>0</v>
      </c>
      <c r="M547" s="48">
        <f>'PNC, Exon. &amp; no Exon.'!AG492</f>
        <v>1730699.41</v>
      </c>
      <c r="N547" s="48">
        <f>'PNC, Exon. &amp; no Exon.'!AJ492</f>
        <v>2208929.89</v>
      </c>
      <c r="O547" s="60">
        <f t="shared" si="31"/>
        <v>0.51170832983983705</v>
      </c>
    </row>
    <row r="548" spans="1:15" ht="15.95" hidden="1" customHeight="1" x14ac:dyDescent="0.2">
      <c r="A548" s="47">
        <v>16</v>
      </c>
      <c r="B548" s="52" t="s">
        <v>108</v>
      </c>
      <c r="C548" s="87">
        <f t="shared" si="32"/>
        <v>49627001.109999999</v>
      </c>
      <c r="D548" s="48">
        <f>'PNC, Exon. &amp; no Exon.'!F493</f>
        <v>0</v>
      </c>
      <c r="E548" s="48">
        <f>'PNC, Exon. &amp; no Exon.'!I493</f>
        <v>14636.22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123155.17</v>
      </c>
      <c r="I548" s="48">
        <f>'PNC, Exon. &amp; no Exon.'!U493</f>
        <v>20258.62</v>
      </c>
      <c r="J548" s="48">
        <f>'PNC, Exon. &amp; no Exon.'!X493</f>
        <v>125996.71</v>
      </c>
      <c r="K548" s="48">
        <f>'PNC, Exon. &amp; no Exon.'!AA493</f>
        <v>42388139.560000002</v>
      </c>
      <c r="L548" s="48">
        <f>'PNC, Exon. &amp; no Exon.'!AD493</f>
        <v>0</v>
      </c>
      <c r="M548" s="48">
        <f>'PNC, Exon. &amp; no Exon.'!AG493</f>
        <v>6682264.1799999997</v>
      </c>
      <c r="N548" s="48">
        <f>'PNC, Exon. &amp; no Exon.'!AJ493</f>
        <v>272550.65000000002</v>
      </c>
      <c r="O548" s="60">
        <f t="shared" si="31"/>
        <v>0.95882154167390798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2"/>
        <v>142299371.67000002</v>
      </c>
      <c r="D549" s="48">
        <f>'PNC, Exon. &amp; no Exon.'!F494</f>
        <v>3720</v>
      </c>
      <c r="E549" s="48">
        <f>'PNC, Exon. &amp; no Exon.'!I494</f>
        <v>80868277.660000011</v>
      </c>
      <c r="F549" s="48">
        <f>'PNC, Exon. &amp; no Exon.'!L494</f>
        <v>420711.3</v>
      </c>
      <c r="G549" s="48">
        <f>'PNC, Exon. &amp; no Exon.'!O494</f>
        <v>164376.36000000002</v>
      </c>
      <c r="H549" s="48">
        <f>'PNC, Exon. &amp; no Exon.'!R494</f>
        <v>22882442.830000002</v>
      </c>
      <c r="I549" s="48">
        <f>'PNC, Exon. &amp; no Exon.'!U494</f>
        <v>2389325.71</v>
      </c>
      <c r="J549" s="48">
        <f>'PNC, Exon. &amp; no Exon.'!X494</f>
        <v>893695.59</v>
      </c>
      <c r="K549" s="48">
        <f>'PNC, Exon. &amp; no Exon.'!AA494</f>
        <v>22435666.189999998</v>
      </c>
      <c r="L549" s="48">
        <f>'PNC, Exon. &amp; no Exon.'!AD494</f>
        <v>0</v>
      </c>
      <c r="M549" s="48">
        <f>'PNC, Exon. &amp; no Exon.'!AG494</f>
        <v>3743665.29</v>
      </c>
      <c r="N549" s="48">
        <f>'PNC, Exon. &amp; no Exon.'!AJ494</f>
        <v>8497490.7400000002</v>
      </c>
      <c r="O549" s="60">
        <f t="shared" si="31"/>
        <v>2.7493038038191031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101</v>
      </c>
      <c r="C551" s="87">
        <f t="shared" si="32"/>
        <v>26159447.66</v>
      </c>
      <c r="D551" s="48">
        <f>'PNC, Exon. &amp; no Exon.'!F496</f>
        <v>0</v>
      </c>
      <c r="E551" s="48">
        <f>'PNC, Exon. &amp; no Exon.'!I496</f>
        <v>679835.2</v>
      </c>
      <c r="F551" s="48">
        <f>'PNC, Exon. &amp; no Exon.'!L496</f>
        <v>25479612.460000001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>
        <f t="shared" si="31"/>
        <v>0.5054152250526569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2"/>
        <v>35961043.009999998</v>
      </c>
      <c r="D552" s="48">
        <f>'PNC, Exon. &amp; no Exon.'!F497</f>
        <v>206116.36</v>
      </c>
      <c r="E552" s="48">
        <f>'PNC, Exon. &amp; no Exon.'!I497</f>
        <v>0</v>
      </c>
      <c r="F552" s="48">
        <f>'PNC, Exon. &amp; no Exon.'!L497</f>
        <v>30601565.27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4339237.24</v>
      </c>
      <c r="L552" s="48">
        <f>'PNC, Exon. &amp; no Exon.'!AD497</f>
        <v>0</v>
      </c>
      <c r="M552" s="48">
        <f>'PNC, Exon. &amp; no Exon.'!AG497</f>
        <v>814124.14</v>
      </c>
      <c r="N552" s="48">
        <f>'PNC, Exon. &amp; no Exon.'!AJ497</f>
        <v>0</v>
      </c>
      <c r="O552" s="60">
        <f t="shared" si="31"/>
        <v>0.69478755370737155</v>
      </c>
    </row>
    <row r="553" spans="1:15" ht="15.95" hidden="1" customHeight="1" x14ac:dyDescent="0.2">
      <c r="A553" s="47">
        <v>21</v>
      </c>
      <c r="B553" s="52" t="s">
        <v>102</v>
      </c>
      <c r="C553" s="87">
        <f t="shared" si="32"/>
        <v>52229280.590000004</v>
      </c>
      <c r="D553" s="48">
        <f>'PNC, Exon. &amp; no Exon.'!F498</f>
        <v>4084257.42</v>
      </c>
      <c r="E553" s="48">
        <f>'PNC, Exon. &amp; no Exon.'!I498</f>
        <v>18462.349999999999</v>
      </c>
      <c r="F553" s="48">
        <f>'PNC, Exon. &amp; no Exon.'!L498</f>
        <v>0</v>
      </c>
      <c r="G553" s="48">
        <f>'PNC, Exon. &amp; no Exon.'!O498</f>
        <v>6250</v>
      </c>
      <c r="H553" s="48">
        <f>'PNC, Exon. &amp; no Exon.'!R498</f>
        <v>1513473.32</v>
      </c>
      <c r="I553" s="48">
        <f>'PNC, Exon. &amp; no Exon.'!U498</f>
        <v>16163.79</v>
      </c>
      <c r="J553" s="48">
        <f>'PNC, Exon. &amp; no Exon.'!X498</f>
        <v>15670.66</v>
      </c>
      <c r="K553" s="48">
        <f>'PNC, Exon. &amp; no Exon.'!AA498</f>
        <v>26660778.600000001</v>
      </c>
      <c r="L553" s="48">
        <f>'PNC, Exon. &amp; no Exon.'!AD498</f>
        <v>0</v>
      </c>
      <c r="M553" s="48">
        <f>'PNC, Exon. &amp; no Exon.'!AG498</f>
        <v>15557476.43</v>
      </c>
      <c r="N553" s="48">
        <f>'PNC, Exon. &amp; no Exon.'!AJ498</f>
        <v>4356748.0199999996</v>
      </c>
      <c r="O553" s="60">
        <f t="shared" si="31"/>
        <v>1.009099043176557</v>
      </c>
    </row>
    <row r="554" spans="1:15" ht="15.95" hidden="1" customHeight="1" x14ac:dyDescent="0.2">
      <c r="A554" s="47">
        <v>22</v>
      </c>
      <c r="B554" s="51" t="s">
        <v>116</v>
      </c>
      <c r="C554" s="87">
        <f t="shared" si="32"/>
        <v>54849006.50999999</v>
      </c>
      <c r="D554" s="48">
        <f>'PNC, Exon. &amp; no Exon.'!F499</f>
        <v>6519.19</v>
      </c>
      <c r="E554" s="48">
        <f>'PNC, Exon. &amp; no Exon.'!I499</f>
        <v>180294.7</v>
      </c>
      <c r="F554" s="48">
        <f>'PNC, Exon. &amp; no Exon.'!L499</f>
        <v>2341270.84</v>
      </c>
      <c r="G554" s="48">
        <f>'PNC, Exon. &amp; no Exon.'!O499</f>
        <v>101083.65</v>
      </c>
      <c r="H554" s="48">
        <f>'PNC, Exon. &amp; no Exon.'!R499</f>
        <v>487677.76</v>
      </c>
      <c r="I554" s="48">
        <f>'PNC, Exon. &amp; no Exon.'!U499</f>
        <v>163901.07999999999</v>
      </c>
      <c r="J554" s="48">
        <f>'PNC, Exon. &amp; no Exon.'!X499</f>
        <v>13864.58</v>
      </c>
      <c r="K554" s="48">
        <f>'PNC, Exon. &amp; no Exon.'!AA499</f>
        <v>51106161.189999998</v>
      </c>
      <c r="L554" s="48">
        <f>'PNC, Exon. &amp; no Exon.'!AD499</f>
        <v>0</v>
      </c>
      <c r="M554" s="48">
        <f>'PNC, Exon. &amp; no Exon.'!AG499</f>
        <v>11275.86</v>
      </c>
      <c r="N554" s="48">
        <f>'PNC, Exon. &amp; no Exon.'!AJ499</f>
        <v>436957.66</v>
      </c>
      <c r="O554" s="60">
        <f t="shared" si="31"/>
        <v>1.0597136197013377</v>
      </c>
    </row>
    <row r="555" spans="1:15" ht="15.95" hidden="1" customHeight="1" x14ac:dyDescent="0.2">
      <c r="A555" s="47">
        <v>23</v>
      </c>
      <c r="B555" s="52" t="s">
        <v>107</v>
      </c>
      <c r="C555" s="87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2"/>
        <v>5728406.4500000002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5728406.4500000002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>
        <f t="shared" si="31"/>
        <v>0.11067603080728966</v>
      </c>
    </row>
    <row r="557" spans="1:15" ht="15.95" hidden="1" customHeight="1" x14ac:dyDescent="0.2">
      <c r="A557" s="47">
        <v>25</v>
      </c>
      <c r="B557" s="52" t="s">
        <v>105</v>
      </c>
      <c r="C557" s="87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115</v>
      </c>
      <c r="C558" s="87">
        <f t="shared" si="32"/>
        <v>32950412.710000001</v>
      </c>
      <c r="D558" s="48">
        <f>'PNC, Exon. &amp; no Exon.'!F503</f>
        <v>225770.23999999999</v>
      </c>
      <c r="E558" s="48">
        <f>'PNC, Exon. &amp; no Exon.'!I503</f>
        <v>1684364.97</v>
      </c>
      <c r="F558" s="48">
        <f>'PNC, Exon. &amp; no Exon.'!L503</f>
        <v>0</v>
      </c>
      <c r="G558" s="48">
        <f>'PNC, Exon. &amp; no Exon.'!O503</f>
        <v>381850.95</v>
      </c>
      <c r="H558" s="48">
        <f>'PNC, Exon. &amp; no Exon.'!R503</f>
        <v>12033854.93</v>
      </c>
      <c r="I558" s="48">
        <f>'PNC, Exon. &amp; no Exon.'!U503</f>
        <v>170492.27</v>
      </c>
      <c r="J558" s="48">
        <f>'PNC, Exon. &amp; no Exon.'!X503</f>
        <v>274316.62999999995</v>
      </c>
      <c r="K558" s="48">
        <f>'PNC, Exon. &amp; no Exon.'!AA503</f>
        <v>16699679.359999999</v>
      </c>
      <c r="L558" s="48">
        <f>'PNC, Exon. &amp; no Exon.'!AD503</f>
        <v>0</v>
      </c>
      <c r="M558" s="48">
        <f>'PNC, Exon. &amp; no Exon.'!AG503</f>
        <v>196951.86</v>
      </c>
      <c r="N558" s="48">
        <f>'PNC, Exon. &amp; no Exon.'!AJ503</f>
        <v>1283131.5</v>
      </c>
      <c r="O558" s="60">
        <f t="shared" si="31"/>
        <v>0.63662048495264667</v>
      </c>
    </row>
    <row r="559" spans="1:15" ht="15.95" hidden="1" customHeight="1" x14ac:dyDescent="0.2">
      <c r="A559" s="47">
        <v>27</v>
      </c>
      <c r="B559" s="52" t="s">
        <v>117</v>
      </c>
      <c r="C559" s="87">
        <f t="shared" si="32"/>
        <v>815230163.01999998</v>
      </c>
      <c r="D559" s="48">
        <f>'PNC, Exon. &amp; no Exon.'!F504</f>
        <v>389725.73</v>
      </c>
      <c r="E559" s="48">
        <f>'PNC, Exon. &amp; no Exon.'!I504</f>
        <v>19064335.75</v>
      </c>
      <c r="F559" s="48">
        <f>'PNC, Exon. &amp; no Exon.'!L504</f>
        <v>793429729.76999998</v>
      </c>
      <c r="G559" s="48">
        <f>'PNC, Exon. &amp; no Exon.'!O504</f>
        <v>2322204.02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24167.75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>
        <f t="shared" si="31"/>
        <v>15.750704742229543</v>
      </c>
    </row>
    <row r="560" spans="1:15" ht="15.95" hidden="1" customHeight="1" x14ac:dyDescent="0.2">
      <c r="A560" s="47">
        <v>28</v>
      </c>
      <c r="B560" s="52" t="s">
        <v>120</v>
      </c>
      <c r="C560" s="87">
        <f t="shared" si="32"/>
        <v>21778969.939999994</v>
      </c>
      <c r="D560" s="48">
        <f>'PNC, Exon. &amp; no Exon.'!F505</f>
        <v>3466.9</v>
      </c>
      <c r="E560" s="48">
        <f>'PNC, Exon. &amp; no Exon.'!I505</f>
        <v>384591.1</v>
      </c>
      <c r="F560" s="48">
        <f>'PNC, Exon. &amp; no Exon.'!L505</f>
        <v>48195.69</v>
      </c>
      <c r="G560" s="48">
        <f>'PNC, Exon. &amp; no Exon.'!O505</f>
        <v>0</v>
      </c>
      <c r="H560" s="48">
        <f>'PNC, Exon. &amp; no Exon.'!R505</f>
        <v>1620786.56</v>
      </c>
      <c r="I560" s="48">
        <f>'PNC, Exon. &amp; no Exon.'!U505</f>
        <v>6794.17</v>
      </c>
      <c r="J560" s="48">
        <f>'PNC, Exon. &amp; no Exon.'!X505</f>
        <v>76934.100000000006</v>
      </c>
      <c r="K560" s="48">
        <f>'PNC, Exon. &amp; no Exon.'!AA505</f>
        <v>18569285.569999997</v>
      </c>
      <c r="L560" s="48">
        <f>'PNC, Exon. &amp; no Exon.'!AD505</f>
        <v>0</v>
      </c>
      <c r="M560" s="48">
        <f>'PNC, Exon. &amp; no Exon.'!AG505</f>
        <v>367034.86</v>
      </c>
      <c r="N560" s="48">
        <f>'PNC, Exon. &amp; no Exon.'!AJ505</f>
        <v>701880.99</v>
      </c>
      <c r="O560" s="60">
        <f t="shared" si="31"/>
        <v>0.42078193456933816</v>
      </c>
    </row>
    <row r="561" spans="1:15" ht="15.95" hidden="1" customHeight="1" x14ac:dyDescent="0.2">
      <c r="A561" s="47">
        <v>29</v>
      </c>
      <c r="B561" s="52" t="s">
        <v>166</v>
      </c>
      <c r="C561" s="87">
        <f t="shared" si="32"/>
        <v>12957492.479999999</v>
      </c>
      <c r="D561" s="48">
        <f>'PNC, Exon. &amp; no Exon.'!F506</f>
        <v>0</v>
      </c>
      <c r="E561" s="48">
        <f>'PNC, Exon. &amp; no Exon.'!I506</f>
        <v>406676.41</v>
      </c>
      <c r="F561" s="48">
        <f>'PNC, Exon. &amp; no Exon.'!L506</f>
        <v>78810</v>
      </c>
      <c r="G561" s="48">
        <f>'PNC, Exon. &amp; no Exon.'!O506</f>
        <v>0</v>
      </c>
      <c r="H561" s="48">
        <f>'PNC, Exon. &amp; no Exon.'!R506</f>
        <v>1059356.76</v>
      </c>
      <c r="I561" s="48">
        <f>'PNC, Exon. &amp; no Exon.'!U506</f>
        <v>189532.53</v>
      </c>
      <c r="J561" s="48">
        <f>'PNC, Exon. &amp; no Exon.'!X506</f>
        <v>36163.79</v>
      </c>
      <c r="K561" s="48">
        <f>'PNC, Exon. &amp; no Exon.'!AA506</f>
        <v>4938861.04</v>
      </c>
      <c r="L561" s="48">
        <f>'PNC, Exon. &amp; no Exon.'!AD506</f>
        <v>0</v>
      </c>
      <c r="M561" s="48">
        <f>'PNC, Exon. &amp; no Exon.'!AG506</f>
        <v>5785566.2599999998</v>
      </c>
      <c r="N561" s="48">
        <f>'PNC, Exon. &amp; no Exon.'!AJ506</f>
        <v>462525.69</v>
      </c>
      <c r="O561" s="60">
        <f t="shared" si="31"/>
        <v>0.2503460341752991</v>
      </c>
    </row>
    <row r="562" spans="1:15" ht="15.95" hidden="1" customHeight="1" x14ac:dyDescent="0.2">
      <c r="A562" s="47">
        <v>30</v>
      </c>
      <c r="B562" s="52" t="s">
        <v>103</v>
      </c>
      <c r="C562" s="87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110</v>
      </c>
      <c r="C563" s="87">
        <f t="shared" si="33"/>
        <v>20871174.02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20871174.02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>
        <f t="shared" si="31"/>
        <v>0.40324280739922425</v>
      </c>
    </row>
    <row r="564" spans="1:15" ht="15.95" hidden="1" customHeight="1" x14ac:dyDescent="0.2">
      <c r="A564" s="47">
        <v>32</v>
      </c>
      <c r="B564" s="52" t="s">
        <v>118</v>
      </c>
      <c r="C564" s="87">
        <f t="shared" si="33"/>
        <v>3337825</v>
      </c>
      <c r="D564" s="48">
        <f>'PNC, Exon. &amp; no Exon.'!F509</f>
        <v>0</v>
      </c>
      <c r="E564" s="48">
        <f>'PNC, Exon. &amp; no Exon.'!I509</f>
        <v>51533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680617</v>
      </c>
      <c r="I564" s="48">
        <f>'PNC, Exon. &amp; no Exon.'!U509</f>
        <v>148441</v>
      </c>
      <c r="J564" s="48">
        <f>'PNC, Exon. &amp; no Exon.'!X509</f>
        <v>33096</v>
      </c>
      <c r="K564" s="48">
        <f>'PNC, Exon. &amp; no Exon.'!AA509</f>
        <v>1390481</v>
      </c>
      <c r="L564" s="48">
        <f>'PNC, Exon. &amp; no Exon.'!AD509</f>
        <v>0</v>
      </c>
      <c r="M564" s="48">
        <f>'PNC, Exon. &amp; no Exon.'!AG509</f>
        <v>236609</v>
      </c>
      <c r="N564" s="48">
        <f>'PNC, Exon. &amp; no Exon.'!AJ509</f>
        <v>797048</v>
      </c>
      <c r="O564" s="60">
        <f t="shared" si="31"/>
        <v>6.4488654175253513E-2</v>
      </c>
    </row>
    <row r="565" spans="1:15" ht="15.95" hidden="1" customHeight="1" x14ac:dyDescent="0.2">
      <c r="A565" s="47">
        <v>33</v>
      </c>
      <c r="B565" s="52" t="s">
        <v>119</v>
      </c>
      <c r="C565" s="87">
        <f t="shared" si="33"/>
        <v>11929523.120000001</v>
      </c>
      <c r="D565" s="48">
        <f>'PNC, Exon. &amp; no Exon.'!F510</f>
        <v>321.55</v>
      </c>
      <c r="E565" s="48">
        <f>'PNC, Exon. &amp; no Exon.'!I510</f>
        <v>8748921.0099999998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3083762.84</v>
      </c>
      <c r="I565" s="48">
        <f>'PNC, Exon. &amp; no Exon.'!U510</f>
        <v>0</v>
      </c>
      <c r="J565" s="48">
        <f>'PNC, Exon. &amp; no Exon.'!X510</f>
        <v>3703.06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78187.97</v>
      </c>
      <c r="N565" s="48">
        <f>'PNC, Exon. &amp; no Exon.'!AJ510</f>
        <v>14626.69</v>
      </c>
      <c r="O565" s="60">
        <f t="shared" si="31"/>
        <v>0.23048508863148048</v>
      </c>
    </row>
    <row r="566" spans="1:15" ht="15.95" hidden="1" customHeight="1" x14ac:dyDescent="0.2">
      <c r="A566" s="47">
        <v>34</v>
      </c>
      <c r="B566" s="52" t="s">
        <v>121</v>
      </c>
      <c r="C566" s="87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>
        <f t="shared" si="31"/>
        <v>0</v>
      </c>
    </row>
    <row r="568" spans="1:15" ht="15.95" hidden="1" customHeight="1" x14ac:dyDescent="0.2">
      <c r="A568" s="47">
        <v>36</v>
      </c>
      <c r="B568" s="52" t="s">
        <v>106</v>
      </c>
      <c r="C568" s="87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>
        <f t="shared" si="31"/>
        <v>0</v>
      </c>
    </row>
    <row r="569" spans="1:15" ht="15.95" hidden="1" customHeight="1" x14ac:dyDescent="0.2">
      <c r="A569" s="47">
        <v>37</v>
      </c>
      <c r="B569" s="52" t="s">
        <v>104</v>
      </c>
      <c r="C569" s="87">
        <f t="shared" si="33"/>
        <v>20958551.799999997</v>
      </c>
      <c r="D569" s="48">
        <f>'PNC, Exon. &amp; no Exon.'!F514</f>
        <v>0</v>
      </c>
      <c r="E569" s="48">
        <f>'PNC, Exon. &amp; no Exon.'!I514</f>
        <v>1504930.65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19055289.41</v>
      </c>
      <c r="M569" s="48">
        <f>'PNC, Exon. &amp; no Exon.'!AG514</f>
        <v>0</v>
      </c>
      <c r="N569" s="48">
        <f>'PNC, Exon. &amp; no Exon.'!AJ514</f>
        <v>398331.74</v>
      </c>
      <c r="O569" s="60">
        <f t="shared" si="31"/>
        <v>0.40493099519727271</v>
      </c>
    </row>
    <row r="570" spans="1:15" ht="15.95" hidden="1" customHeight="1" x14ac:dyDescent="0.2">
      <c r="A570" s="47">
        <v>38</v>
      </c>
      <c r="B570" s="52" t="s">
        <v>111</v>
      </c>
      <c r="C570" s="87">
        <f>SUM(D570:N570)</f>
        <v>23364296.41</v>
      </c>
      <c r="D570" s="48">
        <f>'PNC, Exon. &amp; no Exon.'!F515</f>
        <v>0</v>
      </c>
      <c r="E570" s="48">
        <f>'PNC, Exon. &amp; no Exon.'!I515</f>
        <v>23309529.510000002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54766.9</v>
      </c>
      <c r="N570" s="48">
        <f>'PNC, Exon. &amp; no Exon.'!AJ515</f>
        <v>0</v>
      </c>
      <c r="O570" s="60">
        <f t="shared" si="31"/>
        <v>0.45141133259910488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7" t="s">
        <v>42</v>
      </c>
      <c r="B592" s="187"/>
      <c r="C592" s="187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</row>
    <row r="593" spans="1:15" ht="12.75" hidden="1" customHeight="1" x14ac:dyDescent="0.2">
      <c r="A593" s="188" t="s">
        <v>56</v>
      </c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</row>
    <row r="594" spans="1:15" ht="12.75" hidden="1" customHeight="1" x14ac:dyDescent="0.2">
      <c r="A594" s="189" t="s">
        <v>130</v>
      </c>
      <c r="B594" s="190"/>
      <c r="C594" s="190"/>
      <c r="D594" s="190"/>
      <c r="E594" s="190"/>
      <c r="F594" s="190"/>
      <c r="G594" s="190"/>
      <c r="H594" s="190"/>
      <c r="I594" s="190"/>
      <c r="J594" s="190"/>
      <c r="K594" s="190"/>
      <c r="L594" s="190"/>
      <c r="M594" s="190"/>
      <c r="N594" s="190"/>
      <c r="O594" s="190"/>
    </row>
    <row r="595" spans="1:15" ht="12.75" hidden="1" customHeight="1" x14ac:dyDescent="0.2">
      <c r="A595" s="188" t="s">
        <v>114</v>
      </c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109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113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4832967179.7099981</v>
      </c>
      <c r="D598" s="87">
        <f t="shared" ref="D598:N598" si="34">SUM(D599:D636)</f>
        <v>25850830.050000001</v>
      </c>
      <c r="E598" s="87">
        <f t="shared" si="34"/>
        <v>764315910.42000008</v>
      </c>
      <c r="F598" s="87">
        <f t="shared" si="34"/>
        <v>1373312587.8500001</v>
      </c>
      <c r="G598" s="87">
        <f t="shared" si="34"/>
        <v>52306630.340000004</v>
      </c>
      <c r="H598" s="87">
        <f t="shared" si="34"/>
        <v>1058463225.02</v>
      </c>
      <c r="I598" s="87">
        <f t="shared" si="34"/>
        <v>20411252.75</v>
      </c>
      <c r="J598" s="87">
        <f t="shared" si="34"/>
        <v>78630552.519999996</v>
      </c>
      <c r="K598" s="87">
        <f t="shared" si="34"/>
        <v>1108513421.5599999</v>
      </c>
      <c r="L598" s="87">
        <f t="shared" si="34"/>
        <v>10784705.720000001</v>
      </c>
      <c r="M598" s="87">
        <f t="shared" si="34"/>
        <v>87047439.780000001</v>
      </c>
      <c r="N598" s="87">
        <f t="shared" si="34"/>
        <v>253330623.69999993</v>
      </c>
      <c r="O598" s="64">
        <f>SUM(O599:O636)</f>
        <v>100.00000000000006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5">SUM(D599:N599)</f>
        <v>1028528544.2800001</v>
      </c>
      <c r="D599" s="48">
        <f>'PNC, Exon. &amp; no Exon.'!F536</f>
        <v>4558137.8600000003</v>
      </c>
      <c r="E599" s="48">
        <f>'PNC, Exon. &amp; no Exon.'!I536</f>
        <v>200079784.25999999</v>
      </c>
      <c r="F599" s="48">
        <f>'PNC, Exon. &amp; no Exon.'!L536</f>
        <v>263940882.34999999</v>
      </c>
      <c r="G599" s="48">
        <f>'PNC, Exon. &amp; no Exon.'!O536</f>
        <v>26062736.350000001</v>
      </c>
      <c r="H599" s="48">
        <f>'PNC, Exon. &amp; no Exon.'!R536</f>
        <v>274206194.44</v>
      </c>
      <c r="I599" s="48">
        <f>'PNC, Exon. &amp; no Exon.'!U536</f>
        <v>2936317.52</v>
      </c>
      <c r="J599" s="48">
        <f>'PNC, Exon. &amp; no Exon.'!X536</f>
        <v>32886181.699999999</v>
      </c>
      <c r="K599" s="48">
        <f>'PNC, Exon. &amp; no Exon.'!AA536</f>
        <v>168690672.28</v>
      </c>
      <c r="L599" s="48">
        <f>'PNC, Exon. &amp; no Exon.'!AD536</f>
        <v>0</v>
      </c>
      <c r="M599" s="48">
        <f>'PNC, Exon. &amp; no Exon.'!AG536</f>
        <v>9350218.8200000003</v>
      </c>
      <c r="N599" s="48">
        <f>'PNC, Exon. &amp; no Exon.'!AJ536</f>
        <v>45817418.700000003</v>
      </c>
      <c r="O599" s="60">
        <f>(C599/$C$598*100)</f>
        <v>21.281513116787128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5"/>
        <v>713953499.25999999</v>
      </c>
      <c r="D600" s="48">
        <f>'PNC, Exon. &amp; no Exon.'!F537</f>
        <v>3001776.75</v>
      </c>
      <c r="E600" s="48">
        <f>'PNC, Exon. &amp; no Exon.'!I537</f>
        <v>143597203.49000001</v>
      </c>
      <c r="F600" s="48">
        <f>'PNC, Exon. &amp; no Exon.'!L537</f>
        <v>7583089.1399999997</v>
      </c>
      <c r="G600" s="48">
        <f>'PNC, Exon. &amp; no Exon.'!O537</f>
        <v>2354819.34</v>
      </c>
      <c r="H600" s="48">
        <f>'PNC, Exon. &amp; no Exon.'!R537</f>
        <v>293105684.11000001</v>
      </c>
      <c r="I600" s="48">
        <f>'PNC, Exon. &amp; no Exon.'!U537</f>
        <v>3818363.4</v>
      </c>
      <c r="J600" s="48">
        <f>'PNC, Exon. &amp; no Exon.'!X537</f>
        <v>15711476.279999999</v>
      </c>
      <c r="K600" s="48">
        <f>'PNC, Exon. &amp; no Exon.'!AA537</f>
        <v>183089660.78999999</v>
      </c>
      <c r="L600" s="48">
        <f>'PNC, Exon. &amp; no Exon.'!AD537</f>
        <v>0</v>
      </c>
      <c r="M600" s="48">
        <f>'PNC, Exon. &amp; no Exon.'!AG537</f>
        <v>6789101.96</v>
      </c>
      <c r="N600" s="48">
        <f>'PNC, Exon. &amp; no Exon.'!AJ537</f>
        <v>54902324</v>
      </c>
      <c r="O600" s="60">
        <f t="shared" ref="O600:O636" si="36">(C600/$C$598*100)</f>
        <v>14.772570818551282</v>
      </c>
    </row>
    <row r="601" spans="1:15" ht="15.95" hidden="1" customHeight="1" x14ac:dyDescent="0.2">
      <c r="A601" s="47">
        <v>3</v>
      </c>
      <c r="B601" s="52" t="s">
        <v>100</v>
      </c>
      <c r="C601" s="116">
        <f t="shared" si="35"/>
        <v>569844665.17999995</v>
      </c>
      <c r="D601" s="48">
        <f>'PNC, Exon. &amp; no Exon.'!F538</f>
        <v>2408922.4</v>
      </c>
      <c r="E601" s="48">
        <f>'PNC, Exon. &amp; no Exon.'!I538</f>
        <v>137455958.54000002</v>
      </c>
      <c r="F601" s="48">
        <f>'PNC, Exon. &amp; no Exon.'!L538</f>
        <v>28397155.609999999</v>
      </c>
      <c r="G601" s="48">
        <f>'PNC, Exon. &amp; no Exon.'!O538</f>
        <v>14056138.99</v>
      </c>
      <c r="H601" s="48">
        <f>'PNC, Exon. &amp; no Exon.'!R538</f>
        <v>138674318.78</v>
      </c>
      <c r="I601" s="48">
        <f>'PNC, Exon. &amp; no Exon.'!U538</f>
        <v>1005532.81</v>
      </c>
      <c r="J601" s="48">
        <f>'PNC, Exon. &amp; no Exon.'!X538</f>
        <v>4400614.0500000007</v>
      </c>
      <c r="K601" s="48">
        <f>'PNC, Exon. &amp; no Exon.'!AA538</f>
        <v>183558172.80999997</v>
      </c>
      <c r="L601" s="48">
        <f>'PNC, Exon. &amp; no Exon.'!AD538</f>
        <v>0</v>
      </c>
      <c r="M601" s="48">
        <f>'PNC, Exon. &amp; no Exon.'!AG538</f>
        <v>8397626.5800000001</v>
      </c>
      <c r="N601" s="48">
        <f>'PNC, Exon. &amp; no Exon.'!AJ538</f>
        <v>51490224.609999999</v>
      </c>
      <c r="O601" s="60">
        <f t="shared" si="36"/>
        <v>11.790782846040214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5"/>
        <v>333945359.45999998</v>
      </c>
      <c r="D602" s="48">
        <f>'PNC, Exon. &amp; no Exon.'!F539</f>
        <v>908229.25999999989</v>
      </c>
      <c r="E602" s="48">
        <f>'PNC, Exon. &amp; no Exon.'!I539</f>
        <v>13004044.92</v>
      </c>
      <c r="F602" s="48">
        <f>'PNC, Exon. &amp; no Exon.'!L539</f>
        <v>8831531.7800000012</v>
      </c>
      <c r="G602" s="48">
        <f>'PNC, Exon. &amp; no Exon.'!O539</f>
        <v>2612609.81</v>
      </c>
      <c r="H602" s="48">
        <f>'PNC, Exon. &amp; no Exon.'!R539</f>
        <v>150181151.78999999</v>
      </c>
      <c r="I602" s="48">
        <f>'PNC, Exon. &amp; no Exon.'!U539</f>
        <v>3683649.78</v>
      </c>
      <c r="J602" s="48">
        <f>'PNC, Exon. &amp; no Exon.'!X539</f>
        <v>8787353.2200000007</v>
      </c>
      <c r="K602" s="48">
        <f>'PNC, Exon. &amp; no Exon.'!AA539</f>
        <v>99180892.219999999</v>
      </c>
      <c r="L602" s="48">
        <f>'PNC, Exon. &amp; no Exon.'!AD539</f>
        <v>0</v>
      </c>
      <c r="M602" s="48">
        <f>'PNC, Exon. &amp; no Exon.'!AG539</f>
        <v>7238163.8799999999</v>
      </c>
      <c r="N602" s="48">
        <f>'PNC, Exon. &amp; no Exon.'!AJ539</f>
        <v>39517732.799999997</v>
      </c>
      <c r="O602" s="60">
        <f t="shared" si="36"/>
        <v>6.9097377872124994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5"/>
        <v>497313229.99000001</v>
      </c>
      <c r="D603" s="48">
        <f>'PNC, Exon. &amp; no Exon.'!F540</f>
        <v>73621.45</v>
      </c>
      <c r="E603" s="48">
        <f>'PNC, Exon. &amp; no Exon.'!I540</f>
        <v>17619119.460000001</v>
      </c>
      <c r="F603" s="48">
        <f>'PNC, Exon. &amp; no Exon.'!L540</f>
        <v>162027136.61000001</v>
      </c>
      <c r="G603" s="48">
        <f>'PNC, Exon. &amp; no Exon.'!O540</f>
        <v>1145977.94</v>
      </c>
      <c r="H603" s="48">
        <f>'PNC, Exon. &amp; no Exon.'!R540</f>
        <v>131408103.25</v>
      </c>
      <c r="I603" s="48">
        <f>'PNC, Exon. &amp; no Exon.'!U540</f>
        <v>4371111.09</v>
      </c>
      <c r="J603" s="48">
        <f>'PNC, Exon. &amp; no Exon.'!X540</f>
        <v>13058438.020000001</v>
      </c>
      <c r="K603" s="48">
        <f>'PNC, Exon. &amp; no Exon.'!AA540</f>
        <v>119088353.11</v>
      </c>
      <c r="L603" s="48">
        <f>'PNC, Exon. &amp; no Exon.'!AD540</f>
        <v>0</v>
      </c>
      <c r="M603" s="48">
        <f>'PNC, Exon. &amp; no Exon.'!AG540</f>
        <v>9815904.0899999999</v>
      </c>
      <c r="N603" s="48">
        <f>'PNC, Exon. &amp; no Exon.'!AJ540</f>
        <v>38705464.969999999</v>
      </c>
      <c r="O603" s="60">
        <f t="shared" si="36"/>
        <v>10.290018771032525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5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>
        <f t="shared" si="36"/>
        <v>0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5"/>
        <v>80862016.179999977</v>
      </c>
      <c r="D605" s="48">
        <f>'PNC, Exon. &amp; no Exon.'!F542</f>
        <v>0</v>
      </c>
      <c r="E605" s="48">
        <f>'PNC, Exon. &amp; no Exon.'!I542</f>
        <v>68854.36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7518701.3300000001</v>
      </c>
      <c r="I605" s="48">
        <f>'PNC, Exon. &amp; no Exon.'!U542</f>
        <v>458129.56</v>
      </c>
      <c r="J605" s="48">
        <f>'PNC, Exon. &amp; no Exon.'!X542</f>
        <v>19933.02</v>
      </c>
      <c r="K605" s="48">
        <f>'PNC, Exon. &amp; no Exon.'!AA542</f>
        <v>67471218.019999996</v>
      </c>
      <c r="L605" s="48">
        <f>'PNC, Exon. &amp; no Exon.'!AD542</f>
        <v>0</v>
      </c>
      <c r="M605" s="48">
        <f>'PNC, Exon. &amp; no Exon.'!AG542</f>
        <v>906156.46</v>
      </c>
      <c r="N605" s="48">
        <f>'PNC, Exon. &amp; no Exon.'!AJ542</f>
        <v>4419023.43</v>
      </c>
      <c r="O605" s="60">
        <f t="shared" si="36"/>
        <v>1.6731339811178296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5"/>
        <v>116738282.47</v>
      </c>
      <c r="D606" s="48">
        <f>'PNC, Exon. &amp; no Exon.'!F543</f>
        <v>0</v>
      </c>
      <c r="E606" s="48">
        <f>'PNC, Exon. &amp; no Exon.'!I543</f>
        <v>103236454.63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9666882.2100000009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3834945.63</v>
      </c>
      <c r="O606" s="60">
        <f t="shared" si="36"/>
        <v>2.4154577949566143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5"/>
        <v>68380086.439999998</v>
      </c>
      <c r="D607" s="48">
        <f>'PNC, Exon. &amp; no Exon.'!F544</f>
        <v>0</v>
      </c>
      <c r="E607" s="48">
        <f>'PNC, Exon. &amp; no Exon.'!I544</f>
        <v>68805.679999999993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330726.96999999997</v>
      </c>
      <c r="I607" s="48">
        <f>'PNC, Exon. &amp; no Exon.'!U544</f>
        <v>66163.789999999994</v>
      </c>
      <c r="J607" s="48">
        <f>'PNC, Exon. &amp; no Exon.'!X544</f>
        <v>2550734.5099999998</v>
      </c>
      <c r="K607" s="48">
        <f>'PNC, Exon. &amp; no Exon.'!AA544</f>
        <v>64958374.530000001</v>
      </c>
      <c r="L607" s="48">
        <f>'PNC, Exon. &amp; no Exon.'!AD544</f>
        <v>0</v>
      </c>
      <c r="M607" s="48">
        <f>'PNC, Exon. &amp; no Exon.'!AG544</f>
        <v>325130.57</v>
      </c>
      <c r="N607" s="48">
        <f>'PNC, Exon. &amp; no Exon.'!AJ544</f>
        <v>80150.39</v>
      </c>
      <c r="O607" s="60">
        <f t="shared" si="36"/>
        <v>1.4148675937026152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5"/>
        <v>160424331.25999999</v>
      </c>
      <c r="D608" s="48">
        <f>'PNC, Exon. &amp; no Exon.'!F545</f>
        <v>4843089.37</v>
      </c>
      <c r="E608" s="48">
        <f>'PNC, Exon. &amp; no Exon.'!I545</f>
        <v>299727.64</v>
      </c>
      <c r="F608" s="48">
        <f>'PNC, Exon. &amp; no Exon.'!L545</f>
        <v>155281514.25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>
        <f t="shared" si="36"/>
        <v>3.319375557390527</v>
      </c>
    </row>
    <row r="609" spans="1:15" ht="15.95" hidden="1" customHeight="1" x14ac:dyDescent="0.2">
      <c r="A609" s="47">
        <v>11</v>
      </c>
      <c r="B609" s="52" t="s">
        <v>99</v>
      </c>
      <c r="C609" s="116">
        <f t="shared" si="35"/>
        <v>9410771.4000000004</v>
      </c>
      <c r="D609" s="48">
        <f>'PNC, Exon. &amp; no Exon.'!F546</f>
        <v>34350.01</v>
      </c>
      <c r="E609" s="48">
        <f>'PNC, Exon. &amp; no Exon.'!I546</f>
        <v>32680.21</v>
      </c>
      <c r="F609" s="48">
        <f>'PNC, Exon. &amp; no Exon.'!L546</f>
        <v>0</v>
      </c>
      <c r="G609" s="48">
        <f>'PNC, Exon. &amp; no Exon.'!O546</f>
        <v>55372.44</v>
      </c>
      <c r="H609" s="48">
        <f>'PNC, Exon. &amp; no Exon.'!R546</f>
        <v>2271986.14</v>
      </c>
      <c r="I609" s="48">
        <f>'PNC, Exon. &amp; no Exon.'!U546</f>
        <v>54310.34</v>
      </c>
      <c r="J609" s="48">
        <f>'PNC, Exon. &amp; no Exon.'!X546</f>
        <v>200712.88</v>
      </c>
      <c r="K609" s="48">
        <f>'PNC, Exon. &amp; no Exon.'!AA546</f>
        <v>5860353.6500000004</v>
      </c>
      <c r="L609" s="48">
        <f>'PNC, Exon. &amp; no Exon.'!AD546</f>
        <v>0</v>
      </c>
      <c r="M609" s="48">
        <f>'PNC, Exon. &amp; no Exon.'!AG546</f>
        <v>426334.01</v>
      </c>
      <c r="N609" s="48">
        <f>'PNC, Exon. &amp; no Exon.'!AJ546</f>
        <v>474671.72</v>
      </c>
      <c r="O609" s="60">
        <f t="shared" si="36"/>
        <v>0.19472036639331561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5"/>
        <v>22254437.100000001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22254437.100000001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>
        <f t="shared" si="36"/>
        <v>0.4604715130992339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5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>
        <f t="shared" si="36"/>
        <v>0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5"/>
        <v>26878790.719999999</v>
      </c>
      <c r="D612" s="48">
        <f>'PNC, Exon. &amp; no Exon.'!F549</f>
        <v>0</v>
      </c>
      <c r="E612" s="48">
        <f>'PNC, Exon. &amp; no Exon.'!I549</f>
        <v>10770940.129999999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3396040.81</v>
      </c>
      <c r="I612" s="48">
        <f>'PNC, Exon. &amp; no Exon.'!U549</f>
        <v>0</v>
      </c>
      <c r="J612" s="48">
        <f>'PNC, Exon. &amp; no Exon.'!X549</f>
        <v>20937.810000000001</v>
      </c>
      <c r="K612" s="48">
        <f>'PNC, Exon. &amp; no Exon.'!AA549</f>
        <v>10971454.43</v>
      </c>
      <c r="L612" s="48">
        <f>'PNC, Exon. &amp; no Exon.'!AD549</f>
        <v>0</v>
      </c>
      <c r="M612" s="48">
        <f>'PNC, Exon. &amp; no Exon.'!AG549</f>
        <v>1382292.13</v>
      </c>
      <c r="N612" s="48">
        <f>'PNC, Exon. &amp; no Exon.'!AJ549</f>
        <v>337125.41</v>
      </c>
      <c r="O612" s="60">
        <f t="shared" si="36"/>
        <v>0.55615504348640865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5"/>
        <v>25398689.25</v>
      </c>
      <c r="D613" s="48">
        <f>'PNC, Exon. &amp; no Exon.'!F550</f>
        <v>0</v>
      </c>
      <c r="E613" s="48">
        <f>'PNC, Exon. &amp; no Exon.'!I550</f>
        <v>2242958.8199999998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1056291.8700000001</v>
      </c>
      <c r="I613" s="48">
        <f>'PNC, Exon. &amp; no Exon.'!U550</f>
        <v>377051.54</v>
      </c>
      <c r="J613" s="48">
        <f>'PNC, Exon. &amp; no Exon.'!X550</f>
        <v>14358.29</v>
      </c>
      <c r="K613" s="48">
        <f>'PNC, Exon. &amp; no Exon.'!AA550</f>
        <v>16410132.67</v>
      </c>
      <c r="L613" s="48">
        <f>'PNC, Exon. &amp; no Exon.'!AD550</f>
        <v>0</v>
      </c>
      <c r="M613" s="48">
        <f>'PNC, Exon. &amp; no Exon.'!AG550</f>
        <v>2797988.68</v>
      </c>
      <c r="N613" s="48">
        <f>'PNC, Exon. &amp; no Exon.'!AJ550</f>
        <v>2499907.38</v>
      </c>
      <c r="O613" s="60">
        <f t="shared" si="36"/>
        <v>0.52552993441855</v>
      </c>
    </row>
    <row r="614" spans="1:15" ht="15.95" hidden="1" customHeight="1" x14ac:dyDescent="0.2">
      <c r="A614" s="47">
        <v>16</v>
      </c>
      <c r="B614" s="52" t="s">
        <v>108</v>
      </c>
      <c r="C614" s="116">
        <f t="shared" si="35"/>
        <v>40470841.609999999</v>
      </c>
      <c r="D614" s="48">
        <f>'PNC, Exon. &amp; no Exon.'!F551</f>
        <v>0</v>
      </c>
      <c r="E614" s="48">
        <f>'PNC, Exon. &amp; no Exon.'!I551</f>
        <v>22647.85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213637.07</v>
      </c>
      <c r="I614" s="48">
        <f>'PNC, Exon. &amp; no Exon.'!U551</f>
        <v>0</v>
      </c>
      <c r="J614" s="48">
        <f>'PNC, Exon. &amp; no Exon.'!X551</f>
        <v>177354.34</v>
      </c>
      <c r="K614" s="48">
        <f>'PNC, Exon. &amp; no Exon.'!AA551</f>
        <v>35290357.109999999</v>
      </c>
      <c r="L614" s="48">
        <f>'PNC, Exon. &amp; no Exon.'!AD551</f>
        <v>0</v>
      </c>
      <c r="M614" s="48">
        <f>'PNC, Exon. &amp; no Exon.'!AG551</f>
        <v>4553927.79</v>
      </c>
      <c r="N614" s="48">
        <f>'PNC, Exon. &amp; no Exon.'!AJ551</f>
        <v>212917.45</v>
      </c>
      <c r="O614" s="60">
        <f t="shared" si="36"/>
        <v>0.83739119479036994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5"/>
        <v>135247007.28999999</v>
      </c>
      <c r="D615" s="48">
        <f>'PNC, Exon. &amp; no Exon.'!F552</f>
        <v>0</v>
      </c>
      <c r="E615" s="48">
        <f>'PNC, Exon. &amp; no Exon.'!I552</f>
        <v>79707461.650000006</v>
      </c>
      <c r="F615" s="48">
        <f>'PNC, Exon. &amp; no Exon.'!L552</f>
        <v>60934.47</v>
      </c>
      <c r="G615" s="48">
        <f>'PNC, Exon. &amp; no Exon.'!O552</f>
        <v>182197.19999999998</v>
      </c>
      <c r="H615" s="48">
        <f>'PNC, Exon. &amp; no Exon.'!R552</f>
        <v>25534443.399999999</v>
      </c>
      <c r="I615" s="48">
        <f>'PNC, Exon. &amp; no Exon.'!U552</f>
        <v>2432371.2799999998</v>
      </c>
      <c r="J615" s="48">
        <f>'PNC, Exon. &amp; no Exon.'!X552</f>
        <v>240399.91</v>
      </c>
      <c r="K615" s="48">
        <f>'PNC, Exon. &amp; no Exon.'!AA552</f>
        <v>20216924.010000002</v>
      </c>
      <c r="L615" s="48">
        <f>'PNC, Exon. &amp; no Exon.'!AD552</f>
        <v>0</v>
      </c>
      <c r="M615" s="48">
        <f>'PNC, Exon. &amp; no Exon.'!AG552</f>
        <v>1598026.21</v>
      </c>
      <c r="N615" s="48">
        <f>'PNC, Exon. &amp; no Exon.'!AJ552</f>
        <v>5274249.16</v>
      </c>
      <c r="O615" s="60">
        <f t="shared" si="36"/>
        <v>2.7984259412685577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5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>
        <f t="shared" si="36"/>
        <v>0</v>
      </c>
    </row>
    <row r="617" spans="1:15" ht="15.95" hidden="1" customHeight="1" x14ac:dyDescent="0.2">
      <c r="A617" s="47">
        <v>19</v>
      </c>
      <c r="B617" s="52" t="s">
        <v>101</v>
      </c>
      <c r="C617" s="116">
        <f t="shared" si="35"/>
        <v>26776819.530000001</v>
      </c>
      <c r="D617" s="48">
        <f>'PNC, Exon. &amp; no Exon.'!F554</f>
        <v>0</v>
      </c>
      <c r="E617" s="48">
        <f>'PNC, Exon. &amp; no Exon.'!I554</f>
        <v>184768.6</v>
      </c>
      <c r="F617" s="48">
        <f>'PNC, Exon. &amp; no Exon.'!L554</f>
        <v>26592050.93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>
        <f t="shared" si="36"/>
        <v>0.55404513488971685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5"/>
        <v>8575356.2700000014</v>
      </c>
      <c r="D618" s="48">
        <f>'PNC, Exon. &amp; no Exon.'!F555</f>
        <v>165422.41</v>
      </c>
      <c r="E618" s="48">
        <f>'PNC, Exon. &amp; no Exon.'!I555</f>
        <v>0</v>
      </c>
      <c r="F618" s="48">
        <f>'PNC, Exon. &amp; no Exon.'!L555</f>
        <v>2748360.49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5157190.6100000003</v>
      </c>
      <c r="L618" s="48">
        <f>'PNC, Exon. &amp; no Exon.'!AD555</f>
        <v>0</v>
      </c>
      <c r="M618" s="48">
        <f>'PNC, Exon. &amp; no Exon.'!AG555</f>
        <v>504382.76</v>
      </c>
      <c r="N618" s="48">
        <f>'PNC, Exon. &amp; no Exon.'!AJ555</f>
        <v>0</v>
      </c>
      <c r="O618" s="60">
        <f t="shared" si="36"/>
        <v>0.17743460592907573</v>
      </c>
    </row>
    <row r="619" spans="1:15" ht="15.95" hidden="1" customHeight="1" x14ac:dyDescent="0.2">
      <c r="A619" s="47">
        <v>21</v>
      </c>
      <c r="B619" s="52" t="s">
        <v>102</v>
      </c>
      <c r="C619" s="116">
        <f t="shared" si="35"/>
        <v>52888537.489999995</v>
      </c>
      <c r="D619" s="48">
        <f>'PNC, Exon. &amp; no Exon.'!F556</f>
        <v>3147291.41</v>
      </c>
      <c r="E619" s="48">
        <f>'PNC, Exon. &amp; no Exon.'!I556</f>
        <v>28169.48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3106448.65</v>
      </c>
      <c r="I619" s="48">
        <f>'PNC, Exon. &amp; no Exon.'!U556</f>
        <v>0</v>
      </c>
      <c r="J619" s="48">
        <f>'PNC, Exon. &amp; no Exon.'!X556</f>
        <v>24310.86</v>
      </c>
      <c r="K619" s="48">
        <f>'PNC, Exon. &amp; no Exon.'!AA556</f>
        <v>21718230.969999999</v>
      </c>
      <c r="L619" s="48">
        <f>'PNC, Exon. &amp; no Exon.'!AD556</f>
        <v>0</v>
      </c>
      <c r="M619" s="48">
        <f>'PNC, Exon. &amp; no Exon.'!AG556</f>
        <v>23234574.98</v>
      </c>
      <c r="N619" s="48">
        <f>'PNC, Exon. &amp; no Exon.'!AJ556</f>
        <v>1629511.14</v>
      </c>
      <c r="O619" s="60">
        <f t="shared" si="36"/>
        <v>1.0943285051063303</v>
      </c>
    </row>
    <row r="620" spans="1:15" ht="15.95" hidden="1" customHeight="1" x14ac:dyDescent="0.2">
      <c r="A620" s="47">
        <v>22</v>
      </c>
      <c r="B620" s="51" t="s">
        <v>116</v>
      </c>
      <c r="C620" s="116">
        <f t="shared" si="35"/>
        <v>42952656.640000001</v>
      </c>
      <c r="D620" s="48">
        <f>'PNC, Exon. &amp; no Exon.'!F557</f>
        <v>6225.01</v>
      </c>
      <c r="E620" s="48">
        <f>'PNC, Exon. &amp; no Exon.'!I557</f>
        <v>144993.99</v>
      </c>
      <c r="F620" s="48">
        <f>'PNC, Exon. &amp; no Exon.'!L557</f>
        <v>368773.59</v>
      </c>
      <c r="G620" s="48">
        <f>'PNC, Exon. &amp; no Exon.'!O557</f>
        <v>42955.03</v>
      </c>
      <c r="H620" s="48">
        <f>'PNC, Exon. &amp; no Exon.'!R557</f>
        <v>420954.51</v>
      </c>
      <c r="I620" s="48">
        <f>'PNC, Exon. &amp; no Exon.'!U557</f>
        <v>259204.97</v>
      </c>
      <c r="J620" s="48">
        <f>'PNC, Exon. &amp; no Exon.'!X557</f>
        <v>13864</v>
      </c>
      <c r="K620" s="48">
        <f>'PNC, Exon. &amp; no Exon.'!AA557</f>
        <v>41570767.789999999</v>
      </c>
      <c r="L620" s="48">
        <f>'PNC, Exon. &amp; no Exon.'!AD557</f>
        <v>0</v>
      </c>
      <c r="M620" s="48">
        <f>'PNC, Exon. &amp; no Exon.'!AG557</f>
        <v>3000</v>
      </c>
      <c r="N620" s="48">
        <f>'PNC, Exon. &amp; no Exon.'!AJ557</f>
        <v>121917.75</v>
      </c>
      <c r="O620" s="60">
        <f t="shared" si="36"/>
        <v>0.88874298216478631</v>
      </c>
    </row>
    <row r="621" spans="1:15" ht="15.95" hidden="1" customHeight="1" x14ac:dyDescent="0.2">
      <c r="A621" s="47">
        <v>23</v>
      </c>
      <c r="B621" s="52" t="s">
        <v>107</v>
      </c>
      <c r="C621" s="116">
        <f t="shared" si="35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>
        <f t="shared" si="36"/>
        <v>0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5"/>
        <v>4368278.4000000004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4368278.4000000004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>
        <f t="shared" si="36"/>
        <v>9.0385020993710083E-2</v>
      </c>
    </row>
    <row r="623" spans="1:15" ht="15.95" hidden="1" customHeight="1" x14ac:dyDescent="0.2">
      <c r="A623" s="47">
        <v>25</v>
      </c>
      <c r="B623" s="52" t="s">
        <v>105</v>
      </c>
      <c r="C623" s="116">
        <f t="shared" si="35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>
        <f t="shared" si="36"/>
        <v>0</v>
      </c>
    </row>
    <row r="624" spans="1:15" ht="15.95" hidden="1" customHeight="1" x14ac:dyDescent="0.2">
      <c r="A624" s="47">
        <v>26</v>
      </c>
      <c r="B624" s="52" t="s">
        <v>115</v>
      </c>
      <c r="C624" s="116">
        <f t="shared" si="35"/>
        <v>32443048.690000005</v>
      </c>
      <c r="D624" s="48">
        <f>'PNC, Exon. &amp; no Exon.'!F561</f>
        <v>19799.810000000001</v>
      </c>
      <c r="E624" s="48">
        <f>'PNC, Exon. &amp; no Exon.'!I561</f>
        <v>1624742.75</v>
      </c>
      <c r="F624" s="48">
        <f>'PNC, Exon. &amp; no Exon.'!L561</f>
        <v>0</v>
      </c>
      <c r="G624" s="48">
        <f>'PNC, Exon. &amp; no Exon.'!O561</f>
        <v>2275967.08</v>
      </c>
      <c r="H624" s="48">
        <f>'PNC, Exon. &amp; no Exon.'!R561</f>
        <v>11938797.66</v>
      </c>
      <c r="I624" s="48">
        <f>'PNC, Exon. &amp; no Exon.'!U561</f>
        <v>568923.93999999994</v>
      </c>
      <c r="J624" s="48">
        <f>'PNC, Exon. &amp; no Exon.'!X561</f>
        <v>238446.65999999997</v>
      </c>
      <c r="K624" s="48">
        <f>'PNC, Exon. &amp; no Exon.'!AA561</f>
        <v>13260510.550000001</v>
      </c>
      <c r="L624" s="48">
        <f>'PNC, Exon. &amp; no Exon.'!AD561</f>
        <v>0</v>
      </c>
      <c r="M624" s="48">
        <f>'PNC, Exon. &amp; no Exon.'!AG561</f>
        <v>978401.79999999993</v>
      </c>
      <c r="N624" s="48">
        <f>'PNC, Exon. &amp; no Exon.'!AJ561</f>
        <v>1537458.4400000002</v>
      </c>
      <c r="O624" s="60">
        <f t="shared" si="36"/>
        <v>0.67128634405389753</v>
      </c>
    </row>
    <row r="625" spans="1:15" ht="15.95" hidden="1" customHeight="1" x14ac:dyDescent="0.2">
      <c r="A625" s="47">
        <v>27</v>
      </c>
      <c r="B625" s="52" t="s">
        <v>117</v>
      </c>
      <c r="C625" s="116">
        <f t="shared" si="35"/>
        <v>726034668.24000013</v>
      </c>
      <c r="D625" s="48">
        <f>'PNC, Exon. &amp; no Exon.'!F562</f>
        <v>6683642.7599999998</v>
      </c>
      <c r="E625" s="48">
        <f>'PNC, Exon. &amp; no Exon.'!I562</f>
        <v>19850858.580000002</v>
      </c>
      <c r="F625" s="48">
        <f>'PNC, Exon. &amp; no Exon.'!L562</f>
        <v>691723541.38999999</v>
      </c>
      <c r="G625" s="48">
        <f>'PNC, Exon. &amp; no Exon.'!O562</f>
        <v>3478997.45</v>
      </c>
      <c r="H625" s="48">
        <f>'PNC, Exon. &amp; no Exon.'!R562</f>
        <v>478940.84</v>
      </c>
      <c r="I625" s="48">
        <f>'PNC, Exon. &amp; no Exon.'!U562</f>
        <v>218686.28</v>
      </c>
      <c r="J625" s="48">
        <f>'PNC, Exon. &amp; no Exon.'!X562</f>
        <v>0</v>
      </c>
      <c r="K625" s="48">
        <f>'PNC, Exon. &amp; no Exon.'!AA562</f>
        <v>3437261.5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162739.44</v>
      </c>
      <c r="O625" s="60">
        <f t="shared" si="36"/>
        <v>15.022544975849925</v>
      </c>
    </row>
    <row r="626" spans="1:15" ht="15.95" hidden="1" customHeight="1" x14ac:dyDescent="0.2">
      <c r="A626" s="47">
        <v>28</v>
      </c>
      <c r="B626" s="52" t="s">
        <v>120</v>
      </c>
      <c r="C626" s="116">
        <f t="shared" si="35"/>
        <v>17603560.739999998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3469.7</v>
      </c>
      <c r="G626" s="48">
        <f>'PNC, Exon. &amp; no Exon.'!O563</f>
        <v>26898.71</v>
      </c>
      <c r="H626" s="48">
        <f>'PNC, Exon. &amp; no Exon.'!R563</f>
        <v>998857.86</v>
      </c>
      <c r="I626" s="48">
        <f>'PNC, Exon. &amp; no Exon.'!U563</f>
        <v>56998.29</v>
      </c>
      <c r="J626" s="48">
        <f>'PNC, Exon. &amp; no Exon.'!X563</f>
        <v>101122.8</v>
      </c>
      <c r="K626" s="48">
        <f>'PNC, Exon. &amp; no Exon.'!AA563</f>
        <v>15064140.710000001</v>
      </c>
      <c r="L626" s="48">
        <f>'PNC, Exon. &amp; no Exon.'!AD563</f>
        <v>0</v>
      </c>
      <c r="M626" s="48">
        <f>'PNC, Exon. &amp; no Exon.'!AG563</f>
        <v>438944.69</v>
      </c>
      <c r="N626" s="48">
        <f>'PNC, Exon. &amp; no Exon.'!AJ563</f>
        <v>913127.98</v>
      </c>
      <c r="O626" s="60">
        <f t="shared" si="36"/>
        <v>0.36423919479329669</v>
      </c>
    </row>
    <row r="627" spans="1:15" ht="15.95" hidden="1" customHeight="1" x14ac:dyDescent="0.2">
      <c r="A627" s="47">
        <v>29</v>
      </c>
      <c r="B627" s="52" t="s">
        <v>166</v>
      </c>
      <c r="C627" s="116">
        <f t="shared" si="35"/>
        <v>14154830.399999999</v>
      </c>
      <c r="D627" s="48">
        <f>'PNC, Exon. &amp; no Exon.'!F564</f>
        <v>0</v>
      </c>
      <c r="E627" s="48">
        <f>'PNC, Exon. &amp; no Exon.'!I564</f>
        <v>116799.4</v>
      </c>
      <c r="F627" s="48">
        <f>'PNC, Exon. &amp; no Exon.'!L564</f>
        <v>73500</v>
      </c>
      <c r="G627" s="48">
        <f>'PNC, Exon. &amp; no Exon.'!O564</f>
        <v>11960</v>
      </c>
      <c r="H627" s="48">
        <f>'PNC, Exon. &amp; no Exon.'!R564</f>
        <v>323341</v>
      </c>
      <c r="I627" s="48">
        <f>'PNC, Exon. &amp; no Exon.'!U564</f>
        <v>0</v>
      </c>
      <c r="J627" s="48">
        <f>'PNC, Exon. &amp; no Exon.'!X564</f>
        <v>110282.09</v>
      </c>
      <c r="K627" s="48">
        <f>'PNC, Exon. &amp; no Exon.'!AA564</f>
        <v>5123070.3</v>
      </c>
      <c r="L627" s="48">
        <f>'PNC, Exon. &amp; no Exon.'!AD564</f>
        <v>0</v>
      </c>
      <c r="M627" s="48">
        <f>'PNC, Exon. &amp; no Exon.'!AG564</f>
        <v>8112803.4100000001</v>
      </c>
      <c r="N627" s="48">
        <f>'PNC, Exon. &amp; no Exon.'!AJ564</f>
        <v>283074.2</v>
      </c>
      <c r="O627" s="60">
        <f t="shared" si="36"/>
        <v>0.29288074745107945</v>
      </c>
    </row>
    <row r="628" spans="1:15" ht="15.95" hidden="1" customHeight="1" x14ac:dyDescent="0.2">
      <c r="A628" s="47">
        <v>30</v>
      </c>
      <c r="B628" s="52" t="s">
        <v>103</v>
      </c>
      <c r="C628" s="116">
        <f t="shared" si="35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>
        <f t="shared" si="36"/>
        <v>0</v>
      </c>
    </row>
    <row r="629" spans="1:15" ht="15.95" hidden="1" customHeight="1" x14ac:dyDescent="0.2">
      <c r="A629" s="47">
        <v>31</v>
      </c>
      <c r="B629" s="51" t="s">
        <v>110</v>
      </c>
      <c r="C629" s="116">
        <f t="shared" si="35"/>
        <v>25680647.539999999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25680647.539999999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>
        <f t="shared" si="36"/>
        <v>0.5313639961763813</v>
      </c>
    </row>
    <row r="630" spans="1:15" ht="15.95" hidden="1" customHeight="1" x14ac:dyDescent="0.2">
      <c r="A630" s="47">
        <v>32</v>
      </c>
      <c r="B630" s="52" t="s">
        <v>118</v>
      </c>
      <c r="C630" s="116">
        <f t="shared" ref="C630:C635" si="37">SUM(D630:N630)</f>
        <v>3288833</v>
      </c>
      <c r="D630" s="48">
        <f>'PNC, Exon. &amp; no Exon.'!F567</f>
        <v>0</v>
      </c>
      <c r="E630" s="48">
        <f>'PNC, Exon. &amp; no Exon.'!I567</f>
        <v>5078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676427</v>
      </c>
      <c r="I630" s="48">
        <f>'PNC, Exon. &amp; no Exon.'!U567</f>
        <v>71606</v>
      </c>
      <c r="J630" s="48">
        <f>'PNC, Exon. &amp; no Exon.'!X567</f>
        <v>59416</v>
      </c>
      <c r="K630" s="48">
        <f>'PNC, Exon. &amp; no Exon.'!AA567</f>
        <v>1772968</v>
      </c>
      <c r="L630" s="48">
        <f>'PNC, Exon. &amp; no Exon.'!AD567</f>
        <v>0</v>
      </c>
      <c r="M630" s="48">
        <f>'PNC, Exon. &amp; no Exon.'!AG567</f>
        <v>175959</v>
      </c>
      <c r="N630" s="48">
        <f>'PNC, Exon. &amp; no Exon.'!AJ567</f>
        <v>527379</v>
      </c>
      <c r="O630" s="60">
        <f t="shared" si="36"/>
        <v>6.8049975878324634E-2</v>
      </c>
    </row>
    <row r="631" spans="1:15" ht="15.95" hidden="1" customHeight="1" x14ac:dyDescent="0.2">
      <c r="A631" s="47">
        <v>33</v>
      </c>
      <c r="B631" s="52" t="s">
        <v>119</v>
      </c>
      <c r="C631" s="116">
        <f t="shared" si="37"/>
        <v>11590647.33</v>
      </c>
      <c r="D631" s="48">
        <f>'PNC, Exon. &amp; no Exon.'!F568</f>
        <v>321.55</v>
      </c>
      <c r="E631" s="48">
        <f>'PNC, Exon. &amp; no Exon.'!I568</f>
        <v>8367213.8099999996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2955295.33</v>
      </c>
      <c r="I631" s="48">
        <f>'PNC, Exon. &amp; no Exon.'!U568</f>
        <v>32832.160000000003</v>
      </c>
      <c r="J631" s="48">
        <f>'PNC, Exon. &amp; no Exon.'!X568</f>
        <v>14616.08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12098.84</v>
      </c>
      <c r="N631" s="48">
        <f>'PNC, Exon. &amp; no Exon.'!AJ568</f>
        <v>208269.56</v>
      </c>
      <c r="O631" s="60">
        <f t="shared" si="36"/>
        <v>0.23982466462136195</v>
      </c>
    </row>
    <row r="632" spans="1:15" ht="15.95" hidden="1" customHeight="1" x14ac:dyDescent="0.2">
      <c r="A632" s="47">
        <v>34</v>
      </c>
      <c r="B632" s="52" t="s">
        <v>121</v>
      </c>
      <c r="C632" s="116">
        <f t="shared" si="37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>
        <f t="shared" si="36"/>
        <v>0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7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>
        <f t="shared" si="36"/>
        <v>0</v>
      </c>
    </row>
    <row r="634" spans="1:15" ht="15.95" hidden="1" customHeight="1" x14ac:dyDescent="0.2">
      <c r="A634" s="47">
        <v>36</v>
      </c>
      <c r="B634" s="52" t="s">
        <v>106</v>
      </c>
      <c r="C634" s="116">
        <f t="shared" si="37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>
        <f t="shared" si="36"/>
        <v>0</v>
      </c>
    </row>
    <row r="635" spans="1:15" ht="15.95" hidden="1" customHeight="1" x14ac:dyDescent="0.2">
      <c r="A635" s="47">
        <v>37</v>
      </c>
      <c r="B635" s="52" t="s">
        <v>104</v>
      </c>
      <c r="C635" s="116">
        <f t="shared" si="37"/>
        <v>13283785.4</v>
      </c>
      <c r="D635" s="48">
        <f>'PNC, Exon. &amp; no Exon.'!F572</f>
        <v>0</v>
      </c>
      <c r="E635" s="48">
        <f>'PNC, Exon. &amp; no Exon.'!I572</f>
        <v>2118089.14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10784705.720000001</v>
      </c>
      <c r="M635" s="48">
        <f>'PNC, Exon. &amp; no Exon.'!AG572</f>
        <v>0</v>
      </c>
      <c r="N635" s="48">
        <f>'PNC, Exon. &amp; no Exon.'!AJ572</f>
        <v>380990.54</v>
      </c>
      <c r="O635" s="60">
        <f t="shared" si="36"/>
        <v>0.2748577614134986</v>
      </c>
    </row>
    <row r="636" spans="1:15" ht="15.95" hidden="1" customHeight="1" x14ac:dyDescent="0.2">
      <c r="A636" s="47">
        <v>38</v>
      </c>
      <c r="B636" s="52" t="s">
        <v>111</v>
      </c>
      <c r="C636" s="117">
        <f>SUM(D636:N636)</f>
        <v>23674958.150000002</v>
      </c>
      <c r="D636" s="48">
        <f>'PNC, Exon. &amp; no Exon.'!F573</f>
        <v>0</v>
      </c>
      <c r="E636" s="48">
        <f>'PNC, Exon. &amp; no Exon.'!I573</f>
        <v>23668555.030000001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6403.12</v>
      </c>
      <c r="N636" s="48">
        <f>'PNC, Exon. &amp; no Exon.'!AJ573</f>
        <v>0</v>
      </c>
      <c r="O636" s="60">
        <f t="shared" si="36"/>
        <v>0.48986383043099041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x14ac:dyDescent="0.3">
      <c r="A658" s="187" t="s">
        <v>42</v>
      </c>
      <c r="B658" s="187"/>
      <c r="C658" s="187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</row>
    <row r="659" spans="1:15" ht="12.75" customHeight="1" x14ac:dyDescent="0.2">
      <c r="A659" s="188" t="s">
        <v>56</v>
      </c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</row>
    <row r="660" spans="1:15" ht="12.75" customHeight="1" x14ac:dyDescent="0.2">
      <c r="A660" s="189" t="s">
        <v>131</v>
      </c>
      <c r="B660" s="190"/>
      <c r="C660" s="190"/>
      <c r="D660" s="190"/>
      <c r="E660" s="190"/>
      <c r="F660" s="190"/>
      <c r="G660" s="190"/>
      <c r="H660" s="190"/>
      <c r="I660" s="190"/>
      <c r="J660" s="190"/>
      <c r="K660" s="190"/>
      <c r="L660" s="190"/>
      <c r="M660" s="190"/>
      <c r="N660" s="190"/>
      <c r="O660" s="190"/>
    </row>
    <row r="661" spans="1:15" ht="12.75" customHeight="1" x14ac:dyDescent="0.2">
      <c r="A661" s="188" t="s">
        <v>114</v>
      </c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</row>
    <row r="662" spans="1:15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customHeight="1" x14ac:dyDescent="0.2">
      <c r="A663" s="158" t="s">
        <v>32</v>
      </c>
      <c r="B663" s="80" t="s">
        <v>109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113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customHeight="1" x14ac:dyDescent="0.2">
      <c r="A664" s="47"/>
      <c r="B664" s="75" t="s">
        <v>21</v>
      </c>
      <c r="C664" s="116">
        <f>SUM(C665:C702)</f>
        <v>5494890605.1799984</v>
      </c>
      <c r="D664" s="87">
        <f t="shared" ref="D664:O664" si="38">SUM(D665:D702)</f>
        <v>38622993.310000002</v>
      </c>
      <c r="E664" s="87">
        <f t="shared" si="38"/>
        <v>793413277.94000006</v>
      </c>
      <c r="F664" s="87">
        <f t="shared" si="38"/>
        <v>1600880919.6099999</v>
      </c>
      <c r="G664" s="87">
        <f t="shared" si="38"/>
        <v>69050362.840000018</v>
      </c>
      <c r="H664" s="87">
        <f t="shared" si="38"/>
        <v>1272697408.21</v>
      </c>
      <c r="I664" s="87">
        <f t="shared" si="38"/>
        <v>19067728.849999998</v>
      </c>
      <c r="J664" s="87">
        <f t="shared" si="38"/>
        <v>61055193.050000004</v>
      </c>
      <c r="K664" s="87">
        <f t="shared" si="38"/>
        <v>1321014014.4799998</v>
      </c>
      <c r="L664" s="87">
        <f t="shared" si="38"/>
        <v>7380569.8200000003</v>
      </c>
      <c r="M664" s="87">
        <f t="shared" si="38"/>
        <v>93825265.310000002</v>
      </c>
      <c r="N664" s="87">
        <f t="shared" si="38"/>
        <v>217882871.75999993</v>
      </c>
      <c r="O664" s="64">
        <f t="shared" si="38"/>
        <v>100.00000000000003</v>
      </c>
    </row>
    <row r="665" spans="1:15" ht="15.95" customHeight="1" x14ac:dyDescent="0.2">
      <c r="A665" s="47">
        <v>1</v>
      </c>
      <c r="B665" s="103" t="s">
        <v>91</v>
      </c>
      <c r="C665" s="116">
        <f t="shared" ref="C665:C702" si="39">SUM(D665:N665)</f>
        <v>1071076785.5700001</v>
      </c>
      <c r="D665" s="48">
        <v>6639108.4799999995</v>
      </c>
      <c r="E665" s="48">
        <v>209334714.95999998</v>
      </c>
      <c r="F665" s="48">
        <v>256644091.25999999</v>
      </c>
      <c r="G665" s="48">
        <v>31614304.530000001</v>
      </c>
      <c r="H665" s="48">
        <v>339071187.77000004</v>
      </c>
      <c r="I665" s="48">
        <v>2554037.46</v>
      </c>
      <c r="J665" s="48">
        <v>25568194.740000002</v>
      </c>
      <c r="K665" s="48">
        <v>156604960.58999997</v>
      </c>
      <c r="L665" s="48">
        <v>0</v>
      </c>
      <c r="M665" s="48">
        <v>7209853.9499999993</v>
      </c>
      <c r="N665" s="48">
        <v>35836331.829999998</v>
      </c>
      <c r="O665" s="60">
        <f>(C665/$C$664*100)</f>
        <v>19.49223128410059</v>
      </c>
    </row>
    <row r="666" spans="1:15" ht="15.95" customHeight="1" x14ac:dyDescent="0.2">
      <c r="A666" s="47">
        <v>2</v>
      </c>
      <c r="B666" s="52" t="s">
        <v>117</v>
      </c>
      <c r="C666" s="116">
        <f t="shared" si="39"/>
        <v>932474838.86999977</v>
      </c>
      <c r="D666" s="48">
        <v>3910546.98</v>
      </c>
      <c r="E666" s="48">
        <v>30560647.07</v>
      </c>
      <c r="F666" s="48">
        <v>883771105.66999996</v>
      </c>
      <c r="G666" s="48">
        <v>3448216.31</v>
      </c>
      <c r="H666" s="48">
        <v>432774.56</v>
      </c>
      <c r="I666" s="48">
        <v>352161.42</v>
      </c>
      <c r="J666" s="48">
        <v>0</v>
      </c>
      <c r="K666" s="48">
        <v>9577679.8699999992</v>
      </c>
      <c r="L666" s="48">
        <v>0</v>
      </c>
      <c r="M666" s="48">
        <v>0</v>
      </c>
      <c r="N666" s="48">
        <v>421706.99</v>
      </c>
      <c r="O666" s="60">
        <f t="shared" ref="O666:O702" si="40">(C666/$C$664*100)</f>
        <v>16.969852648039282</v>
      </c>
    </row>
    <row r="667" spans="1:15" ht="15.95" customHeight="1" x14ac:dyDescent="0.2">
      <c r="A667" s="47">
        <v>3</v>
      </c>
      <c r="B667" s="52" t="s">
        <v>86</v>
      </c>
      <c r="C667" s="116">
        <f t="shared" si="39"/>
        <v>727208749.56999993</v>
      </c>
      <c r="D667" s="48">
        <v>5222878.66</v>
      </c>
      <c r="E667" s="48">
        <v>153897004.58000001</v>
      </c>
      <c r="F667" s="48">
        <v>6140471.75</v>
      </c>
      <c r="G667" s="48">
        <v>3847098.49</v>
      </c>
      <c r="H667" s="48">
        <v>169087790.06</v>
      </c>
      <c r="I667" s="48">
        <v>1708721.45</v>
      </c>
      <c r="J667" s="48">
        <v>8055569.0899999999</v>
      </c>
      <c r="K667" s="48">
        <v>326860493.88000005</v>
      </c>
      <c r="L667" s="48">
        <v>0</v>
      </c>
      <c r="M667" s="48">
        <v>7122209.7999999998</v>
      </c>
      <c r="N667" s="48">
        <v>45266511.810000002</v>
      </c>
      <c r="O667" s="60">
        <f t="shared" si="40"/>
        <v>13.234271650184718</v>
      </c>
    </row>
    <row r="668" spans="1:15" ht="15.95" customHeight="1" x14ac:dyDescent="0.2">
      <c r="A668" s="47">
        <v>4</v>
      </c>
      <c r="B668" s="52" t="s">
        <v>100</v>
      </c>
      <c r="C668" s="116">
        <f t="shared" si="39"/>
        <v>683632592.91999996</v>
      </c>
      <c r="D668" s="48">
        <v>2785587.85</v>
      </c>
      <c r="E668" s="48">
        <v>138020678.63</v>
      </c>
      <c r="F668" s="48">
        <v>27006258.789999999</v>
      </c>
      <c r="G668" s="48">
        <v>15016487.709999999</v>
      </c>
      <c r="H668" s="48">
        <v>264439893.99000001</v>
      </c>
      <c r="I668" s="48">
        <v>1466093.96</v>
      </c>
      <c r="J668" s="48">
        <v>2856965.43</v>
      </c>
      <c r="K668" s="48">
        <v>191303806.93000001</v>
      </c>
      <c r="L668" s="48">
        <v>0</v>
      </c>
      <c r="M668" s="48">
        <v>10107157.460000001</v>
      </c>
      <c r="N668" s="48">
        <v>30629662.170000002</v>
      </c>
      <c r="O668" s="60">
        <f t="shared" si="40"/>
        <v>12.441241182773391</v>
      </c>
    </row>
    <row r="669" spans="1:15" ht="15.95" customHeight="1" x14ac:dyDescent="0.2">
      <c r="A669" s="47">
        <v>5</v>
      </c>
      <c r="B669" s="52" t="s">
        <v>92</v>
      </c>
      <c r="C669" s="116">
        <f t="shared" si="39"/>
        <v>629063099.86000001</v>
      </c>
      <c r="D669" s="48">
        <v>201697.96</v>
      </c>
      <c r="E669" s="48">
        <v>13674901.67</v>
      </c>
      <c r="F669" s="48">
        <v>131436239.26000001</v>
      </c>
      <c r="G669" s="48">
        <v>2968367.75</v>
      </c>
      <c r="H669" s="48">
        <v>316554730.81999999</v>
      </c>
      <c r="I669" s="48">
        <v>1760666.3</v>
      </c>
      <c r="J669" s="48">
        <v>8640334.1300000008</v>
      </c>
      <c r="K669" s="48">
        <v>121670090.36</v>
      </c>
      <c r="L669" s="48">
        <v>0</v>
      </c>
      <c r="M669" s="48">
        <v>5162528.2</v>
      </c>
      <c r="N669" s="48">
        <v>26993543.41</v>
      </c>
      <c r="O669" s="60">
        <f t="shared" si="40"/>
        <v>11.448146015263456</v>
      </c>
    </row>
    <row r="670" spans="1:15" ht="15.95" customHeight="1" x14ac:dyDescent="0.2">
      <c r="A670" s="47">
        <v>6</v>
      </c>
      <c r="B670" s="52" t="s">
        <v>97</v>
      </c>
      <c r="C670" s="116">
        <f t="shared" si="39"/>
        <v>368626486.64999998</v>
      </c>
      <c r="D670" s="48">
        <v>1094021.6399999999</v>
      </c>
      <c r="E670" s="48">
        <v>17092481.329999998</v>
      </c>
      <c r="F670" s="48">
        <v>31699494.48</v>
      </c>
      <c r="G670" s="48">
        <v>7881321.0499999998</v>
      </c>
      <c r="H670" s="48">
        <v>127681003.52</v>
      </c>
      <c r="I670" s="48">
        <v>4849813.45</v>
      </c>
      <c r="J670" s="48">
        <v>10962925.719999999</v>
      </c>
      <c r="K670" s="48">
        <v>108475666.25</v>
      </c>
      <c r="L670" s="48">
        <v>0</v>
      </c>
      <c r="M670" s="48">
        <v>6321983.1100000003</v>
      </c>
      <c r="N670" s="48">
        <v>52567776.099999994</v>
      </c>
      <c r="O670" s="60">
        <f t="shared" si="40"/>
        <v>6.7085318550745692</v>
      </c>
    </row>
    <row r="671" spans="1:15" ht="15.95" customHeight="1" x14ac:dyDescent="0.2">
      <c r="A671" s="47">
        <v>7</v>
      </c>
      <c r="B671" s="52" t="s">
        <v>96</v>
      </c>
      <c r="C671" s="116">
        <f t="shared" si="39"/>
        <v>226662343.06999999</v>
      </c>
      <c r="D671" s="48">
        <v>13117378.539999999</v>
      </c>
      <c r="E671" s="48">
        <v>531022.24</v>
      </c>
      <c r="F671" s="48">
        <v>213013942.28999999</v>
      </c>
      <c r="G671" s="48">
        <v>0</v>
      </c>
      <c r="H671" s="48">
        <v>0</v>
      </c>
      <c r="I671" s="48">
        <v>0</v>
      </c>
      <c r="J671" s="48">
        <v>0</v>
      </c>
      <c r="K671" s="48">
        <v>0</v>
      </c>
      <c r="L671" s="48">
        <v>0</v>
      </c>
      <c r="M671" s="48">
        <v>0</v>
      </c>
      <c r="N671" s="48">
        <v>0</v>
      </c>
      <c r="O671" s="60">
        <f t="shared" si="40"/>
        <v>4.124965524451512</v>
      </c>
    </row>
    <row r="672" spans="1:15" ht="15.95" customHeight="1" x14ac:dyDescent="0.2">
      <c r="A672" s="47">
        <v>8</v>
      </c>
      <c r="B672" s="52" t="s">
        <v>79</v>
      </c>
      <c r="C672" s="116">
        <f t="shared" si="39"/>
        <v>120449768.25</v>
      </c>
      <c r="D672" s="48">
        <v>15802.39</v>
      </c>
      <c r="E672" s="48">
        <v>80673092.209999993</v>
      </c>
      <c r="F672" s="48">
        <v>63103.98</v>
      </c>
      <c r="G672" s="48">
        <v>230684.27000000002</v>
      </c>
      <c r="H672" s="48">
        <v>5585639.1299999999</v>
      </c>
      <c r="I672" s="48">
        <v>4891105.8600000003</v>
      </c>
      <c r="J672" s="48">
        <v>246793.42</v>
      </c>
      <c r="K672" s="48">
        <v>21388446.020000003</v>
      </c>
      <c r="L672" s="48">
        <v>0</v>
      </c>
      <c r="M672" s="48">
        <v>3526282.15</v>
      </c>
      <c r="N672" s="48">
        <v>3828818.82</v>
      </c>
      <c r="O672" s="60">
        <f t="shared" si="40"/>
        <v>2.1920321423042122</v>
      </c>
    </row>
    <row r="673" spans="1:15" ht="15.95" customHeight="1" x14ac:dyDescent="0.2">
      <c r="A673" s="47">
        <v>9</v>
      </c>
      <c r="B673" s="52" t="s">
        <v>90</v>
      </c>
      <c r="C673" s="116">
        <f t="shared" si="39"/>
        <v>110443221.56999999</v>
      </c>
      <c r="D673" s="48">
        <v>0</v>
      </c>
      <c r="E673" s="48">
        <v>97377964.269999996</v>
      </c>
      <c r="F673" s="48">
        <v>0</v>
      </c>
      <c r="G673" s="48">
        <v>1662241.38</v>
      </c>
      <c r="H673" s="48">
        <v>3844658.25</v>
      </c>
      <c r="I673" s="48">
        <v>0</v>
      </c>
      <c r="J673" s="48">
        <v>0</v>
      </c>
      <c r="K673" s="48">
        <v>0</v>
      </c>
      <c r="L673" s="48">
        <v>0</v>
      </c>
      <c r="M673" s="48">
        <v>0</v>
      </c>
      <c r="N673" s="48">
        <v>7558357.6699999999</v>
      </c>
      <c r="O673" s="60">
        <f t="shared" si="40"/>
        <v>2.0099257565907842</v>
      </c>
    </row>
    <row r="674" spans="1:15" ht="15.95" customHeight="1" x14ac:dyDescent="0.2">
      <c r="A674" s="47">
        <v>10</v>
      </c>
      <c r="B674" s="52" t="s">
        <v>94</v>
      </c>
      <c r="C674" s="116">
        <f t="shared" si="39"/>
        <v>97769676.520000011</v>
      </c>
      <c r="D674" s="48">
        <v>0</v>
      </c>
      <c r="E674" s="48">
        <v>90298.04</v>
      </c>
      <c r="F674" s="48">
        <v>0</v>
      </c>
      <c r="G674" s="48">
        <v>3627.11</v>
      </c>
      <c r="H674" s="48">
        <v>14382130.77</v>
      </c>
      <c r="I674" s="48">
        <v>323180.99</v>
      </c>
      <c r="J674" s="48">
        <v>1170234.27</v>
      </c>
      <c r="K674" s="48">
        <v>75820793.280000001</v>
      </c>
      <c r="L674" s="48">
        <v>0</v>
      </c>
      <c r="M674" s="48">
        <v>1832388.03</v>
      </c>
      <c r="N674" s="48">
        <v>4147024.03</v>
      </c>
      <c r="O674" s="60">
        <f t="shared" si="40"/>
        <v>1.7792834024363133</v>
      </c>
    </row>
    <row r="675" spans="1:15" ht="15.95" customHeight="1" x14ac:dyDescent="0.2">
      <c r="A675" s="47">
        <v>11</v>
      </c>
      <c r="B675" s="52" t="s">
        <v>78</v>
      </c>
      <c r="C675" s="116">
        <f t="shared" si="39"/>
        <v>81675855.75999999</v>
      </c>
      <c r="D675" s="48">
        <v>0</v>
      </c>
      <c r="E675" s="48">
        <v>89881.87</v>
      </c>
      <c r="F675" s="48">
        <v>0</v>
      </c>
      <c r="G675" s="48">
        <v>0</v>
      </c>
      <c r="H675" s="48">
        <v>634799.73</v>
      </c>
      <c r="I675" s="48">
        <v>130017.24</v>
      </c>
      <c r="J675" s="48">
        <v>2253806.6800000002</v>
      </c>
      <c r="K675" s="48">
        <v>76933927.039999992</v>
      </c>
      <c r="L675" s="48">
        <v>0</v>
      </c>
      <c r="M675" s="48">
        <v>1420093.72</v>
      </c>
      <c r="N675" s="48">
        <v>213329.48</v>
      </c>
      <c r="O675" s="60">
        <f t="shared" si="40"/>
        <v>1.4863963930966102</v>
      </c>
    </row>
    <row r="676" spans="1:15" ht="15.95" customHeight="1" x14ac:dyDescent="0.2">
      <c r="A676" s="47">
        <v>12</v>
      </c>
      <c r="B676" s="52" t="s">
        <v>102</v>
      </c>
      <c r="C676" s="116">
        <f t="shared" si="39"/>
        <v>65146021.120000005</v>
      </c>
      <c r="D676" s="48">
        <v>5288435.0999999996</v>
      </c>
      <c r="E676" s="48">
        <v>35119.519999999997</v>
      </c>
      <c r="F676" s="48">
        <v>0</v>
      </c>
      <c r="G676" s="48">
        <v>15000</v>
      </c>
      <c r="H676" s="48">
        <v>3913753.83</v>
      </c>
      <c r="I676" s="48">
        <v>120689.96</v>
      </c>
      <c r="J676" s="48">
        <v>23865.55</v>
      </c>
      <c r="K676" s="48">
        <v>28297672.280000001</v>
      </c>
      <c r="L676" s="48">
        <v>0</v>
      </c>
      <c r="M676" s="48">
        <v>24547173.530000001</v>
      </c>
      <c r="N676" s="48">
        <v>2904311.35</v>
      </c>
      <c r="O676" s="60">
        <f t="shared" si="40"/>
        <v>1.1855744872989329</v>
      </c>
    </row>
    <row r="677" spans="1:15" ht="15.95" customHeight="1" x14ac:dyDescent="0.2">
      <c r="A677" s="47">
        <v>13</v>
      </c>
      <c r="B677" s="52" t="s">
        <v>108</v>
      </c>
      <c r="C677" s="116">
        <f t="shared" si="39"/>
        <v>53475329.549999997</v>
      </c>
      <c r="D677" s="48">
        <v>0</v>
      </c>
      <c r="E677" s="48">
        <v>37837.949999999997</v>
      </c>
      <c r="F677" s="48">
        <v>0</v>
      </c>
      <c r="G677" s="48">
        <v>0</v>
      </c>
      <c r="H677" s="48">
        <v>296170.89</v>
      </c>
      <c r="I677" s="48">
        <v>33118.1</v>
      </c>
      <c r="J677" s="48">
        <v>200698.89</v>
      </c>
      <c r="K677" s="48">
        <v>44377456</v>
      </c>
      <c r="L677" s="48">
        <v>0</v>
      </c>
      <c r="M677" s="48">
        <v>8136906.0099999998</v>
      </c>
      <c r="N677" s="48">
        <v>393141.71</v>
      </c>
      <c r="O677" s="60">
        <f t="shared" si="40"/>
        <v>0.97318278728950758</v>
      </c>
    </row>
    <row r="678" spans="1:15" ht="15.95" customHeight="1" x14ac:dyDescent="0.2">
      <c r="A678" s="47">
        <v>14</v>
      </c>
      <c r="B678" s="51" t="s">
        <v>116</v>
      </c>
      <c r="C678" s="116">
        <f t="shared" si="39"/>
        <v>48112581.469999999</v>
      </c>
      <c r="D678" s="48">
        <v>22975.63</v>
      </c>
      <c r="E678" s="48">
        <v>180086.67</v>
      </c>
      <c r="F678" s="48">
        <v>605002.42000000004</v>
      </c>
      <c r="G678" s="48">
        <v>32566.09</v>
      </c>
      <c r="H678" s="48">
        <v>302342</v>
      </c>
      <c r="I678" s="48">
        <v>116072.15</v>
      </c>
      <c r="J678" s="48">
        <v>8357.76</v>
      </c>
      <c r="K678" s="48">
        <v>46630999.079999998</v>
      </c>
      <c r="L678" s="48">
        <v>0</v>
      </c>
      <c r="M678" s="48">
        <v>3000</v>
      </c>
      <c r="N678" s="48">
        <v>211179.67</v>
      </c>
      <c r="O678" s="60">
        <f t="shared" si="40"/>
        <v>0.8755876126932276</v>
      </c>
    </row>
    <row r="679" spans="1:15" ht="15.95" customHeight="1" x14ac:dyDescent="0.2">
      <c r="A679" s="47">
        <v>15</v>
      </c>
      <c r="B679" s="52" t="s">
        <v>81</v>
      </c>
      <c r="C679" s="116">
        <f t="shared" si="39"/>
        <v>35645028.5</v>
      </c>
      <c r="D679" s="48">
        <v>0</v>
      </c>
      <c r="E679" s="48">
        <v>14005708.74</v>
      </c>
      <c r="F679" s="48">
        <v>0</v>
      </c>
      <c r="G679" s="48">
        <v>0</v>
      </c>
      <c r="H679" s="48">
        <v>5244058.59</v>
      </c>
      <c r="I679" s="48">
        <v>0</v>
      </c>
      <c r="J679" s="48">
        <v>37437.81</v>
      </c>
      <c r="K679" s="48">
        <v>15155869.02</v>
      </c>
      <c r="L679" s="48">
        <v>0</v>
      </c>
      <c r="M679" s="48">
        <v>728261.78</v>
      </c>
      <c r="N679" s="48">
        <v>473692.56</v>
      </c>
      <c r="O679" s="60">
        <f t="shared" si="40"/>
        <v>0.64869405164131311</v>
      </c>
    </row>
    <row r="680" spans="1:15" ht="15.95" customHeight="1" x14ac:dyDescent="0.2">
      <c r="A680" s="47">
        <v>16</v>
      </c>
      <c r="B680" s="52" t="s">
        <v>115</v>
      </c>
      <c r="C680" s="116">
        <f t="shared" si="39"/>
        <v>35083250.479999997</v>
      </c>
      <c r="D680" s="48">
        <v>45838.5</v>
      </c>
      <c r="E680" s="48">
        <v>1376220.07</v>
      </c>
      <c r="F680" s="48">
        <v>0</v>
      </c>
      <c r="G680" s="48">
        <v>2248346.8199999998</v>
      </c>
      <c r="H680" s="48">
        <v>11878188.51</v>
      </c>
      <c r="I680" s="48">
        <v>241359.69</v>
      </c>
      <c r="J680" s="48">
        <v>404274.75</v>
      </c>
      <c r="K680" s="48">
        <v>17188382.309999999</v>
      </c>
      <c r="L680" s="48">
        <v>0</v>
      </c>
      <c r="M680" s="48">
        <v>129652.57</v>
      </c>
      <c r="N680" s="48">
        <v>1570987.26</v>
      </c>
      <c r="O680" s="60">
        <f t="shared" si="40"/>
        <v>0.63847040825393764</v>
      </c>
    </row>
    <row r="681" spans="1:15" ht="15.95" customHeight="1" x14ac:dyDescent="0.2">
      <c r="A681" s="47">
        <v>17</v>
      </c>
      <c r="B681" s="52" t="s">
        <v>80</v>
      </c>
      <c r="C681" s="116">
        <f t="shared" si="39"/>
        <v>29095164.789999999</v>
      </c>
      <c r="D681" s="48">
        <v>0</v>
      </c>
      <c r="E681" s="48">
        <v>2598713.25</v>
      </c>
      <c r="F681" s="48">
        <v>0</v>
      </c>
      <c r="G681" s="48">
        <v>0</v>
      </c>
      <c r="H681" s="48">
        <v>1295003.57</v>
      </c>
      <c r="I681" s="48">
        <v>322392.51</v>
      </c>
      <c r="J681" s="48">
        <v>6879.85</v>
      </c>
      <c r="K681" s="48">
        <v>17734158.370000001</v>
      </c>
      <c r="L681" s="48">
        <v>0</v>
      </c>
      <c r="M681" s="48">
        <v>5095910.3099999996</v>
      </c>
      <c r="N681" s="48">
        <v>2042106.93</v>
      </c>
      <c r="O681" s="60">
        <f t="shared" si="40"/>
        <v>0.52949488680579326</v>
      </c>
    </row>
    <row r="682" spans="1:15" ht="15.95" customHeight="1" x14ac:dyDescent="0.2">
      <c r="A682" s="47">
        <v>18</v>
      </c>
      <c r="B682" s="52" t="s">
        <v>101</v>
      </c>
      <c r="C682" s="116">
        <f t="shared" si="39"/>
        <v>27606837.440000001</v>
      </c>
      <c r="D682" s="48">
        <v>0</v>
      </c>
      <c r="E682" s="48">
        <v>393158.14</v>
      </c>
      <c r="F682" s="48">
        <v>27213679.300000001</v>
      </c>
      <c r="G682" s="48">
        <v>0</v>
      </c>
      <c r="H682" s="48">
        <v>0</v>
      </c>
      <c r="I682" s="48">
        <v>0</v>
      </c>
      <c r="J682" s="48">
        <v>0</v>
      </c>
      <c r="K682" s="48">
        <v>0</v>
      </c>
      <c r="L682" s="48">
        <v>0</v>
      </c>
      <c r="M682" s="48">
        <v>0</v>
      </c>
      <c r="N682" s="48">
        <v>0</v>
      </c>
      <c r="O682" s="60">
        <f t="shared" si="40"/>
        <v>0.50240922747352257</v>
      </c>
    </row>
    <row r="683" spans="1:15" ht="15.95" customHeight="1" x14ac:dyDescent="0.2">
      <c r="A683" s="47">
        <v>19</v>
      </c>
      <c r="B683" s="52" t="s">
        <v>83</v>
      </c>
      <c r="C683" s="116">
        <f t="shared" si="39"/>
        <v>24014818.240000002</v>
      </c>
      <c r="D683" s="48">
        <v>0</v>
      </c>
      <c r="E683" s="48">
        <v>0</v>
      </c>
      <c r="F683" s="48">
        <v>0</v>
      </c>
      <c r="G683" s="48">
        <v>0</v>
      </c>
      <c r="H683" s="48">
        <v>3000</v>
      </c>
      <c r="I683" s="48">
        <v>0</v>
      </c>
      <c r="J683" s="48">
        <v>0</v>
      </c>
      <c r="K683" s="48">
        <v>24003913.07</v>
      </c>
      <c r="L683" s="48">
        <v>0</v>
      </c>
      <c r="M683" s="48">
        <v>7905.17</v>
      </c>
      <c r="N683" s="48">
        <v>0</v>
      </c>
      <c r="O683" s="60">
        <f t="shared" si="40"/>
        <v>0.43703905983790442</v>
      </c>
    </row>
    <row r="684" spans="1:15" ht="15.95" customHeight="1" x14ac:dyDescent="0.2">
      <c r="A684" s="47">
        <v>20</v>
      </c>
      <c r="B684" s="51" t="s">
        <v>110</v>
      </c>
      <c r="C684" s="116">
        <f t="shared" si="39"/>
        <v>23158776.649999999</v>
      </c>
      <c r="D684" s="48">
        <v>0</v>
      </c>
      <c r="E684" s="48">
        <v>0</v>
      </c>
      <c r="F684" s="48">
        <v>23158776.649999999</v>
      </c>
      <c r="G684" s="48">
        <v>0</v>
      </c>
      <c r="H684" s="48">
        <v>0</v>
      </c>
      <c r="I684" s="48">
        <v>0</v>
      </c>
      <c r="J684" s="48">
        <v>0</v>
      </c>
      <c r="K684" s="48">
        <v>0</v>
      </c>
      <c r="L684" s="48">
        <v>0</v>
      </c>
      <c r="M684" s="48">
        <v>0</v>
      </c>
      <c r="N684" s="48">
        <v>0</v>
      </c>
      <c r="O684" s="60">
        <f t="shared" si="40"/>
        <v>0.4214601948247772</v>
      </c>
    </row>
    <row r="685" spans="1:15" ht="15.95" customHeight="1" x14ac:dyDescent="0.2">
      <c r="A685" s="47">
        <v>21</v>
      </c>
      <c r="B685" s="52" t="s">
        <v>111</v>
      </c>
      <c r="C685" s="116">
        <f t="shared" si="39"/>
        <v>21591730.060000002</v>
      </c>
      <c r="D685" s="48">
        <v>0</v>
      </c>
      <c r="E685" s="48">
        <v>21585326.940000001</v>
      </c>
      <c r="F685" s="48">
        <v>0</v>
      </c>
      <c r="G685" s="48">
        <v>0</v>
      </c>
      <c r="H685" s="48">
        <v>0</v>
      </c>
      <c r="I685" s="48">
        <v>0</v>
      </c>
      <c r="J685" s="48">
        <v>0</v>
      </c>
      <c r="K685" s="48">
        <v>0</v>
      </c>
      <c r="L685" s="48">
        <v>0</v>
      </c>
      <c r="M685" s="48">
        <v>6403.12</v>
      </c>
      <c r="N685" s="48">
        <v>0</v>
      </c>
      <c r="O685" s="60">
        <f t="shared" si="40"/>
        <v>0.39294194573492719</v>
      </c>
    </row>
    <row r="686" spans="1:15" ht="15.95" customHeight="1" x14ac:dyDescent="0.2">
      <c r="A686" s="47">
        <v>22</v>
      </c>
      <c r="B686" s="52" t="s">
        <v>120</v>
      </c>
      <c r="C686" s="116">
        <f t="shared" si="39"/>
        <v>18297899.500000004</v>
      </c>
      <c r="D686" s="48">
        <v>0</v>
      </c>
      <c r="E686" s="48">
        <v>42912.07</v>
      </c>
      <c r="F686" s="48">
        <v>128753.76</v>
      </c>
      <c r="G686" s="48">
        <v>5074.59</v>
      </c>
      <c r="H686" s="48">
        <v>1506984.02</v>
      </c>
      <c r="I686" s="48">
        <v>43008.97</v>
      </c>
      <c r="J686" s="48">
        <v>79578.45</v>
      </c>
      <c r="K686" s="48">
        <v>15306118.950000001</v>
      </c>
      <c r="L686" s="48">
        <v>0</v>
      </c>
      <c r="M686" s="48">
        <v>302812.62</v>
      </c>
      <c r="N686" s="48">
        <v>882656.07</v>
      </c>
      <c r="O686" s="60">
        <f t="shared" si="40"/>
        <v>0.33299843099243304</v>
      </c>
    </row>
    <row r="687" spans="1:15" ht="15.95" customHeight="1" x14ac:dyDescent="0.2">
      <c r="A687" s="47">
        <v>23</v>
      </c>
      <c r="B687" s="52" t="s">
        <v>166</v>
      </c>
      <c r="C687" s="116">
        <f t="shared" si="39"/>
        <v>18294351.880000003</v>
      </c>
      <c r="D687" s="48">
        <v>0</v>
      </c>
      <c r="E687" s="48">
        <v>311467.53999999998</v>
      </c>
      <c r="F687" s="48">
        <v>0</v>
      </c>
      <c r="G687" s="48">
        <v>10310.34</v>
      </c>
      <c r="H687" s="48">
        <v>291600.84999999998</v>
      </c>
      <c r="I687" s="48">
        <v>0</v>
      </c>
      <c r="J687" s="48">
        <v>81430.13</v>
      </c>
      <c r="K687" s="48">
        <v>6059065.04</v>
      </c>
      <c r="L687" s="48">
        <v>0</v>
      </c>
      <c r="M687" s="48">
        <v>11168164.300000001</v>
      </c>
      <c r="N687" s="48">
        <v>372313.68</v>
      </c>
      <c r="O687" s="60">
        <f t="shared" si="40"/>
        <v>0.33293386883360393</v>
      </c>
    </row>
    <row r="688" spans="1:15" ht="15.95" customHeight="1" x14ac:dyDescent="0.2">
      <c r="A688" s="47">
        <v>24</v>
      </c>
      <c r="B688" s="52" t="s">
        <v>119</v>
      </c>
      <c r="C688" s="116">
        <f t="shared" si="39"/>
        <v>12941615.65</v>
      </c>
      <c r="D688" s="48">
        <v>321.55</v>
      </c>
      <c r="E688" s="48">
        <v>9215011.4199999999</v>
      </c>
      <c r="F688" s="48">
        <v>0</v>
      </c>
      <c r="G688" s="48">
        <v>0</v>
      </c>
      <c r="H688" s="48">
        <v>2842902.68</v>
      </c>
      <c r="I688" s="48">
        <v>111216.34</v>
      </c>
      <c r="J688" s="48">
        <v>355699.55</v>
      </c>
      <c r="K688" s="48">
        <v>0</v>
      </c>
      <c r="L688" s="48">
        <v>0</v>
      </c>
      <c r="M688" s="48">
        <v>23919.82</v>
      </c>
      <c r="N688" s="48">
        <v>392544.29</v>
      </c>
      <c r="O688" s="60">
        <f t="shared" si="40"/>
        <v>0.2355208971366968</v>
      </c>
    </row>
    <row r="689" spans="1:15" ht="15.95" customHeight="1" x14ac:dyDescent="0.2">
      <c r="A689" s="47">
        <v>25</v>
      </c>
      <c r="B689" s="52" t="s">
        <v>104</v>
      </c>
      <c r="C689" s="116">
        <f t="shared" si="39"/>
        <v>9846887.1600000001</v>
      </c>
      <c r="D689" s="48">
        <v>0</v>
      </c>
      <c r="E689" s="48">
        <v>2270854.42</v>
      </c>
      <c r="F689" s="48">
        <v>0</v>
      </c>
      <c r="G689" s="48">
        <v>0</v>
      </c>
      <c r="H689" s="48">
        <v>0</v>
      </c>
      <c r="I689" s="48">
        <v>0</v>
      </c>
      <c r="J689" s="48">
        <v>0</v>
      </c>
      <c r="K689" s="48">
        <v>0</v>
      </c>
      <c r="L689" s="48">
        <v>7380569.8200000003</v>
      </c>
      <c r="M689" s="48">
        <v>0</v>
      </c>
      <c r="N689" s="48">
        <v>195462.92</v>
      </c>
      <c r="O689" s="60">
        <f t="shared" si="40"/>
        <v>0.17920078610331938</v>
      </c>
    </row>
    <row r="690" spans="1:15" ht="15.95" customHeight="1" x14ac:dyDescent="0.2">
      <c r="A690" s="47">
        <v>26</v>
      </c>
      <c r="B690" s="52" t="s">
        <v>99</v>
      </c>
      <c r="C690" s="116">
        <f t="shared" si="39"/>
        <v>8839489.9099999983</v>
      </c>
      <c r="D690" s="48">
        <v>38034.519999999997</v>
      </c>
      <c r="E690" s="48">
        <v>18174.34</v>
      </c>
      <c r="F690" s="48">
        <v>0</v>
      </c>
      <c r="G690" s="48">
        <v>66716.399999999994</v>
      </c>
      <c r="H690" s="48">
        <v>2672361.67</v>
      </c>
      <c r="I690" s="48">
        <v>0</v>
      </c>
      <c r="J690" s="48">
        <v>50882.83</v>
      </c>
      <c r="K690" s="48">
        <v>5330833.45</v>
      </c>
      <c r="L690" s="48">
        <v>0</v>
      </c>
      <c r="M690" s="48">
        <v>220049.41</v>
      </c>
      <c r="N690" s="48">
        <v>442437.29</v>
      </c>
      <c r="O690" s="60">
        <f t="shared" si="40"/>
        <v>0.16086744114008508</v>
      </c>
    </row>
    <row r="691" spans="1:15" ht="15.95" customHeight="1" x14ac:dyDescent="0.2">
      <c r="A691" s="47">
        <v>27</v>
      </c>
      <c r="B691" s="52" t="s">
        <v>93</v>
      </c>
      <c r="C691" s="116">
        <f t="shared" si="39"/>
        <v>6039970.1399999997</v>
      </c>
      <c r="D691" s="48">
        <v>240365.51</v>
      </c>
      <c r="E691" s="48">
        <v>0</v>
      </c>
      <c r="F691" s="48">
        <v>0</v>
      </c>
      <c r="G691" s="48">
        <v>0</v>
      </c>
      <c r="H691" s="48">
        <v>6800</v>
      </c>
      <c r="I691" s="48">
        <v>0</v>
      </c>
      <c r="J691" s="48">
        <v>0</v>
      </c>
      <c r="K691" s="48">
        <v>5038427.66</v>
      </c>
      <c r="L691" s="48">
        <v>0</v>
      </c>
      <c r="M691" s="48">
        <v>707825.25</v>
      </c>
      <c r="N691" s="48">
        <v>46551.72</v>
      </c>
      <c r="O691" s="60">
        <f t="shared" si="40"/>
        <v>0.10991975225687219</v>
      </c>
    </row>
    <row r="692" spans="1:15" ht="15.95" customHeight="1" x14ac:dyDescent="0.2">
      <c r="A692" s="47">
        <v>28</v>
      </c>
      <c r="B692" s="52" t="s">
        <v>82</v>
      </c>
      <c r="C692" s="116">
        <f t="shared" si="39"/>
        <v>4785688.03</v>
      </c>
      <c r="D692" s="48">
        <v>0</v>
      </c>
      <c r="E692" s="48">
        <v>0</v>
      </c>
      <c r="F692" s="48">
        <v>0</v>
      </c>
      <c r="G692" s="48">
        <v>0</v>
      </c>
      <c r="H692" s="48">
        <v>0</v>
      </c>
      <c r="I692" s="48">
        <v>0</v>
      </c>
      <c r="J692" s="48">
        <v>0</v>
      </c>
      <c r="K692" s="48">
        <v>4785688.03</v>
      </c>
      <c r="L692" s="48">
        <v>0</v>
      </c>
      <c r="M692" s="48">
        <v>0</v>
      </c>
      <c r="N692" s="48">
        <v>0</v>
      </c>
      <c r="O692" s="60">
        <f t="shared" si="40"/>
        <v>8.7093417755916058E-2</v>
      </c>
    </row>
    <row r="693" spans="1:15" ht="15.95" customHeight="1" x14ac:dyDescent="0.2">
      <c r="A693" s="47">
        <v>29</v>
      </c>
      <c r="B693" s="52" t="s">
        <v>118</v>
      </c>
      <c r="C693" s="116">
        <f t="shared" si="39"/>
        <v>3831746</v>
      </c>
      <c r="D693" s="48">
        <v>0</v>
      </c>
      <c r="E693" s="48">
        <v>0</v>
      </c>
      <c r="F693" s="48">
        <v>0</v>
      </c>
      <c r="G693" s="48">
        <v>0</v>
      </c>
      <c r="H693" s="48">
        <v>729633</v>
      </c>
      <c r="I693" s="48">
        <v>44073</v>
      </c>
      <c r="J693" s="48">
        <v>51264</v>
      </c>
      <c r="K693" s="48">
        <v>2469567</v>
      </c>
      <c r="L693" s="48">
        <v>0</v>
      </c>
      <c r="M693" s="48">
        <v>44785</v>
      </c>
      <c r="N693" s="48">
        <v>492424</v>
      </c>
      <c r="O693" s="60">
        <f t="shared" si="40"/>
        <v>6.9732889611812052E-2</v>
      </c>
    </row>
    <row r="694" spans="1:15" ht="15.95" customHeight="1" x14ac:dyDescent="0.2">
      <c r="A694" s="47">
        <v>30</v>
      </c>
      <c r="B694" s="52" t="s">
        <v>89</v>
      </c>
      <c r="C694" s="116">
        <f t="shared" si="39"/>
        <v>0</v>
      </c>
      <c r="D694" s="48">
        <v>0</v>
      </c>
      <c r="E694" s="48">
        <v>0</v>
      </c>
      <c r="F694" s="48">
        <v>0</v>
      </c>
      <c r="G694" s="48">
        <v>0</v>
      </c>
      <c r="H694" s="48">
        <v>0</v>
      </c>
      <c r="I694" s="48">
        <v>0</v>
      </c>
      <c r="J694" s="48">
        <v>0</v>
      </c>
      <c r="K694" s="48">
        <v>0</v>
      </c>
      <c r="L694" s="48">
        <v>0</v>
      </c>
      <c r="M694" s="48">
        <v>0</v>
      </c>
      <c r="N694" s="48">
        <v>0</v>
      </c>
      <c r="O694" s="60">
        <f t="shared" si="40"/>
        <v>0</v>
      </c>
    </row>
    <row r="695" spans="1:15" ht="15.95" customHeight="1" x14ac:dyDescent="0.2">
      <c r="A695" s="47">
        <v>31</v>
      </c>
      <c r="B695" s="52" t="s">
        <v>85</v>
      </c>
      <c r="C695" s="116">
        <f t="shared" si="39"/>
        <v>0</v>
      </c>
      <c r="D695" s="48">
        <v>0</v>
      </c>
      <c r="E695" s="48">
        <v>0</v>
      </c>
      <c r="F695" s="48">
        <v>0</v>
      </c>
      <c r="G695" s="48">
        <v>0</v>
      </c>
      <c r="H695" s="48">
        <v>0</v>
      </c>
      <c r="I695" s="48">
        <v>0</v>
      </c>
      <c r="J695" s="48">
        <v>0</v>
      </c>
      <c r="K695" s="48">
        <v>0</v>
      </c>
      <c r="L695" s="48">
        <v>0</v>
      </c>
      <c r="M695" s="48">
        <v>0</v>
      </c>
      <c r="N695" s="48">
        <v>0</v>
      </c>
      <c r="O695" s="60">
        <f t="shared" si="40"/>
        <v>0</v>
      </c>
    </row>
    <row r="696" spans="1:15" ht="15.95" customHeight="1" x14ac:dyDescent="0.2">
      <c r="A696" s="47">
        <v>32</v>
      </c>
      <c r="B696" s="52" t="s">
        <v>84</v>
      </c>
      <c r="C696" s="116">
        <f t="shared" si="39"/>
        <v>0</v>
      </c>
      <c r="D696" s="48">
        <v>0</v>
      </c>
      <c r="E696" s="48">
        <v>0</v>
      </c>
      <c r="F696" s="48">
        <v>0</v>
      </c>
      <c r="G696" s="48">
        <v>0</v>
      </c>
      <c r="H696" s="48">
        <v>0</v>
      </c>
      <c r="I696" s="48">
        <v>0</v>
      </c>
      <c r="J696" s="48">
        <v>0</v>
      </c>
      <c r="K696" s="48">
        <v>0</v>
      </c>
      <c r="L696" s="48">
        <v>0</v>
      </c>
      <c r="M696" s="48">
        <v>0</v>
      </c>
      <c r="N696" s="48">
        <v>0</v>
      </c>
      <c r="O696" s="60">
        <f t="shared" si="40"/>
        <v>0</v>
      </c>
    </row>
    <row r="697" spans="1:15" ht="15.95" customHeight="1" x14ac:dyDescent="0.2">
      <c r="A697" s="47">
        <v>33</v>
      </c>
      <c r="B697" s="52" t="s">
        <v>107</v>
      </c>
      <c r="C697" s="116">
        <f t="shared" si="39"/>
        <v>0</v>
      </c>
      <c r="D697" s="48">
        <v>0</v>
      </c>
      <c r="E697" s="48">
        <v>0</v>
      </c>
      <c r="F697" s="48">
        <v>0</v>
      </c>
      <c r="G697" s="48">
        <v>0</v>
      </c>
      <c r="H697" s="48">
        <v>0</v>
      </c>
      <c r="I697" s="48">
        <v>0</v>
      </c>
      <c r="J697" s="48">
        <v>0</v>
      </c>
      <c r="K697" s="48">
        <v>0</v>
      </c>
      <c r="L697" s="48">
        <v>0</v>
      </c>
      <c r="M697" s="48">
        <v>0</v>
      </c>
      <c r="N697" s="48">
        <v>0</v>
      </c>
      <c r="O697" s="60">
        <f t="shared" si="40"/>
        <v>0</v>
      </c>
    </row>
    <row r="698" spans="1:15" ht="15.95" customHeight="1" x14ac:dyDescent="0.2">
      <c r="A698" s="47">
        <v>34</v>
      </c>
      <c r="B698" s="52" t="s">
        <v>105</v>
      </c>
      <c r="C698" s="116">
        <f t="shared" si="39"/>
        <v>0</v>
      </c>
      <c r="D698" s="48">
        <v>0</v>
      </c>
      <c r="E698" s="48">
        <v>0</v>
      </c>
      <c r="F698" s="48">
        <v>0</v>
      </c>
      <c r="G698" s="48">
        <v>0</v>
      </c>
      <c r="H698" s="48">
        <v>0</v>
      </c>
      <c r="I698" s="48">
        <v>0</v>
      </c>
      <c r="J698" s="48">
        <v>0</v>
      </c>
      <c r="K698" s="48">
        <v>0</v>
      </c>
      <c r="L698" s="48">
        <v>0</v>
      </c>
      <c r="M698" s="48">
        <v>0</v>
      </c>
      <c r="N698" s="48">
        <v>0</v>
      </c>
      <c r="O698" s="60">
        <f t="shared" si="40"/>
        <v>0</v>
      </c>
    </row>
    <row r="699" spans="1:15" ht="15.95" customHeight="1" x14ac:dyDescent="0.2">
      <c r="A699" s="47">
        <v>35</v>
      </c>
      <c r="B699" s="52" t="s">
        <v>103</v>
      </c>
      <c r="C699" s="116">
        <f t="shared" si="39"/>
        <v>0</v>
      </c>
      <c r="D699" s="48">
        <v>0</v>
      </c>
      <c r="E699" s="48">
        <v>0</v>
      </c>
      <c r="F699" s="48">
        <v>0</v>
      </c>
      <c r="G699" s="48">
        <v>0</v>
      </c>
      <c r="H699" s="48">
        <v>0</v>
      </c>
      <c r="I699" s="48">
        <v>0</v>
      </c>
      <c r="J699" s="48">
        <v>0</v>
      </c>
      <c r="K699" s="48">
        <v>0</v>
      </c>
      <c r="L699" s="48">
        <v>0</v>
      </c>
      <c r="M699" s="48">
        <v>0</v>
      </c>
      <c r="N699" s="48">
        <v>0</v>
      </c>
      <c r="O699" s="60">
        <f t="shared" si="40"/>
        <v>0</v>
      </c>
    </row>
    <row r="700" spans="1:15" ht="15.95" customHeight="1" x14ac:dyDescent="0.2">
      <c r="A700" s="47">
        <v>36</v>
      </c>
      <c r="B700" s="52" t="s">
        <v>121</v>
      </c>
      <c r="C700" s="116">
        <f t="shared" si="39"/>
        <v>0</v>
      </c>
      <c r="D700" s="48">
        <v>0</v>
      </c>
      <c r="E700" s="48">
        <v>0</v>
      </c>
      <c r="F700" s="48">
        <v>0</v>
      </c>
      <c r="G700" s="48">
        <v>0</v>
      </c>
      <c r="H700" s="48">
        <v>0</v>
      </c>
      <c r="I700" s="48">
        <v>0</v>
      </c>
      <c r="J700" s="48">
        <v>0</v>
      </c>
      <c r="K700" s="48">
        <v>0</v>
      </c>
      <c r="L700" s="48">
        <v>0</v>
      </c>
      <c r="M700" s="48">
        <v>0</v>
      </c>
      <c r="N700" s="48">
        <v>0</v>
      </c>
      <c r="O700" s="60">
        <f t="shared" si="40"/>
        <v>0</v>
      </c>
    </row>
    <row r="701" spans="1:15" ht="15.95" customHeight="1" x14ac:dyDescent="0.2">
      <c r="A701" s="47">
        <v>37</v>
      </c>
      <c r="B701" s="52" t="s">
        <v>88</v>
      </c>
      <c r="C701" s="116">
        <f t="shared" si="39"/>
        <v>0</v>
      </c>
      <c r="D701" s="48">
        <v>0</v>
      </c>
      <c r="E701" s="48">
        <v>0</v>
      </c>
      <c r="F701" s="48">
        <v>0</v>
      </c>
      <c r="G701" s="48">
        <v>0</v>
      </c>
      <c r="H701" s="48">
        <v>0</v>
      </c>
      <c r="I701" s="48">
        <v>0</v>
      </c>
      <c r="J701" s="48">
        <v>0</v>
      </c>
      <c r="K701" s="48">
        <v>0</v>
      </c>
      <c r="L701" s="48">
        <v>0</v>
      </c>
      <c r="M701" s="48">
        <v>0</v>
      </c>
      <c r="N701" s="48">
        <v>0</v>
      </c>
      <c r="O701" s="60">
        <f t="shared" si="40"/>
        <v>0</v>
      </c>
    </row>
    <row r="702" spans="1:15" ht="15.95" customHeight="1" x14ac:dyDescent="0.2">
      <c r="A702" s="47">
        <v>38</v>
      </c>
      <c r="B702" s="52" t="s">
        <v>106</v>
      </c>
      <c r="C702" s="116">
        <f t="shared" si="39"/>
        <v>0</v>
      </c>
      <c r="D702" s="48">
        <v>0</v>
      </c>
      <c r="E702" s="48">
        <v>0</v>
      </c>
      <c r="F702" s="48">
        <v>0</v>
      </c>
      <c r="G702" s="48">
        <v>0</v>
      </c>
      <c r="H702" s="48">
        <v>0</v>
      </c>
      <c r="I702" s="48">
        <v>0</v>
      </c>
      <c r="J702" s="48">
        <v>0</v>
      </c>
      <c r="K702" s="48">
        <v>0</v>
      </c>
      <c r="L702" s="48">
        <v>0</v>
      </c>
      <c r="M702" s="48">
        <v>0</v>
      </c>
      <c r="N702" s="48">
        <v>0</v>
      </c>
      <c r="O702" s="60">
        <f t="shared" si="40"/>
        <v>0</v>
      </c>
    </row>
    <row r="703" spans="1:15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5" ht="20.25" hidden="1" x14ac:dyDescent="0.3">
      <c r="A724" s="187"/>
      <c r="B724" s="187"/>
      <c r="C724" s="187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</row>
    <row r="725" spans="1:15" ht="12.75" hidden="1" customHeight="1" x14ac:dyDescent="0.2">
      <c r="A725" s="188"/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</row>
    <row r="726" spans="1:15" ht="12.75" hidden="1" customHeight="1" x14ac:dyDescent="0.2">
      <c r="A726" s="189"/>
      <c r="B726" s="190"/>
      <c r="C726" s="190"/>
      <c r="D726" s="190"/>
      <c r="E726" s="190"/>
      <c r="F726" s="190"/>
      <c r="G726" s="190"/>
      <c r="H726" s="190"/>
      <c r="I726" s="190"/>
      <c r="J726" s="190"/>
      <c r="K726" s="190"/>
      <c r="L726" s="190"/>
      <c r="M726" s="190"/>
      <c r="N726" s="190"/>
      <c r="O726" s="190"/>
    </row>
    <row r="727" spans="1:15" ht="12.75" hidden="1" customHeight="1" x14ac:dyDescent="0.2">
      <c r="A727" s="188"/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/>
      <c r="B729" s="80"/>
      <c r="C729" s="158"/>
      <c r="D729" s="158"/>
      <c r="E729" s="158"/>
      <c r="F729" s="158"/>
      <c r="G729" s="158"/>
      <c r="H729" s="158"/>
      <c r="I729" s="158"/>
      <c r="J729" s="158"/>
      <c r="K729" s="158"/>
      <c r="L729" s="158"/>
      <c r="M729" s="158"/>
      <c r="N729" s="158"/>
      <c r="O729" s="158"/>
    </row>
    <row r="730" spans="1:15" ht="15.95" hidden="1" customHeight="1" x14ac:dyDescent="0.2">
      <c r="A730" s="47"/>
      <c r="B730" s="75"/>
      <c r="C730" s="87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64"/>
    </row>
    <row r="731" spans="1:15" ht="15.95" hidden="1" customHeight="1" x14ac:dyDescent="0.2">
      <c r="A731" s="47"/>
      <c r="B731" s="103"/>
      <c r="C731" s="87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60"/>
    </row>
    <row r="732" spans="1:15" ht="15.95" hidden="1" customHeight="1" x14ac:dyDescent="0.2">
      <c r="A732" s="47"/>
      <c r="B732" s="52"/>
      <c r="C732" s="87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60"/>
    </row>
    <row r="733" spans="1:15" ht="15.95" hidden="1" customHeight="1" x14ac:dyDescent="0.2">
      <c r="A733" s="47"/>
      <c r="B733" s="52"/>
      <c r="C733" s="87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60"/>
    </row>
    <row r="734" spans="1:15" ht="15.95" hidden="1" customHeight="1" x14ac:dyDescent="0.2">
      <c r="A734" s="47"/>
      <c r="B734" s="52"/>
      <c r="C734" s="87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60"/>
    </row>
    <row r="735" spans="1:15" ht="15.95" hidden="1" customHeight="1" x14ac:dyDescent="0.2">
      <c r="A735" s="47"/>
      <c r="B735" s="52"/>
      <c r="C735" s="87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60"/>
    </row>
    <row r="736" spans="1:15" ht="15.95" hidden="1" customHeight="1" x14ac:dyDescent="0.2">
      <c r="A736" s="47"/>
      <c r="B736" s="52"/>
      <c r="C736" s="87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60"/>
    </row>
    <row r="737" spans="1:15" ht="15.95" hidden="1" customHeight="1" x14ac:dyDescent="0.2">
      <c r="A737" s="47"/>
      <c r="B737" s="52"/>
      <c r="C737" s="87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60"/>
    </row>
    <row r="738" spans="1:15" ht="15.95" hidden="1" customHeight="1" x14ac:dyDescent="0.2">
      <c r="A738" s="47"/>
      <c r="B738" s="52"/>
      <c r="C738" s="87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60"/>
    </row>
    <row r="739" spans="1:15" ht="15.95" hidden="1" customHeight="1" x14ac:dyDescent="0.2">
      <c r="A739" s="47"/>
      <c r="B739" s="52"/>
      <c r="C739" s="87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60"/>
    </row>
    <row r="740" spans="1:15" ht="15.95" hidden="1" customHeight="1" x14ac:dyDescent="0.2">
      <c r="A740" s="47"/>
      <c r="B740" s="52"/>
      <c r="C740" s="87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60"/>
    </row>
    <row r="741" spans="1:15" ht="15.95" hidden="1" customHeight="1" x14ac:dyDescent="0.2">
      <c r="A741" s="47"/>
      <c r="B741" s="52"/>
      <c r="C741" s="87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60"/>
    </row>
    <row r="742" spans="1:15" ht="15.95" hidden="1" customHeight="1" x14ac:dyDescent="0.2">
      <c r="A742" s="47"/>
      <c r="B742" s="52"/>
      <c r="C742" s="87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60"/>
    </row>
    <row r="743" spans="1:15" ht="15.95" hidden="1" customHeight="1" x14ac:dyDescent="0.2">
      <c r="A743" s="47"/>
      <c r="B743" s="52"/>
      <c r="C743" s="87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60"/>
    </row>
    <row r="744" spans="1:15" ht="15.95" hidden="1" customHeight="1" x14ac:dyDescent="0.2">
      <c r="A744" s="47"/>
      <c r="B744" s="52"/>
      <c r="C744" s="87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60"/>
    </row>
    <row r="745" spans="1:15" ht="15.95" hidden="1" customHeight="1" x14ac:dyDescent="0.2">
      <c r="A745" s="47"/>
      <c r="B745" s="52"/>
      <c r="C745" s="87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60"/>
    </row>
    <row r="746" spans="1:15" ht="15.95" hidden="1" customHeight="1" x14ac:dyDescent="0.2">
      <c r="A746" s="47"/>
      <c r="B746" s="52"/>
      <c r="C746" s="87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60"/>
    </row>
    <row r="747" spans="1:15" ht="15.95" hidden="1" customHeight="1" x14ac:dyDescent="0.2">
      <c r="A747" s="47"/>
      <c r="B747" s="52"/>
      <c r="C747" s="87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60"/>
    </row>
    <row r="748" spans="1:15" ht="15.95" hidden="1" customHeight="1" x14ac:dyDescent="0.2">
      <c r="A748" s="47"/>
      <c r="B748" s="52"/>
      <c r="C748" s="87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60"/>
    </row>
    <row r="749" spans="1:15" ht="15.95" hidden="1" customHeight="1" x14ac:dyDescent="0.2">
      <c r="A749" s="47"/>
      <c r="B749" s="52"/>
      <c r="C749" s="87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60"/>
    </row>
    <row r="750" spans="1:15" ht="15.95" hidden="1" customHeight="1" x14ac:dyDescent="0.2">
      <c r="A750" s="47"/>
      <c r="B750" s="52"/>
      <c r="C750" s="87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60"/>
    </row>
    <row r="751" spans="1:15" ht="15.95" hidden="1" customHeight="1" x14ac:dyDescent="0.2">
      <c r="A751" s="47"/>
      <c r="B751" s="52"/>
      <c r="C751" s="87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60"/>
    </row>
    <row r="752" spans="1:15" ht="15.95" hidden="1" customHeight="1" x14ac:dyDescent="0.2">
      <c r="A752" s="47"/>
      <c r="B752" s="51"/>
      <c r="C752" s="87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60"/>
    </row>
    <row r="753" spans="1:15" ht="15.95" hidden="1" customHeight="1" x14ac:dyDescent="0.2">
      <c r="A753" s="47"/>
      <c r="B753" s="52"/>
      <c r="C753" s="87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60"/>
    </row>
    <row r="754" spans="1:15" ht="15.95" hidden="1" customHeight="1" x14ac:dyDescent="0.2">
      <c r="A754" s="47"/>
      <c r="B754" s="52"/>
      <c r="C754" s="87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60"/>
    </row>
    <row r="755" spans="1:15" ht="15.95" hidden="1" customHeight="1" x14ac:dyDescent="0.2">
      <c r="A755" s="47"/>
      <c r="B755" s="52"/>
      <c r="C755" s="87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60"/>
    </row>
    <row r="756" spans="1:15" ht="15.95" hidden="1" customHeight="1" x14ac:dyDescent="0.2">
      <c r="A756" s="47"/>
      <c r="B756" s="52"/>
      <c r="C756" s="87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60"/>
    </row>
    <row r="757" spans="1:15" ht="15.95" hidden="1" customHeight="1" x14ac:dyDescent="0.2">
      <c r="A757" s="47"/>
      <c r="B757" s="52"/>
      <c r="C757" s="87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60"/>
    </row>
    <row r="758" spans="1:15" ht="15.95" hidden="1" customHeight="1" x14ac:dyDescent="0.2">
      <c r="A758" s="47"/>
      <c r="B758" s="52"/>
      <c r="C758" s="87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60"/>
    </row>
    <row r="759" spans="1:15" ht="15.95" hidden="1" customHeight="1" x14ac:dyDescent="0.2">
      <c r="A759" s="47"/>
      <c r="B759" s="52"/>
      <c r="C759" s="87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60"/>
    </row>
    <row r="760" spans="1:15" ht="15.95" hidden="1" customHeight="1" x14ac:dyDescent="0.2">
      <c r="A760" s="47"/>
      <c r="B760" s="52"/>
      <c r="C760" s="87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60"/>
    </row>
    <row r="761" spans="1:15" ht="15.95" hidden="1" customHeight="1" x14ac:dyDescent="0.2">
      <c r="A761" s="47"/>
      <c r="B761" s="51"/>
      <c r="C761" s="87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60"/>
    </row>
    <row r="762" spans="1:15" ht="15.95" hidden="1" customHeight="1" x14ac:dyDescent="0.2">
      <c r="A762" s="47"/>
      <c r="B762" s="52"/>
      <c r="C762" s="87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60"/>
    </row>
    <row r="763" spans="1:15" ht="15.95" hidden="1" customHeight="1" x14ac:dyDescent="0.2">
      <c r="A763" s="47"/>
      <c r="B763" s="52"/>
      <c r="C763" s="87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60"/>
    </row>
    <row r="764" spans="1:15" ht="15.95" hidden="1" customHeight="1" x14ac:dyDescent="0.2">
      <c r="A764" s="47"/>
      <c r="B764" s="52"/>
      <c r="C764" s="87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60"/>
    </row>
    <row r="765" spans="1:15" ht="15.95" hidden="1" customHeight="1" x14ac:dyDescent="0.2">
      <c r="A765" s="47"/>
      <c r="B765" s="52"/>
      <c r="C765" s="87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60"/>
    </row>
    <row r="766" spans="1:15" ht="15.95" hidden="1" customHeight="1" x14ac:dyDescent="0.2">
      <c r="A766" s="47"/>
      <c r="B766" s="52"/>
      <c r="C766" s="87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60"/>
    </row>
    <row r="767" spans="1:15" ht="15.95" hidden="1" customHeight="1" x14ac:dyDescent="0.2">
      <c r="A767" s="47"/>
      <c r="B767" s="52"/>
      <c r="C767" s="87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60"/>
    </row>
    <row r="768" spans="1:15" ht="15.95" hidden="1" customHeight="1" x14ac:dyDescent="0.2">
      <c r="A768" s="47"/>
      <c r="B768" s="52"/>
      <c r="C768" s="87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60"/>
    </row>
    <row r="769" spans="1:15" hidden="1" x14ac:dyDescent="0.2">
      <c r="A769" s="81"/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7"/>
      <c r="B789" s="187"/>
      <c r="C789" s="187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</row>
    <row r="790" spans="1:15" ht="12.75" hidden="1" customHeight="1" x14ac:dyDescent="0.2">
      <c r="A790" s="188"/>
      <c r="B790" s="188"/>
      <c r="C790" s="188"/>
      <c r="D790" s="188"/>
      <c r="E790" s="188"/>
      <c r="F790" s="188"/>
      <c r="G790" s="188"/>
      <c r="H790" s="188"/>
      <c r="I790" s="188"/>
      <c r="J790" s="188"/>
      <c r="K790" s="188"/>
      <c r="L790" s="188"/>
      <c r="M790" s="188"/>
      <c r="N790" s="188"/>
      <c r="O790" s="188"/>
    </row>
    <row r="791" spans="1:15" ht="12.75" hidden="1" customHeight="1" x14ac:dyDescent="0.2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</row>
    <row r="792" spans="1:15" ht="12.75" hidden="1" customHeight="1" x14ac:dyDescent="0.2">
      <c r="A792" s="188"/>
      <c r="B792" s="188"/>
      <c r="C792" s="188"/>
      <c r="D792" s="188"/>
      <c r="E792" s="188"/>
      <c r="F792" s="188"/>
      <c r="G792" s="188"/>
      <c r="H792" s="188"/>
      <c r="I792" s="188"/>
      <c r="J792" s="188"/>
      <c r="K792" s="188"/>
      <c r="L792" s="188"/>
      <c r="M792" s="188"/>
      <c r="N792" s="188"/>
      <c r="O792" s="188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/>
      <c r="B794" s="80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58"/>
      <c r="N794" s="158"/>
      <c r="O794" s="158"/>
    </row>
    <row r="795" spans="1:15" ht="15.95" hidden="1" customHeight="1" x14ac:dyDescent="0.2">
      <c r="A795" s="47"/>
      <c r="B795" s="75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64"/>
    </row>
    <row r="796" spans="1:15" ht="15.95" hidden="1" customHeight="1" x14ac:dyDescent="0.2">
      <c r="A796" s="47"/>
      <c r="B796" s="103"/>
      <c r="C796" s="87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60"/>
    </row>
    <row r="797" spans="1:15" ht="15.95" hidden="1" customHeight="1" x14ac:dyDescent="0.2">
      <c r="A797" s="47"/>
      <c r="B797" s="52"/>
      <c r="C797" s="87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60"/>
    </row>
    <row r="798" spans="1:15" ht="15.95" hidden="1" customHeight="1" x14ac:dyDescent="0.2">
      <c r="A798" s="47"/>
      <c r="B798" s="52"/>
      <c r="C798" s="87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60"/>
    </row>
    <row r="799" spans="1:15" ht="15.95" hidden="1" customHeight="1" x14ac:dyDescent="0.2">
      <c r="A799" s="47"/>
      <c r="B799" s="52"/>
      <c r="C799" s="87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60"/>
    </row>
    <row r="800" spans="1:15" ht="15.95" hidden="1" customHeight="1" x14ac:dyDescent="0.2">
      <c r="A800" s="47"/>
      <c r="B800" s="52"/>
      <c r="C800" s="87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60"/>
    </row>
    <row r="801" spans="1:15" ht="15.95" hidden="1" customHeight="1" x14ac:dyDescent="0.2">
      <c r="A801" s="47"/>
      <c r="B801" s="52"/>
      <c r="C801" s="87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60"/>
    </row>
    <row r="802" spans="1:15" ht="15.95" hidden="1" customHeight="1" x14ac:dyDescent="0.2">
      <c r="A802" s="47"/>
      <c r="B802" s="52"/>
      <c r="C802" s="87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60"/>
    </row>
    <row r="803" spans="1:15" ht="15.95" hidden="1" customHeight="1" x14ac:dyDescent="0.2">
      <c r="A803" s="47"/>
      <c r="B803" s="52"/>
      <c r="C803" s="87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60"/>
    </row>
    <row r="804" spans="1:15" ht="15.95" hidden="1" customHeight="1" x14ac:dyDescent="0.2">
      <c r="A804" s="47"/>
      <c r="B804" s="52"/>
      <c r="C804" s="87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60"/>
    </row>
    <row r="805" spans="1:15" ht="15.95" hidden="1" customHeight="1" x14ac:dyDescent="0.2">
      <c r="A805" s="47"/>
      <c r="B805" s="52"/>
      <c r="C805" s="87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60"/>
    </row>
    <row r="806" spans="1:15" ht="15.95" hidden="1" customHeight="1" x14ac:dyDescent="0.2">
      <c r="A806" s="47"/>
      <c r="B806" s="52"/>
      <c r="C806" s="87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60"/>
    </row>
    <row r="807" spans="1:15" ht="15.95" hidden="1" customHeight="1" x14ac:dyDescent="0.2">
      <c r="A807" s="47"/>
      <c r="B807" s="52"/>
      <c r="C807" s="87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60"/>
    </row>
    <row r="808" spans="1:15" ht="15.95" hidden="1" customHeight="1" x14ac:dyDescent="0.2">
      <c r="A808" s="47"/>
      <c r="B808" s="52"/>
      <c r="C808" s="87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60"/>
    </row>
    <row r="809" spans="1:15" ht="15.95" hidden="1" customHeight="1" x14ac:dyDescent="0.2">
      <c r="A809" s="47"/>
      <c r="B809" s="52"/>
      <c r="C809" s="87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60"/>
    </row>
    <row r="810" spans="1:15" ht="15.95" hidden="1" customHeight="1" x14ac:dyDescent="0.2">
      <c r="A810" s="47"/>
      <c r="B810" s="52"/>
      <c r="C810" s="87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60"/>
    </row>
    <row r="811" spans="1:15" ht="15.95" hidden="1" customHeight="1" x14ac:dyDescent="0.2">
      <c r="A811" s="47"/>
      <c r="B811" s="52"/>
      <c r="C811" s="87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60"/>
    </row>
    <row r="812" spans="1:15" ht="15.95" hidden="1" customHeight="1" x14ac:dyDescent="0.2">
      <c r="A812" s="47"/>
      <c r="B812" s="52"/>
      <c r="C812" s="87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60"/>
    </row>
    <row r="813" spans="1:15" ht="15.95" hidden="1" customHeight="1" x14ac:dyDescent="0.2">
      <c r="A813" s="47"/>
      <c r="B813" s="52"/>
      <c r="C813" s="87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60"/>
    </row>
    <row r="814" spans="1:15" ht="15.95" hidden="1" customHeight="1" x14ac:dyDescent="0.2">
      <c r="A814" s="47"/>
      <c r="B814" s="52"/>
      <c r="C814" s="87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60"/>
    </row>
    <row r="815" spans="1:15" ht="15.95" hidden="1" customHeight="1" x14ac:dyDescent="0.2">
      <c r="A815" s="47"/>
      <c r="B815" s="52"/>
      <c r="C815" s="87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60"/>
    </row>
    <row r="816" spans="1:15" ht="15.95" hidden="1" customHeight="1" x14ac:dyDescent="0.2">
      <c r="A816" s="47"/>
      <c r="B816" s="52"/>
      <c r="C816" s="87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60"/>
    </row>
    <row r="817" spans="1:15" ht="15.95" hidden="1" customHeight="1" x14ac:dyDescent="0.2">
      <c r="A817" s="47"/>
      <c r="B817" s="51"/>
      <c r="C817" s="87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60"/>
    </row>
    <row r="818" spans="1:15" ht="15.95" hidden="1" customHeight="1" x14ac:dyDescent="0.2">
      <c r="A818" s="47"/>
      <c r="B818" s="52"/>
      <c r="C818" s="87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60"/>
    </row>
    <row r="819" spans="1:15" ht="15.95" hidden="1" customHeight="1" x14ac:dyDescent="0.2">
      <c r="A819" s="47"/>
      <c r="B819" s="52"/>
      <c r="C819" s="87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60"/>
    </row>
    <row r="820" spans="1:15" ht="15.95" hidden="1" customHeight="1" x14ac:dyDescent="0.2">
      <c r="A820" s="47"/>
      <c r="B820" s="52"/>
      <c r="C820" s="87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60"/>
    </row>
    <row r="821" spans="1:15" ht="15.95" hidden="1" customHeight="1" x14ac:dyDescent="0.2">
      <c r="A821" s="47"/>
      <c r="B821" s="52"/>
      <c r="C821" s="87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60"/>
    </row>
    <row r="822" spans="1:15" ht="15.95" hidden="1" customHeight="1" x14ac:dyDescent="0.2">
      <c r="A822" s="47"/>
      <c r="B822" s="52"/>
      <c r="C822" s="87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60"/>
    </row>
    <row r="823" spans="1:15" ht="15.95" hidden="1" customHeight="1" x14ac:dyDescent="0.2">
      <c r="A823" s="47"/>
      <c r="B823" s="52"/>
      <c r="C823" s="87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60"/>
    </row>
    <row r="824" spans="1:15" ht="15.95" hidden="1" customHeight="1" x14ac:dyDescent="0.2">
      <c r="A824" s="47"/>
      <c r="B824" s="52"/>
      <c r="C824" s="87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60"/>
    </row>
    <row r="825" spans="1:15" ht="15.95" hidden="1" customHeight="1" x14ac:dyDescent="0.2">
      <c r="A825" s="47"/>
      <c r="B825" s="52"/>
      <c r="C825" s="87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60"/>
    </row>
    <row r="826" spans="1:15" ht="15.95" hidden="1" customHeight="1" x14ac:dyDescent="0.2">
      <c r="A826" s="47"/>
      <c r="B826" s="51"/>
      <c r="C826" s="87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60"/>
    </row>
    <row r="827" spans="1:15" ht="15.95" hidden="1" customHeight="1" x14ac:dyDescent="0.2">
      <c r="A827" s="47"/>
      <c r="B827" s="52"/>
      <c r="C827" s="87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60"/>
    </row>
    <row r="828" spans="1:15" ht="15.95" hidden="1" customHeight="1" x14ac:dyDescent="0.2">
      <c r="A828" s="47"/>
      <c r="B828" s="52"/>
      <c r="C828" s="87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60"/>
    </row>
    <row r="829" spans="1:15" ht="15.95" hidden="1" customHeight="1" x14ac:dyDescent="0.2">
      <c r="A829" s="47"/>
      <c r="B829" s="52"/>
      <c r="C829" s="87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60"/>
    </row>
    <row r="830" spans="1:15" ht="15.95" hidden="1" customHeight="1" x14ac:dyDescent="0.2">
      <c r="A830" s="47"/>
      <c r="B830" s="52"/>
      <c r="C830" s="87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60"/>
    </row>
    <row r="831" spans="1:15" ht="15.95" hidden="1" customHeight="1" x14ac:dyDescent="0.2">
      <c r="A831" s="47"/>
      <c r="B831" s="52"/>
      <c r="C831" s="87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60"/>
    </row>
    <row r="832" spans="1:15" ht="15.95" hidden="1" customHeight="1" x14ac:dyDescent="0.2">
      <c r="A832" s="47"/>
      <c r="B832" s="52"/>
      <c r="C832" s="87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60"/>
    </row>
    <row r="833" spans="1:15" ht="15.95" hidden="1" customHeight="1" x14ac:dyDescent="0.2">
      <c r="A833" s="47"/>
      <c r="B833" s="52"/>
      <c r="C833" s="87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60"/>
    </row>
    <row r="834" spans="1:15" hidden="1" x14ac:dyDescent="0.2">
      <c r="A834" s="81"/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1.1417322834645669" right="0" top="0.23622047244094491" bottom="0.27559055118110237" header="0" footer="0"/>
  <pageSetup scale="55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6"/>
  <sheetViews>
    <sheetView workbookViewId="0">
      <selection activeCell="H3" sqref="H3"/>
    </sheetView>
  </sheetViews>
  <sheetFormatPr baseColWidth="10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8" max="8" width="12.7109375" bestFit="1" customWidth="1"/>
    <col min="9" max="9" width="13.7109375" bestFit="1" customWidth="1"/>
  </cols>
  <sheetData>
    <row r="1" spans="1:9" ht="20.25" x14ac:dyDescent="0.3">
      <c r="A1" s="187" t="s">
        <v>42</v>
      </c>
      <c r="B1" s="187"/>
      <c r="C1" s="187"/>
      <c r="D1" s="187"/>
      <c r="E1" s="187"/>
      <c r="F1" s="187"/>
      <c r="G1" s="187"/>
    </row>
    <row r="2" spans="1:9" x14ac:dyDescent="0.2">
      <c r="A2" s="188" t="s">
        <v>53</v>
      </c>
      <c r="B2" s="188"/>
      <c r="C2" s="188"/>
      <c r="D2" s="188"/>
      <c r="E2" s="188"/>
      <c r="F2" s="188"/>
      <c r="G2" s="188"/>
    </row>
    <row r="3" spans="1:9" x14ac:dyDescent="0.2">
      <c r="A3" s="188" t="s">
        <v>168</v>
      </c>
      <c r="B3" s="188"/>
      <c r="C3" s="188"/>
      <c r="D3" s="188"/>
      <c r="E3" s="188"/>
      <c r="F3" s="188"/>
      <c r="G3" s="188"/>
    </row>
    <row r="4" spans="1:9" x14ac:dyDescent="0.2">
      <c r="A4" s="188" t="s">
        <v>114</v>
      </c>
      <c r="B4" s="188"/>
      <c r="C4" s="188"/>
      <c r="D4" s="188"/>
      <c r="E4" s="188"/>
      <c r="F4" s="188"/>
      <c r="G4" s="188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1" t="s">
        <v>20</v>
      </c>
      <c r="B6" s="191">
        <v>2017</v>
      </c>
      <c r="C6" s="191">
        <v>2018</v>
      </c>
      <c r="D6" s="191" t="s">
        <v>29</v>
      </c>
      <c r="E6" s="191"/>
      <c r="F6" s="191" t="s">
        <v>62</v>
      </c>
      <c r="G6" s="191"/>
    </row>
    <row r="7" spans="1:9" ht="18.75" customHeight="1" x14ac:dyDescent="0.2">
      <c r="A7" s="191"/>
      <c r="B7" s="191"/>
      <c r="C7" s="191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185880331.40000001</v>
      </c>
      <c r="C8" s="120">
        <f>C49+C89+C129+C169+C209+C248+C287+C326+C366+C405+C444+C483</f>
        <v>258355731.40000004</v>
      </c>
      <c r="D8" s="120">
        <f>C8-B8</f>
        <v>72475400.00000003</v>
      </c>
      <c r="E8" s="121">
        <f>(D8/B8*100)</f>
        <v>38.990354414657574</v>
      </c>
      <c r="F8" s="122">
        <f>(B8/B22*100)</f>
        <v>0.4587955675901666</v>
      </c>
      <c r="G8" s="122">
        <f>(C8/C22*100)</f>
        <v>0.52829915543030581</v>
      </c>
    </row>
    <row r="9" spans="1:9" ht="15.95" customHeight="1" x14ac:dyDescent="0.2">
      <c r="A9" s="59" t="s">
        <v>13</v>
      </c>
      <c r="B9" s="120">
        <f>B50+B90+B130+B170+B210+B249+B288+B327+B367+B406+B445+B484</f>
        <v>6745018121.9200001</v>
      </c>
      <c r="C9" s="120">
        <f>C50+C90+C130+C170+C210+C249+C288+C327+C367+C406+C445+C484</f>
        <v>7477958243.3099995</v>
      </c>
      <c r="D9" s="120">
        <f>C9-B9</f>
        <v>732940121.38999939</v>
      </c>
      <c r="E9" s="121">
        <f t="shared" ref="E9:E15" si="0">(D9/B9*100)</f>
        <v>10.866392174812493</v>
      </c>
      <c r="F9" s="122">
        <f>(B9/B22*100)</f>
        <v>16.648261784045033</v>
      </c>
      <c r="G9" s="122">
        <f>(C9/C22*100)</f>
        <v>15.291315593720039</v>
      </c>
    </row>
    <row r="10" spans="1:9" ht="15.95" customHeight="1" x14ac:dyDescent="0.2">
      <c r="A10" s="68" t="s">
        <v>30</v>
      </c>
      <c r="B10" s="69">
        <f>(B8+B9)</f>
        <v>6930898453.3199997</v>
      </c>
      <c r="C10" s="69">
        <f>(C8+C9)</f>
        <v>7736313974.7099991</v>
      </c>
      <c r="D10" s="69">
        <f t="shared" ref="D10:D20" si="1">(C10-B10)</f>
        <v>805415521.38999939</v>
      </c>
      <c r="E10" s="70">
        <f t="shared" si="0"/>
        <v>11.62065101392726</v>
      </c>
      <c r="F10" s="71">
        <f>(F8+F9)</f>
        <v>17.107057351635198</v>
      </c>
      <c r="G10" s="71">
        <f>(G8+G9)</f>
        <v>15.819614749150345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8276547306.8299999</v>
      </c>
      <c r="C11" s="120">
        <f t="shared" si="2"/>
        <v>11998759313.010002</v>
      </c>
      <c r="D11" s="120">
        <f t="shared" si="1"/>
        <v>3722212006.1800022</v>
      </c>
      <c r="E11" s="121">
        <f t="shared" si="0"/>
        <v>44.97300466232273</v>
      </c>
      <c r="F11" s="122">
        <f>(B11/B22*100)</f>
        <v>20.428429359492387</v>
      </c>
      <c r="G11" s="122">
        <f>(C11/C22*100)</f>
        <v>24.535683326724527</v>
      </c>
    </row>
    <row r="12" spans="1:9" ht="15.95" customHeight="1" x14ac:dyDescent="0.2">
      <c r="A12" s="59" t="s">
        <v>15</v>
      </c>
      <c r="B12" s="120">
        <f t="shared" si="2"/>
        <v>461766203.51999998</v>
      </c>
      <c r="C12" s="120">
        <f t="shared" si="2"/>
        <v>522136503.08000004</v>
      </c>
      <c r="D12" s="120">
        <f t="shared" si="1"/>
        <v>60370299.560000062</v>
      </c>
      <c r="E12" s="121">
        <f t="shared" si="0"/>
        <v>13.073780432565874</v>
      </c>
      <c r="F12" s="122">
        <f>(B12/B22*100)</f>
        <v>1.1397455870789068</v>
      </c>
      <c r="G12" s="122">
        <f>(C12/C22*100)</f>
        <v>1.0676917136760578</v>
      </c>
      <c r="I12" s="185"/>
    </row>
    <row r="13" spans="1:9" ht="15.95" customHeight="1" x14ac:dyDescent="0.2">
      <c r="A13" s="59" t="s">
        <v>27</v>
      </c>
      <c r="B13" s="120">
        <f t="shared" si="2"/>
        <v>10058522535.429998</v>
      </c>
      <c r="C13" s="120">
        <f t="shared" si="2"/>
        <v>11516151712.07</v>
      </c>
      <c r="D13" s="120">
        <f t="shared" si="1"/>
        <v>1457629176.6400013</v>
      </c>
      <c r="E13" s="121">
        <f t="shared" si="0"/>
        <v>14.491483928237658</v>
      </c>
      <c r="F13" s="122">
        <f>(B13/B22*100)</f>
        <v>24.826755585185531</v>
      </c>
      <c r="G13" s="122">
        <f>(C13/C22*100)</f>
        <v>23.548822355616032</v>
      </c>
    </row>
    <row r="14" spans="1:9" ht="15.95" customHeight="1" x14ac:dyDescent="0.2">
      <c r="A14" s="59" t="s">
        <v>35</v>
      </c>
      <c r="B14" s="120">
        <f t="shared" si="2"/>
        <v>315625353.28000003</v>
      </c>
      <c r="C14" s="120">
        <f t="shared" si="2"/>
        <v>330763018.21000004</v>
      </c>
      <c r="D14" s="120">
        <f t="shared" si="1"/>
        <v>15137664.930000007</v>
      </c>
      <c r="E14" s="121">
        <f t="shared" si="0"/>
        <v>4.7960864907360481</v>
      </c>
      <c r="F14" s="122">
        <f>(B14/B22*100)</f>
        <v>0.77903623268418842</v>
      </c>
      <c r="G14" s="122">
        <f>(C14/C22*100)</f>
        <v>0.67636131864006277</v>
      </c>
    </row>
    <row r="15" spans="1:9" ht="15.95" customHeight="1" x14ac:dyDescent="0.2">
      <c r="A15" s="59" t="s">
        <v>16</v>
      </c>
      <c r="B15" s="120">
        <f t="shared" si="2"/>
        <v>514998127.18000001</v>
      </c>
      <c r="C15" s="120">
        <f t="shared" si="2"/>
        <v>586339697.36000001</v>
      </c>
      <c r="D15" s="120">
        <f t="shared" si="1"/>
        <v>71341570.180000007</v>
      </c>
      <c r="E15" s="121">
        <f t="shared" si="0"/>
        <v>13.852782450035006</v>
      </c>
      <c r="F15" s="122">
        <f>(B15/B22*100)</f>
        <v>1.2711342630381219</v>
      </c>
      <c r="G15" s="122">
        <f>(C15/C22*100)</f>
        <v>1.1989777243646977</v>
      </c>
    </row>
    <row r="16" spans="1:9" ht="15.95" customHeight="1" x14ac:dyDescent="0.2">
      <c r="A16" s="59" t="s">
        <v>36</v>
      </c>
      <c r="B16" s="120">
        <f t="shared" si="2"/>
        <v>10936464496.57</v>
      </c>
      <c r="C16" s="120">
        <f t="shared" si="2"/>
        <v>12402453226.219999</v>
      </c>
      <c r="D16" s="120">
        <f t="shared" si="1"/>
        <v>1465988729.6499996</v>
      </c>
      <c r="E16" s="121">
        <f>(D16/B16*100)</f>
        <v>13.404594602851564</v>
      </c>
      <c r="F16" s="122">
        <f>(B16/B22*100)</f>
        <v>26.993719014498907</v>
      </c>
      <c r="G16" s="122">
        <f>(C16/C22*100)</f>
        <v>25.36117750966951</v>
      </c>
    </row>
    <row r="17" spans="1:7" ht="15.95" customHeight="1" x14ac:dyDescent="0.2">
      <c r="A17" s="59" t="s">
        <v>34</v>
      </c>
      <c r="B17" s="120">
        <f t="shared" si="2"/>
        <v>328878067.05000001</v>
      </c>
      <c r="C17" s="120">
        <f t="shared" si="2"/>
        <v>324930280.63</v>
      </c>
      <c r="D17" s="120">
        <f t="shared" si="1"/>
        <v>-3947786.4200000167</v>
      </c>
      <c r="E17" s="121">
        <f>(D17/B17*100)</f>
        <v>-1.2003799631307814</v>
      </c>
      <c r="F17" s="122">
        <f>(B17/B22*100)</f>
        <v>0.81174698960194347</v>
      </c>
      <c r="G17" s="122">
        <f>(C17/C22*100)</f>
        <v>0.66443423530940582</v>
      </c>
    </row>
    <row r="18" spans="1:7" ht="15.95" customHeight="1" x14ac:dyDescent="0.2">
      <c r="A18" s="59" t="s">
        <v>17</v>
      </c>
      <c r="B18" s="120">
        <f t="shared" si="2"/>
        <v>693301895.27999985</v>
      </c>
      <c r="C18" s="120">
        <f t="shared" si="2"/>
        <v>984291277.71999979</v>
      </c>
      <c r="D18" s="120">
        <f t="shared" si="1"/>
        <v>290989382.43999994</v>
      </c>
      <c r="E18" s="121">
        <f>(D18/B18*100)</f>
        <v>41.971525596721435</v>
      </c>
      <c r="F18" s="122">
        <f>(B18/B22*100)</f>
        <v>1.7112291233860246</v>
      </c>
      <c r="G18" s="122">
        <f>(C18/C22*100)</f>
        <v>2.0127296882444639</v>
      </c>
    </row>
    <row r="19" spans="1:7" ht="15.95" customHeight="1" x14ac:dyDescent="0.2">
      <c r="A19" s="59" t="s">
        <v>18</v>
      </c>
      <c r="B19" s="120">
        <f t="shared" si="2"/>
        <v>1997846555.4700003</v>
      </c>
      <c r="C19" s="120">
        <f t="shared" si="2"/>
        <v>2501162988.7499995</v>
      </c>
      <c r="D19" s="120">
        <f t="shared" si="1"/>
        <v>503316433.27999926</v>
      </c>
      <c r="E19" s="121">
        <f>(D19/B19*100)</f>
        <v>25.192947471463462</v>
      </c>
      <c r="F19" s="122">
        <f>(B19/B22*100)</f>
        <v>4.9311464933988063</v>
      </c>
      <c r="G19" s="122">
        <f>(C19/C22*100)</f>
        <v>5.1145073786048938</v>
      </c>
    </row>
    <row r="20" spans="1:7" ht="15.95" customHeight="1" x14ac:dyDescent="0.2">
      <c r="A20" s="62" t="s">
        <v>31</v>
      </c>
      <c r="B20" s="63">
        <f>SUM(B11:B19)</f>
        <v>33583950540.609997</v>
      </c>
      <c r="C20" s="63">
        <f>SUM(C11:C19)</f>
        <v>41166988017.050003</v>
      </c>
      <c r="D20" s="63">
        <f t="shared" si="1"/>
        <v>7583037476.4400063</v>
      </c>
      <c r="E20" s="64">
        <f>(D20/B20*100)</f>
        <v>22.579349225965935</v>
      </c>
      <c r="F20" s="65">
        <f>SUM(F11:F19)</f>
        <v>82.892942648364823</v>
      </c>
      <c r="G20" s="65">
        <f>SUM(G11:G19)</f>
        <v>84.180385250849639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40514848993.929993</v>
      </c>
      <c r="C22" s="66">
        <f>(C10+C20)</f>
        <v>48903301991.760002</v>
      </c>
      <c r="D22" s="66">
        <f>(C22-B22)</f>
        <v>8388452997.8300095</v>
      </c>
      <c r="E22" s="57">
        <f>(D22/B22*100)</f>
        <v>20.704638437839868</v>
      </c>
      <c r="F22" s="67">
        <f>(F10+F20)</f>
        <v>100.00000000000003</v>
      </c>
      <c r="G22" s="67">
        <f>(G10+G20)</f>
        <v>99.999999999999986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7" t="s">
        <v>42</v>
      </c>
      <c r="B41" s="187"/>
      <c r="C41" s="187"/>
      <c r="D41" s="187"/>
      <c r="E41" s="187"/>
      <c r="F41" s="187"/>
      <c r="G41" s="187"/>
    </row>
    <row r="42" spans="1:7" hidden="1" x14ac:dyDescent="0.2">
      <c r="A42" s="188" t="s">
        <v>53</v>
      </c>
      <c r="B42" s="188"/>
      <c r="C42" s="188"/>
      <c r="D42" s="188"/>
      <c r="E42" s="188"/>
      <c r="F42" s="188"/>
      <c r="G42" s="188"/>
    </row>
    <row r="43" spans="1:7" hidden="1" x14ac:dyDescent="0.2">
      <c r="A43" s="188" t="s">
        <v>134</v>
      </c>
      <c r="B43" s="188"/>
      <c r="C43" s="188"/>
      <c r="D43" s="188"/>
      <c r="E43" s="188"/>
      <c r="F43" s="188"/>
      <c r="G43" s="188"/>
    </row>
    <row r="44" spans="1:7" hidden="1" x14ac:dyDescent="0.2">
      <c r="A44" s="188" t="s">
        <v>114</v>
      </c>
      <c r="B44" s="188"/>
      <c r="C44" s="188"/>
      <c r="D44" s="188"/>
      <c r="E44" s="188"/>
      <c r="F44" s="188"/>
      <c r="G44" s="188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1" t="s">
        <v>20</v>
      </c>
      <c r="B47" s="191">
        <v>2017</v>
      </c>
      <c r="C47" s="191">
        <v>2018</v>
      </c>
      <c r="D47" s="191" t="s">
        <v>29</v>
      </c>
      <c r="E47" s="191"/>
      <c r="F47" s="191" t="s">
        <v>62</v>
      </c>
      <c r="G47" s="191"/>
    </row>
    <row r="48" spans="1:7" ht="16.5" hidden="1" customHeight="1" x14ac:dyDescent="0.2">
      <c r="A48" s="191"/>
      <c r="B48" s="191"/>
      <c r="C48" s="191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7" t="s">
        <v>42</v>
      </c>
      <c r="B81" s="187"/>
      <c r="C81" s="187"/>
      <c r="D81" s="187"/>
      <c r="E81" s="187"/>
      <c r="F81" s="187"/>
      <c r="G81" s="187"/>
    </row>
    <row r="82" spans="1:7" hidden="1" x14ac:dyDescent="0.2">
      <c r="A82" s="188" t="s">
        <v>53</v>
      </c>
      <c r="B82" s="188"/>
      <c r="C82" s="188"/>
      <c r="D82" s="188"/>
      <c r="E82" s="188"/>
      <c r="F82" s="188"/>
      <c r="G82" s="188"/>
    </row>
    <row r="83" spans="1:7" hidden="1" x14ac:dyDescent="0.2">
      <c r="A83" s="188" t="s">
        <v>135</v>
      </c>
      <c r="B83" s="188"/>
      <c r="C83" s="188"/>
      <c r="D83" s="188"/>
      <c r="E83" s="188"/>
      <c r="F83" s="188"/>
      <c r="G83" s="188"/>
    </row>
    <row r="84" spans="1:7" hidden="1" x14ac:dyDescent="0.2">
      <c r="A84" s="188" t="s">
        <v>114</v>
      </c>
      <c r="B84" s="188"/>
      <c r="C84" s="188"/>
      <c r="D84" s="188"/>
      <c r="E84" s="188"/>
      <c r="F84" s="188"/>
      <c r="G84" s="188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1" t="s">
        <v>20</v>
      </c>
      <c r="B87" s="191">
        <v>2017</v>
      </c>
      <c r="C87" s="191">
        <v>2018</v>
      </c>
      <c r="D87" s="191" t="s">
        <v>29</v>
      </c>
      <c r="E87" s="191"/>
      <c r="F87" s="191" t="s">
        <v>62</v>
      </c>
      <c r="G87" s="191"/>
    </row>
    <row r="88" spans="1:7" ht="18" hidden="1" customHeight="1" x14ac:dyDescent="0.2">
      <c r="A88" s="191"/>
      <c r="B88" s="191"/>
      <c r="C88" s="191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7" t="s">
        <v>42</v>
      </c>
      <c r="B121" s="187"/>
      <c r="C121" s="187"/>
      <c r="D121" s="187"/>
      <c r="E121" s="187"/>
      <c r="F121" s="187"/>
      <c r="G121" s="187"/>
    </row>
    <row r="122" spans="1:7" hidden="1" x14ac:dyDescent="0.2">
      <c r="A122" s="188" t="s">
        <v>53</v>
      </c>
      <c r="B122" s="188"/>
      <c r="C122" s="188"/>
      <c r="D122" s="188"/>
      <c r="E122" s="188"/>
      <c r="F122" s="188"/>
      <c r="G122" s="188"/>
    </row>
    <row r="123" spans="1:7" hidden="1" x14ac:dyDescent="0.2">
      <c r="A123" s="188" t="s">
        <v>136</v>
      </c>
      <c r="B123" s="188"/>
      <c r="C123" s="188"/>
      <c r="D123" s="188"/>
      <c r="E123" s="188"/>
      <c r="F123" s="188"/>
      <c r="G123" s="188"/>
    </row>
    <row r="124" spans="1:7" hidden="1" x14ac:dyDescent="0.2">
      <c r="A124" s="188" t="s">
        <v>114</v>
      </c>
      <c r="B124" s="188"/>
      <c r="C124" s="188"/>
      <c r="D124" s="188"/>
      <c r="E124" s="188"/>
      <c r="F124" s="188"/>
      <c r="G124" s="188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1" t="s">
        <v>20</v>
      </c>
      <c r="B127" s="191">
        <v>2017</v>
      </c>
      <c r="C127" s="191">
        <v>2018</v>
      </c>
      <c r="D127" s="191" t="s">
        <v>29</v>
      </c>
      <c r="E127" s="191"/>
      <c r="F127" s="191" t="s">
        <v>62</v>
      </c>
      <c r="G127" s="191"/>
    </row>
    <row r="128" spans="1:7" ht="18.75" hidden="1" customHeight="1" x14ac:dyDescent="0.2">
      <c r="A128" s="191"/>
      <c r="B128" s="191"/>
      <c r="C128" s="191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7" t="s">
        <v>42</v>
      </c>
      <c r="B161" s="187"/>
      <c r="C161" s="187"/>
      <c r="D161" s="187"/>
      <c r="E161" s="187"/>
      <c r="F161" s="187"/>
      <c r="G161" s="187"/>
    </row>
    <row r="162" spans="1:7" hidden="1" x14ac:dyDescent="0.2">
      <c r="A162" s="188" t="s">
        <v>53</v>
      </c>
      <c r="B162" s="188"/>
      <c r="C162" s="188"/>
      <c r="D162" s="188"/>
      <c r="E162" s="188"/>
      <c r="F162" s="188"/>
      <c r="G162" s="188"/>
    </row>
    <row r="163" spans="1:7" hidden="1" x14ac:dyDescent="0.2">
      <c r="A163" s="188" t="s">
        <v>137</v>
      </c>
      <c r="B163" s="188"/>
      <c r="C163" s="188"/>
      <c r="D163" s="188"/>
      <c r="E163" s="188"/>
      <c r="F163" s="188"/>
      <c r="G163" s="188"/>
    </row>
    <row r="164" spans="1:7" hidden="1" x14ac:dyDescent="0.2">
      <c r="A164" s="188" t="s">
        <v>114</v>
      </c>
      <c r="B164" s="188"/>
      <c r="C164" s="188"/>
      <c r="D164" s="188"/>
      <c r="E164" s="188"/>
      <c r="F164" s="188"/>
      <c r="G164" s="188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1" t="s">
        <v>20</v>
      </c>
      <c r="B167" s="191">
        <v>2017</v>
      </c>
      <c r="C167" s="191">
        <v>2018</v>
      </c>
      <c r="D167" s="191" t="s">
        <v>29</v>
      </c>
      <c r="E167" s="191"/>
      <c r="F167" s="191" t="s">
        <v>62</v>
      </c>
      <c r="G167" s="191"/>
    </row>
    <row r="168" spans="1:7" ht="17.25" hidden="1" customHeight="1" x14ac:dyDescent="0.2">
      <c r="A168" s="191"/>
      <c r="B168" s="191"/>
      <c r="C168" s="191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7" t="s">
        <v>42</v>
      </c>
      <c r="B201" s="187"/>
      <c r="C201" s="187"/>
      <c r="D201" s="187"/>
      <c r="E201" s="187"/>
      <c r="F201" s="187"/>
      <c r="G201" s="187"/>
    </row>
    <row r="202" spans="1:8" hidden="1" x14ac:dyDescent="0.2">
      <c r="A202" s="188" t="s">
        <v>53</v>
      </c>
      <c r="B202" s="188"/>
      <c r="C202" s="188"/>
      <c r="D202" s="188"/>
      <c r="E202" s="188"/>
      <c r="F202" s="188"/>
      <c r="G202" s="188"/>
    </row>
    <row r="203" spans="1:8" hidden="1" x14ac:dyDescent="0.2">
      <c r="A203" s="188" t="s">
        <v>138</v>
      </c>
      <c r="B203" s="188"/>
      <c r="C203" s="188"/>
      <c r="D203" s="188"/>
      <c r="E203" s="188"/>
      <c r="F203" s="188"/>
      <c r="G203" s="188"/>
    </row>
    <row r="204" spans="1:8" hidden="1" x14ac:dyDescent="0.2">
      <c r="A204" s="188" t="s">
        <v>114</v>
      </c>
      <c r="B204" s="188"/>
      <c r="C204" s="188"/>
      <c r="D204" s="188"/>
      <c r="E204" s="188"/>
      <c r="F204" s="188"/>
      <c r="G204" s="188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1" t="s">
        <v>20</v>
      </c>
      <c r="B207" s="191">
        <v>2017</v>
      </c>
      <c r="C207" s="191">
        <v>2018</v>
      </c>
      <c r="D207" s="191" t="s">
        <v>29</v>
      </c>
      <c r="E207" s="191"/>
      <c r="F207" s="191" t="s">
        <v>62</v>
      </c>
      <c r="G207" s="191"/>
    </row>
    <row r="208" spans="1:8" ht="19.5" hidden="1" customHeight="1" x14ac:dyDescent="0.2">
      <c r="A208" s="191"/>
      <c r="B208" s="191"/>
      <c r="C208" s="191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>
        <v>20822127.909999996</v>
      </c>
      <c r="C209" s="129">
        <f>'P.N.C. x Comp. x Ramos'!D335</f>
        <v>27896800.020000003</v>
      </c>
      <c r="D209" s="129">
        <f>(C209-B209)</f>
        <v>7074672.1100000069</v>
      </c>
      <c r="E209" s="130">
        <f>(D209/B209*100)</f>
        <v>33.976700847190259</v>
      </c>
      <c r="F209" s="131">
        <f>(B209/B223*100)</f>
        <v>0.4634699331089378</v>
      </c>
      <c r="G209" s="131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20">
        <v>50199042.920000017</v>
      </c>
      <c r="C216" s="129">
        <f>'P.N.C. x Comp. x Ramos'!J335</f>
        <v>54905734.590000004</v>
      </c>
      <c r="D216" s="129">
        <f t="shared" si="11"/>
        <v>4706691.6699999869</v>
      </c>
      <c r="E216" s="130">
        <f t="shared" si="12"/>
        <v>9.3760585784490598</v>
      </c>
      <c r="F216" s="131">
        <f>(B216/B223*100)</f>
        <v>1.1173568409927761</v>
      </c>
      <c r="G216" s="131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20">
        <v>1223047415.3999996</v>
      </c>
      <c r="C217" s="129">
        <f>'P.N.C. x Comp. x Ramos'!K335</f>
        <v>1275937830.0600002</v>
      </c>
      <c r="D217" s="129">
        <f t="shared" si="11"/>
        <v>52890414.660000563</v>
      </c>
      <c r="E217" s="130">
        <f>(D217/B217*100)</f>
        <v>4.3244778570340765</v>
      </c>
      <c r="F217" s="131">
        <f>(B217/B223*100)</f>
        <v>27.223236081085879</v>
      </c>
      <c r="G217" s="131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7" t="s">
        <v>42</v>
      </c>
      <c r="B240" s="187"/>
      <c r="C240" s="187"/>
      <c r="D240" s="187"/>
      <c r="E240" s="187"/>
      <c r="F240" s="187"/>
      <c r="G240" s="187"/>
    </row>
    <row r="241" spans="1:7" hidden="1" x14ac:dyDescent="0.2">
      <c r="A241" s="188" t="s">
        <v>53</v>
      </c>
      <c r="B241" s="188"/>
      <c r="C241" s="188"/>
      <c r="D241" s="188"/>
      <c r="E241" s="188"/>
      <c r="F241" s="188"/>
      <c r="G241" s="188"/>
    </row>
    <row r="242" spans="1:7" hidden="1" x14ac:dyDescent="0.2">
      <c r="A242" s="188" t="s">
        <v>139</v>
      </c>
      <c r="B242" s="188"/>
      <c r="C242" s="188"/>
      <c r="D242" s="188"/>
      <c r="E242" s="188"/>
      <c r="F242" s="188"/>
      <c r="G242" s="188"/>
    </row>
    <row r="243" spans="1:7" hidden="1" x14ac:dyDescent="0.2">
      <c r="A243" s="188" t="s">
        <v>114</v>
      </c>
      <c r="B243" s="188"/>
      <c r="C243" s="188"/>
      <c r="D243" s="188"/>
      <c r="E243" s="188"/>
      <c r="F243" s="188"/>
      <c r="G243" s="188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1" t="s">
        <v>20</v>
      </c>
      <c r="B246" s="191">
        <v>2017</v>
      </c>
      <c r="C246" s="191">
        <v>2018</v>
      </c>
      <c r="D246" s="191" t="s">
        <v>29</v>
      </c>
      <c r="E246" s="191"/>
      <c r="F246" s="191" t="s">
        <v>62</v>
      </c>
      <c r="G246" s="191"/>
    </row>
    <row r="247" spans="1:7" ht="19.5" hidden="1" customHeight="1" x14ac:dyDescent="0.2">
      <c r="A247" s="191"/>
      <c r="B247" s="191"/>
      <c r="C247" s="191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2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2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3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2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2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2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2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2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2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2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2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2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3">
        <f>SUM(G251:G259)</f>
        <v>84.425218076941405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4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7" t="s">
        <v>42</v>
      </c>
      <c r="B279" s="187"/>
      <c r="C279" s="187"/>
      <c r="D279" s="187"/>
      <c r="E279" s="187"/>
      <c r="F279" s="187"/>
      <c r="G279" s="187"/>
    </row>
    <row r="280" spans="1:7" hidden="1" x14ac:dyDescent="0.2">
      <c r="A280" s="188" t="s">
        <v>53</v>
      </c>
      <c r="B280" s="188"/>
      <c r="C280" s="188"/>
      <c r="D280" s="188"/>
      <c r="E280" s="188"/>
      <c r="F280" s="188"/>
      <c r="G280" s="188"/>
    </row>
    <row r="281" spans="1:7" hidden="1" x14ac:dyDescent="0.2">
      <c r="A281" s="188" t="s">
        <v>140</v>
      </c>
      <c r="B281" s="188"/>
      <c r="C281" s="188"/>
      <c r="D281" s="188"/>
      <c r="E281" s="188"/>
      <c r="F281" s="188"/>
      <c r="G281" s="188"/>
    </row>
    <row r="282" spans="1:7" hidden="1" x14ac:dyDescent="0.2">
      <c r="A282" s="188" t="s">
        <v>114</v>
      </c>
      <c r="B282" s="188"/>
      <c r="C282" s="188"/>
      <c r="D282" s="188"/>
      <c r="E282" s="188"/>
      <c r="F282" s="188"/>
      <c r="G282" s="188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1" t="s">
        <v>20</v>
      </c>
      <c r="B285" s="191">
        <v>2017</v>
      </c>
      <c r="C285" s="191">
        <v>2018</v>
      </c>
      <c r="D285" s="191" t="s">
        <v>29</v>
      </c>
      <c r="E285" s="191"/>
      <c r="F285" s="191" t="s">
        <v>62</v>
      </c>
      <c r="G285" s="191"/>
    </row>
    <row r="286" spans="1:7" ht="18.75" hidden="1" customHeight="1" x14ac:dyDescent="0.2">
      <c r="A286" s="191"/>
      <c r="B286" s="191"/>
      <c r="C286" s="191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>
        <v>16688034.329999996</v>
      </c>
      <c r="C287" s="129">
        <f>'P.N.C. x Comp. x Ramos'!D466</f>
        <v>29961106.5</v>
      </c>
      <c r="D287" s="129">
        <f>(C287-B287)</f>
        <v>13273072.170000004</v>
      </c>
      <c r="E287" s="130">
        <f>(D287/B287*100)</f>
        <v>79.536462518770506</v>
      </c>
      <c r="F287" s="131">
        <f>(B287/B301*100)</f>
        <v>0.39881016916277934</v>
      </c>
      <c r="G287" s="131">
        <f>(C287/C301*100)</f>
        <v>0.59386270514091344</v>
      </c>
    </row>
    <row r="288" spans="1:7" ht="15.95" hidden="1" customHeight="1" x14ac:dyDescent="0.2">
      <c r="A288" s="59" t="s">
        <v>13</v>
      </c>
      <c r="B288" s="129">
        <v>695773588.73000026</v>
      </c>
      <c r="C288" s="129">
        <f>'P.N.C. x Comp. x Ramos'!E466</f>
        <v>772331156.6700002</v>
      </c>
      <c r="D288" s="129">
        <f t="shared" ref="D288:D299" si="15">(C288-B288)</f>
        <v>76557567.939999938</v>
      </c>
      <c r="E288" s="130">
        <f t="shared" ref="E288:E294" si="16">(D288/B288*100)</f>
        <v>11.003229955845397</v>
      </c>
      <c r="F288" s="131">
        <f>(B288/B301*100)</f>
        <v>16.627577408657302</v>
      </c>
      <c r="G288" s="131">
        <f>(C288/C301*100)</f>
        <v>15.308468996786115</v>
      </c>
    </row>
    <row r="289" spans="1:7" ht="15.95" hidden="1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hidden="1" customHeight="1" x14ac:dyDescent="0.2">
      <c r="A290" s="59" t="s">
        <v>14</v>
      </c>
      <c r="B290" s="129">
        <v>933905325.88999999</v>
      </c>
      <c r="C290" s="129">
        <f>'P.N.C. x Comp. x Ramos'!F466</f>
        <v>1249668924.4999998</v>
      </c>
      <c r="D290" s="129">
        <f t="shared" si="15"/>
        <v>315763598.60999978</v>
      </c>
      <c r="E290" s="130">
        <f t="shared" si="16"/>
        <v>33.811093036553899</v>
      </c>
      <c r="F290" s="131">
        <f>(B290/B301*100)</f>
        <v>22.318442881595598</v>
      </c>
      <c r="G290" s="131">
        <f>(C290/C301*100)</f>
        <v>24.769838458205999</v>
      </c>
    </row>
    <row r="291" spans="1:7" ht="15.95" hidden="1" customHeight="1" x14ac:dyDescent="0.2">
      <c r="A291" s="59" t="s">
        <v>15</v>
      </c>
      <c r="B291" s="129">
        <v>47513757.399999999</v>
      </c>
      <c r="C291" s="129">
        <f>'P.N.C. x Comp. x Ramos'!G466</f>
        <v>48258171.170000009</v>
      </c>
      <c r="D291" s="129">
        <f t="shared" si="15"/>
        <v>744413.77000001073</v>
      </c>
      <c r="E291" s="130">
        <f t="shared" si="16"/>
        <v>1.566733112123881</v>
      </c>
      <c r="F291" s="131">
        <f>(B291/B301*100)</f>
        <v>1.1354824212093564</v>
      </c>
      <c r="G291" s="131">
        <f>(C291/C301*100)</f>
        <v>0.9565310305268413</v>
      </c>
    </row>
    <row r="292" spans="1:7" ht="15.95" hidden="1" customHeight="1" x14ac:dyDescent="0.2">
      <c r="A292" s="59" t="s">
        <v>27</v>
      </c>
      <c r="B292" s="129">
        <v>1023314351.61</v>
      </c>
      <c r="C292" s="129">
        <f>'P.N.C. x Comp. x Ramos'!H466</f>
        <v>1196910638.1499994</v>
      </c>
      <c r="D292" s="129">
        <f t="shared" si="15"/>
        <v>173596286.53999937</v>
      </c>
      <c r="E292" s="130">
        <f t="shared" si="16"/>
        <v>16.964121168326919</v>
      </c>
      <c r="F292" s="131">
        <f>(B292/B301*100)</f>
        <v>24.455137231988424</v>
      </c>
      <c r="G292" s="131">
        <f>(C292/C301*100)</f>
        <v>23.724110101998257</v>
      </c>
    </row>
    <row r="293" spans="1:7" ht="15.95" hidden="1" customHeight="1" x14ac:dyDescent="0.2">
      <c r="A293" s="59" t="s">
        <v>35</v>
      </c>
      <c r="B293" s="129">
        <v>16284517.379999999</v>
      </c>
      <c r="C293" s="129">
        <f>'P.N.C. x Comp. x Ramos'!I466</f>
        <v>18211349.43</v>
      </c>
      <c r="D293" s="129">
        <f t="shared" si="15"/>
        <v>1926832.0500000007</v>
      </c>
      <c r="E293" s="130">
        <f t="shared" si="16"/>
        <v>11.832294473562108</v>
      </c>
      <c r="F293" s="131">
        <f>(B293/B301*100)</f>
        <v>0.38916693258336676</v>
      </c>
      <c r="G293" s="131">
        <f>(C293/C301*100)</f>
        <v>0.36096935327693025</v>
      </c>
    </row>
    <row r="294" spans="1:7" ht="15.95" hidden="1" customHeight="1" x14ac:dyDescent="0.2">
      <c r="A294" s="59" t="s">
        <v>16</v>
      </c>
      <c r="B294" s="129">
        <v>66109281.049999982</v>
      </c>
      <c r="C294" s="129">
        <f>'P.N.C. x Comp. x Ramos'!J466</f>
        <v>57091558.720000006</v>
      </c>
      <c r="D294" s="129">
        <f t="shared" si="15"/>
        <v>-9017722.3299999759</v>
      </c>
      <c r="E294" s="130">
        <f t="shared" si="16"/>
        <v>-13.640629858279146</v>
      </c>
      <c r="F294" s="131">
        <f>(B294/B301*100)</f>
        <v>1.5798777158184465</v>
      </c>
      <c r="G294" s="131">
        <f>(C294/C301*100)</f>
        <v>1.1316186704309636</v>
      </c>
    </row>
    <row r="295" spans="1:7" ht="15.95" hidden="1" customHeight="1" x14ac:dyDescent="0.2">
      <c r="A295" s="59" t="s">
        <v>36</v>
      </c>
      <c r="B295" s="129">
        <v>1065759726.13</v>
      </c>
      <c r="C295" s="129">
        <f>'P.N.C. x Comp. x Ramos'!K466</f>
        <v>1241340024.8600001</v>
      </c>
      <c r="D295" s="129">
        <f t="shared" si="15"/>
        <v>175580298.73000014</v>
      </c>
      <c r="E295" s="130">
        <f>(D295/B295*100)</f>
        <v>16.474660697450965</v>
      </c>
      <c r="F295" s="131">
        <f>(B295/B301*100)</f>
        <v>25.469495583473112</v>
      </c>
      <c r="G295" s="131">
        <f>(C295/C301*100)</f>
        <v>24.604750334005466</v>
      </c>
    </row>
    <row r="296" spans="1:7" ht="15.95" hidden="1" customHeight="1" x14ac:dyDescent="0.2">
      <c r="A296" s="59" t="s">
        <v>34</v>
      </c>
      <c r="B296" s="129">
        <v>58582172.950000003</v>
      </c>
      <c r="C296" s="129">
        <f>'P.N.C. x Comp. x Ramos'!L466</f>
        <v>87546895.430000007</v>
      </c>
      <c r="D296" s="129">
        <f t="shared" si="15"/>
        <v>28964722.480000004</v>
      </c>
      <c r="E296" s="130">
        <f>(D296/B296*100)</f>
        <v>49.442895374880422</v>
      </c>
      <c r="F296" s="131">
        <f>(B296/B301*100)</f>
        <v>1.3999951008078193</v>
      </c>
      <c r="G296" s="131">
        <f>(C296/C301*100)</f>
        <v>1.7352775721667177</v>
      </c>
    </row>
    <row r="297" spans="1:7" ht="15.95" hidden="1" customHeight="1" x14ac:dyDescent="0.2">
      <c r="A297" s="59" t="s">
        <v>17</v>
      </c>
      <c r="B297" s="129">
        <v>79684135.75999999</v>
      </c>
      <c r="C297" s="129">
        <f>'P.N.C. x Comp. x Ramos'!M466</f>
        <v>73580398.129999995</v>
      </c>
      <c r="D297" s="129">
        <f t="shared" si="15"/>
        <v>-6103737.6299999952</v>
      </c>
      <c r="E297" s="130">
        <f>(D297/B297*100)</f>
        <v>-7.659915705660401</v>
      </c>
      <c r="F297" s="131">
        <f>(B297/B301*100)</f>
        <v>1.9042892070821544</v>
      </c>
      <c r="G297" s="131">
        <f>(C297/C301*100)</f>
        <v>1.4584459448728038</v>
      </c>
    </row>
    <row r="298" spans="1:7" ht="15.95" hidden="1" customHeight="1" x14ac:dyDescent="0.2">
      <c r="A298" s="59" t="s">
        <v>18</v>
      </c>
      <c r="B298" s="129">
        <v>180840676.94999996</v>
      </c>
      <c r="C298" s="129">
        <f>'P.N.C. x Comp. x Ramos'!N466</f>
        <v>270223209.9600001</v>
      </c>
      <c r="D298" s="129">
        <f t="shared" si="15"/>
        <v>89382533.010000139</v>
      </c>
      <c r="E298" s="130">
        <f>(D298/B298*100)</f>
        <v>49.426121665488573</v>
      </c>
      <c r="F298" s="131">
        <f>(B298/B301*100)</f>
        <v>4.3217253476216344</v>
      </c>
      <c r="G298" s="131">
        <f>(C298/C301*100)</f>
        <v>5.3561268325889992</v>
      </c>
    </row>
    <row r="299" spans="1:7" ht="15.95" hidden="1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7" t="s">
        <v>42</v>
      </c>
      <c r="B318" s="187"/>
      <c r="C318" s="187"/>
      <c r="D318" s="187"/>
      <c r="E318" s="187"/>
      <c r="F318" s="187"/>
      <c r="G318" s="187"/>
    </row>
    <row r="319" spans="1:7" hidden="1" x14ac:dyDescent="0.2">
      <c r="A319" s="188" t="s">
        <v>53</v>
      </c>
      <c r="B319" s="188"/>
      <c r="C319" s="188"/>
      <c r="D319" s="188"/>
      <c r="E319" s="188"/>
      <c r="F319" s="188"/>
      <c r="G319" s="188"/>
    </row>
    <row r="320" spans="1:7" hidden="1" x14ac:dyDescent="0.2">
      <c r="A320" s="188" t="s">
        <v>141</v>
      </c>
      <c r="B320" s="188"/>
      <c r="C320" s="188"/>
      <c r="D320" s="188"/>
      <c r="E320" s="188"/>
      <c r="F320" s="188"/>
      <c r="G320" s="188"/>
    </row>
    <row r="321" spans="1:8" hidden="1" x14ac:dyDescent="0.2">
      <c r="A321" s="188" t="s">
        <v>114</v>
      </c>
      <c r="B321" s="188"/>
      <c r="C321" s="188"/>
      <c r="D321" s="188"/>
      <c r="E321" s="188"/>
      <c r="F321" s="188"/>
      <c r="G321" s="188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1" t="s">
        <v>20</v>
      </c>
      <c r="B324" s="191">
        <v>2017</v>
      </c>
      <c r="C324" s="191">
        <v>2018</v>
      </c>
      <c r="D324" s="191" t="s">
        <v>29</v>
      </c>
      <c r="E324" s="191"/>
      <c r="F324" s="191" t="s">
        <v>62</v>
      </c>
      <c r="G324" s="191"/>
    </row>
    <row r="325" spans="1:8" ht="17.25" hidden="1" customHeight="1" x14ac:dyDescent="0.2">
      <c r="A325" s="191"/>
      <c r="B325" s="191"/>
      <c r="C325" s="191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>
        <v>17832541.259999998</v>
      </c>
      <c r="C326" s="129">
        <f>'P.N.C. x Comp. x Ramos'!D532</f>
        <v>21943948.479999997</v>
      </c>
      <c r="D326" s="129">
        <f>(C326-B326)</f>
        <v>4111407.2199999988</v>
      </c>
      <c r="E326" s="130">
        <f>(D326/B326*100)</f>
        <v>23.055643949201212</v>
      </c>
      <c r="F326" s="131">
        <f>(B326/B340*100)</f>
        <v>0.4226844877714665</v>
      </c>
      <c r="G326" s="131">
        <f>(C326/C340*100)</f>
        <v>0.42396941264634896</v>
      </c>
    </row>
    <row r="327" spans="1:8" ht="15.95" hidden="1" customHeight="1" x14ac:dyDescent="0.2">
      <c r="A327" s="59" t="s">
        <v>13</v>
      </c>
      <c r="B327" s="48">
        <v>711233509.07000005</v>
      </c>
      <c r="C327" s="129">
        <f>'P.N.C. x Comp. x Ramos'!E532</f>
        <v>787307919.60000002</v>
      </c>
      <c r="D327" s="129">
        <f t="shared" ref="D327:D338" si="17">(C327-B327)</f>
        <v>76074410.529999971</v>
      </c>
      <c r="E327" s="130">
        <f t="shared" ref="E327:E333" si="18">(D327/B327*100)</f>
        <v>10.696122941321185</v>
      </c>
      <c r="F327" s="131">
        <f>(B327/B340*100)</f>
        <v>16.858358384482759</v>
      </c>
      <c r="G327" s="131">
        <f>(C327/C340*100)</f>
        <v>15.211231312762861</v>
      </c>
    </row>
    <row r="328" spans="1:8" ht="15.95" hidden="1" customHeight="1" x14ac:dyDescent="0.2">
      <c r="A328" s="62" t="s">
        <v>30</v>
      </c>
      <c r="B328" s="63">
        <v>729066050.33000004</v>
      </c>
      <c r="C328" s="63">
        <f>(C326+C327)</f>
        <v>809251868.08000004</v>
      </c>
      <c r="D328" s="63">
        <f t="shared" si="17"/>
        <v>80185817.75</v>
      </c>
      <c r="E328" s="64">
        <f t="shared" si="18"/>
        <v>10.998429801210079</v>
      </c>
      <c r="F328" s="65">
        <f>(F326+F327)</f>
        <v>17.281042872254226</v>
      </c>
      <c r="G328" s="65">
        <f>(G326+G327)</f>
        <v>15.635200725409209</v>
      </c>
    </row>
    <row r="329" spans="1:8" ht="15.95" hidden="1" customHeight="1" x14ac:dyDescent="0.2">
      <c r="A329" s="59" t="s">
        <v>14</v>
      </c>
      <c r="B329" s="129">
        <v>937931731.80000019</v>
      </c>
      <c r="C329" s="129">
        <f>'P.N.C. x Comp. x Ramos'!F532</f>
        <v>1478944291.8099999</v>
      </c>
      <c r="D329" s="129">
        <f t="shared" si="17"/>
        <v>541012560.00999975</v>
      </c>
      <c r="E329" s="130">
        <f t="shared" si="18"/>
        <v>57.681443293504273</v>
      </c>
      <c r="F329" s="131">
        <f>(B329/B340*100)</f>
        <v>22.231783335881524</v>
      </c>
      <c r="G329" s="131">
        <f>(C329/C340*100)</f>
        <v>28.574034582100712</v>
      </c>
    </row>
    <row r="330" spans="1:8" ht="15.95" hidden="1" customHeight="1" x14ac:dyDescent="0.2">
      <c r="A330" s="59" t="s">
        <v>15</v>
      </c>
      <c r="B330" s="129">
        <v>45883452.960000008</v>
      </c>
      <c r="C330" s="129">
        <f>'P.N.C. x Comp. x Ramos'!G532</f>
        <v>55429386.590000004</v>
      </c>
      <c r="D330" s="129">
        <f t="shared" si="17"/>
        <v>9545933.6299999952</v>
      </c>
      <c r="E330" s="130">
        <f t="shared" si="18"/>
        <v>20.804741173951946</v>
      </c>
      <c r="F330" s="131">
        <f>(B330/B340*100)</f>
        <v>1.0875748738676287</v>
      </c>
      <c r="G330" s="131">
        <f>(C330/C340*100)</f>
        <v>1.0709268889018881</v>
      </c>
      <c r="H330" t="s">
        <v>63</v>
      </c>
    </row>
    <row r="331" spans="1:8" ht="15.95" hidden="1" customHeight="1" x14ac:dyDescent="0.2">
      <c r="A331" s="59" t="s">
        <v>27</v>
      </c>
      <c r="B331" s="129">
        <v>944261143.49000025</v>
      </c>
      <c r="C331" s="129">
        <f>'P.N.C. x Comp. x Ramos'!H532</f>
        <v>1096258241.03</v>
      </c>
      <c r="D331" s="129">
        <f t="shared" si="17"/>
        <v>151997097.53999972</v>
      </c>
      <c r="E331" s="130">
        <f t="shared" si="18"/>
        <v>16.096934474950082</v>
      </c>
      <c r="F331" s="131">
        <f>(B331/B340*100)</f>
        <v>22.381809296796217</v>
      </c>
      <c r="G331" s="131">
        <f>(C331/C340*100)</f>
        <v>21.18032508970823</v>
      </c>
    </row>
    <row r="332" spans="1:8" ht="15.95" hidden="1" customHeight="1" x14ac:dyDescent="0.2">
      <c r="A332" s="59" t="s">
        <v>35</v>
      </c>
      <c r="B332" s="129">
        <v>78822486.420000002</v>
      </c>
      <c r="C332" s="136">
        <f>'P.N.C. x Comp. x Ramos'!I532</f>
        <v>19649178.850000001</v>
      </c>
      <c r="D332" s="129">
        <f t="shared" si="17"/>
        <v>-59173307.57</v>
      </c>
      <c r="E332" s="130">
        <f t="shared" si="18"/>
        <v>-75.071607427732289</v>
      </c>
      <c r="F332" s="131">
        <f>(B332/B340*100)</f>
        <v>1.8683283448806154</v>
      </c>
      <c r="G332" s="131">
        <f>(C332/C340*100)</f>
        <v>0.37963317420336762</v>
      </c>
    </row>
    <row r="333" spans="1:8" ht="15.95" hidden="1" customHeight="1" x14ac:dyDescent="0.2">
      <c r="A333" s="59" t="s">
        <v>16</v>
      </c>
      <c r="B333" s="129">
        <v>56442532.640000001</v>
      </c>
      <c r="C333" s="129">
        <f>'P.N.C. x Comp. x Ramos'!J532</f>
        <v>68051056.949999988</v>
      </c>
      <c r="D333" s="129">
        <f t="shared" si="17"/>
        <v>11608524.309999987</v>
      </c>
      <c r="E333" s="130">
        <f t="shared" si="18"/>
        <v>20.566979841321288</v>
      </c>
      <c r="F333" s="131">
        <f>(B333/B340*100)</f>
        <v>1.3378565987662649</v>
      </c>
      <c r="G333" s="131">
        <f>(C333/C340*100)</f>
        <v>1.3147846510554122</v>
      </c>
    </row>
    <row r="334" spans="1:8" ht="15.95" hidden="1" customHeight="1" x14ac:dyDescent="0.2">
      <c r="A334" s="59" t="s">
        <v>36</v>
      </c>
      <c r="B334" s="129">
        <v>1119139338.7799997</v>
      </c>
      <c r="C334" s="129">
        <f>'P.N.C. x Comp. x Ramos'!K532</f>
        <v>1289712438.3599997</v>
      </c>
      <c r="D334" s="129">
        <f t="shared" si="17"/>
        <v>170573099.57999992</v>
      </c>
      <c r="E334" s="130">
        <f>(D334/B334*100)</f>
        <v>15.241453290878479</v>
      </c>
      <c r="F334" s="131">
        <f>(B334/B340*100)</f>
        <v>26.526944828564609</v>
      </c>
      <c r="G334" s="131">
        <f>(C334/C340*100)</f>
        <v>24.917968863832279</v>
      </c>
    </row>
    <row r="335" spans="1:8" ht="15.95" hidden="1" customHeight="1" x14ac:dyDescent="0.2">
      <c r="A335" s="59" t="s">
        <v>34</v>
      </c>
      <c r="B335" s="129">
        <v>25559284.739999998</v>
      </c>
      <c r="C335" s="129">
        <f>'P.N.C. x Comp. x Ramos'!L532</f>
        <v>19055289.41</v>
      </c>
      <c r="D335" s="129">
        <f t="shared" si="17"/>
        <v>-6503995.3299999982</v>
      </c>
      <c r="E335" s="130">
        <f>(D335/B335*100)</f>
        <v>-25.446703208487353</v>
      </c>
      <c r="F335" s="131">
        <f>(B335/B340*100)</f>
        <v>0.60583138547758297</v>
      </c>
      <c r="G335" s="131">
        <f>(C335/C340*100)</f>
        <v>0.36815889657811912</v>
      </c>
    </row>
    <row r="336" spans="1:8" ht="15.95" hidden="1" customHeight="1" x14ac:dyDescent="0.2">
      <c r="A336" s="59" t="s">
        <v>17</v>
      </c>
      <c r="B336" s="129">
        <v>58077708.589999989</v>
      </c>
      <c r="C336" s="129">
        <f>'P.N.C. x Comp. x Ramos'!M532</f>
        <v>100926869.77000004</v>
      </c>
      <c r="D336" s="129">
        <f t="shared" si="17"/>
        <v>42849161.180000052</v>
      </c>
      <c r="E336" s="130">
        <f>(D336/B336*100)</f>
        <v>73.779014737812787</v>
      </c>
      <c r="F336" s="131">
        <f>(B336/B340*100)</f>
        <v>1.3766151525116197</v>
      </c>
      <c r="G336" s="131">
        <f>(C336/C340*100)</f>
        <v>1.949963824223373</v>
      </c>
    </row>
    <row r="337" spans="1:7" ht="15.95" hidden="1" customHeight="1" x14ac:dyDescent="0.2">
      <c r="A337" s="59" t="s">
        <v>18</v>
      </c>
      <c r="B337" s="129">
        <v>223693890.76999995</v>
      </c>
      <c r="C337" s="129">
        <f>'P.N.C. x Comp. x Ramos'!N532</f>
        <v>238554310.83000001</v>
      </c>
      <c r="D337" s="129">
        <f t="shared" si="17"/>
        <v>14860420.060000062</v>
      </c>
      <c r="E337" s="130">
        <f>(D337/B337*100)</f>
        <v>6.6431944157471028</v>
      </c>
      <c r="F337" s="131">
        <f>(B337/B340*100)</f>
        <v>5.3022133109997256</v>
      </c>
      <c r="G337" s="131">
        <f>(C337/C340*100)</f>
        <v>4.6090033039874179</v>
      </c>
    </row>
    <row r="338" spans="1:7" ht="15.95" hidden="1" customHeight="1" x14ac:dyDescent="0.2">
      <c r="A338" s="62" t="s">
        <v>31</v>
      </c>
      <c r="B338" s="63">
        <v>3489811570.1900001</v>
      </c>
      <c r="C338" s="63">
        <f>SUM(C329:C337)</f>
        <v>4366581063.5999994</v>
      </c>
      <c r="D338" s="63">
        <f t="shared" si="17"/>
        <v>876769493.40999937</v>
      </c>
      <c r="E338" s="64">
        <f>(D338/B338*100)</f>
        <v>25.123691516738951</v>
      </c>
      <c r="F338" s="65">
        <f>SUM(F329:F337)</f>
        <v>82.718957127745796</v>
      </c>
      <c r="G338" s="65">
        <f>SUM(G329:G337)</f>
        <v>84.364799274590808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4218877620.52</v>
      </c>
      <c r="C340" s="66">
        <f>(C328+C338)</f>
        <v>5175832931.6799994</v>
      </c>
      <c r="D340" s="66">
        <f>(C340-B340)</f>
        <v>956955311.15999937</v>
      </c>
      <c r="E340" s="57">
        <f>(D340/B340*100)</f>
        <v>22.682698983860295</v>
      </c>
      <c r="F340" s="67">
        <f>(F328+F338)</f>
        <v>100.00000000000003</v>
      </c>
      <c r="G340" s="67">
        <f>(G328+G338)</f>
        <v>100.00000000000001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7" t="s">
        <v>42</v>
      </c>
      <c r="B358" s="187"/>
      <c r="C358" s="187"/>
      <c r="D358" s="187"/>
      <c r="E358" s="187"/>
      <c r="F358" s="187"/>
      <c r="G358" s="187"/>
    </row>
    <row r="359" spans="1:7" hidden="1" x14ac:dyDescent="0.2">
      <c r="A359" s="188" t="s">
        <v>53</v>
      </c>
      <c r="B359" s="188"/>
      <c r="C359" s="188"/>
      <c r="D359" s="188"/>
      <c r="E359" s="188"/>
      <c r="F359" s="188"/>
      <c r="G359" s="188"/>
    </row>
    <row r="360" spans="1:7" hidden="1" x14ac:dyDescent="0.2">
      <c r="A360" s="188" t="s">
        <v>142</v>
      </c>
      <c r="B360" s="188"/>
      <c r="C360" s="188"/>
      <c r="D360" s="188"/>
      <c r="E360" s="188"/>
      <c r="F360" s="188"/>
      <c r="G360" s="188"/>
    </row>
    <row r="361" spans="1:7" hidden="1" x14ac:dyDescent="0.2">
      <c r="A361" s="188" t="s">
        <v>114</v>
      </c>
      <c r="B361" s="188"/>
      <c r="C361" s="188"/>
      <c r="D361" s="188"/>
      <c r="E361" s="188"/>
      <c r="F361" s="188"/>
      <c r="G361" s="188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1" t="s">
        <v>20</v>
      </c>
      <c r="B364" s="191">
        <v>2017</v>
      </c>
      <c r="C364" s="191">
        <v>2018</v>
      </c>
      <c r="D364" s="191" t="s">
        <v>29</v>
      </c>
      <c r="E364" s="191"/>
      <c r="F364" s="191" t="s">
        <v>62</v>
      </c>
      <c r="G364" s="191"/>
    </row>
    <row r="365" spans="1:7" ht="19.5" hidden="1" customHeight="1" x14ac:dyDescent="0.2">
      <c r="A365" s="191"/>
      <c r="B365" s="191"/>
      <c r="C365" s="191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>
        <v>18646985.870000005</v>
      </c>
      <c r="C366" s="48">
        <f>'P.N.C. x Comp. x Ramos'!D598</f>
        <v>25850830.050000001</v>
      </c>
      <c r="D366" s="48">
        <f>(C366-B366)</f>
        <v>7203844.179999996</v>
      </c>
      <c r="E366" s="60">
        <f>(D366/B366*100)</f>
        <v>38.632754002295997</v>
      </c>
      <c r="F366" s="61">
        <f>(B366/B380*100)</f>
        <v>0.43627686080036288</v>
      </c>
      <c r="G366" s="61">
        <f>(C366/C380*100)</f>
        <v>0.53488528038278893</v>
      </c>
    </row>
    <row r="367" spans="1:7" ht="15.95" hidden="1" customHeight="1" x14ac:dyDescent="0.2">
      <c r="A367" s="51" t="s">
        <v>13</v>
      </c>
      <c r="B367" s="48">
        <v>691288634.32000017</v>
      </c>
      <c r="C367" s="48">
        <f>'P.N.C. x Comp. x Ramos'!E598</f>
        <v>764315910.42000008</v>
      </c>
      <c r="D367" s="48">
        <f t="shared" ref="D367:D378" si="19">(C367-B367)</f>
        <v>73027276.099999905</v>
      </c>
      <c r="E367" s="60">
        <f t="shared" ref="E367:E373" si="20">(D367/B367*100)</f>
        <v>10.563934147685595</v>
      </c>
      <c r="F367" s="61">
        <f>(B367/B380*100)</f>
        <v>16.173832993208549</v>
      </c>
      <c r="G367" s="61">
        <f>(C367/C380*100)</f>
        <v>15.814630681308756</v>
      </c>
    </row>
    <row r="368" spans="1:7" ht="15.95" hidden="1" customHeight="1" x14ac:dyDescent="0.2">
      <c r="A368" s="62" t="s">
        <v>30</v>
      </c>
      <c r="B368" s="63">
        <v>709935620.19000018</v>
      </c>
      <c r="C368" s="63">
        <f>(C366+C367)</f>
        <v>790166740.47000003</v>
      </c>
      <c r="D368" s="63">
        <f t="shared" si="19"/>
        <v>80231120.279999852</v>
      </c>
      <c r="E368" s="64">
        <f t="shared" si="20"/>
        <v>11.301182529554946</v>
      </c>
      <c r="F368" s="65">
        <f>(F366+F367)</f>
        <v>16.610109854008911</v>
      </c>
      <c r="G368" s="65">
        <f>(G366+G367)</f>
        <v>16.349515961691544</v>
      </c>
    </row>
    <row r="369" spans="1:7" ht="15.95" hidden="1" customHeight="1" x14ac:dyDescent="0.2">
      <c r="A369" s="59" t="s">
        <v>14</v>
      </c>
      <c r="B369" s="129">
        <v>988440255.49999988</v>
      </c>
      <c r="C369" s="129">
        <f>'P.N.C. x Comp. x Ramos'!F598</f>
        <v>1373312587.8500001</v>
      </c>
      <c r="D369" s="129">
        <f t="shared" si="19"/>
        <v>384872332.35000026</v>
      </c>
      <c r="E369" s="130">
        <f t="shared" si="20"/>
        <v>38.93733892447689</v>
      </c>
      <c r="F369" s="131">
        <f>(B369/B380*100)</f>
        <v>23.126183221495005</v>
      </c>
      <c r="G369" s="131">
        <f>(C369/C380*100)</f>
        <v>28.41551653020754</v>
      </c>
    </row>
    <row r="370" spans="1:7" ht="15.95" hidden="1" customHeight="1" x14ac:dyDescent="0.2">
      <c r="A370" s="59" t="s">
        <v>15</v>
      </c>
      <c r="B370" s="129">
        <v>52254896.310000002</v>
      </c>
      <c r="C370" s="129">
        <f>'P.N.C. x Comp. x Ramos'!G598</f>
        <v>52306630.340000004</v>
      </c>
      <c r="D370" s="129">
        <f t="shared" si="19"/>
        <v>51734.030000001192</v>
      </c>
      <c r="E370" s="130">
        <f t="shared" si="20"/>
        <v>9.9003220086958388E-2</v>
      </c>
      <c r="F370" s="131">
        <f>(B370/B380*100)</f>
        <v>1.2225891241893918</v>
      </c>
      <c r="G370" s="131">
        <f>(C370/C380*100)</f>
        <v>1.0822881347011057</v>
      </c>
    </row>
    <row r="371" spans="1:7" ht="15.95" hidden="1" customHeight="1" x14ac:dyDescent="0.2">
      <c r="A371" s="59" t="s">
        <v>27</v>
      </c>
      <c r="B371" s="129">
        <v>1123962091.4800003</v>
      </c>
      <c r="C371" s="129">
        <f>'P.N.C. x Comp. x Ramos'!H598</f>
        <v>1058463225.02</v>
      </c>
      <c r="D371" s="129">
        <f t="shared" si="19"/>
        <v>-65498866.460000277</v>
      </c>
      <c r="E371" s="130">
        <f t="shared" si="20"/>
        <v>-5.8274978272401778</v>
      </c>
      <c r="F371" s="131">
        <f>(B371/B380*100)</f>
        <v>26.296939159395883</v>
      </c>
      <c r="G371" s="131">
        <f>(C371/C380*100)</f>
        <v>21.900898261086734</v>
      </c>
    </row>
    <row r="372" spans="1:7" ht="15.95" hidden="1" customHeight="1" x14ac:dyDescent="0.2">
      <c r="A372" s="59" t="s">
        <v>35</v>
      </c>
      <c r="B372" s="129">
        <v>37732245.219999999</v>
      </c>
      <c r="C372" s="129">
        <f>'P.N.C. x Comp. x Ramos'!I598</f>
        <v>20411252.75</v>
      </c>
      <c r="D372" s="129">
        <f t="shared" si="19"/>
        <v>-17320992.469999999</v>
      </c>
      <c r="E372" s="130">
        <f t="shared" si="20"/>
        <v>-45.905014051003242</v>
      </c>
      <c r="F372" s="131">
        <f>(B372/B380*100)</f>
        <v>0.8828078494989009</v>
      </c>
      <c r="G372" s="131">
        <f>(C372/C380*100)</f>
        <v>0.42233377531905286</v>
      </c>
    </row>
    <row r="373" spans="1:7" ht="15.95" hidden="1" customHeight="1" x14ac:dyDescent="0.2">
      <c r="A373" s="59" t="s">
        <v>16</v>
      </c>
      <c r="B373" s="129">
        <v>50965333.06000001</v>
      </c>
      <c r="C373" s="129">
        <f>'P.N.C. x Comp. x Ramos'!J598</f>
        <v>78630552.519999996</v>
      </c>
      <c r="D373" s="129">
        <f t="shared" si="19"/>
        <v>27665219.459999986</v>
      </c>
      <c r="E373" s="130">
        <f t="shared" si="20"/>
        <v>54.282426502404149</v>
      </c>
      <c r="F373" s="131">
        <f>(B373/B380*100)</f>
        <v>1.1924176739380856</v>
      </c>
      <c r="G373" s="131">
        <f>(C373/C380*100)</f>
        <v>1.6269622696820836</v>
      </c>
    </row>
    <row r="374" spans="1:7" ht="15.95" hidden="1" customHeight="1" x14ac:dyDescent="0.2">
      <c r="A374" s="59" t="s">
        <v>36</v>
      </c>
      <c r="B374" s="129">
        <v>1037184383.4799999</v>
      </c>
      <c r="C374" s="129">
        <f>'P.N.C. x Comp. x Ramos'!K598</f>
        <v>1108513421.5599999</v>
      </c>
      <c r="D374" s="129">
        <f t="shared" si="19"/>
        <v>71329038.080000043</v>
      </c>
      <c r="E374" s="130">
        <f>(D374/B374*100)</f>
        <v>6.8771801056890371</v>
      </c>
      <c r="F374" s="131">
        <f>(B374/B380*100)</f>
        <v>24.26663215441231</v>
      </c>
      <c r="G374" s="131">
        <f>(C374/C380*100)</f>
        <v>22.936498021625624</v>
      </c>
    </row>
    <row r="375" spans="1:7" ht="15.95" hidden="1" customHeight="1" x14ac:dyDescent="0.2">
      <c r="A375" s="59" t="s">
        <v>34</v>
      </c>
      <c r="B375" s="129">
        <v>15453941.75</v>
      </c>
      <c r="C375" s="129">
        <f>'P.N.C. x Comp. x Ramos'!L598</f>
        <v>10784705.720000001</v>
      </c>
      <c r="D375" s="129">
        <f t="shared" si="19"/>
        <v>-4669236.0299999993</v>
      </c>
      <c r="E375" s="130">
        <f>(D375/B375*100)</f>
        <v>-30.213883975588296</v>
      </c>
      <c r="F375" s="131">
        <f>(B375/B380*100)</f>
        <v>0.3615703492610447</v>
      </c>
      <c r="G375" s="131">
        <f>(C375/C380*100)</f>
        <v>0.22314874732187054</v>
      </c>
    </row>
    <row r="376" spans="1:7" ht="15.95" hidden="1" customHeight="1" x14ac:dyDescent="0.2">
      <c r="A376" s="59" t="s">
        <v>17</v>
      </c>
      <c r="B376" s="129">
        <v>75355581.939999983</v>
      </c>
      <c r="C376" s="129">
        <f>'P.N.C. x Comp. x Ramos'!M598</f>
        <v>87047439.780000001</v>
      </c>
      <c r="D376" s="129">
        <f t="shared" si="19"/>
        <v>11691857.840000018</v>
      </c>
      <c r="E376" s="130">
        <f>(D376/B376*100)</f>
        <v>15.515582972087415</v>
      </c>
      <c r="F376" s="131">
        <f>(B376/B380*100)</f>
        <v>1.7630676057656982</v>
      </c>
      <c r="G376" s="131">
        <f>(C376/C380*100)</f>
        <v>1.8011179580413217</v>
      </c>
    </row>
    <row r="377" spans="1:7" ht="15.95" hidden="1" customHeight="1" x14ac:dyDescent="0.2">
      <c r="A377" s="59" t="s">
        <v>18</v>
      </c>
      <c r="B377" s="129">
        <v>182833200.14000002</v>
      </c>
      <c r="C377" s="129">
        <f>'P.N.C. x Comp. x Ramos'!N598</f>
        <v>253330623.69999993</v>
      </c>
      <c r="D377" s="129">
        <f t="shared" si="19"/>
        <v>70497423.559999913</v>
      </c>
      <c r="E377" s="130">
        <f>(D377/B377*100)</f>
        <v>38.558327210822895</v>
      </c>
      <c r="F377" s="131">
        <f>(B377/B380*100)</f>
        <v>4.2776830080347805</v>
      </c>
      <c r="G377" s="131">
        <f>(C377/C380*100)</f>
        <v>5.2417203403231243</v>
      </c>
    </row>
    <row r="378" spans="1:7" ht="15.95" hidden="1" customHeight="1" x14ac:dyDescent="0.2">
      <c r="A378" s="62" t="s">
        <v>31</v>
      </c>
      <c r="B378" s="63">
        <v>3564181928.8799996</v>
      </c>
      <c r="C378" s="63">
        <f>SUM(C369:C377)</f>
        <v>4042800439.2399998</v>
      </c>
      <c r="D378" s="63">
        <f t="shared" si="19"/>
        <v>478618510.36000013</v>
      </c>
      <c r="E378" s="64">
        <f>(D378/B378*100)</f>
        <v>13.428565654346386</v>
      </c>
      <c r="F378" s="65">
        <f>SUM(F369:F377)</f>
        <v>83.389890145991103</v>
      </c>
      <c r="G378" s="65">
        <f>SUM(G369:G377)</f>
        <v>83.650484038308448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4274117549.0699997</v>
      </c>
      <c r="C380" s="66">
        <f>(C368+C378)</f>
        <v>4832967179.71</v>
      </c>
      <c r="D380" s="66">
        <f>(C380-B380)</f>
        <v>558849630.64000034</v>
      </c>
      <c r="E380" s="57">
        <f>(D380/B380*100)</f>
        <v>13.075204980302887</v>
      </c>
      <c r="F380" s="67">
        <f>(F368+F378)</f>
        <v>100.00000000000001</v>
      </c>
      <c r="G380" s="67">
        <f>(G368+G378)</f>
        <v>100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7" spans="1:7" ht="20.25" x14ac:dyDescent="0.3">
      <c r="A397" s="187" t="s">
        <v>42</v>
      </c>
      <c r="B397" s="187"/>
      <c r="C397" s="187"/>
      <c r="D397" s="187"/>
      <c r="E397" s="187"/>
      <c r="F397" s="187"/>
      <c r="G397" s="187"/>
    </row>
    <row r="398" spans="1:7" x14ac:dyDescent="0.2">
      <c r="A398" s="188" t="s">
        <v>53</v>
      </c>
      <c r="B398" s="188"/>
      <c r="C398" s="188"/>
      <c r="D398" s="188"/>
      <c r="E398" s="188"/>
      <c r="F398" s="188"/>
      <c r="G398" s="188"/>
    </row>
    <row r="399" spans="1:7" x14ac:dyDescent="0.2">
      <c r="A399" s="188" t="s">
        <v>143</v>
      </c>
      <c r="B399" s="188"/>
      <c r="C399" s="188"/>
      <c r="D399" s="188"/>
      <c r="E399" s="188"/>
      <c r="F399" s="188"/>
      <c r="G399" s="188"/>
    </row>
    <row r="400" spans="1:7" x14ac:dyDescent="0.2">
      <c r="A400" s="188" t="s">
        <v>114</v>
      </c>
      <c r="B400" s="188"/>
      <c r="C400" s="188"/>
      <c r="D400" s="188"/>
      <c r="E400" s="188"/>
      <c r="F400" s="188"/>
      <c r="G400" s="188"/>
    </row>
    <row r="401" spans="1:7" x14ac:dyDescent="0.2">
      <c r="A401" s="1"/>
      <c r="B401" s="1"/>
      <c r="C401" s="1"/>
      <c r="D401" s="1"/>
      <c r="E401" s="1"/>
      <c r="F401" s="1"/>
      <c r="G401" s="1"/>
    </row>
    <row r="402" spans="1:7" x14ac:dyDescent="0.2">
      <c r="A402" s="1"/>
      <c r="B402" s="1"/>
      <c r="C402" s="1"/>
      <c r="D402" s="1"/>
      <c r="E402" s="1"/>
      <c r="F402" s="1"/>
      <c r="G402" s="1"/>
    </row>
    <row r="403" spans="1:7" ht="18.75" customHeight="1" x14ac:dyDescent="0.2">
      <c r="A403" s="191" t="s">
        <v>20</v>
      </c>
      <c r="B403" s="191">
        <v>2017</v>
      </c>
      <c r="C403" s="191">
        <v>2018</v>
      </c>
      <c r="D403" s="191" t="s">
        <v>29</v>
      </c>
      <c r="E403" s="191"/>
      <c r="F403" s="191" t="s">
        <v>62</v>
      </c>
      <c r="G403" s="191"/>
    </row>
    <row r="404" spans="1:7" ht="21" customHeight="1" x14ac:dyDescent="0.2">
      <c r="A404" s="191"/>
      <c r="B404" s="191"/>
      <c r="C404" s="191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customHeight="1" x14ac:dyDescent="0.2">
      <c r="A405" s="59" t="s">
        <v>12</v>
      </c>
      <c r="B405" s="129">
        <v>21924066.290000003</v>
      </c>
      <c r="C405" s="129">
        <f>'P.N.C. x Comp. x Ramos'!D664</f>
        <v>38622993.310000002</v>
      </c>
      <c r="D405" s="129">
        <f>(C405-B405)</f>
        <v>16698927.02</v>
      </c>
      <c r="E405" s="130">
        <f>(D405/B405*100)</f>
        <v>76.16710695504834</v>
      </c>
      <c r="F405" s="131">
        <f>(B405/B419*100)</f>
        <v>0.54516433306170309</v>
      </c>
      <c r="G405" s="131">
        <f>(C405/C419*100)</f>
        <v>0.70288921263674187</v>
      </c>
    </row>
    <row r="406" spans="1:7" ht="15.95" customHeight="1" x14ac:dyDescent="0.2">
      <c r="A406" s="59" t="s">
        <v>13</v>
      </c>
      <c r="B406" s="129">
        <v>726931126.61000013</v>
      </c>
      <c r="C406" s="129">
        <f>'P.N.C. x Comp. x Ramos'!E664</f>
        <v>793413277.94000006</v>
      </c>
      <c r="D406" s="129">
        <f t="shared" ref="D406:D417" si="21">(C406-B406)</f>
        <v>66482151.329999924</v>
      </c>
      <c r="E406" s="130">
        <f t="shared" ref="E406:E412" si="22">(D406/B406*100)</f>
        <v>9.1455915005367103</v>
      </c>
      <c r="F406" s="131">
        <f>(B406/B419*100)</f>
        <v>18.07588599569652</v>
      </c>
      <c r="G406" s="131">
        <f>(C406/C419*100)</f>
        <v>14.439109619253459</v>
      </c>
    </row>
    <row r="407" spans="1:7" ht="15.95" customHeight="1" x14ac:dyDescent="0.2">
      <c r="A407" s="62" t="s">
        <v>30</v>
      </c>
      <c r="B407" s="63">
        <v>748855192.9000001</v>
      </c>
      <c r="C407" s="63">
        <f>(C405+C406)</f>
        <v>832036271.25</v>
      </c>
      <c r="D407" s="63">
        <f t="shared" si="21"/>
        <v>83181078.349999905</v>
      </c>
      <c r="E407" s="64">
        <f t="shared" si="22"/>
        <v>11.107765444995406</v>
      </c>
      <c r="F407" s="65">
        <f>(F405+F406)</f>
        <v>18.621050328758223</v>
      </c>
      <c r="G407" s="65">
        <f>(G405+G406)</f>
        <v>15.141998831890202</v>
      </c>
    </row>
    <row r="408" spans="1:7" ht="15.95" customHeight="1" x14ac:dyDescent="0.2">
      <c r="A408" s="59" t="s">
        <v>14</v>
      </c>
      <c r="B408" s="129">
        <v>1007970321.9799998</v>
      </c>
      <c r="C408" s="129">
        <f>'P.N.C. x Comp. x Ramos'!F664</f>
        <v>1600880919.6099999</v>
      </c>
      <c r="D408" s="129">
        <f t="shared" si="21"/>
        <v>592910597.63000011</v>
      </c>
      <c r="E408" s="130">
        <f t="shared" si="22"/>
        <v>58.822227668898044</v>
      </c>
      <c r="F408" s="131">
        <f>(B408/B419*100)</f>
        <v>25.064213046046973</v>
      </c>
      <c r="G408" s="131">
        <f>(C408/C419*100)</f>
        <v>29.133990731332471</v>
      </c>
    </row>
    <row r="409" spans="1:7" ht="15.95" customHeight="1" x14ac:dyDescent="0.2">
      <c r="A409" s="59" t="s">
        <v>15</v>
      </c>
      <c r="B409" s="129">
        <v>50801211.979999989</v>
      </c>
      <c r="C409" s="129">
        <f>'P.N.C. x Comp. x Ramos'!G664</f>
        <v>69050362.840000018</v>
      </c>
      <c r="D409" s="129">
        <f t="shared" si="21"/>
        <v>18249150.860000029</v>
      </c>
      <c r="E409" s="130">
        <f t="shared" si="22"/>
        <v>35.922668276466645</v>
      </c>
      <c r="F409" s="131">
        <f>(B409/B419*100)</f>
        <v>1.2632240972759299</v>
      </c>
      <c r="G409" s="131">
        <f>(C409/C419*100)</f>
        <v>1.2566285264151875</v>
      </c>
    </row>
    <row r="410" spans="1:7" ht="15.95" customHeight="1" x14ac:dyDescent="0.2">
      <c r="A410" s="59" t="s">
        <v>27</v>
      </c>
      <c r="B410" s="129">
        <v>784317889.29999995</v>
      </c>
      <c r="C410" s="129">
        <f>'P.N.C. x Comp. x Ramos'!H664</f>
        <v>1272697408.21</v>
      </c>
      <c r="D410" s="129">
        <f t="shared" si="21"/>
        <v>488379518.91000009</v>
      </c>
      <c r="E410" s="130">
        <f t="shared" si="22"/>
        <v>62.268058088777821</v>
      </c>
      <c r="F410" s="131">
        <f>(B410/B419*100)</f>
        <v>19.50286654732593</v>
      </c>
      <c r="G410" s="131">
        <f>(C410/C419*100)</f>
        <v>23.161469438722506</v>
      </c>
    </row>
    <row r="411" spans="1:7" ht="15.95" customHeight="1" x14ac:dyDescent="0.2">
      <c r="A411" s="59" t="s">
        <v>35</v>
      </c>
      <c r="B411" s="129">
        <v>20422476.18</v>
      </c>
      <c r="C411" s="129">
        <f>'P.N.C. x Comp. x Ramos'!I664</f>
        <v>19067728.849999998</v>
      </c>
      <c r="D411" s="129">
        <f t="shared" si="21"/>
        <v>-1354747.3300000019</v>
      </c>
      <c r="E411" s="130">
        <f t="shared" si="22"/>
        <v>-6.6336095489082956</v>
      </c>
      <c r="F411" s="131">
        <f>(B411/B419*100)</f>
        <v>0.50782575909362559</v>
      </c>
      <c r="G411" s="131">
        <f>(C411/C419*100)</f>
        <v>0.34700834320568574</v>
      </c>
    </row>
    <row r="412" spans="1:7" ht="15.95" customHeight="1" x14ac:dyDescent="0.2">
      <c r="A412" s="59" t="s">
        <v>16</v>
      </c>
      <c r="B412" s="129">
        <v>51975405.75</v>
      </c>
      <c r="C412" s="129">
        <f>'P.N.C. x Comp. x Ramos'!J664</f>
        <v>61055193.050000004</v>
      </c>
      <c r="D412" s="129">
        <f t="shared" si="21"/>
        <v>9079787.3000000045</v>
      </c>
      <c r="E412" s="130">
        <f t="shared" si="22"/>
        <v>17.469391857513308</v>
      </c>
      <c r="F412" s="131">
        <f>(B412/B419*100)</f>
        <v>1.2924216263765984</v>
      </c>
      <c r="G412" s="131">
        <f>(C412/C419*100)</f>
        <v>1.1111266344855646</v>
      </c>
    </row>
    <row r="413" spans="1:7" ht="15.95" customHeight="1" x14ac:dyDescent="0.2">
      <c r="A413" s="59" t="s">
        <v>36</v>
      </c>
      <c r="B413" s="129">
        <v>1096076617.3300002</v>
      </c>
      <c r="C413" s="129">
        <f>'P.N.C. x Comp. x Ramos'!K664</f>
        <v>1321014014.4799998</v>
      </c>
      <c r="D413" s="129">
        <f t="shared" si="21"/>
        <v>224937397.14999962</v>
      </c>
      <c r="E413" s="130">
        <f>(D413/B413*100)</f>
        <v>20.522050520331174</v>
      </c>
      <c r="F413" s="131">
        <f>(B413/B419*100)</f>
        <v>27.255066198362464</v>
      </c>
      <c r="G413" s="131">
        <f>(C413/C419*100)</f>
        <v>24.040770042531655</v>
      </c>
    </row>
    <row r="414" spans="1:7" ht="15.95" customHeight="1" x14ac:dyDescent="0.2">
      <c r="A414" s="59" t="s">
        <v>34</v>
      </c>
      <c r="B414" s="129">
        <v>13009282.689999999</v>
      </c>
      <c r="C414" s="129">
        <f>'P.N.C. x Comp. x Ramos'!L664</f>
        <v>7380569.8200000003</v>
      </c>
      <c r="D414" s="129">
        <f t="shared" si="21"/>
        <v>-5628712.8699999992</v>
      </c>
      <c r="E414" s="130">
        <f>(D414/B414*100)</f>
        <v>-43.266896447155304</v>
      </c>
      <c r="F414" s="131">
        <f>(B414/B419*100)</f>
        <v>0.32348912047122841</v>
      </c>
      <c r="G414" s="131">
        <f>(C414/C419*100)</f>
        <v>0.13431695642934877</v>
      </c>
    </row>
    <row r="415" spans="1:7" ht="15.95" customHeight="1" x14ac:dyDescent="0.2">
      <c r="A415" s="59" t="s">
        <v>17</v>
      </c>
      <c r="B415" s="129">
        <v>60092189.160000011</v>
      </c>
      <c r="C415" s="129">
        <f>'P.N.C. x Comp. x Ramos'!M664</f>
        <v>93825265.310000002</v>
      </c>
      <c r="D415" s="129">
        <f t="shared" si="21"/>
        <v>33733076.149999991</v>
      </c>
      <c r="E415" s="130">
        <f>(D415/B415*100)</f>
        <v>56.135542108780754</v>
      </c>
      <c r="F415" s="131">
        <f>(B415/B419*100)</f>
        <v>1.4942537480180693</v>
      </c>
      <c r="G415" s="131">
        <f>(C415/C419*100)</f>
        <v>1.707500149712744</v>
      </c>
    </row>
    <row r="416" spans="1:7" ht="15.95" customHeight="1" x14ac:dyDescent="0.2">
      <c r="A416" s="59" t="s">
        <v>18</v>
      </c>
      <c r="B416" s="129">
        <v>188031256.90000001</v>
      </c>
      <c r="C416" s="129">
        <f>'P.N.C. x Comp. x Ramos'!N664</f>
        <v>217882871.75999993</v>
      </c>
      <c r="D416" s="129">
        <f t="shared" si="21"/>
        <v>29851614.859999925</v>
      </c>
      <c r="E416" s="130">
        <f>(D416/B416*100)</f>
        <v>15.875879017218825</v>
      </c>
      <c r="F416" s="131">
        <f>(B416/B419*100)</f>
        <v>4.6755895282709545</v>
      </c>
      <c r="G416" s="131">
        <f>(C416/C419*100)</f>
        <v>3.9651903452746273</v>
      </c>
    </row>
    <row r="417" spans="1:7" ht="15.95" customHeight="1" x14ac:dyDescent="0.2">
      <c r="A417" s="62" t="s">
        <v>31</v>
      </c>
      <c r="B417" s="63">
        <v>3272696651.27</v>
      </c>
      <c r="C417" s="63">
        <f>SUM(C408:C416)</f>
        <v>4662854333.9300003</v>
      </c>
      <c r="D417" s="63">
        <f t="shared" si="21"/>
        <v>1390157682.6600003</v>
      </c>
      <c r="E417" s="64">
        <f>(D417/B417*100)</f>
        <v>42.477437746041538</v>
      </c>
      <c r="F417" s="65">
        <f>SUM(F408:F416)</f>
        <v>81.37894967124177</v>
      </c>
      <c r="G417" s="65">
        <f>SUM(G408:G416)</f>
        <v>84.85800116810978</v>
      </c>
    </row>
    <row r="418" spans="1:7" x14ac:dyDescent="0.2">
      <c r="A418" s="119"/>
      <c r="B418" s="137"/>
      <c r="C418" s="137"/>
      <c r="D418" s="137"/>
      <c r="E418" s="169"/>
      <c r="F418" s="138"/>
      <c r="G418" s="138"/>
    </row>
    <row r="419" spans="1:7" ht="19.5" customHeight="1" x14ac:dyDescent="0.2">
      <c r="A419" s="55" t="s">
        <v>19</v>
      </c>
      <c r="B419" s="66">
        <f>(B407+B417)</f>
        <v>4021551844.1700001</v>
      </c>
      <c r="C419" s="66">
        <f>(C407+C417)</f>
        <v>5494890605.1800003</v>
      </c>
      <c r="D419" s="66">
        <f>(C419-B419)</f>
        <v>1473338761.0100002</v>
      </c>
      <c r="E419" s="57">
        <f>(D419/B419*100)</f>
        <v>36.636075278897209</v>
      </c>
      <c r="F419" s="67">
        <f>(F407+F417)</f>
        <v>100</v>
      </c>
      <c r="G419" s="67">
        <f>(G407+G417)</f>
        <v>99.999999999999986</v>
      </c>
    </row>
    <row r="420" spans="1:7" x14ac:dyDescent="0.2">
      <c r="A420" s="81" t="s">
        <v>98</v>
      </c>
    </row>
    <row r="436" spans="1:7" ht="20.25" hidden="1" x14ac:dyDescent="0.3">
      <c r="A436" s="187" t="s">
        <v>42</v>
      </c>
      <c r="B436" s="187"/>
      <c r="C436" s="187"/>
      <c r="D436" s="187"/>
      <c r="E436" s="187"/>
      <c r="F436" s="187"/>
      <c r="G436" s="187"/>
    </row>
    <row r="437" spans="1:7" hidden="1" x14ac:dyDescent="0.2">
      <c r="A437" s="188" t="s">
        <v>53</v>
      </c>
      <c r="B437" s="188"/>
      <c r="C437" s="188"/>
      <c r="D437" s="188"/>
      <c r="E437" s="188"/>
      <c r="F437" s="188"/>
      <c r="G437" s="188"/>
    </row>
    <row r="438" spans="1:7" hidden="1" x14ac:dyDescent="0.2">
      <c r="A438" s="188" t="s">
        <v>144</v>
      </c>
      <c r="B438" s="188"/>
      <c r="C438" s="188"/>
      <c r="D438" s="188"/>
      <c r="E438" s="188"/>
      <c r="F438" s="188"/>
      <c r="G438" s="188"/>
    </row>
    <row r="439" spans="1:7" hidden="1" x14ac:dyDescent="0.2">
      <c r="A439" s="188" t="s">
        <v>114</v>
      </c>
      <c r="B439" s="188"/>
      <c r="C439" s="188"/>
      <c r="D439" s="188"/>
      <c r="E439" s="188"/>
      <c r="F439" s="188"/>
      <c r="G439" s="188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1" t="s">
        <v>20</v>
      </c>
      <c r="B442" s="191">
        <v>2017</v>
      </c>
      <c r="C442" s="191">
        <v>2018</v>
      </c>
      <c r="D442" s="191" t="s">
        <v>29</v>
      </c>
      <c r="E442" s="191"/>
      <c r="F442" s="191" t="s">
        <v>62</v>
      </c>
      <c r="G442" s="191"/>
    </row>
    <row r="443" spans="1:7" ht="19.5" hidden="1" customHeight="1" x14ac:dyDescent="0.2">
      <c r="A443" s="191"/>
      <c r="B443" s="191"/>
      <c r="C443" s="191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7" t="s">
        <v>42</v>
      </c>
      <c r="B475" s="187"/>
      <c r="C475" s="187"/>
      <c r="D475" s="187"/>
      <c r="E475" s="187"/>
      <c r="F475" s="187"/>
      <c r="G475" s="187"/>
    </row>
    <row r="476" spans="1:7" hidden="1" x14ac:dyDescent="0.2">
      <c r="A476" s="188" t="s">
        <v>53</v>
      </c>
      <c r="B476" s="188"/>
      <c r="C476" s="188"/>
      <c r="D476" s="188"/>
      <c r="E476" s="188"/>
      <c r="F476" s="188"/>
      <c r="G476" s="188"/>
    </row>
    <row r="477" spans="1:7" hidden="1" x14ac:dyDescent="0.2">
      <c r="A477" s="188" t="s">
        <v>145</v>
      </c>
      <c r="B477" s="188"/>
      <c r="C477" s="188"/>
      <c r="D477" s="188"/>
      <c r="E477" s="188"/>
      <c r="F477" s="188"/>
      <c r="G477" s="188"/>
    </row>
    <row r="478" spans="1:7" hidden="1" x14ac:dyDescent="0.2">
      <c r="A478" s="188" t="s">
        <v>114</v>
      </c>
      <c r="B478" s="188"/>
      <c r="C478" s="188"/>
      <c r="D478" s="188"/>
      <c r="E478" s="188"/>
      <c r="F478" s="188"/>
      <c r="G478" s="188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1" t="s">
        <v>20</v>
      </c>
      <c r="B481" s="191">
        <v>2017</v>
      </c>
      <c r="C481" s="191">
        <v>2018</v>
      </c>
      <c r="D481" s="191" t="s">
        <v>29</v>
      </c>
      <c r="E481" s="191"/>
      <c r="F481" s="191" t="s">
        <v>62</v>
      </c>
      <c r="G481" s="191"/>
    </row>
    <row r="482" spans="1:7" ht="19.5" hidden="1" customHeight="1" x14ac:dyDescent="0.2">
      <c r="A482" s="191"/>
      <c r="B482" s="191"/>
      <c r="C482" s="191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7086614173228347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workbookViewId="0">
      <selection activeCell="D6" sqref="D6"/>
    </sheetView>
  </sheetViews>
  <sheetFormatPr baseColWidth="10"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ht="20.25" x14ac:dyDescent="0.3">
      <c r="A2" s="187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x14ac:dyDescent="0.2">
      <c r="A3" s="188" t="s">
        <v>59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x14ac:dyDescent="0.2">
      <c r="A4" s="190" t="s">
        <v>169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</row>
    <row r="5" spans="1:14" x14ac:dyDescent="0.2">
      <c r="A5" s="188" t="s">
        <v>114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1" t="s">
        <v>33</v>
      </c>
      <c r="C7" s="191" t="s">
        <v>146</v>
      </c>
      <c r="D7" s="191"/>
      <c r="E7" s="191" t="s">
        <v>52</v>
      </c>
      <c r="F7" s="191"/>
      <c r="G7" s="191" t="s">
        <v>147</v>
      </c>
      <c r="H7" s="191"/>
      <c r="I7" s="191"/>
      <c r="J7" s="191"/>
      <c r="K7" s="191" t="s">
        <v>29</v>
      </c>
      <c r="L7" s="191"/>
      <c r="M7" s="191" t="s">
        <v>62</v>
      </c>
      <c r="N7" s="191"/>
    </row>
    <row r="8" spans="1:14" ht="32.25" customHeight="1" x14ac:dyDescent="0.2">
      <c r="A8" s="96"/>
      <c r="B8" s="191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6397596700.9700003</v>
      </c>
      <c r="D9" s="48">
        <v>2329573430.0700002</v>
      </c>
      <c r="E9" s="47">
        <v>1</v>
      </c>
      <c r="F9" s="63">
        <f t="shared" ref="F9:F46" si="0">(C9+D9)</f>
        <v>8727170131.0400009</v>
      </c>
      <c r="G9" s="48">
        <v>7499845019.0299997</v>
      </c>
      <c r="H9" s="48">
        <v>3117320692.5499997</v>
      </c>
      <c r="I9" s="82">
        <v>1</v>
      </c>
      <c r="J9" s="63">
        <f t="shared" ref="J9:J46" si="1">(G9+H9)</f>
        <v>10617165711.58</v>
      </c>
      <c r="K9" s="48">
        <f>J9-F9</f>
        <v>1889995580.539999</v>
      </c>
      <c r="L9" s="94">
        <f>K9/F9*100</f>
        <v>21.65645394969253</v>
      </c>
      <c r="M9" s="61">
        <f>(F9/$F$47*100)</f>
        <v>21.540670514031817</v>
      </c>
      <c r="N9" s="61">
        <f>(J9/$J$47*100)</f>
        <v>21.710529308161949</v>
      </c>
    </row>
    <row r="10" spans="1:14" ht="15.95" customHeight="1" x14ac:dyDescent="0.2">
      <c r="A10" s="98"/>
      <c r="B10" s="52" t="s">
        <v>117</v>
      </c>
      <c r="C10" s="48">
        <v>204479150.06999999</v>
      </c>
      <c r="D10" s="48">
        <v>4628318440.5799999</v>
      </c>
      <c r="E10" s="47">
        <v>4</v>
      </c>
      <c r="F10" s="63">
        <f t="shared" si="0"/>
        <v>4832797590.6499996</v>
      </c>
      <c r="G10" s="48">
        <v>232017227.15000001</v>
      </c>
      <c r="H10" s="48">
        <v>7195892707.3399992</v>
      </c>
      <c r="I10" s="82">
        <v>2</v>
      </c>
      <c r="J10" s="63">
        <f t="shared" si="1"/>
        <v>7427909934.4899988</v>
      </c>
      <c r="K10" s="48">
        <f t="shared" ref="K10:K43" si="2">J10-F10</f>
        <v>2595112343.8399992</v>
      </c>
      <c r="L10" s="94">
        <f t="shared" ref="L10:L43" si="3">K10/F10*100</f>
        <v>53.697931584404778</v>
      </c>
      <c r="M10" s="61">
        <f t="shared" ref="M10:M43" si="4">(F10/$F$47*100)</f>
        <v>11.928460084780408</v>
      </c>
      <c r="N10" s="61">
        <f t="shared" ref="N10:N43" si="5">(J10/$J$47*100)</f>
        <v>15.188974224565799</v>
      </c>
    </row>
    <row r="11" spans="1:14" ht="15.95" customHeight="1" x14ac:dyDescent="0.2">
      <c r="A11" s="98"/>
      <c r="B11" s="52" t="s">
        <v>163</v>
      </c>
      <c r="C11" s="48">
        <v>5052976146.3899994</v>
      </c>
      <c r="D11" s="48">
        <v>842430247.25</v>
      </c>
      <c r="E11" s="47">
        <v>2</v>
      </c>
      <c r="F11" s="63">
        <f t="shared" si="0"/>
        <v>5895406393.6399994</v>
      </c>
      <c r="G11" s="48">
        <v>5555499066.1100016</v>
      </c>
      <c r="H11" s="48">
        <v>1200607756.55</v>
      </c>
      <c r="I11" s="82">
        <v>3</v>
      </c>
      <c r="J11" s="63">
        <f t="shared" si="1"/>
        <v>6756106822.6600018</v>
      </c>
      <c r="K11" s="48">
        <f t="shared" si="2"/>
        <v>860700429.02000237</v>
      </c>
      <c r="L11" s="94">
        <f t="shared" si="3"/>
        <v>14.599509712316546</v>
      </c>
      <c r="M11" s="61">
        <f t="shared" si="4"/>
        <v>14.551223909345573</v>
      </c>
      <c r="N11" s="61">
        <f t="shared" si="5"/>
        <v>13.815236492207372</v>
      </c>
    </row>
    <row r="12" spans="1:14" ht="15.95" customHeight="1" x14ac:dyDescent="0.2">
      <c r="A12" s="98"/>
      <c r="B12" s="52" t="s">
        <v>100</v>
      </c>
      <c r="C12" s="48">
        <v>4368178088.6900005</v>
      </c>
      <c r="D12" s="48">
        <v>1062445587.5400001</v>
      </c>
      <c r="E12" s="47">
        <v>3</v>
      </c>
      <c r="F12" s="63">
        <f t="shared" si="0"/>
        <v>5430623676.2300005</v>
      </c>
      <c r="G12" s="48">
        <v>5082964410.5699997</v>
      </c>
      <c r="H12" s="48">
        <v>1142276277.2799997</v>
      </c>
      <c r="I12" s="82">
        <v>4</v>
      </c>
      <c r="J12" s="63">
        <f t="shared" si="1"/>
        <v>6225240687.8499994</v>
      </c>
      <c r="K12" s="48">
        <f t="shared" si="2"/>
        <v>794617011.61999893</v>
      </c>
      <c r="L12" s="94">
        <f t="shared" si="3"/>
        <v>14.632150172696756</v>
      </c>
      <c r="M12" s="61">
        <f t="shared" si="4"/>
        <v>13.404032869636568</v>
      </c>
      <c r="N12" s="61">
        <f t="shared" si="5"/>
        <v>12.729693976285949</v>
      </c>
    </row>
    <row r="13" spans="1:14" ht="15.95" customHeight="1" x14ac:dyDescent="0.2">
      <c r="A13" s="98"/>
      <c r="B13" s="52" t="s">
        <v>92</v>
      </c>
      <c r="C13" s="48">
        <v>2837626435.8199997</v>
      </c>
      <c r="D13" s="48">
        <v>589770415.90999997</v>
      </c>
      <c r="E13" s="47">
        <v>5</v>
      </c>
      <c r="F13" s="63">
        <f t="shared" si="0"/>
        <v>3427396851.7299995</v>
      </c>
      <c r="G13" s="48">
        <v>3467600651.6900005</v>
      </c>
      <c r="H13" s="48">
        <v>704406941.26999998</v>
      </c>
      <c r="I13" s="82">
        <v>5</v>
      </c>
      <c r="J13" s="63">
        <f t="shared" si="1"/>
        <v>4172007592.9600005</v>
      </c>
      <c r="K13" s="48">
        <f t="shared" si="2"/>
        <v>744610741.23000097</v>
      </c>
      <c r="L13" s="94">
        <f t="shared" si="3"/>
        <v>21.725256030802331</v>
      </c>
      <c r="M13" s="61">
        <f t="shared" si="4"/>
        <v>8.4596066302591808</v>
      </c>
      <c r="N13" s="61">
        <f t="shared" si="5"/>
        <v>8.5311368006662747</v>
      </c>
    </row>
    <row r="14" spans="1:14" ht="15.95" customHeight="1" x14ac:dyDescent="0.2">
      <c r="A14" s="98"/>
      <c r="B14" s="52" t="s">
        <v>97</v>
      </c>
      <c r="C14" s="48">
        <v>3048076913.0200005</v>
      </c>
      <c r="D14" s="48">
        <v>177003296.69999999</v>
      </c>
      <c r="E14" s="47">
        <v>6</v>
      </c>
      <c r="F14" s="63">
        <f t="shared" si="0"/>
        <v>3225080209.7200003</v>
      </c>
      <c r="G14" s="48">
        <v>3292728987.1300006</v>
      </c>
      <c r="H14" s="48">
        <v>213805896.69999993</v>
      </c>
      <c r="I14" s="82">
        <v>6</v>
      </c>
      <c r="J14" s="63">
        <f t="shared" si="1"/>
        <v>3506534883.8300004</v>
      </c>
      <c r="K14" s="48">
        <f t="shared" si="2"/>
        <v>281454674.11000013</v>
      </c>
      <c r="L14" s="94">
        <f t="shared" si="3"/>
        <v>8.7270596638722324</v>
      </c>
      <c r="M14" s="61">
        <f t="shared" si="4"/>
        <v>7.9602424538301628</v>
      </c>
      <c r="N14" s="61">
        <f t="shared" si="5"/>
        <v>7.1703438030029902</v>
      </c>
    </row>
    <row r="15" spans="1:14" ht="15.95" customHeight="1" x14ac:dyDescent="0.2">
      <c r="A15" s="98"/>
      <c r="B15" s="52" t="s">
        <v>96</v>
      </c>
      <c r="C15" s="48">
        <v>46847226.25</v>
      </c>
      <c r="D15" s="48">
        <v>1400065542.5999999</v>
      </c>
      <c r="E15" s="47">
        <v>7</v>
      </c>
      <c r="F15" s="63">
        <f t="shared" si="0"/>
        <v>1446912768.8499999</v>
      </c>
      <c r="G15" s="48">
        <v>75919322.900000006</v>
      </c>
      <c r="H15" s="48">
        <v>1653983632.6199999</v>
      </c>
      <c r="I15" s="82">
        <v>7</v>
      </c>
      <c r="J15" s="63">
        <f t="shared" si="1"/>
        <v>1729902955.52</v>
      </c>
      <c r="K15" s="48">
        <f t="shared" si="2"/>
        <v>282990186.67000008</v>
      </c>
      <c r="L15" s="94">
        <f t="shared" si="3"/>
        <v>19.558206462917557</v>
      </c>
      <c r="M15" s="61">
        <f t="shared" si="4"/>
        <v>3.5713147272664845</v>
      </c>
      <c r="N15" s="61">
        <f t="shared" si="5"/>
        <v>3.5373949918790379</v>
      </c>
    </row>
    <row r="16" spans="1:14" ht="15.95" customHeight="1" x14ac:dyDescent="0.2">
      <c r="A16" s="98"/>
      <c r="B16" s="52" t="s">
        <v>79</v>
      </c>
      <c r="C16" s="48">
        <v>487157865.09999996</v>
      </c>
      <c r="D16" s="48">
        <v>651800753.00999999</v>
      </c>
      <c r="E16" s="47">
        <v>9</v>
      </c>
      <c r="F16" s="63">
        <f t="shared" si="0"/>
        <v>1138958618.1099999</v>
      </c>
      <c r="G16" s="48">
        <v>443264175.61000001</v>
      </c>
      <c r="H16" s="48">
        <v>775894673.21000004</v>
      </c>
      <c r="I16" s="82">
        <v>8</v>
      </c>
      <c r="J16" s="63">
        <f t="shared" si="1"/>
        <v>1219158848.8200002</v>
      </c>
      <c r="K16" s="48">
        <f t="shared" si="2"/>
        <v>80200230.710000277</v>
      </c>
      <c r="L16" s="94">
        <f t="shared" si="3"/>
        <v>7.0415403540372168</v>
      </c>
      <c r="M16" s="61">
        <f t="shared" si="4"/>
        <v>2.8112127933159514</v>
      </c>
      <c r="N16" s="61">
        <f t="shared" si="5"/>
        <v>2.4929990392579695</v>
      </c>
    </row>
    <row r="17" spans="1:14" ht="15.95" customHeight="1" x14ac:dyDescent="0.2">
      <c r="A17" s="98"/>
      <c r="B17" s="52" t="s">
        <v>90</v>
      </c>
      <c r="C17" s="48">
        <v>361137409.63</v>
      </c>
      <c r="D17" s="48">
        <v>781639970.32000005</v>
      </c>
      <c r="E17" s="47">
        <v>8</v>
      </c>
      <c r="F17" s="63">
        <f t="shared" si="0"/>
        <v>1142777379.95</v>
      </c>
      <c r="G17" s="48">
        <v>342505580.69</v>
      </c>
      <c r="H17" s="48">
        <v>856789145.79999995</v>
      </c>
      <c r="I17" s="82">
        <v>9</v>
      </c>
      <c r="J17" s="63">
        <f t="shared" si="1"/>
        <v>1199294726.49</v>
      </c>
      <c r="K17" s="48">
        <f t="shared" si="2"/>
        <v>56517346.539999962</v>
      </c>
      <c r="L17" s="94">
        <f t="shared" si="3"/>
        <v>4.9456129891609129</v>
      </c>
      <c r="M17" s="61">
        <f t="shared" si="4"/>
        <v>2.8206383790822276</v>
      </c>
      <c r="N17" s="61">
        <f t="shared" si="5"/>
        <v>2.452379855029168</v>
      </c>
    </row>
    <row r="18" spans="1:14" ht="15.95" customHeight="1" x14ac:dyDescent="0.2">
      <c r="A18" s="98"/>
      <c r="B18" s="52" t="s">
        <v>94</v>
      </c>
      <c r="C18" s="48">
        <v>757742083.3499999</v>
      </c>
      <c r="D18" s="48">
        <v>1491890.63</v>
      </c>
      <c r="E18" s="47">
        <v>10</v>
      </c>
      <c r="F18" s="63">
        <f t="shared" si="0"/>
        <v>759233973.9799999</v>
      </c>
      <c r="G18" s="48">
        <v>874199296.15999985</v>
      </c>
      <c r="H18" s="48">
        <v>1835313.59</v>
      </c>
      <c r="I18" s="82">
        <v>10</v>
      </c>
      <c r="J18" s="63">
        <f t="shared" si="1"/>
        <v>876034609.74999988</v>
      </c>
      <c r="K18" s="48">
        <f t="shared" si="2"/>
        <v>116800635.76999998</v>
      </c>
      <c r="L18" s="94">
        <f t="shared" si="3"/>
        <v>15.384010696691611</v>
      </c>
      <c r="M18" s="61">
        <f t="shared" si="4"/>
        <v>1.8739647137614879</v>
      </c>
      <c r="N18" s="61">
        <f t="shared" si="5"/>
        <v>1.7913608571822166</v>
      </c>
    </row>
    <row r="19" spans="1:14" ht="15.95" customHeight="1" x14ac:dyDescent="0.2">
      <c r="A19" s="98"/>
      <c r="B19" s="52" t="s">
        <v>78</v>
      </c>
      <c r="C19" s="48">
        <v>687809251.56000006</v>
      </c>
      <c r="D19" s="48">
        <v>894340.73999999987</v>
      </c>
      <c r="E19" s="47">
        <v>11</v>
      </c>
      <c r="F19" s="63">
        <f t="shared" si="0"/>
        <v>688703592.30000007</v>
      </c>
      <c r="G19" s="48">
        <v>774261226.35000002</v>
      </c>
      <c r="H19" s="48">
        <v>861612.97</v>
      </c>
      <c r="I19" s="82">
        <v>11</v>
      </c>
      <c r="J19" s="63">
        <f t="shared" si="1"/>
        <v>775122839.32000005</v>
      </c>
      <c r="K19" s="48">
        <f t="shared" si="2"/>
        <v>86419247.019999981</v>
      </c>
      <c r="L19" s="94">
        <f t="shared" si="3"/>
        <v>12.548104581739375</v>
      </c>
      <c r="M19" s="61">
        <f t="shared" si="4"/>
        <v>1.699879450132425</v>
      </c>
      <c r="N19" s="61">
        <f t="shared" si="5"/>
        <v>1.5850112523089037</v>
      </c>
    </row>
    <row r="20" spans="1:14" ht="15.95" customHeight="1" x14ac:dyDescent="0.2">
      <c r="A20" s="98"/>
      <c r="B20" s="51" t="s">
        <v>116</v>
      </c>
      <c r="C20" s="48">
        <v>429281234.90000004</v>
      </c>
      <c r="D20" s="48">
        <v>9653888.790000001</v>
      </c>
      <c r="E20" s="47">
        <v>12</v>
      </c>
      <c r="F20" s="63">
        <f t="shared" si="0"/>
        <v>438935123.69000006</v>
      </c>
      <c r="G20" s="48">
        <v>523885295.40000004</v>
      </c>
      <c r="H20" s="48">
        <v>8625264.2600000016</v>
      </c>
      <c r="I20" s="82">
        <v>12</v>
      </c>
      <c r="J20" s="63">
        <f t="shared" si="1"/>
        <v>532510559.66000003</v>
      </c>
      <c r="K20" s="48">
        <f t="shared" si="2"/>
        <v>93575435.969999969</v>
      </c>
      <c r="L20" s="94">
        <f t="shared" si="3"/>
        <v>21.318739585781714</v>
      </c>
      <c r="M20" s="61">
        <f t="shared" si="4"/>
        <v>1.0833932115994356</v>
      </c>
      <c r="N20" s="61">
        <f t="shared" si="5"/>
        <v>1.0889051208642841</v>
      </c>
    </row>
    <row r="21" spans="1:14" ht="15.95" customHeight="1" x14ac:dyDescent="0.2">
      <c r="A21" s="98"/>
      <c r="B21" s="52" t="s">
        <v>108</v>
      </c>
      <c r="C21" s="48">
        <v>354439089.20999992</v>
      </c>
      <c r="D21" s="48">
        <v>0</v>
      </c>
      <c r="E21" s="47">
        <v>15</v>
      </c>
      <c r="F21" s="63">
        <f t="shared" si="0"/>
        <v>354439089.20999992</v>
      </c>
      <c r="G21" s="48">
        <v>463170441.24000007</v>
      </c>
      <c r="H21" s="48">
        <v>0</v>
      </c>
      <c r="I21" s="82">
        <v>13</v>
      </c>
      <c r="J21" s="63">
        <f t="shared" si="1"/>
        <v>463170441.24000007</v>
      </c>
      <c r="K21" s="48">
        <f t="shared" si="2"/>
        <v>108731352.03000015</v>
      </c>
      <c r="L21" s="94">
        <f t="shared" si="3"/>
        <v>30.677020492392259</v>
      </c>
      <c r="M21" s="61">
        <f t="shared" si="4"/>
        <v>0.87483749294759139</v>
      </c>
      <c r="N21" s="61">
        <f t="shared" si="5"/>
        <v>0.94711486213761675</v>
      </c>
    </row>
    <row r="22" spans="1:14" ht="15.95" customHeight="1" x14ac:dyDescent="0.2">
      <c r="A22" s="98"/>
      <c r="B22" s="52" t="s">
        <v>102</v>
      </c>
      <c r="C22" s="48">
        <v>336384012.5</v>
      </c>
      <c r="D22" s="48">
        <v>297047.37</v>
      </c>
      <c r="E22" s="47">
        <v>16</v>
      </c>
      <c r="F22" s="63">
        <f t="shared" si="0"/>
        <v>336681059.87</v>
      </c>
      <c r="G22" s="48">
        <v>458072478.09999996</v>
      </c>
      <c r="H22" s="48">
        <v>3820466.7800000003</v>
      </c>
      <c r="I22" s="82">
        <v>14</v>
      </c>
      <c r="J22" s="63">
        <f t="shared" si="1"/>
        <v>461892944.87999994</v>
      </c>
      <c r="K22" s="48">
        <f t="shared" si="2"/>
        <v>125211885.00999993</v>
      </c>
      <c r="L22" s="94">
        <f t="shared" si="3"/>
        <v>37.190059060152358</v>
      </c>
      <c r="M22" s="61">
        <f t="shared" si="4"/>
        <v>0.83100657716987159</v>
      </c>
      <c r="N22" s="61">
        <f t="shared" si="5"/>
        <v>0.94450257153970285</v>
      </c>
    </row>
    <row r="23" spans="1:14" ht="15.95" customHeight="1" x14ac:dyDescent="0.2">
      <c r="A23" s="98"/>
      <c r="B23" s="52" t="s">
        <v>115</v>
      </c>
      <c r="C23" s="48">
        <v>419265764.30999994</v>
      </c>
      <c r="D23" s="48">
        <v>7621665.1199999992</v>
      </c>
      <c r="E23" s="47">
        <v>13</v>
      </c>
      <c r="F23" s="63">
        <f t="shared" si="0"/>
        <v>426887429.42999995</v>
      </c>
      <c r="G23" s="48">
        <v>366467996.81</v>
      </c>
      <c r="H23" s="48">
        <v>3224334.1399999997</v>
      </c>
      <c r="I23" s="82">
        <v>15</v>
      </c>
      <c r="J23" s="63">
        <f t="shared" si="1"/>
        <v>369692330.94999999</v>
      </c>
      <c r="K23" s="48">
        <f t="shared" si="2"/>
        <v>-57195098.479999959</v>
      </c>
      <c r="L23" s="94">
        <f t="shared" si="3"/>
        <v>-13.398168823188241</v>
      </c>
      <c r="M23" s="61">
        <f t="shared" si="4"/>
        <v>1.0536567210060603</v>
      </c>
      <c r="N23" s="61">
        <f t="shared" si="5"/>
        <v>0.75596598980635621</v>
      </c>
    </row>
    <row r="24" spans="1:14" ht="15.95" customHeight="1" x14ac:dyDescent="0.2">
      <c r="A24" s="98"/>
      <c r="B24" s="52" t="s">
        <v>104</v>
      </c>
      <c r="C24" s="48">
        <v>29745333.609999999</v>
      </c>
      <c r="D24" s="48">
        <v>331807043.39999998</v>
      </c>
      <c r="E24" s="47">
        <v>14</v>
      </c>
      <c r="F24" s="63">
        <f t="shared" si="0"/>
        <v>361552377.00999999</v>
      </c>
      <c r="G24" s="48">
        <v>28751798.060000002</v>
      </c>
      <c r="H24" s="48">
        <v>324930280.63</v>
      </c>
      <c r="I24" s="82">
        <v>16</v>
      </c>
      <c r="J24" s="63">
        <f t="shared" si="1"/>
        <v>353682078.69</v>
      </c>
      <c r="K24" s="48">
        <f t="shared" si="2"/>
        <v>-7870298.3199999928</v>
      </c>
      <c r="L24" s="94">
        <f t="shared" si="3"/>
        <v>-2.1768072402362639</v>
      </c>
      <c r="M24" s="61">
        <f t="shared" si="4"/>
        <v>0.89239472931064889</v>
      </c>
      <c r="N24" s="61">
        <f t="shared" si="5"/>
        <v>0.72322739832495153</v>
      </c>
    </row>
    <row r="25" spans="1:14" ht="15.95" customHeight="1" x14ac:dyDescent="0.2">
      <c r="A25" s="98"/>
      <c r="B25" s="52" t="s">
        <v>81</v>
      </c>
      <c r="C25" s="48">
        <v>177637555.71000001</v>
      </c>
      <c r="D25" s="48">
        <v>104622671.09</v>
      </c>
      <c r="E25" s="47">
        <v>17</v>
      </c>
      <c r="F25" s="63">
        <f t="shared" si="0"/>
        <v>282260226.80000001</v>
      </c>
      <c r="G25" s="48">
        <v>311317196.36000001</v>
      </c>
      <c r="H25" s="48">
        <v>9311644.5200000014</v>
      </c>
      <c r="I25" s="82">
        <v>17</v>
      </c>
      <c r="J25" s="63">
        <f t="shared" si="1"/>
        <v>320628840.88</v>
      </c>
      <c r="K25" s="48">
        <f t="shared" si="2"/>
        <v>38368614.079999983</v>
      </c>
      <c r="L25" s="94">
        <f t="shared" si="3"/>
        <v>13.593347711431791</v>
      </c>
      <c r="M25" s="61">
        <f t="shared" si="4"/>
        <v>0.69668339833202519</v>
      </c>
      <c r="N25" s="61">
        <f t="shared" si="5"/>
        <v>0.65563842894294677</v>
      </c>
    </row>
    <row r="26" spans="1:14" ht="15.95" customHeight="1" x14ac:dyDescent="0.2">
      <c r="A26" s="98"/>
      <c r="B26" s="52" t="s">
        <v>80</v>
      </c>
      <c r="C26" s="48">
        <v>252697579.44999999</v>
      </c>
      <c r="D26" s="48">
        <v>15363349.740000002</v>
      </c>
      <c r="E26" s="47">
        <v>18</v>
      </c>
      <c r="F26" s="63">
        <f t="shared" si="0"/>
        <v>268060929.19</v>
      </c>
      <c r="G26" s="48">
        <v>272743052.08999997</v>
      </c>
      <c r="H26" s="48">
        <v>11531360.469999999</v>
      </c>
      <c r="I26" s="82">
        <v>18</v>
      </c>
      <c r="J26" s="63">
        <f t="shared" si="1"/>
        <v>284274412.55999994</v>
      </c>
      <c r="K26" s="48">
        <f t="shared" si="2"/>
        <v>16213483.369999945</v>
      </c>
      <c r="L26" s="94">
        <f t="shared" si="3"/>
        <v>6.0484321303340423</v>
      </c>
      <c r="M26" s="61">
        <f t="shared" si="4"/>
        <v>0.66163625398224035</v>
      </c>
      <c r="N26" s="61">
        <f t="shared" si="5"/>
        <v>0.58129901454895416</v>
      </c>
    </row>
    <row r="27" spans="1:14" ht="15.95" customHeight="1" x14ac:dyDescent="0.2">
      <c r="A27" s="98"/>
      <c r="B27" s="52" t="s">
        <v>83</v>
      </c>
      <c r="C27" s="48">
        <v>194651941.88999999</v>
      </c>
      <c r="D27" s="48">
        <v>0</v>
      </c>
      <c r="E27" s="47">
        <v>21</v>
      </c>
      <c r="F27" s="63">
        <f t="shared" si="0"/>
        <v>194651941.88999999</v>
      </c>
      <c r="G27" s="48">
        <v>240964484.81999996</v>
      </c>
      <c r="H27" s="48">
        <v>0</v>
      </c>
      <c r="I27" s="82">
        <v>19</v>
      </c>
      <c r="J27" s="63">
        <f t="shared" si="1"/>
        <v>240964484.81999996</v>
      </c>
      <c r="K27" s="48">
        <f t="shared" si="2"/>
        <v>46312542.929999977</v>
      </c>
      <c r="L27" s="94">
        <f t="shared" si="3"/>
        <v>23.792489548432926</v>
      </c>
      <c r="M27" s="61">
        <f t="shared" si="4"/>
        <v>0.48044592716898177</v>
      </c>
      <c r="N27" s="61">
        <f t="shared" si="5"/>
        <v>0.49273663537198675</v>
      </c>
    </row>
    <row r="28" spans="1:14" ht="15.95" customHeight="1" x14ac:dyDescent="0.2">
      <c r="A28" s="98"/>
      <c r="B28" s="51" t="s">
        <v>110</v>
      </c>
      <c r="C28" s="48">
        <v>0</v>
      </c>
      <c r="D28" s="48">
        <v>196652201.5</v>
      </c>
      <c r="E28" s="47">
        <v>20</v>
      </c>
      <c r="F28" s="63">
        <f t="shared" si="0"/>
        <v>196652201.5</v>
      </c>
      <c r="G28" s="48">
        <v>0</v>
      </c>
      <c r="H28" s="48">
        <v>220900485.59999999</v>
      </c>
      <c r="I28" s="82">
        <v>20</v>
      </c>
      <c r="J28" s="63">
        <f t="shared" si="1"/>
        <v>220900485.59999999</v>
      </c>
      <c r="K28" s="48">
        <f t="shared" si="2"/>
        <v>24248284.099999994</v>
      </c>
      <c r="L28" s="94">
        <f t="shared" si="3"/>
        <v>12.330542915381496</v>
      </c>
      <c r="M28" s="61">
        <f t="shared" si="4"/>
        <v>0.48538302963800417</v>
      </c>
      <c r="N28" s="61">
        <f t="shared" si="5"/>
        <v>0.45170873254575084</v>
      </c>
    </row>
    <row r="29" spans="1:14" ht="15.95" customHeight="1" x14ac:dyDescent="0.2">
      <c r="A29" s="98"/>
      <c r="B29" s="52" t="s">
        <v>101</v>
      </c>
      <c r="C29" s="48">
        <v>3691602.3999999994</v>
      </c>
      <c r="D29" s="48">
        <v>162172980.51000002</v>
      </c>
      <c r="E29" s="47">
        <v>22</v>
      </c>
      <c r="F29" s="63">
        <f t="shared" si="0"/>
        <v>165864582.91000003</v>
      </c>
      <c r="G29" s="48">
        <v>4256162.63</v>
      </c>
      <c r="H29" s="48">
        <v>215451549.09000003</v>
      </c>
      <c r="I29" s="82">
        <v>21</v>
      </c>
      <c r="J29" s="63">
        <f t="shared" si="1"/>
        <v>219707711.72000003</v>
      </c>
      <c r="K29" s="48">
        <f t="shared" si="2"/>
        <v>53843128.810000002</v>
      </c>
      <c r="L29" s="94">
        <f t="shared" si="3"/>
        <v>32.462101230626125</v>
      </c>
      <c r="M29" s="61">
        <f t="shared" si="4"/>
        <v>0.40939207976524855</v>
      </c>
      <c r="N29" s="61">
        <f t="shared" si="5"/>
        <v>0.44926968685472374</v>
      </c>
    </row>
    <row r="30" spans="1:14" ht="15.95" customHeight="1" x14ac:dyDescent="0.2">
      <c r="A30" s="98"/>
      <c r="B30" s="52" t="s">
        <v>111</v>
      </c>
      <c r="C30" s="48">
        <v>0</v>
      </c>
      <c r="D30" s="48">
        <v>216752310.11000004</v>
      </c>
      <c r="E30" s="47">
        <v>19</v>
      </c>
      <c r="F30" s="63">
        <f t="shared" si="0"/>
        <v>216752310.11000004</v>
      </c>
      <c r="G30" s="48">
        <v>183447670.59</v>
      </c>
      <c r="H30" s="48">
        <v>33918150.759999998</v>
      </c>
      <c r="I30" s="82">
        <v>22</v>
      </c>
      <c r="J30" s="63">
        <f t="shared" si="1"/>
        <v>217365821.34999999</v>
      </c>
      <c r="K30" s="48">
        <f t="shared" si="2"/>
        <v>613511.23999994993</v>
      </c>
      <c r="L30" s="94">
        <f t="shared" si="3"/>
        <v>0.28304715169522204</v>
      </c>
      <c r="M30" s="61">
        <f t="shared" si="4"/>
        <v>0.53499473771326189</v>
      </c>
      <c r="N30" s="61">
        <f t="shared" si="5"/>
        <v>0.44448086836063794</v>
      </c>
    </row>
    <row r="31" spans="1:14" ht="15.95" customHeight="1" x14ac:dyDescent="0.2">
      <c r="A31" s="98"/>
      <c r="B31" s="52" t="s">
        <v>120</v>
      </c>
      <c r="C31" s="48">
        <v>57183924.809999995</v>
      </c>
      <c r="D31" s="48">
        <v>1550719.22</v>
      </c>
      <c r="E31" s="47">
        <v>26</v>
      </c>
      <c r="F31" s="63">
        <f t="shared" si="0"/>
        <v>58734644.029999994</v>
      </c>
      <c r="G31" s="48">
        <v>158941988.39000002</v>
      </c>
      <c r="H31" s="48">
        <v>2161966.9299999997</v>
      </c>
      <c r="I31" s="82">
        <v>23</v>
      </c>
      <c r="J31" s="63">
        <f t="shared" si="1"/>
        <v>161103955.32000002</v>
      </c>
      <c r="K31" s="48">
        <f t="shared" si="2"/>
        <v>102369311.29000002</v>
      </c>
      <c r="L31" s="94">
        <f t="shared" si="3"/>
        <v>174.29119215860521</v>
      </c>
      <c r="M31" s="61">
        <f t="shared" si="4"/>
        <v>0.14497066011229531</v>
      </c>
      <c r="N31" s="61">
        <f t="shared" si="5"/>
        <v>0.32943369620960439</v>
      </c>
    </row>
    <row r="32" spans="1:14" ht="15.95" customHeight="1" x14ac:dyDescent="0.2">
      <c r="A32" s="98"/>
      <c r="B32" s="52" t="s">
        <v>93</v>
      </c>
      <c r="C32" s="48">
        <v>50373846.729999997</v>
      </c>
      <c r="D32" s="48">
        <v>0</v>
      </c>
      <c r="E32" s="47">
        <v>28</v>
      </c>
      <c r="F32" s="63">
        <f t="shared" si="0"/>
        <v>50373846.729999997</v>
      </c>
      <c r="G32" s="48">
        <v>56904074.750000007</v>
      </c>
      <c r="H32" s="48">
        <v>88275777.039999992</v>
      </c>
      <c r="I32" s="82">
        <v>24</v>
      </c>
      <c r="J32" s="63">
        <f t="shared" si="1"/>
        <v>145179851.78999999</v>
      </c>
      <c r="K32" s="48">
        <f t="shared" si="2"/>
        <v>94806005.060000002</v>
      </c>
      <c r="L32" s="94">
        <f t="shared" si="3"/>
        <v>188.20481502664072</v>
      </c>
      <c r="M32" s="61">
        <f t="shared" si="4"/>
        <v>0.1243342823209018</v>
      </c>
      <c r="N32" s="61">
        <f t="shared" si="5"/>
        <v>0.29687126610481679</v>
      </c>
    </row>
    <row r="33" spans="1:14" ht="15.95" customHeight="1" x14ac:dyDescent="0.2">
      <c r="A33" s="98"/>
      <c r="B33" s="52" t="s">
        <v>119</v>
      </c>
      <c r="C33" s="48">
        <v>91601860.469999999</v>
      </c>
      <c r="D33" s="48">
        <v>0</v>
      </c>
      <c r="E33" s="47">
        <v>25</v>
      </c>
      <c r="F33" s="63">
        <f t="shared" si="0"/>
        <v>91601860.469999999</v>
      </c>
      <c r="G33" s="48">
        <v>113765110.53</v>
      </c>
      <c r="H33" s="48">
        <v>0</v>
      </c>
      <c r="I33" s="82">
        <v>25</v>
      </c>
      <c r="J33" s="63">
        <f t="shared" si="1"/>
        <v>113765110.53</v>
      </c>
      <c r="K33" s="48">
        <f t="shared" si="2"/>
        <v>22163250.060000002</v>
      </c>
      <c r="L33" s="94">
        <f t="shared" si="3"/>
        <v>24.195196414442435</v>
      </c>
      <c r="M33" s="61">
        <f t="shared" si="4"/>
        <v>0.22609453754529329</v>
      </c>
      <c r="N33" s="61">
        <f t="shared" si="5"/>
        <v>0.23263277917137162</v>
      </c>
    </row>
    <row r="34" spans="1:14" ht="15.95" customHeight="1" x14ac:dyDescent="0.2">
      <c r="A34" s="98"/>
      <c r="B34" s="52" t="s">
        <v>166</v>
      </c>
      <c r="C34" s="48">
        <v>50466690.560000002</v>
      </c>
      <c r="D34" s="48">
        <v>0</v>
      </c>
      <c r="E34" s="47">
        <v>27</v>
      </c>
      <c r="F34" s="63">
        <f t="shared" si="0"/>
        <v>50466690.560000002</v>
      </c>
      <c r="G34" s="48">
        <v>106489123.15000001</v>
      </c>
      <c r="H34" s="48">
        <v>241565.01</v>
      </c>
      <c r="I34" s="82">
        <v>26</v>
      </c>
      <c r="J34" s="63">
        <f t="shared" si="1"/>
        <v>106730688.16000001</v>
      </c>
      <c r="K34" s="48">
        <f t="shared" si="2"/>
        <v>56263997.600000009</v>
      </c>
      <c r="L34" s="94">
        <f t="shared" si="3"/>
        <v>111.48739292327396</v>
      </c>
      <c r="M34" s="61">
        <f t="shared" si="4"/>
        <v>0.1245634423259506</v>
      </c>
      <c r="N34" s="61">
        <f t="shared" si="5"/>
        <v>0.2182484286602645</v>
      </c>
    </row>
    <row r="35" spans="1:14" ht="15.95" customHeight="1" x14ac:dyDescent="0.2">
      <c r="A35" s="98"/>
      <c r="B35" s="52" t="s">
        <v>99</v>
      </c>
      <c r="C35" s="48">
        <v>105191624.27999999</v>
      </c>
      <c r="D35" s="48">
        <v>8942.56</v>
      </c>
      <c r="E35" s="47">
        <v>24</v>
      </c>
      <c r="F35" s="63">
        <f t="shared" si="0"/>
        <v>105200566.83999999</v>
      </c>
      <c r="G35" s="48">
        <v>100255516.98999999</v>
      </c>
      <c r="H35" s="48">
        <v>0</v>
      </c>
      <c r="I35" s="82">
        <v>27</v>
      </c>
      <c r="J35" s="63">
        <f t="shared" si="1"/>
        <v>100255516.98999999</v>
      </c>
      <c r="K35" s="48">
        <f t="shared" si="2"/>
        <v>-4945049.849999994</v>
      </c>
      <c r="L35" s="94">
        <f t="shared" si="3"/>
        <v>-4.7005924003441377</v>
      </c>
      <c r="M35" s="61">
        <f t="shared" si="4"/>
        <v>0.25965928407078909</v>
      </c>
      <c r="N35" s="61">
        <f t="shared" si="5"/>
        <v>0.20500766391376321</v>
      </c>
    </row>
    <row r="36" spans="1:14" ht="15.95" customHeight="1" x14ac:dyDescent="0.2">
      <c r="A36" s="98"/>
      <c r="B36" s="52" t="s">
        <v>82</v>
      </c>
      <c r="C36" s="48">
        <v>49654711.109999999</v>
      </c>
      <c r="D36" s="48">
        <v>0</v>
      </c>
      <c r="E36" s="47">
        <v>29</v>
      </c>
      <c r="F36" s="63">
        <f t="shared" si="0"/>
        <v>49654711.109999999</v>
      </c>
      <c r="G36" s="48">
        <v>54707652.330000006</v>
      </c>
      <c r="H36" s="48">
        <v>0</v>
      </c>
      <c r="I36" s="82">
        <v>28</v>
      </c>
      <c r="J36" s="63">
        <f t="shared" si="1"/>
        <v>54707652.330000006</v>
      </c>
      <c r="K36" s="48">
        <f t="shared" si="2"/>
        <v>5052941.2200000063</v>
      </c>
      <c r="L36" s="94">
        <f t="shared" si="3"/>
        <v>10.176156717146604</v>
      </c>
      <c r="M36" s="61">
        <f t="shared" si="4"/>
        <v>0.12255928960129982</v>
      </c>
      <c r="N36" s="61">
        <f t="shared" si="5"/>
        <v>0.11186903563120956</v>
      </c>
    </row>
    <row r="37" spans="1:14" ht="15.95" customHeight="1" x14ac:dyDescent="0.2">
      <c r="A37" s="98"/>
      <c r="B37" s="52" t="s">
        <v>84</v>
      </c>
      <c r="C37" s="48">
        <v>144833393.35999998</v>
      </c>
      <c r="D37" s="48">
        <v>2878548.62</v>
      </c>
      <c r="E37" s="47">
        <v>23</v>
      </c>
      <c r="F37" s="63">
        <f t="shared" si="0"/>
        <v>147711941.97999999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-131161960.25999999</v>
      </c>
      <c r="L37" s="94">
        <f t="shared" si="3"/>
        <v>-88.795772705878548</v>
      </c>
      <c r="M37" s="61">
        <f t="shared" si="4"/>
        <v>0.36458717148897762</v>
      </c>
      <c r="N37" s="61">
        <f t="shared" si="5"/>
        <v>3.3842258182869948E-2</v>
      </c>
    </row>
    <row r="38" spans="1:14" ht="15.95" customHeight="1" x14ac:dyDescent="0.2">
      <c r="A38" s="98"/>
      <c r="B38" s="52" t="s">
        <v>164</v>
      </c>
      <c r="C38" s="48">
        <v>1096866.26</v>
      </c>
      <c r="D38" s="48">
        <v>0</v>
      </c>
      <c r="E38" s="47">
        <v>31</v>
      </c>
      <c r="F38" s="63">
        <f t="shared" si="0"/>
        <v>1096866.26</v>
      </c>
      <c r="G38" s="48">
        <v>15739509.300000001</v>
      </c>
      <c r="H38" s="48">
        <v>0</v>
      </c>
      <c r="I38" s="82">
        <v>30</v>
      </c>
      <c r="J38" s="63">
        <f t="shared" si="1"/>
        <v>15739509.300000001</v>
      </c>
      <c r="K38" s="48">
        <f t="shared" si="2"/>
        <v>14642643.040000001</v>
      </c>
      <c r="L38" s="94">
        <f t="shared" si="3"/>
        <v>1334.9524526353835</v>
      </c>
      <c r="M38" s="61">
        <f t="shared" si="4"/>
        <v>2.7073191366561271E-3</v>
      </c>
      <c r="N38" s="61">
        <f t="shared" si="5"/>
        <v>3.2184962280567567E-2</v>
      </c>
    </row>
    <row r="39" spans="1:14" ht="15.95" customHeight="1" x14ac:dyDescent="0.2">
      <c r="A39" s="98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4">
        <f t="shared" si="3"/>
        <v>-100</v>
      </c>
      <c r="M39" s="61">
        <f t="shared" si="4"/>
        <v>5.4533293221233911E-3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27000010362.550007</v>
      </c>
      <c r="D47" s="66">
        <f>SUM(D9:D46)</f>
        <v>13514838631.380003</v>
      </c>
      <c r="E47" s="66"/>
      <c r="F47" s="66">
        <f>SUM(F9:F46)</f>
        <v>40514848993.930023</v>
      </c>
      <c r="G47" s="66">
        <f>SUM(G9:G46)</f>
        <v>31117234496.650013</v>
      </c>
      <c r="H47" s="66">
        <f>SUM(H9:H46)</f>
        <v>17786067495.109993</v>
      </c>
      <c r="I47" s="66"/>
      <c r="J47" s="66">
        <f>SUM(J9:J46)</f>
        <v>48903301991.759995</v>
      </c>
      <c r="K47" s="66">
        <f>J47-F47</f>
        <v>8388452997.8299713</v>
      </c>
      <c r="L47" s="95">
        <f>K47/F47*100</f>
        <v>20.704638437839762</v>
      </c>
      <c r="M47" s="67">
        <f>SUM(M9:M46)</f>
        <v>99.999999999999943</v>
      </c>
      <c r="N47" s="67">
        <f>SUM(N9:N46)</f>
        <v>100.00000000000001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</row>
    <row r="57" spans="1:14" ht="20.25" hidden="1" x14ac:dyDescent="0.3">
      <c r="A57" s="187" t="s">
        <v>42</v>
      </c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</row>
    <row r="58" spans="1:14" hidden="1" x14ac:dyDescent="0.2">
      <c r="A58" s="188" t="s">
        <v>59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</row>
    <row r="59" spans="1:14" hidden="1" x14ac:dyDescent="0.2">
      <c r="A59" s="190" t="s">
        <v>148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</row>
    <row r="60" spans="1:14" hidden="1" x14ac:dyDescent="0.2">
      <c r="A60" s="188" t="s">
        <v>114</v>
      </c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1" t="s">
        <v>33</v>
      </c>
      <c r="C62" s="191" t="s">
        <v>146</v>
      </c>
      <c r="D62" s="191"/>
      <c r="E62" s="191" t="s">
        <v>52</v>
      </c>
      <c r="F62" s="191"/>
      <c r="G62" s="191" t="s">
        <v>147</v>
      </c>
      <c r="H62" s="191"/>
      <c r="I62" s="191"/>
      <c r="J62" s="191"/>
      <c r="K62" s="191" t="s">
        <v>29</v>
      </c>
      <c r="L62" s="191"/>
      <c r="M62" s="191" t="s">
        <v>62</v>
      </c>
      <c r="N62" s="191"/>
    </row>
    <row r="63" spans="1:14" ht="31.5" hidden="1" customHeight="1" x14ac:dyDescent="0.2">
      <c r="A63" s="96"/>
      <c r="B63" s="191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163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102</v>
      </c>
      <c r="C84" s="48">
        <v>27329994.739999998</v>
      </c>
      <c r="D84" s="48">
        <v>0</v>
      </c>
      <c r="E84" s="47"/>
      <c r="F84" s="63">
        <f t="shared" si="6"/>
        <v>27329994.739999998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14117247.599999998</v>
      </c>
      <c r="L84" s="94">
        <f t="shared" si="9"/>
        <v>51.654776132606017</v>
      </c>
      <c r="M84" s="61">
        <f t="shared" si="10"/>
        <v>0.75603266886236065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166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164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7" t="s">
        <v>42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</row>
    <row r="109" spans="1:14" hidden="1" x14ac:dyDescent="0.2">
      <c r="A109" s="188" t="s">
        <v>59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</row>
    <row r="110" spans="1:14" hidden="1" x14ac:dyDescent="0.2">
      <c r="A110" s="190" t="s">
        <v>135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</row>
    <row r="111" spans="1:14" hidden="1" x14ac:dyDescent="0.2">
      <c r="A111" s="188" t="s">
        <v>114</v>
      </c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1" t="s">
        <v>33</v>
      </c>
      <c r="C113" s="191" t="s">
        <v>146</v>
      </c>
      <c r="D113" s="191"/>
      <c r="E113" s="191" t="s">
        <v>52</v>
      </c>
      <c r="F113" s="191"/>
      <c r="G113" s="191" t="s">
        <v>147</v>
      </c>
      <c r="H113" s="191"/>
      <c r="I113" s="191"/>
      <c r="J113" s="191"/>
      <c r="K113" s="191" t="s">
        <v>29</v>
      </c>
      <c r="L113" s="191"/>
      <c r="M113" s="191" t="s">
        <v>62</v>
      </c>
      <c r="N113" s="191"/>
    </row>
    <row r="114" spans="1:14" ht="31.5" hidden="1" customHeight="1" x14ac:dyDescent="0.2">
      <c r="A114" s="96"/>
      <c r="B114" s="191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163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166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164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7" t="s">
        <v>42</v>
      </c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</row>
    <row r="161" spans="1:14" hidden="1" x14ac:dyDescent="0.2">
      <c r="A161" s="188" t="s">
        <v>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</row>
    <row r="162" spans="1:14" hidden="1" x14ac:dyDescent="0.2">
      <c r="A162" s="190" t="s">
        <v>136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</row>
    <row r="163" spans="1:14" hidden="1" x14ac:dyDescent="0.2">
      <c r="A163" s="188" t="s">
        <v>114</v>
      </c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1" t="s">
        <v>33</v>
      </c>
      <c r="C165" s="191" t="s">
        <v>146</v>
      </c>
      <c r="D165" s="191"/>
      <c r="E165" s="191" t="s">
        <v>52</v>
      </c>
      <c r="F165" s="191"/>
      <c r="G165" s="191" t="s">
        <v>147</v>
      </c>
      <c r="H165" s="191"/>
      <c r="I165" s="191"/>
      <c r="J165" s="191"/>
      <c r="K165" s="191" t="s">
        <v>29</v>
      </c>
      <c r="L165" s="191"/>
      <c r="M165" s="191" t="s">
        <v>62</v>
      </c>
      <c r="N165" s="191"/>
    </row>
    <row r="166" spans="1:14" ht="34.5" hidden="1" customHeight="1" x14ac:dyDescent="0.2">
      <c r="A166" s="96"/>
      <c r="B166" s="191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163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166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164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7" t="s">
        <v>42</v>
      </c>
      <c r="B211" s="187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</row>
    <row r="212" spans="1:14" hidden="1" x14ac:dyDescent="0.2">
      <c r="A212" s="188" t="s">
        <v>59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</row>
    <row r="213" spans="1:14" hidden="1" x14ac:dyDescent="0.2">
      <c r="A213" s="190" t="s">
        <v>137</v>
      </c>
      <c r="B213" s="190"/>
      <c r="C213" s="190"/>
      <c r="D213" s="190"/>
      <c r="E213" s="190"/>
      <c r="F213" s="190"/>
      <c r="G213" s="190"/>
      <c r="H213" s="190"/>
      <c r="I213" s="190"/>
      <c r="J213" s="190"/>
      <c r="K213" s="190"/>
      <c r="L213" s="190"/>
      <c r="M213" s="190"/>
      <c r="N213" s="190"/>
    </row>
    <row r="214" spans="1:14" hidden="1" x14ac:dyDescent="0.2">
      <c r="A214" s="188" t="s">
        <v>114</v>
      </c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1" t="s">
        <v>33</v>
      </c>
      <c r="C216" s="191" t="s">
        <v>146</v>
      </c>
      <c r="D216" s="191"/>
      <c r="E216" s="191" t="s">
        <v>52</v>
      </c>
      <c r="F216" s="191"/>
      <c r="G216" s="191" t="s">
        <v>147</v>
      </c>
      <c r="H216" s="191"/>
      <c r="I216" s="191"/>
      <c r="J216" s="191"/>
      <c r="K216" s="191" t="s">
        <v>29</v>
      </c>
      <c r="L216" s="191"/>
      <c r="M216" s="191" t="s">
        <v>62</v>
      </c>
      <c r="N216" s="191"/>
    </row>
    <row r="217" spans="1:14" ht="30" hidden="1" customHeight="1" x14ac:dyDescent="0.2">
      <c r="A217" s="96"/>
      <c r="B217" s="191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163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166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164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7" t="s">
        <v>42</v>
      </c>
      <c r="B263" s="187"/>
      <c r="C263" s="187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</row>
    <row r="264" spans="1:14" hidden="1" x14ac:dyDescent="0.2">
      <c r="A264" s="188" t="s">
        <v>59</v>
      </c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</row>
    <row r="265" spans="1:14" hidden="1" x14ac:dyDescent="0.2">
      <c r="A265" s="190" t="s">
        <v>138</v>
      </c>
      <c r="B265" s="190"/>
      <c r="C265" s="190"/>
      <c r="D265" s="190"/>
      <c r="E265" s="190"/>
      <c r="F265" s="190"/>
      <c r="G265" s="190"/>
      <c r="H265" s="190"/>
      <c r="I265" s="190"/>
      <c r="J265" s="190"/>
      <c r="K265" s="190"/>
      <c r="L265" s="190"/>
      <c r="M265" s="190"/>
      <c r="N265" s="190"/>
    </row>
    <row r="266" spans="1:14" hidden="1" x14ac:dyDescent="0.2">
      <c r="A266" s="188" t="s">
        <v>114</v>
      </c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1" t="s">
        <v>33</v>
      </c>
      <c r="C268" s="191" t="s">
        <v>146</v>
      </c>
      <c r="D268" s="191"/>
      <c r="E268" s="191" t="s">
        <v>52</v>
      </c>
      <c r="F268" s="191"/>
      <c r="G268" s="191" t="s">
        <v>147</v>
      </c>
      <c r="H268" s="191"/>
      <c r="I268" s="191"/>
      <c r="J268" s="191"/>
      <c r="K268" s="191" t="s">
        <v>29</v>
      </c>
      <c r="L268" s="191"/>
      <c r="M268" s="191" t="s">
        <v>62</v>
      </c>
      <c r="N268" s="191"/>
    </row>
    <row r="269" spans="1:14" ht="33" hidden="1" customHeight="1" x14ac:dyDescent="0.2">
      <c r="A269" s="96"/>
      <c r="B269" s="191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8"/>
      <c r="B271" s="52" t="s">
        <v>163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8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4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8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4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8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8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4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8"/>
      <c r="B278" s="52" t="s">
        <v>78</v>
      </c>
      <c r="C278" s="48">
        <v>70852826.150000006</v>
      </c>
      <c r="D278" s="48">
        <v>74720.59</v>
      </c>
      <c r="E278" s="84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4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8"/>
      <c r="B279" s="52" t="s">
        <v>96</v>
      </c>
      <c r="C279" s="48">
        <v>3371778.06</v>
      </c>
      <c r="D279" s="48">
        <v>141136333.56</v>
      </c>
      <c r="E279" s="84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4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4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4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4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4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4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4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4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4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4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4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4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4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4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4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4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4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4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4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4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4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4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4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166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4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4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164</v>
      </c>
      <c r="C301" s="48">
        <v>60362.14</v>
      </c>
      <c r="D301" s="48">
        <v>0</v>
      </c>
      <c r="E301" s="84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4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4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4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4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4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4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4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7" t="s">
        <v>42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</row>
    <row r="316" spans="1:14" hidden="1" x14ac:dyDescent="0.2">
      <c r="A316" s="188" t="s">
        <v>59</v>
      </c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</row>
    <row r="317" spans="1:14" hidden="1" x14ac:dyDescent="0.2">
      <c r="A317" s="190" t="s">
        <v>139</v>
      </c>
      <c r="B317" s="190"/>
      <c r="C317" s="190"/>
      <c r="D317" s="190"/>
      <c r="E317" s="190"/>
      <c r="F317" s="190"/>
      <c r="G317" s="190"/>
      <c r="H317" s="190"/>
      <c r="I317" s="190"/>
      <c r="J317" s="190"/>
      <c r="K317" s="190"/>
      <c r="L317" s="190"/>
      <c r="M317" s="190"/>
      <c r="N317" s="190"/>
    </row>
    <row r="318" spans="1:14" hidden="1" x14ac:dyDescent="0.2">
      <c r="A318" s="188" t="s">
        <v>114</v>
      </c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1" t="s">
        <v>33</v>
      </c>
      <c r="C320" s="191" t="s">
        <v>146</v>
      </c>
      <c r="D320" s="191"/>
      <c r="E320" s="191" t="s">
        <v>52</v>
      </c>
      <c r="F320" s="191"/>
      <c r="G320" s="191" t="s">
        <v>147</v>
      </c>
      <c r="H320" s="191"/>
      <c r="I320" s="191"/>
      <c r="J320" s="191"/>
      <c r="K320" s="191" t="s">
        <v>29</v>
      </c>
      <c r="L320" s="191"/>
      <c r="M320" s="191" t="s">
        <v>62</v>
      </c>
      <c r="N320" s="191"/>
    </row>
    <row r="321" spans="1:14" ht="32.25" hidden="1" customHeight="1" x14ac:dyDescent="0.2">
      <c r="A321" s="96"/>
      <c r="B321" s="191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4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8"/>
      <c r="B323" s="52" t="s">
        <v>163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4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8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4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8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4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8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4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8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8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4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8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4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8"/>
      <c r="B330" s="52" t="s">
        <v>78</v>
      </c>
      <c r="C330" s="48">
        <v>66311782.81000001</v>
      </c>
      <c r="D330" s="48">
        <v>116684.46</v>
      </c>
      <c r="E330" s="84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4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8"/>
      <c r="B331" s="52" t="s">
        <v>96</v>
      </c>
      <c r="C331" s="48">
        <v>7420461.04</v>
      </c>
      <c r="D331" s="48">
        <v>147259639.78</v>
      </c>
      <c r="E331" s="84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4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4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4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4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4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4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4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4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4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4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4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4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4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4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4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4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4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4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4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4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4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4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166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4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4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164</v>
      </c>
      <c r="C353" s="48">
        <v>84122.2</v>
      </c>
      <c r="D353" s="48">
        <v>0</v>
      </c>
      <c r="E353" s="84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4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4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4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4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4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4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4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4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5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7" t="s">
        <v>42</v>
      </c>
      <c r="B367" s="187"/>
      <c r="C367" s="187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</row>
    <row r="368" spans="1:14" hidden="1" x14ac:dyDescent="0.2">
      <c r="A368" s="188" t="s">
        <v>59</v>
      </c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</row>
    <row r="369" spans="1:14" hidden="1" x14ac:dyDescent="0.2">
      <c r="A369" s="190" t="s">
        <v>140</v>
      </c>
      <c r="B369" s="190"/>
      <c r="C369" s="190"/>
      <c r="D369" s="190"/>
      <c r="E369" s="190"/>
      <c r="F369" s="190"/>
      <c r="G369" s="190"/>
      <c r="H369" s="190"/>
      <c r="I369" s="190"/>
      <c r="J369" s="190"/>
      <c r="K369" s="190"/>
      <c r="L369" s="190"/>
      <c r="M369" s="190"/>
      <c r="N369" s="190"/>
    </row>
    <row r="370" spans="1:14" hidden="1" x14ac:dyDescent="0.2">
      <c r="A370" s="188" t="s">
        <v>114</v>
      </c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1" t="s">
        <v>33</v>
      </c>
      <c r="C372" s="191" t="s">
        <v>146</v>
      </c>
      <c r="D372" s="191"/>
      <c r="E372" s="191" t="s">
        <v>52</v>
      </c>
      <c r="F372" s="191"/>
      <c r="G372" s="191" t="s">
        <v>147</v>
      </c>
      <c r="H372" s="191"/>
      <c r="I372" s="191"/>
      <c r="J372" s="191"/>
      <c r="K372" s="191" t="s">
        <v>29</v>
      </c>
      <c r="L372" s="191"/>
      <c r="M372" s="191" t="s">
        <v>62</v>
      </c>
      <c r="N372" s="191"/>
    </row>
    <row r="373" spans="1:14" ht="31.5" hidden="1" customHeight="1" x14ac:dyDescent="0.2">
      <c r="A373" s="96"/>
      <c r="B373" s="191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>
        <v>601882303.93999994</v>
      </c>
      <c r="D374" s="48">
        <v>275481484.48000002</v>
      </c>
      <c r="E374" s="82"/>
      <c r="F374" s="63">
        <f t="shared" ref="F374:F380" si="50">(C374+D374)</f>
        <v>877363788.41999996</v>
      </c>
      <c r="G374" s="48">
        <f>'PNC, Exon. &amp; no Exon.'!B420</f>
        <v>812530469.82000005</v>
      </c>
      <c r="H374" s="48">
        <f>'PNC, Exon. &amp; no Exon.'!C420</f>
        <v>341423336.69</v>
      </c>
      <c r="I374" s="82"/>
      <c r="J374" s="63">
        <f>(G374+H374)</f>
        <v>1153953806.51</v>
      </c>
      <c r="K374" s="48">
        <f>J374-F374</f>
        <v>276590018.09000003</v>
      </c>
      <c r="L374" s="94">
        <f>K374/F374*100</f>
        <v>31.525123528074595</v>
      </c>
      <c r="M374" s="61">
        <f>(F374/$F$412*100)</f>
        <v>20.96721482937393</v>
      </c>
      <c r="N374" s="61">
        <f>(J374/$J$412*100)</f>
        <v>22.872657561618514</v>
      </c>
    </row>
    <row r="375" spans="1:14" ht="15.95" hidden="1" customHeight="1" x14ac:dyDescent="0.2">
      <c r="A375" s="98"/>
      <c r="B375" s="52" t="s">
        <v>163</v>
      </c>
      <c r="C375" s="48">
        <v>553842571.27999997</v>
      </c>
      <c r="D375" s="48">
        <v>127017693.01000001</v>
      </c>
      <c r="E375" s="82"/>
      <c r="F375" s="63">
        <f t="shared" si="50"/>
        <v>680860264.28999996</v>
      </c>
      <c r="G375" s="48">
        <f>'PNC, Exon. &amp; no Exon.'!B421</f>
        <v>584741293.1500001</v>
      </c>
      <c r="H375" s="48">
        <f>'PNC, Exon. &amp; no Exon.'!C421</f>
        <v>79797928.379999995</v>
      </c>
      <c r="I375" s="82"/>
      <c r="J375" s="63">
        <f t="shared" ref="J375:J410" si="51">(G375+H375)</f>
        <v>664539221.53000009</v>
      </c>
      <c r="K375" s="48">
        <f t="shared" ref="K375:K410" si="52">J375-F375</f>
        <v>-16321042.759999871</v>
      </c>
      <c r="L375" s="94">
        <f t="shared" ref="L375:L410" si="53">K375/F375*100</f>
        <v>-2.3971207626603719</v>
      </c>
      <c r="M375" s="61">
        <f t="shared" ref="M375:M410" si="54">(F375/$F$412*100)</f>
        <v>16.27117920590409</v>
      </c>
      <c r="N375" s="61">
        <f t="shared" ref="N375:N410" si="55">(J375/$J$412*100)</f>
        <v>13.171912051046665</v>
      </c>
    </row>
    <row r="376" spans="1:14" ht="15.95" hidden="1" customHeight="1" x14ac:dyDescent="0.2">
      <c r="A376" s="98"/>
      <c r="B376" s="52" t="s">
        <v>100</v>
      </c>
      <c r="C376" s="48">
        <v>432548368.29000002</v>
      </c>
      <c r="D376" s="48">
        <v>115441625.98999999</v>
      </c>
      <c r="E376" s="82"/>
      <c r="F376" s="63">
        <f t="shared" si="50"/>
        <v>547989994.27999997</v>
      </c>
      <c r="G376" s="48">
        <f>'PNC, Exon. &amp; no Exon.'!B422</f>
        <v>446565700.94999999</v>
      </c>
      <c r="H376" s="48">
        <f>'PNC, Exon. &amp; no Exon.'!C422</f>
        <v>117743611.67</v>
      </c>
      <c r="I376" s="82"/>
      <c r="J376" s="63">
        <f t="shared" si="51"/>
        <v>564309312.62</v>
      </c>
      <c r="K376" s="48">
        <f t="shared" si="52"/>
        <v>16319318.340000033</v>
      </c>
      <c r="L376" s="94">
        <f t="shared" si="53"/>
        <v>2.9780321740074589</v>
      </c>
      <c r="M376" s="61">
        <f t="shared" si="54"/>
        <v>13.09584927719389</v>
      </c>
      <c r="N376" s="61">
        <f t="shared" si="55"/>
        <v>11.185242939165899</v>
      </c>
    </row>
    <row r="377" spans="1:14" ht="15.95" hidden="1" customHeight="1" x14ac:dyDescent="0.2">
      <c r="A377" s="98"/>
      <c r="B377" s="52" t="s">
        <v>97</v>
      </c>
      <c r="C377" s="48">
        <v>258862509.72</v>
      </c>
      <c r="D377" s="48">
        <v>8206328.8699999992</v>
      </c>
      <c r="E377" s="82"/>
      <c r="F377" s="63">
        <f t="shared" si="50"/>
        <v>267068838.59</v>
      </c>
      <c r="G377" s="48">
        <f>'PNC, Exon. &amp; no Exon.'!B423</f>
        <v>337584555.54000002</v>
      </c>
      <c r="H377" s="48">
        <f>'PNC, Exon. &amp; no Exon.'!C423</f>
        <v>21200182.019999996</v>
      </c>
      <c r="I377" s="82"/>
      <c r="J377" s="63">
        <f t="shared" si="51"/>
        <v>358784737.56</v>
      </c>
      <c r="K377" s="48">
        <f t="shared" si="52"/>
        <v>91715898.969999999</v>
      </c>
      <c r="L377" s="94">
        <f t="shared" si="53"/>
        <v>34.341669905863057</v>
      </c>
      <c r="M377" s="61">
        <f t="shared" si="54"/>
        <v>6.382403498817883</v>
      </c>
      <c r="N377" s="61">
        <f t="shared" si="55"/>
        <v>7.1115155513583659</v>
      </c>
    </row>
    <row r="378" spans="1:14" ht="15.95" hidden="1" customHeight="1" x14ac:dyDescent="0.2">
      <c r="A378" s="98"/>
      <c r="B378" s="52" t="s">
        <v>92</v>
      </c>
      <c r="C378" s="48">
        <v>287713587.15999997</v>
      </c>
      <c r="D378" s="48">
        <v>31875293.91</v>
      </c>
      <c r="E378" s="82"/>
      <c r="F378" s="63">
        <f t="shared" si="50"/>
        <v>319588881.06999999</v>
      </c>
      <c r="G378" s="48">
        <f>'PNC, Exon. &amp; no Exon.'!B424</f>
        <v>346508860.62</v>
      </c>
      <c r="H378" s="48">
        <f>'PNC, Exon. &amp; no Exon.'!C424</f>
        <v>43420533.620000005</v>
      </c>
      <c r="I378" s="82"/>
      <c r="J378" s="63">
        <f t="shared" si="51"/>
        <v>389929394.24000001</v>
      </c>
      <c r="K378" s="48">
        <f t="shared" si="52"/>
        <v>70340513.170000017</v>
      </c>
      <c r="L378" s="94">
        <f t="shared" si="53"/>
        <v>22.009687237708761</v>
      </c>
      <c r="M378" s="61">
        <f t="shared" si="54"/>
        <v>7.6375259782959768</v>
      </c>
      <c r="N378" s="61">
        <f t="shared" si="55"/>
        <v>7.7288375473490625</v>
      </c>
    </row>
    <row r="379" spans="1:14" ht="15.95" hidden="1" customHeight="1" x14ac:dyDescent="0.2">
      <c r="A379" s="98"/>
      <c r="B379" s="52" t="s">
        <v>89</v>
      </c>
      <c r="C379" s="48">
        <v>2186060.1399999997</v>
      </c>
      <c r="D379" s="48">
        <v>23348</v>
      </c>
      <c r="E379" s="82"/>
      <c r="F379" s="63">
        <f t="shared" si="50"/>
        <v>2209408.1399999997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-2209408.1399999997</v>
      </c>
      <c r="L379" s="94">
        <f t="shared" si="53"/>
        <v>-100</v>
      </c>
      <c r="M379" s="61">
        <f t="shared" si="54"/>
        <v>5.2800372808378668E-2</v>
      </c>
      <c r="N379" s="61">
        <f t="shared" si="55"/>
        <v>0</v>
      </c>
    </row>
    <row r="380" spans="1:14" ht="15.95" hidden="1" customHeight="1" x14ac:dyDescent="0.2">
      <c r="A380" s="11"/>
      <c r="B380" s="52" t="s">
        <v>94</v>
      </c>
      <c r="C380" s="48">
        <v>74947476.670000002</v>
      </c>
      <c r="D380" s="48">
        <v>61136.46</v>
      </c>
      <c r="E380" s="82"/>
      <c r="F380" s="63">
        <f t="shared" si="50"/>
        <v>75008613.129999995</v>
      </c>
      <c r="G380" s="48">
        <f>'PNC, Exon. &amp; no Exon.'!B426</f>
        <v>91262357.390000001</v>
      </c>
      <c r="H380" s="48">
        <f>'PNC, Exon. &amp; no Exon.'!C426</f>
        <v>519601.76</v>
      </c>
      <c r="I380" s="82"/>
      <c r="J380" s="63">
        <f t="shared" si="51"/>
        <v>91781959.150000006</v>
      </c>
      <c r="K380" s="48">
        <f t="shared" si="52"/>
        <v>16773346.020000011</v>
      </c>
      <c r="L380" s="94">
        <f t="shared" si="53"/>
        <v>22.361893281414964</v>
      </c>
      <c r="M380" s="61">
        <f t="shared" si="54"/>
        <v>1.7925537004237921</v>
      </c>
      <c r="N380" s="61">
        <f t="shared" si="55"/>
        <v>1.8192212808946759</v>
      </c>
    </row>
    <row r="381" spans="1:14" ht="15.95" hidden="1" customHeight="1" x14ac:dyDescent="0.2">
      <c r="A381" s="98"/>
      <c r="B381" s="52" t="s">
        <v>90</v>
      </c>
      <c r="C381" s="48">
        <v>36476531.969999999</v>
      </c>
      <c r="D381" s="48">
        <v>79441426.540000007</v>
      </c>
      <c r="E381" s="82"/>
      <c r="F381" s="63">
        <f t="shared" ref="F381:F401" si="56">(C381+D381)</f>
        <v>115917958.51000001</v>
      </c>
      <c r="G381" s="48">
        <f>'PNC, Exon. &amp; no Exon.'!B427</f>
        <v>41226334.990000002</v>
      </c>
      <c r="H381" s="48">
        <f>'PNC, Exon. &amp; no Exon.'!C427</f>
        <v>87758378.879999995</v>
      </c>
      <c r="I381" s="82"/>
      <c r="J381" s="63">
        <f t="shared" si="51"/>
        <v>128984713.87</v>
      </c>
      <c r="K381" s="48">
        <f t="shared" si="52"/>
        <v>13066755.359999999</v>
      </c>
      <c r="L381" s="94">
        <f t="shared" si="53"/>
        <v>11.27241674021783</v>
      </c>
      <c r="M381" s="61">
        <f t="shared" si="54"/>
        <v>2.7702040712650642</v>
      </c>
      <c r="N381" s="61">
        <f t="shared" si="55"/>
        <v>2.5566215687215985</v>
      </c>
    </row>
    <row r="382" spans="1:14" ht="15.95" hidden="1" customHeight="1" x14ac:dyDescent="0.2">
      <c r="A382" s="98"/>
      <c r="B382" s="52" t="s">
        <v>78</v>
      </c>
      <c r="C382" s="48">
        <v>73047067.810000002</v>
      </c>
      <c r="D382" s="48">
        <v>265523.74</v>
      </c>
      <c r="E382" s="82"/>
      <c r="F382" s="63">
        <f t="shared" si="56"/>
        <v>73312591.549999997</v>
      </c>
      <c r="G382" s="48">
        <f>'PNC, Exon. &amp; no Exon.'!B428</f>
        <v>82035118.200000003</v>
      </c>
      <c r="H382" s="48">
        <f>'PNC, Exon. &amp; no Exon.'!C428</f>
        <v>344685.9</v>
      </c>
      <c r="I382" s="82"/>
      <c r="J382" s="63">
        <f t="shared" si="51"/>
        <v>82379804.100000009</v>
      </c>
      <c r="K382" s="48">
        <f t="shared" si="52"/>
        <v>9067212.5500000119</v>
      </c>
      <c r="L382" s="94">
        <f t="shared" si="53"/>
        <v>12.367878911791125</v>
      </c>
      <c r="M382" s="61">
        <f t="shared" si="54"/>
        <v>1.7520222250056492</v>
      </c>
      <c r="N382" s="61">
        <f t="shared" si="55"/>
        <v>1.6328600317816868</v>
      </c>
    </row>
    <row r="383" spans="1:14" ht="15.95" hidden="1" customHeight="1" x14ac:dyDescent="0.2">
      <c r="A383" s="98"/>
      <c r="B383" s="52" t="s">
        <v>96</v>
      </c>
      <c r="C383" s="48">
        <v>5280445.8000000007</v>
      </c>
      <c r="D383" s="48">
        <v>140861163.70000002</v>
      </c>
      <c r="E383" s="84"/>
      <c r="F383" s="63">
        <f t="shared" si="56"/>
        <v>146141609.50000003</v>
      </c>
      <c r="G383" s="48">
        <f>'PNC, Exon. &amp; no Exon.'!B429</f>
        <v>15386298.560000001</v>
      </c>
      <c r="H383" s="48">
        <f>'PNC, Exon. &amp; no Exon.'!C429</f>
        <v>166564603.91</v>
      </c>
      <c r="I383" s="82"/>
      <c r="J383" s="63">
        <f t="shared" si="51"/>
        <v>181950902.47</v>
      </c>
      <c r="K383" s="48">
        <f t="shared" si="52"/>
        <v>35809292.969999969</v>
      </c>
      <c r="L383" s="94">
        <f t="shared" si="53"/>
        <v>24.503146703061297</v>
      </c>
      <c r="M383" s="61">
        <f t="shared" si="54"/>
        <v>3.4924880218901055</v>
      </c>
      <c r="N383" s="61">
        <f t="shared" si="55"/>
        <v>3.6064707804988667</v>
      </c>
    </row>
    <row r="384" spans="1:14" ht="15.95" hidden="1" customHeight="1" x14ac:dyDescent="0.2">
      <c r="A384" s="98"/>
      <c r="B384" s="52" t="s">
        <v>99</v>
      </c>
      <c r="C384" s="48">
        <v>11503943.200000001</v>
      </c>
      <c r="D384" s="48">
        <v>0</v>
      </c>
      <c r="E384" s="84"/>
      <c r="F384" s="63">
        <f t="shared" si="56"/>
        <v>11503943.200000001</v>
      </c>
      <c r="G384" s="48">
        <f>'PNC, Exon. &amp; no Exon.'!B430</f>
        <v>9957625.3300000001</v>
      </c>
      <c r="H384" s="48">
        <f>'PNC, Exon. &amp; no Exon.'!C430</f>
        <v>0</v>
      </c>
      <c r="I384" s="82"/>
      <c r="J384" s="63">
        <f t="shared" si="51"/>
        <v>9957625.3300000001</v>
      </c>
      <c r="K384" s="48">
        <f t="shared" si="52"/>
        <v>-1546317.870000001</v>
      </c>
      <c r="L384" s="94">
        <f t="shared" si="53"/>
        <v>-13.441633387063323</v>
      </c>
      <c r="M384" s="61">
        <f t="shared" si="54"/>
        <v>0.27492090697484844</v>
      </c>
      <c r="N384" s="61">
        <f t="shared" si="55"/>
        <v>0.1973712925206377</v>
      </c>
    </row>
    <row r="385" spans="1:14" ht="15.95" hidden="1" customHeight="1" x14ac:dyDescent="0.2">
      <c r="A385" s="11"/>
      <c r="B385" s="52" t="s">
        <v>83</v>
      </c>
      <c r="C385" s="48">
        <v>20765029.68</v>
      </c>
      <c r="D385" s="48">
        <v>0</v>
      </c>
      <c r="E385" s="84"/>
      <c r="F385" s="63">
        <f t="shared" si="56"/>
        <v>20765029.68</v>
      </c>
      <c r="G385" s="48">
        <f>'PNC, Exon. &amp; no Exon.'!B431</f>
        <v>27277043.890000001</v>
      </c>
      <c r="H385" s="48">
        <f>'PNC, Exon. &amp; no Exon.'!C431</f>
        <v>0</v>
      </c>
      <c r="I385" s="82"/>
      <c r="J385" s="63">
        <f t="shared" si="51"/>
        <v>27277043.890000001</v>
      </c>
      <c r="K385" s="48">
        <f t="shared" si="52"/>
        <v>6512014.2100000009</v>
      </c>
      <c r="L385" s="94">
        <f t="shared" si="53"/>
        <v>31.360485924429465</v>
      </c>
      <c r="M385" s="61">
        <f t="shared" si="54"/>
        <v>0.49624208792905428</v>
      </c>
      <c r="N385" s="61">
        <f t="shared" si="55"/>
        <v>0.5406615764595617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18371566.879999999</v>
      </c>
      <c r="D387" s="48">
        <v>14195657.75</v>
      </c>
      <c r="E387" s="82"/>
      <c r="F387" s="63">
        <f t="shared" si="56"/>
        <v>32567224.629999999</v>
      </c>
      <c r="G387" s="48">
        <f>'PNC, Exon. &amp; no Exon.'!B433</f>
        <v>27706839.650000006</v>
      </c>
      <c r="H387" s="48">
        <f>'PNC, Exon. &amp; no Exon.'!C433</f>
        <v>5130596.6500000004</v>
      </c>
      <c r="I387" s="82"/>
      <c r="J387" s="63">
        <f t="shared" si="51"/>
        <v>32837436.300000004</v>
      </c>
      <c r="K387" s="48">
        <f t="shared" si="52"/>
        <v>270211.67000000551</v>
      </c>
      <c r="L387" s="94">
        <f t="shared" si="53"/>
        <v>0.82970432104642478</v>
      </c>
      <c r="M387" s="61">
        <f t="shared" si="54"/>
        <v>0.77829060673154415</v>
      </c>
      <c r="N387" s="61">
        <f t="shared" si="55"/>
        <v>0.65087478498200413</v>
      </c>
    </row>
    <row r="388" spans="1:14" ht="15.95" hidden="1" customHeight="1" x14ac:dyDescent="0.2">
      <c r="A388" s="11"/>
      <c r="B388" s="52" t="s">
        <v>80</v>
      </c>
      <c r="C388" s="48">
        <v>26552848.690000001</v>
      </c>
      <c r="D388" s="48">
        <v>394878.15</v>
      </c>
      <c r="E388" s="84"/>
      <c r="F388" s="63">
        <f t="shared" si="56"/>
        <v>26947726.84</v>
      </c>
      <c r="G388" s="48">
        <f>'PNC, Exon. &amp; no Exon.'!B434</f>
        <v>27017044.830000002</v>
      </c>
      <c r="H388" s="48">
        <f>'PNC, Exon. &amp; no Exon.'!C434</f>
        <v>1356231.64</v>
      </c>
      <c r="I388" s="82"/>
      <c r="J388" s="63">
        <f t="shared" si="51"/>
        <v>28373276.470000003</v>
      </c>
      <c r="K388" s="48">
        <f t="shared" si="52"/>
        <v>1425549.6300000027</v>
      </c>
      <c r="L388" s="94">
        <f t="shared" si="53"/>
        <v>5.2900552186241576</v>
      </c>
      <c r="M388" s="61">
        <f t="shared" si="54"/>
        <v>0.64399600858280193</v>
      </c>
      <c r="N388" s="61">
        <f t="shared" si="55"/>
        <v>0.56239013462954801</v>
      </c>
    </row>
    <row r="389" spans="1:14" ht="15.95" hidden="1" customHeight="1" x14ac:dyDescent="0.2">
      <c r="A389" s="11"/>
      <c r="B389" s="52" t="s">
        <v>108</v>
      </c>
      <c r="C389" s="48">
        <v>38733494.140000001</v>
      </c>
      <c r="D389" s="48">
        <v>0</v>
      </c>
      <c r="E389" s="82"/>
      <c r="F389" s="63">
        <f t="shared" si="56"/>
        <v>38733494.140000001</v>
      </c>
      <c r="G389" s="48">
        <f>'PNC, Exon. &amp; no Exon.'!B435</f>
        <v>49688771.960000008</v>
      </c>
      <c r="H389" s="48">
        <f>'PNC, Exon. &amp; no Exon.'!C435</f>
        <v>0</v>
      </c>
      <c r="I389" s="82"/>
      <c r="J389" s="63">
        <f t="shared" si="51"/>
        <v>49688771.960000008</v>
      </c>
      <c r="K389" s="48">
        <f t="shared" si="52"/>
        <v>10955277.820000008</v>
      </c>
      <c r="L389" s="94">
        <f t="shared" si="53"/>
        <v>28.283732369723168</v>
      </c>
      <c r="M389" s="61">
        <f t="shared" si="54"/>
        <v>0.92565193987343197</v>
      </c>
      <c r="N389" s="61">
        <f t="shared" si="55"/>
        <v>0.98488714131087129</v>
      </c>
    </row>
    <row r="390" spans="1:14" ht="15.95" hidden="1" customHeight="1" x14ac:dyDescent="0.2">
      <c r="A390" s="11"/>
      <c r="B390" s="52" t="s">
        <v>79</v>
      </c>
      <c r="C390" s="48">
        <v>46615711.560000002</v>
      </c>
      <c r="D390" s="48">
        <v>67294846.079999983</v>
      </c>
      <c r="E390" s="82"/>
      <c r="F390" s="63">
        <f t="shared" si="56"/>
        <v>113910557.63999999</v>
      </c>
      <c r="G390" s="48">
        <f>'PNC, Exon. &amp; no Exon.'!B436</f>
        <v>48133922.289999999</v>
      </c>
      <c r="H390" s="48">
        <f>'PNC, Exon. &amp; no Exon.'!C436</f>
        <v>77232224.799999982</v>
      </c>
      <c r="I390" s="82"/>
      <c r="J390" s="63">
        <f t="shared" si="51"/>
        <v>125366147.08999997</v>
      </c>
      <c r="K390" s="48">
        <f t="shared" si="52"/>
        <v>11455589.449999988</v>
      </c>
      <c r="L390" s="94">
        <f t="shared" si="53"/>
        <v>10.056652945378373</v>
      </c>
      <c r="M390" s="61">
        <f t="shared" si="54"/>
        <v>2.7222312624422158</v>
      </c>
      <c r="N390" s="61">
        <f t="shared" si="55"/>
        <v>2.4848975201887491</v>
      </c>
    </row>
    <row r="391" spans="1:14" ht="15.95" hidden="1" customHeight="1" x14ac:dyDescent="0.2">
      <c r="A391" s="11"/>
      <c r="B391" s="52" t="s">
        <v>84</v>
      </c>
      <c r="C391" s="48">
        <v>14284996.18</v>
      </c>
      <c r="D391" s="48">
        <v>703208</v>
      </c>
      <c r="E391" s="82"/>
      <c r="F391" s="63">
        <f t="shared" si="56"/>
        <v>14988204.18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-14988204.18</v>
      </c>
      <c r="L391" s="94">
        <f t="shared" si="53"/>
        <v>-100</v>
      </c>
      <c r="M391" s="61">
        <f t="shared" si="54"/>
        <v>0.35818767664723983</v>
      </c>
      <c r="N391" s="61">
        <f t="shared" si="55"/>
        <v>0</v>
      </c>
    </row>
    <row r="392" spans="1:14" ht="15.95" hidden="1" customHeight="1" x14ac:dyDescent="0.2">
      <c r="A392" s="11"/>
      <c r="B392" s="52" t="s">
        <v>101</v>
      </c>
      <c r="C392" s="48">
        <v>34095.550000000003</v>
      </c>
      <c r="D392" s="48">
        <v>17942828.34</v>
      </c>
      <c r="E392" s="82"/>
      <c r="F392" s="63">
        <f t="shared" si="56"/>
        <v>17976923.890000001</v>
      </c>
      <c r="G392" s="48">
        <f>'PNC, Exon. &amp; no Exon.'!B438</f>
        <v>418567.31</v>
      </c>
      <c r="H392" s="48">
        <f>'PNC, Exon. &amp; no Exon.'!C438</f>
        <v>18594057.719999999</v>
      </c>
      <c r="I392" s="82"/>
      <c r="J392" s="63">
        <f t="shared" si="51"/>
        <v>19012625.029999997</v>
      </c>
      <c r="K392" s="48">
        <f t="shared" si="52"/>
        <v>1035701.1399999969</v>
      </c>
      <c r="L392" s="94">
        <f t="shared" si="53"/>
        <v>5.7612812199540153</v>
      </c>
      <c r="M392" s="61">
        <f t="shared" si="54"/>
        <v>0.42961201516160302</v>
      </c>
      <c r="N392" s="61">
        <f t="shared" si="55"/>
        <v>0.37685153357555856</v>
      </c>
    </row>
    <row r="393" spans="1:14" ht="15.95" hidden="1" customHeight="1" x14ac:dyDescent="0.2">
      <c r="A393" s="11"/>
      <c r="B393" s="52" t="s">
        <v>93</v>
      </c>
      <c r="C393" s="48">
        <v>5047012.2700000005</v>
      </c>
      <c r="D393" s="48">
        <v>0</v>
      </c>
      <c r="E393" s="82"/>
      <c r="F393" s="63">
        <f t="shared" si="56"/>
        <v>5047012.2700000005</v>
      </c>
      <c r="G393" s="48">
        <f>'PNC, Exon. &amp; no Exon.'!B439</f>
        <v>5085604.5600000005</v>
      </c>
      <c r="H393" s="48">
        <f>'PNC, Exon. &amp; no Exon.'!C439</f>
        <v>22968425.280000001</v>
      </c>
      <c r="I393" s="82"/>
      <c r="J393" s="63">
        <f t="shared" si="51"/>
        <v>28054029.840000004</v>
      </c>
      <c r="K393" s="48">
        <f t="shared" si="52"/>
        <v>23007017.570000004</v>
      </c>
      <c r="L393" s="94">
        <f t="shared" si="53"/>
        <v>455.8542032234846</v>
      </c>
      <c r="M393" s="61">
        <f t="shared" si="54"/>
        <v>0.12061335549549554</v>
      </c>
      <c r="N393" s="61">
        <f t="shared" si="55"/>
        <v>0.55606230867629347</v>
      </c>
    </row>
    <row r="394" spans="1:14" ht="15.95" hidden="1" customHeight="1" x14ac:dyDescent="0.2">
      <c r="A394" s="11"/>
      <c r="B394" s="52" t="s">
        <v>102</v>
      </c>
      <c r="C394" s="48">
        <v>34324249.080000006</v>
      </c>
      <c r="D394" s="48">
        <v>73000</v>
      </c>
      <c r="E394" s="84"/>
      <c r="F394" s="63">
        <f t="shared" si="56"/>
        <v>34397249.080000006</v>
      </c>
      <c r="G394" s="48">
        <f>'PNC, Exon. &amp; no Exon.'!B440</f>
        <v>46991787.169999994</v>
      </c>
      <c r="H394" s="48">
        <f>'PNC, Exon. &amp; no Exon.'!C440</f>
        <v>0</v>
      </c>
      <c r="I394" s="82"/>
      <c r="J394" s="63">
        <f t="shared" si="51"/>
        <v>46991787.169999994</v>
      </c>
      <c r="K394" s="48">
        <f t="shared" si="52"/>
        <v>12594538.089999989</v>
      </c>
      <c r="L394" s="94">
        <f t="shared" si="53"/>
        <v>36.614957378446228</v>
      </c>
      <c r="M394" s="61">
        <f t="shared" si="54"/>
        <v>0.82202447892070363</v>
      </c>
      <c r="N394" s="61">
        <f t="shared" si="55"/>
        <v>0.93142988054136977</v>
      </c>
    </row>
    <row r="395" spans="1:14" ht="15.95" hidden="1" customHeight="1" x14ac:dyDescent="0.2">
      <c r="A395" s="11"/>
      <c r="B395" s="51" t="s">
        <v>116</v>
      </c>
      <c r="C395" s="48">
        <v>49860979.230000012</v>
      </c>
      <c r="D395" s="48">
        <v>426932.99</v>
      </c>
      <c r="E395" s="84"/>
      <c r="F395" s="63">
        <f t="shared" si="56"/>
        <v>50287912.220000014</v>
      </c>
      <c r="G395" s="48">
        <f>'PNC, Exon. &amp; no Exon.'!B441</f>
        <v>56563763.730000004</v>
      </c>
      <c r="H395" s="48">
        <f>'PNC, Exon. &amp; no Exon.'!C441</f>
        <v>502041.11</v>
      </c>
      <c r="I395" s="82"/>
      <c r="J395" s="63">
        <f t="shared" si="51"/>
        <v>57065804.840000004</v>
      </c>
      <c r="K395" s="48">
        <f t="shared" si="52"/>
        <v>6777892.6199999899</v>
      </c>
      <c r="L395" s="94">
        <f t="shared" si="53"/>
        <v>13.478174616492336</v>
      </c>
      <c r="M395" s="61">
        <f t="shared" si="54"/>
        <v>1.2017790940930555</v>
      </c>
      <c r="N395" s="61">
        <f t="shared" si="55"/>
        <v>1.1311081996696559</v>
      </c>
    </row>
    <row r="396" spans="1:14" ht="15.95" hidden="1" customHeight="1" x14ac:dyDescent="0.2">
      <c r="A396" s="11"/>
      <c r="B396" s="52" t="s">
        <v>107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4937212.1399999997</v>
      </c>
      <c r="D397" s="48">
        <v>0</v>
      </c>
      <c r="E397" s="84"/>
      <c r="F397" s="63">
        <f t="shared" si="56"/>
        <v>4937212.1399999997</v>
      </c>
      <c r="G397" s="48">
        <f>'PNC, Exon. &amp; no Exon.'!B443</f>
        <v>5174663.4800000004</v>
      </c>
      <c r="H397" s="48">
        <f>'PNC, Exon. &amp; no Exon.'!C443</f>
        <v>0</v>
      </c>
      <c r="I397" s="82"/>
      <c r="J397" s="63">
        <f t="shared" si="51"/>
        <v>5174663.4800000004</v>
      </c>
      <c r="K397" s="48">
        <f t="shared" si="52"/>
        <v>237451.34000000078</v>
      </c>
      <c r="L397" s="94">
        <f t="shared" si="53"/>
        <v>4.8094214562147775</v>
      </c>
      <c r="M397" s="61">
        <f t="shared" si="54"/>
        <v>0.1179893551157339</v>
      </c>
      <c r="N397" s="61">
        <f t="shared" si="55"/>
        <v>0.10256762888335558</v>
      </c>
    </row>
    <row r="398" spans="1:14" ht="15.95" hidden="1" customHeight="1" x14ac:dyDescent="0.2">
      <c r="A398" s="11"/>
      <c r="B398" s="52" t="s">
        <v>105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115</v>
      </c>
      <c r="C399" s="48">
        <v>42579205</v>
      </c>
      <c r="D399" s="48">
        <v>76883.839999999997</v>
      </c>
      <c r="E399" s="82"/>
      <c r="F399" s="63">
        <f t="shared" si="56"/>
        <v>42656088.840000004</v>
      </c>
      <c r="G399" s="48">
        <f>'PNC, Exon. &amp; no Exon.'!B445</f>
        <v>31037248.41</v>
      </c>
      <c r="H399" s="48">
        <f>'PNC, Exon. &amp; no Exon.'!C445</f>
        <v>337924.73</v>
      </c>
      <c r="I399" s="82"/>
      <c r="J399" s="63">
        <f t="shared" si="51"/>
        <v>31375173.140000001</v>
      </c>
      <c r="K399" s="48">
        <f t="shared" si="52"/>
        <v>-11280915.700000003</v>
      </c>
      <c r="L399" s="94">
        <f t="shared" si="53"/>
        <v>-26.446202656586561</v>
      </c>
      <c r="M399" s="61">
        <f t="shared" si="54"/>
        <v>1.0193939963031555</v>
      </c>
      <c r="N399" s="61">
        <f t="shared" si="55"/>
        <v>0.62189109054383296</v>
      </c>
    </row>
    <row r="400" spans="1:14" ht="15.95" hidden="1" customHeight="1" x14ac:dyDescent="0.2">
      <c r="A400" s="11"/>
      <c r="B400" s="52" t="s">
        <v>117</v>
      </c>
      <c r="C400" s="48">
        <v>32079444.310000002</v>
      </c>
      <c r="D400" s="48">
        <v>510074416.20999998</v>
      </c>
      <c r="E400" s="82"/>
      <c r="F400" s="63">
        <f t="shared" si="56"/>
        <v>542153860.51999998</v>
      </c>
      <c r="G400" s="48">
        <f>'PNC, Exon. &amp; no Exon.'!B446</f>
        <v>23815622.559999999</v>
      </c>
      <c r="H400" s="48">
        <f>'PNC, Exon. &amp; no Exon.'!C446</f>
        <v>763515235.97000003</v>
      </c>
      <c r="I400" s="82"/>
      <c r="J400" s="63">
        <f t="shared" si="51"/>
        <v>787330858.52999997</v>
      </c>
      <c r="K400" s="48">
        <f t="shared" si="52"/>
        <v>245176998.00999999</v>
      </c>
      <c r="L400" s="94">
        <f t="shared" si="53"/>
        <v>45.222770852326235</v>
      </c>
      <c r="M400" s="61">
        <f t="shared" si="54"/>
        <v>12.956377518803627</v>
      </c>
      <c r="N400" s="61">
        <f t="shared" si="55"/>
        <v>15.605779896264629</v>
      </c>
    </row>
    <row r="401" spans="1:14" ht="15.95" hidden="1" customHeight="1" x14ac:dyDescent="0.2">
      <c r="A401" s="11"/>
      <c r="B401" s="52" t="s">
        <v>120</v>
      </c>
      <c r="C401" s="48">
        <v>4585617.75</v>
      </c>
      <c r="D401" s="48">
        <v>600</v>
      </c>
      <c r="E401" s="82"/>
      <c r="F401" s="63">
        <f t="shared" si="56"/>
        <v>4586217.75</v>
      </c>
      <c r="G401" s="48">
        <f>'PNC, Exon. &amp; no Exon.'!B447</f>
        <v>19721117.860000003</v>
      </c>
      <c r="H401" s="48">
        <f>'PNC, Exon. &amp; no Exon.'!C447</f>
        <v>521286.51</v>
      </c>
      <c r="I401" s="82"/>
      <c r="J401" s="63">
        <f t="shared" si="51"/>
        <v>20242404.370000005</v>
      </c>
      <c r="K401" s="48">
        <f t="shared" si="52"/>
        <v>15656186.620000005</v>
      </c>
      <c r="L401" s="94">
        <f t="shared" si="53"/>
        <v>341.37468985200286</v>
      </c>
      <c r="M401" s="61">
        <f t="shared" si="54"/>
        <v>0.10960130117942067</v>
      </c>
      <c r="N401" s="61">
        <f t="shared" si="55"/>
        <v>0.40122713818077604</v>
      </c>
    </row>
    <row r="402" spans="1:14" ht="15.95" hidden="1" customHeight="1" x14ac:dyDescent="0.2">
      <c r="A402" s="11"/>
      <c r="B402" s="52" t="s">
        <v>166</v>
      </c>
      <c r="C402" s="48">
        <v>4837394.1500000004</v>
      </c>
      <c r="D402" s="48">
        <v>0</v>
      </c>
      <c r="E402" s="82"/>
      <c r="F402" s="63">
        <f t="shared" ref="F402:F410" si="57">(C402+D402)</f>
        <v>4837394.1500000004</v>
      </c>
      <c r="G402" s="48">
        <f>'PNC, Exon. &amp; no Exon.'!B448</f>
        <v>11959310.249999998</v>
      </c>
      <c r="H402" s="48">
        <f>'PNC, Exon. &amp; no Exon.'!C448</f>
        <v>66780</v>
      </c>
      <c r="I402" s="82"/>
      <c r="J402" s="63">
        <f t="shared" si="51"/>
        <v>12026090.249999998</v>
      </c>
      <c r="K402" s="48">
        <f t="shared" si="52"/>
        <v>7188696.0999999978</v>
      </c>
      <c r="L402" s="94">
        <f t="shared" si="53"/>
        <v>148.60678863639831</v>
      </c>
      <c r="M402" s="61">
        <f t="shared" si="54"/>
        <v>0.11560390763341269</v>
      </c>
      <c r="N402" s="61">
        <f t="shared" si="55"/>
        <v>0.23837058514957588</v>
      </c>
    </row>
    <row r="403" spans="1:14" ht="15.95" hidden="1" customHeight="1" x14ac:dyDescent="0.2">
      <c r="A403" s="11"/>
      <c r="B403" s="52" t="s">
        <v>103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110</v>
      </c>
      <c r="C404" s="48">
        <v>0</v>
      </c>
      <c r="D404" s="48">
        <v>21379290.949999999</v>
      </c>
      <c r="E404" s="82"/>
      <c r="F404" s="63">
        <f t="shared" si="57"/>
        <v>21379290.949999999</v>
      </c>
      <c r="G404" s="48">
        <f>'PNC, Exon. &amp; no Exon.'!B450</f>
        <v>0</v>
      </c>
      <c r="H404" s="48">
        <f>'PNC, Exon. &amp; no Exon.'!C450</f>
        <v>23388129.350000001</v>
      </c>
      <c r="I404" s="82"/>
      <c r="J404" s="63">
        <f t="shared" si="51"/>
        <v>23388129.350000001</v>
      </c>
      <c r="K404" s="48">
        <f t="shared" si="52"/>
        <v>2008838.4000000022</v>
      </c>
      <c r="L404" s="94">
        <f t="shared" si="53"/>
        <v>9.3961881369129419</v>
      </c>
      <c r="M404" s="61">
        <f t="shared" si="54"/>
        <v>0.51092168626607681</v>
      </c>
      <c r="N404" s="61">
        <f t="shared" si="55"/>
        <v>0.46357893237276104</v>
      </c>
    </row>
    <row r="405" spans="1:14" ht="15.95" hidden="1" customHeight="1" x14ac:dyDescent="0.2">
      <c r="A405" s="11"/>
      <c r="B405" s="52" t="s">
        <v>164</v>
      </c>
      <c r="C405" s="48">
        <v>48309.149999999994</v>
      </c>
      <c r="D405" s="48">
        <v>0</v>
      </c>
      <c r="E405" s="84"/>
      <c r="F405" s="63">
        <f t="shared" si="57"/>
        <v>48309.149999999994</v>
      </c>
      <c r="G405" s="48">
        <f>'PNC, Exon. &amp; no Exon.'!B451</f>
        <v>1965172</v>
      </c>
      <c r="H405" s="48">
        <f>'PNC, Exon. &amp; no Exon.'!C451</f>
        <v>0</v>
      </c>
      <c r="I405" s="82"/>
      <c r="J405" s="63">
        <f t="shared" si="51"/>
        <v>1965172</v>
      </c>
      <c r="K405" s="48">
        <f t="shared" si="52"/>
        <v>1916862.85</v>
      </c>
      <c r="L405" s="94">
        <f t="shared" si="53"/>
        <v>3967.9084604055347</v>
      </c>
      <c r="M405" s="61">
        <f t="shared" si="54"/>
        <v>1.1544906909123122E-3</v>
      </c>
      <c r="N405" s="61">
        <f t="shared" si="55"/>
        <v>3.895191120485416E-2</v>
      </c>
    </row>
    <row r="406" spans="1:14" ht="15.95" hidden="1" customHeight="1" x14ac:dyDescent="0.2">
      <c r="A406" s="11"/>
      <c r="B406" s="52" t="s">
        <v>119</v>
      </c>
      <c r="C406" s="48">
        <v>8769683.9700000007</v>
      </c>
      <c r="D406" s="48">
        <v>0</v>
      </c>
      <c r="E406" s="84"/>
      <c r="F406" s="63">
        <f t="shared" si="57"/>
        <v>8769683.9700000007</v>
      </c>
      <c r="G406" s="48">
        <f>'PNC, Exon. &amp; no Exon.'!B452</f>
        <v>10809542.139999999</v>
      </c>
      <c r="H406" s="48">
        <f>'PNC, Exon. &amp; no Exon.'!C452</f>
        <v>0</v>
      </c>
      <c r="I406" s="82"/>
      <c r="J406" s="63">
        <f t="shared" si="51"/>
        <v>10809542.139999999</v>
      </c>
      <c r="K406" s="48">
        <f t="shared" si="52"/>
        <v>2039858.1699999981</v>
      </c>
      <c r="L406" s="94">
        <f t="shared" si="53"/>
        <v>23.260338422434597</v>
      </c>
      <c r="M406" s="61">
        <f t="shared" si="54"/>
        <v>0.20957765776479054</v>
      </c>
      <c r="N406" s="61">
        <f t="shared" si="55"/>
        <v>0.21425723834982849</v>
      </c>
    </row>
    <row r="407" spans="1:14" ht="15.95" hidden="1" customHeight="1" x14ac:dyDescent="0.2">
      <c r="A407" s="11"/>
      <c r="B407" s="52" t="s">
        <v>121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88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4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hidden="1" customHeight="1" x14ac:dyDescent="0.2">
      <c r="A409" s="11"/>
      <c r="B409" s="52" t="s">
        <v>106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4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hidden="1" customHeight="1" x14ac:dyDescent="0.2">
      <c r="A410" s="11"/>
      <c r="B410" s="52" t="s">
        <v>104</v>
      </c>
      <c r="C410" s="48">
        <v>2299538.46</v>
      </c>
      <c r="D410" s="48">
        <v>58582172.950000003</v>
      </c>
      <c r="E410" s="84"/>
      <c r="F410" s="63">
        <f t="shared" si="57"/>
        <v>60881711.410000004</v>
      </c>
      <c r="G410" s="48">
        <f>'PNC, Exon. &amp; no Exon.'!B456</f>
        <v>3783122.46</v>
      </c>
      <c r="H410" s="48">
        <f>'PNC, Exon. &amp; no Exon.'!C456</f>
        <v>87546895.430000007</v>
      </c>
      <c r="I410" s="82"/>
      <c r="J410" s="63">
        <f t="shared" si="51"/>
        <v>91330017.890000001</v>
      </c>
      <c r="K410" s="48">
        <f t="shared" si="52"/>
        <v>30448306.479999997</v>
      </c>
      <c r="L410" s="94">
        <f t="shared" si="53"/>
        <v>50.012238116878514</v>
      </c>
      <c r="M410" s="61">
        <f t="shared" si="54"/>
        <v>1.4549494054367529</v>
      </c>
      <c r="N410" s="61">
        <f t="shared" si="55"/>
        <v>1.8102632986776841</v>
      </c>
    </row>
    <row r="411" spans="1:14" ht="15.95" hidden="1" customHeight="1" x14ac:dyDescent="0.2">
      <c r="A411" s="11"/>
      <c r="B411" s="52" t="s">
        <v>111</v>
      </c>
      <c r="C411" s="48">
        <v>0</v>
      </c>
      <c r="D411" s="48">
        <v>21618574.050000001</v>
      </c>
      <c r="E411" s="84"/>
      <c r="F411" s="63">
        <f>(C411+D411)</f>
        <v>21618574.050000001</v>
      </c>
      <c r="G411" s="48">
        <f>'PNC, Exon. &amp; no Exon.'!B457</f>
        <v>20242982.399999999</v>
      </c>
      <c r="H411" s="48">
        <f>'PNC, Exon. &amp; no Exon.'!C457</f>
        <v>0</v>
      </c>
      <c r="I411" s="82"/>
      <c r="J411" s="63">
        <f>(G411+H411)</f>
        <v>20242982.399999999</v>
      </c>
      <c r="K411" s="48">
        <f>J411-F411</f>
        <v>-1375591.6500000022</v>
      </c>
      <c r="L411" s="94">
        <f>K411/F411*100</f>
        <v>-6.363008248455694</v>
      </c>
      <c r="M411" s="61">
        <f>(F411/$F$412*100)</f>
        <v>0.51664006697537601</v>
      </c>
      <c r="N411" s="61">
        <f>(J411/$J$412*100)</f>
        <v>0.40123859538311429</v>
      </c>
    </row>
    <row r="412" spans="1:14" ht="20.25" hidden="1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1491438314.0100002</v>
      </c>
      <c r="E412" s="66"/>
      <c r="F412" s="66">
        <f>SUM(F374:F411)</f>
        <v>4184455568.1799994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5045123433.5200005</v>
      </c>
      <c r="K412" s="66">
        <f>J412-F412</f>
        <v>860667865.34000111</v>
      </c>
      <c r="L412" s="95">
        <f>K412/F412*100</f>
        <v>20.568216135088342</v>
      </c>
      <c r="M412" s="67">
        <f>SUM(M374:M411)</f>
        <v>100.00000000000001</v>
      </c>
      <c r="N412" s="67">
        <f>SUM(N374:N411)</f>
        <v>100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7" t="s">
        <v>42</v>
      </c>
      <c r="B419" s="187"/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</row>
    <row r="420" spans="1:14" hidden="1" x14ac:dyDescent="0.2">
      <c r="A420" s="188" t="s">
        <v>59</v>
      </c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</row>
    <row r="421" spans="1:14" hidden="1" x14ac:dyDescent="0.2">
      <c r="A421" s="190" t="s">
        <v>141</v>
      </c>
      <c r="B421" s="190"/>
      <c r="C421" s="190"/>
      <c r="D421" s="190"/>
      <c r="E421" s="190"/>
      <c r="F421" s="190"/>
      <c r="G421" s="190"/>
      <c r="H421" s="190"/>
      <c r="I421" s="190"/>
      <c r="J421" s="190"/>
      <c r="K421" s="190"/>
      <c r="L421" s="190"/>
      <c r="M421" s="190"/>
      <c r="N421" s="190"/>
    </row>
    <row r="422" spans="1:14" hidden="1" x14ac:dyDescent="0.2">
      <c r="A422" s="188" t="s">
        <v>114</v>
      </c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1" t="s">
        <v>33</v>
      </c>
      <c r="C424" s="191" t="s">
        <v>147</v>
      </c>
      <c r="D424" s="191"/>
      <c r="E424" s="191" t="s">
        <v>52</v>
      </c>
      <c r="F424" s="191"/>
      <c r="G424" s="191" t="s">
        <v>147</v>
      </c>
      <c r="H424" s="191"/>
      <c r="I424" s="191"/>
      <c r="J424" s="191"/>
      <c r="K424" s="191" t="s">
        <v>29</v>
      </c>
      <c r="L424" s="191"/>
      <c r="M424" s="191" t="s">
        <v>62</v>
      </c>
      <c r="N424" s="191"/>
    </row>
    <row r="425" spans="1:14" ht="31.5" hidden="1" customHeight="1" x14ac:dyDescent="0.2">
      <c r="A425" s="96"/>
      <c r="B425" s="191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>
        <v>584398969.60000002</v>
      </c>
      <c r="D426" s="48">
        <v>254246476.28999999</v>
      </c>
      <c r="E426" s="82"/>
      <c r="F426" s="63">
        <f t="shared" ref="F426:F454" si="58">(C426+D426)</f>
        <v>838645445.88999999</v>
      </c>
      <c r="G426" s="48">
        <f>'PNC, Exon. &amp; no Exon.'!B478</f>
        <v>681475934.03999996</v>
      </c>
      <c r="H426" s="48">
        <f>'PNC, Exon. &amp; no Exon.'!C478</f>
        <v>404019966.17000002</v>
      </c>
      <c r="I426" s="82"/>
      <c r="J426" s="63">
        <f>(G426+H426)</f>
        <v>1085495900.21</v>
      </c>
      <c r="K426" s="48">
        <f>J426-F426</f>
        <v>246850454.32000005</v>
      </c>
      <c r="L426" s="94">
        <f>K426/F426*100</f>
        <v>29.434423751986593</v>
      </c>
      <c r="M426" s="61">
        <f>(F426/$F$464*100)</f>
        <v>19.878401824479379</v>
      </c>
      <c r="N426" s="61">
        <f>(J426/$J$464*100)</f>
        <v>20.97239061883058</v>
      </c>
    </row>
    <row r="427" spans="1:14" ht="15.95" hidden="1" customHeight="1" x14ac:dyDescent="0.2">
      <c r="A427" s="98"/>
      <c r="B427" s="52" t="s">
        <v>163</v>
      </c>
      <c r="C427" s="48">
        <v>610550168.53999996</v>
      </c>
      <c r="D427" s="48">
        <v>73299092.090000004</v>
      </c>
      <c r="E427" s="82"/>
      <c r="F427" s="63">
        <f t="shared" si="58"/>
        <v>683849260.63</v>
      </c>
      <c r="G427" s="48">
        <f>'PNC, Exon. &amp; no Exon.'!B479</f>
        <v>566798252.28000009</v>
      </c>
      <c r="H427" s="48">
        <f>'PNC, Exon. &amp; no Exon.'!C479</f>
        <v>127513186.42</v>
      </c>
      <c r="I427" s="82"/>
      <c r="J427" s="63">
        <f t="shared" ref="J427:J462" si="59">(G427+H427)</f>
        <v>694311438.70000005</v>
      </c>
      <c r="K427" s="48">
        <f t="shared" ref="K427:K462" si="60">J427-F427</f>
        <v>10462178.070000052</v>
      </c>
      <c r="L427" s="94">
        <f t="shared" ref="L427:L462" si="61">K427/F427*100</f>
        <v>1.5298953544764693</v>
      </c>
      <c r="M427" s="61">
        <f t="shared" ref="M427:M462" si="62">(F427/$F$464*100)</f>
        <v>16.209269908751505</v>
      </c>
      <c r="N427" s="61">
        <f t="shared" ref="N427:N462" si="63">(J427/$J$464*100)</f>
        <v>13.414487056765118</v>
      </c>
    </row>
    <row r="428" spans="1:14" ht="15.95" hidden="1" customHeight="1" x14ac:dyDescent="0.2">
      <c r="A428" s="98"/>
      <c r="B428" s="52" t="s">
        <v>100</v>
      </c>
      <c r="C428" s="48">
        <v>435497404.47000003</v>
      </c>
      <c r="D428" s="48">
        <v>117841709.61</v>
      </c>
      <c r="E428" s="82"/>
      <c r="F428" s="63">
        <f t="shared" si="58"/>
        <v>553339114.08000004</v>
      </c>
      <c r="G428" s="48">
        <f>'PNC, Exon. &amp; no Exon.'!B480</f>
        <v>482809890.30000001</v>
      </c>
      <c r="H428" s="48">
        <f>'PNC, Exon. &amp; no Exon.'!C480</f>
        <v>137603647.29999998</v>
      </c>
      <c r="I428" s="82"/>
      <c r="J428" s="63">
        <f t="shared" si="59"/>
        <v>620413537.60000002</v>
      </c>
      <c r="K428" s="48">
        <f t="shared" si="60"/>
        <v>67074423.519999981</v>
      </c>
      <c r="L428" s="94">
        <f t="shared" si="61"/>
        <v>12.121757131071448</v>
      </c>
      <c r="M428" s="61">
        <f t="shared" si="62"/>
        <v>13.115789644824963</v>
      </c>
      <c r="N428" s="61">
        <f t="shared" si="63"/>
        <v>11.986738092000641</v>
      </c>
    </row>
    <row r="429" spans="1:14" ht="15.95" hidden="1" customHeight="1" x14ac:dyDescent="0.2">
      <c r="A429" s="98"/>
      <c r="B429" s="52" t="s">
        <v>97</v>
      </c>
      <c r="C429" s="48">
        <v>282272080.75</v>
      </c>
      <c r="D429" s="48">
        <v>29748250.899999999</v>
      </c>
      <c r="E429" s="82"/>
      <c r="F429" s="63">
        <f t="shared" si="58"/>
        <v>312020331.64999998</v>
      </c>
      <c r="G429" s="48">
        <f>'PNC, Exon. &amp; no Exon.'!B481</f>
        <v>316815331.83000004</v>
      </c>
      <c r="H429" s="48">
        <f>'PNC, Exon. &amp; no Exon.'!C481</f>
        <v>15978057.430000002</v>
      </c>
      <c r="I429" s="82"/>
      <c r="J429" s="63">
        <f t="shared" si="59"/>
        <v>332793389.26000005</v>
      </c>
      <c r="K429" s="48">
        <f t="shared" si="60"/>
        <v>20773057.610000074</v>
      </c>
      <c r="L429" s="94">
        <f t="shared" si="61"/>
        <v>6.6575974392917656</v>
      </c>
      <c r="M429" s="61">
        <f t="shared" si="62"/>
        <v>7.395813761754523</v>
      </c>
      <c r="N429" s="61">
        <f t="shared" si="63"/>
        <v>6.4297552423505335</v>
      </c>
    </row>
    <row r="430" spans="1:14" ht="15.95" hidden="1" customHeight="1" x14ac:dyDescent="0.2">
      <c r="A430" s="98"/>
      <c r="B430" s="52" t="s">
        <v>92</v>
      </c>
      <c r="C430" s="48">
        <v>274145303.89999998</v>
      </c>
      <c r="D430" s="48">
        <v>124341905.23999999</v>
      </c>
      <c r="E430" s="82"/>
      <c r="F430" s="63">
        <f t="shared" si="58"/>
        <v>398487209.13999999</v>
      </c>
      <c r="G430" s="48">
        <f>'PNC, Exon. &amp; no Exon.'!B482</f>
        <v>429523862.67000002</v>
      </c>
      <c r="H430" s="48">
        <f>'PNC, Exon. &amp; no Exon.'!C482</f>
        <v>124305139.70999999</v>
      </c>
      <c r="I430" s="82"/>
      <c r="J430" s="63">
        <f t="shared" si="59"/>
        <v>553829002.38</v>
      </c>
      <c r="K430" s="48">
        <f t="shared" si="60"/>
        <v>155341793.24000001</v>
      </c>
      <c r="L430" s="94">
        <f t="shared" si="61"/>
        <v>38.982880673950064</v>
      </c>
      <c r="M430" s="61">
        <f t="shared" si="62"/>
        <v>9.4453370062648112</v>
      </c>
      <c r="N430" s="61">
        <f t="shared" si="63"/>
        <v>10.70028746465422</v>
      </c>
    </row>
    <row r="431" spans="1:14" ht="15.95" hidden="1" customHeight="1" x14ac:dyDescent="0.2">
      <c r="A431" s="98"/>
      <c r="B431" s="52" t="s">
        <v>89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94</v>
      </c>
      <c r="C432" s="48">
        <v>76469784.129999995</v>
      </c>
      <c r="D432" s="48">
        <v>14966.5</v>
      </c>
      <c r="E432" s="82"/>
      <c r="F432" s="63">
        <f t="shared" si="58"/>
        <v>76484750.629999995</v>
      </c>
      <c r="G432" s="48">
        <f>'PNC, Exon. &amp; no Exon.'!B484</f>
        <v>88277939.299999997</v>
      </c>
      <c r="H432" s="48">
        <f>'PNC, Exon. &amp; no Exon.'!C484</f>
        <v>51705.11</v>
      </c>
      <c r="I432" s="82"/>
      <c r="J432" s="63">
        <f t="shared" si="59"/>
        <v>88329644.409999996</v>
      </c>
      <c r="K432" s="48">
        <f t="shared" si="60"/>
        <v>11844893.780000001</v>
      </c>
      <c r="L432" s="94">
        <f t="shared" si="61"/>
        <v>15.486608353213377</v>
      </c>
      <c r="M432" s="61">
        <f t="shared" si="62"/>
        <v>1.8129170246131199</v>
      </c>
      <c r="N432" s="61">
        <f t="shared" si="63"/>
        <v>1.7065783532029404</v>
      </c>
    </row>
    <row r="433" spans="1:14" ht="15.95" hidden="1" customHeight="1" x14ac:dyDescent="0.2">
      <c r="A433" s="98"/>
      <c r="B433" s="52" t="s">
        <v>90</v>
      </c>
      <c r="C433" s="48">
        <v>34084521.870000005</v>
      </c>
      <c r="D433" s="48">
        <v>80295441.180000007</v>
      </c>
      <c r="E433" s="82"/>
      <c r="F433" s="63">
        <f t="shared" si="58"/>
        <v>114379963.05000001</v>
      </c>
      <c r="G433" s="48">
        <f>'PNC, Exon. &amp; no Exon.'!B485</f>
        <v>36193535.170000002</v>
      </c>
      <c r="H433" s="48">
        <f>'PNC, Exon. &amp; no Exon.'!C485</f>
        <v>86754811.319999993</v>
      </c>
      <c r="I433" s="82"/>
      <c r="J433" s="63">
        <f t="shared" si="59"/>
        <v>122948346.48999999</v>
      </c>
      <c r="K433" s="48">
        <f t="shared" si="60"/>
        <v>8568383.4399999827</v>
      </c>
      <c r="L433" s="94">
        <f t="shared" si="61"/>
        <v>7.4911577268602567</v>
      </c>
      <c r="M433" s="61">
        <f t="shared" si="62"/>
        <v>2.7111467394473041</v>
      </c>
      <c r="N433" s="61">
        <f t="shared" si="63"/>
        <v>2.3754311260215419</v>
      </c>
    </row>
    <row r="434" spans="1:14" ht="15.95" hidden="1" customHeight="1" x14ac:dyDescent="0.2">
      <c r="A434" s="98"/>
      <c r="B434" s="52" t="s">
        <v>78</v>
      </c>
      <c r="C434" s="48">
        <v>72227424.190000013</v>
      </c>
      <c r="D434" s="48">
        <v>26799.94</v>
      </c>
      <c r="E434" s="82"/>
      <c r="F434" s="63">
        <f t="shared" si="58"/>
        <v>72254224.13000001</v>
      </c>
      <c r="G434" s="48">
        <f>'PNC, Exon. &amp; no Exon.'!B486</f>
        <v>77757557.370000005</v>
      </c>
      <c r="H434" s="48">
        <f>'PNC, Exon. &amp; no Exon.'!C486</f>
        <v>22630.23</v>
      </c>
      <c r="I434" s="82"/>
      <c r="J434" s="63">
        <f t="shared" si="59"/>
        <v>77780187.600000009</v>
      </c>
      <c r="K434" s="48">
        <f t="shared" si="60"/>
        <v>5525963.4699999988</v>
      </c>
      <c r="L434" s="94">
        <f t="shared" si="61"/>
        <v>7.6479452053317587</v>
      </c>
      <c r="M434" s="61">
        <f t="shared" si="62"/>
        <v>1.7126409113780896</v>
      </c>
      <c r="N434" s="61">
        <f t="shared" si="63"/>
        <v>1.5027569209957807</v>
      </c>
    </row>
    <row r="435" spans="1:14" ht="15.95" hidden="1" customHeight="1" x14ac:dyDescent="0.2">
      <c r="A435" s="98"/>
      <c r="B435" s="52" t="s">
        <v>96</v>
      </c>
      <c r="C435" s="48">
        <v>3305170.37</v>
      </c>
      <c r="D435" s="48">
        <v>128567098.77000001</v>
      </c>
      <c r="E435" s="84"/>
      <c r="F435" s="63">
        <f t="shared" si="58"/>
        <v>131872269.14000002</v>
      </c>
      <c r="G435" s="48">
        <f>'PNC, Exon. &amp; no Exon.'!B487</f>
        <v>6684892.7199999997</v>
      </c>
      <c r="H435" s="48">
        <f>'PNC, Exon. &amp; no Exon.'!C487</f>
        <v>161766540.11000001</v>
      </c>
      <c r="I435" s="82"/>
      <c r="J435" s="63">
        <f t="shared" si="59"/>
        <v>168451432.83000001</v>
      </c>
      <c r="K435" s="48">
        <f t="shared" si="60"/>
        <v>36579163.689999998</v>
      </c>
      <c r="L435" s="94">
        <f t="shared" si="61"/>
        <v>27.73832886060854</v>
      </c>
      <c r="M435" s="61">
        <f t="shared" si="62"/>
        <v>3.1257666375197202</v>
      </c>
      <c r="N435" s="61">
        <f t="shared" si="63"/>
        <v>3.2545763175420572</v>
      </c>
    </row>
    <row r="436" spans="1:14" ht="15.95" hidden="1" customHeight="1" x14ac:dyDescent="0.2">
      <c r="A436" s="98"/>
      <c r="B436" s="52" t="s">
        <v>99</v>
      </c>
      <c r="C436" s="48">
        <v>10476796.52</v>
      </c>
      <c r="D436" s="48">
        <v>2371</v>
      </c>
      <c r="E436" s="84"/>
      <c r="F436" s="63">
        <f t="shared" si="58"/>
        <v>10479167.52</v>
      </c>
      <c r="G436" s="48">
        <f>'PNC, Exon. &amp; no Exon.'!B488</f>
        <v>11026205.859999999</v>
      </c>
      <c r="H436" s="48">
        <f>'PNC, Exon. &amp; no Exon.'!C488</f>
        <v>0</v>
      </c>
      <c r="I436" s="82"/>
      <c r="J436" s="63">
        <f t="shared" si="59"/>
        <v>11026205.859999999</v>
      </c>
      <c r="K436" s="48">
        <f t="shared" si="60"/>
        <v>547038.33999999985</v>
      </c>
      <c r="L436" s="94">
        <f t="shared" si="61"/>
        <v>5.220246159401027</v>
      </c>
      <c r="M436" s="61">
        <f t="shared" si="62"/>
        <v>0.24838756803541462</v>
      </c>
      <c r="N436" s="61">
        <f t="shared" si="63"/>
        <v>0.21303249168865765</v>
      </c>
    </row>
    <row r="437" spans="1:14" ht="15.95" hidden="1" customHeight="1" x14ac:dyDescent="0.2">
      <c r="A437" s="11"/>
      <c r="B437" s="52" t="s">
        <v>83</v>
      </c>
      <c r="C437" s="48">
        <v>20384573.859999999</v>
      </c>
      <c r="D437" s="48">
        <v>0</v>
      </c>
      <c r="E437" s="84"/>
      <c r="F437" s="63">
        <f t="shared" si="58"/>
        <v>20384573.859999999</v>
      </c>
      <c r="G437" s="48">
        <f>'PNC, Exon. &amp; no Exon.'!B489</f>
        <v>26096532.199999999</v>
      </c>
      <c r="H437" s="48">
        <f>'PNC, Exon. &amp; no Exon.'!C489</f>
        <v>0</v>
      </c>
      <c r="I437" s="82"/>
      <c r="J437" s="63">
        <f t="shared" si="59"/>
        <v>26096532.199999999</v>
      </c>
      <c r="K437" s="48">
        <f t="shared" si="60"/>
        <v>5711958.3399999999</v>
      </c>
      <c r="L437" s="94">
        <f t="shared" si="61"/>
        <v>28.020984785992482</v>
      </c>
      <c r="M437" s="61">
        <f t="shared" si="62"/>
        <v>0.48317528246973618</v>
      </c>
      <c r="N437" s="61">
        <f t="shared" si="63"/>
        <v>0.50419966301983099</v>
      </c>
    </row>
    <row r="438" spans="1:14" ht="15.95" hidden="1" customHeight="1" x14ac:dyDescent="0.2">
      <c r="A438" s="11"/>
      <c r="B438" s="52" t="s">
        <v>85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19347324.149999999</v>
      </c>
      <c r="D439" s="48">
        <v>10639776.230000002</v>
      </c>
      <c r="E439" s="82"/>
      <c r="F439" s="63">
        <f t="shared" si="58"/>
        <v>29987100.380000003</v>
      </c>
      <c r="G439" s="48">
        <f>'PNC, Exon. &amp; no Exon.'!B491</f>
        <v>37562902.659999996</v>
      </c>
      <c r="H439" s="48">
        <f>'PNC, Exon. &amp; no Exon.'!C491</f>
        <v>77277.73000000001</v>
      </c>
      <c r="I439" s="82"/>
      <c r="J439" s="63">
        <f t="shared" si="59"/>
        <v>37640180.389999993</v>
      </c>
      <c r="K439" s="48">
        <f t="shared" si="60"/>
        <v>7653080.0099999905</v>
      </c>
      <c r="L439" s="94">
        <f t="shared" si="61"/>
        <v>25.521240510150285</v>
      </c>
      <c r="M439" s="61">
        <f t="shared" si="62"/>
        <v>0.71078384056809685</v>
      </c>
      <c r="N439" s="61">
        <f t="shared" si="63"/>
        <v>0.72722943122089034</v>
      </c>
    </row>
    <row r="440" spans="1:14" ht="15.95" hidden="1" customHeight="1" x14ac:dyDescent="0.2">
      <c r="A440" s="11"/>
      <c r="B440" s="52" t="s">
        <v>80</v>
      </c>
      <c r="C440" s="48">
        <v>19941414.480000004</v>
      </c>
      <c r="D440" s="48">
        <v>391064.45</v>
      </c>
      <c r="E440" s="84"/>
      <c r="F440" s="63">
        <f t="shared" si="58"/>
        <v>20332478.930000003</v>
      </c>
      <c r="G440" s="48">
        <f>'PNC, Exon. &amp; no Exon.'!B492</f>
        <v>25112350.73</v>
      </c>
      <c r="H440" s="48">
        <f>'PNC, Exon. &amp; no Exon.'!C492</f>
        <v>1372817.52</v>
      </c>
      <c r="I440" s="82"/>
      <c r="J440" s="63">
        <f t="shared" si="59"/>
        <v>26485168.25</v>
      </c>
      <c r="K440" s="48">
        <f t="shared" si="60"/>
        <v>6152689.3199999966</v>
      </c>
      <c r="L440" s="94">
        <f t="shared" si="61"/>
        <v>30.260399340298228</v>
      </c>
      <c r="M440" s="61">
        <f t="shared" si="62"/>
        <v>0.48194047703839077</v>
      </c>
      <c r="N440" s="61">
        <f t="shared" si="63"/>
        <v>0.51170832983983705</v>
      </c>
    </row>
    <row r="441" spans="1:14" ht="15.95" hidden="1" customHeight="1" x14ac:dyDescent="0.2">
      <c r="A441" s="11"/>
      <c r="B441" s="52" t="s">
        <v>108</v>
      </c>
      <c r="C441" s="48">
        <v>37155020.57</v>
      </c>
      <c r="D441" s="48">
        <v>0</v>
      </c>
      <c r="E441" s="82"/>
      <c r="F441" s="63">
        <f t="shared" si="58"/>
        <v>37155020.57</v>
      </c>
      <c r="G441" s="48">
        <f>'PNC, Exon. &amp; no Exon.'!B493</f>
        <v>49627001.109999999</v>
      </c>
      <c r="H441" s="48">
        <f>'PNC, Exon. &amp; no Exon.'!C493</f>
        <v>0</v>
      </c>
      <c r="I441" s="82"/>
      <c r="J441" s="63">
        <f t="shared" si="59"/>
        <v>49627001.109999999</v>
      </c>
      <c r="K441" s="48">
        <f t="shared" si="60"/>
        <v>12471980.539999999</v>
      </c>
      <c r="L441" s="94">
        <f t="shared" si="61"/>
        <v>33.567416593143335</v>
      </c>
      <c r="M441" s="61">
        <f t="shared" si="62"/>
        <v>0.88068495728066254</v>
      </c>
      <c r="N441" s="61">
        <f t="shared" si="63"/>
        <v>0.95882154167390798</v>
      </c>
    </row>
    <row r="442" spans="1:14" ht="15.95" hidden="1" customHeight="1" x14ac:dyDescent="0.2">
      <c r="A442" s="11"/>
      <c r="B442" s="52" t="s">
        <v>79</v>
      </c>
      <c r="C442" s="48">
        <v>59298262.620000005</v>
      </c>
      <c r="D442" s="48">
        <v>59327088.560000002</v>
      </c>
      <c r="E442" s="82"/>
      <c r="F442" s="63">
        <f t="shared" si="58"/>
        <v>118625351.18000001</v>
      </c>
      <c r="G442" s="48">
        <f>'PNC, Exon. &amp; no Exon.'!B494</f>
        <v>62547230.100000001</v>
      </c>
      <c r="H442" s="48">
        <f>'PNC, Exon. &amp; no Exon.'!C494</f>
        <v>79752141.570000008</v>
      </c>
      <c r="I442" s="82"/>
      <c r="J442" s="63">
        <f t="shared" si="59"/>
        <v>142299371.67000002</v>
      </c>
      <c r="K442" s="48">
        <f t="shared" si="60"/>
        <v>23674020.49000001</v>
      </c>
      <c r="L442" s="94">
        <f t="shared" si="61"/>
        <v>19.956965568074459</v>
      </c>
      <c r="M442" s="61">
        <f t="shared" si="62"/>
        <v>2.8117751177001136</v>
      </c>
      <c r="N442" s="61">
        <f t="shared" si="63"/>
        <v>2.7493038038191031</v>
      </c>
    </row>
    <row r="443" spans="1:14" ht="15.95" hidden="1" customHeight="1" x14ac:dyDescent="0.2">
      <c r="A443" s="11"/>
      <c r="B443" s="52" t="s">
        <v>84</v>
      </c>
      <c r="C443" s="48">
        <v>13984639.300000001</v>
      </c>
      <c r="D443" s="48">
        <v>0</v>
      </c>
      <c r="E443" s="82"/>
      <c r="F443" s="63">
        <f t="shared" si="58"/>
        <v>13984639.300000001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9"/>
        <v>0</v>
      </c>
      <c r="K443" s="48">
        <f t="shared" si="60"/>
        <v>-13984639.300000001</v>
      </c>
      <c r="L443" s="94">
        <f t="shared" si="61"/>
        <v>-100</v>
      </c>
      <c r="M443" s="61">
        <f t="shared" si="62"/>
        <v>0.33147771890753047</v>
      </c>
      <c r="N443" s="61">
        <f t="shared" si="63"/>
        <v>0</v>
      </c>
    </row>
    <row r="444" spans="1:14" ht="15.95" hidden="1" customHeight="1" x14ac:dyDescent="0.2">
      <c r="A444" s="11"/>
      <c r="B444" s="52" t="s">
        <v>101</v>
      </c>
      <c r="C444" s="48">
        <v>621918.59</v>
      </c>
      <c r="D444" s="48">
        <v>15657915.57</v>
      </c>
      <c r="E444" s="82"/>
      <c r="F444" s="63">
        <f t="shared" si="58"/>
        <v>16279834.16</v>
      </c>
      <c r="G444" s="48">
        <f>'PNC, Exon. &amp; no Exon.'!B496</f>
        <v>679835.2</v>
      </c>
      <c r="H444" s="48">
        <f>'PNC, Exon. &amp; no Exon.'!C496</f>
        <v>25479612.460000001</v>
      </c>
      <c r="I444" s="82"/>
      <c r="J444" s="63">
        <f t="shared" si="59"/>
        <v>26159447.66</v>
      </c>
      <c r="K444" s="48">
        <f t="shared" si="60"/>
        <v>9879613.5</v>
      </c>
      <c r="L444" s="94">
        <f t="shared" si="61"/>
        <v>60.68620480345237</v>
      </c>
      <c r="M444" s="61">
        <f t="shared" si="62"/>
        <v>0.38588069207832149</v>
      </c>
      <c r="N444" s="61">
        <f t="shared" si="63"/>
        <v>0.5054152250526569</v>
      </c>
    </row>
    <row r="445" spans="1:14" ht="15.95" hidden="1" customHeight="1" x14ac:dyDescent="0.2">
      <c r="A445" s="11"/>
      <c r="B445" s="52" t="s">
        <v>93</v>
      </c>
      <c r="C445" s="48">
        <v>5027531.459999999</v>
      </c>
      <c r="D445" s="48">
        <v>0</v>
      </c>
      <c r="E445" s="82"/>
      <c r="F445" s="63">
        <f t="shared" si="58"/>
        <v>5027531.459999999</v>
      </c>
      <c r="G445" s="48">
        <f>'PNC, Exon. &amp; no Exon.'!B497</f>
        <v>5359477.74</v>
      </c>
      <c r="H445" s="48">
        <f>'PNC, Exon. &amp; no Exon.'!C497</f>
        <v>30601565.27</v>
      </c>
      <c r="I445" s="82"/>
      <c r="J445" s="63">
        <f t="shared" si="59"/>
        <v>35961043.009999998</v>
      </c>
      <c r="K445" s="48">
        <f t="shared" si="60"/>
        <v>30933511.549999997</v>
      </c>
      <c r="L445" s="94">
        <f t="shared" si="61"/>
        <v>615.28230695546961</v>
      </c>
      <c r="M445" s="61">
        <f t="shared" si="62"/>
        <v>0.11916751117754222</v>
      </c>
      <c r="N445" s="61">
        <f t="shared" si="63"/>
        <v>0.69478755370737155</v>
      </c>
    </row>
    <row r="446" spans="1:14" ht="15.95" hidden="1" customHeight="1" x14ac:dyDescent="0.2">
      <c r="A446" s="11"/>
      <c r="B446" s="52" t="s">
        <v>102</v>
      </c>
      <c r="C446" s="48">
        <v>37384886.339999996</v>
      </c>
      <c r="D446" s="48">
        <v>0</v>
      </c>
      <c r="E446" s="82"/>
      <c r="F446" s="63">
        <f t="shared" si="58"/>
        <v>37384886.339999996</v>
      </c>
      <c r="G446" s="48">
        <f>'PNC, Exon. &amp; no Exon.'!B498</f>
        <v>52229280.590000004</v>
      </c>
      <c r="H446" s="48">
        <f>'PNC, Exon. &amp; no Exon.'!C498</f>
        <v>0</v>
      </c>
      <c r="I446" s="82"/>
      <c r="J446" s="63">
        <f t="shared" si="59"/>
        <v>52229280.590000004</v>
      </c>
      <c r="K446" s="48">
        <f t="shared" si="60"/>
        <v>14844394.250000007</v>
      </c>
      <c r="L446" s="94">
        <f t="shared" si="61"/>
        <v>39.706939630620816</v>
      </c>
      <c r="M446" s="61">
        <f t="shared" si="62"/>
        <v>0.88613346256277736</v>
      </c>
      <c r="N446" s="61">
        <f t="shared" si="63"/>
        <v>1.009099043176557</v>
      </c>
    </row>
    <row r="447" spans="1:14" ht="15.95" hidden="1" customHeight="1" x14ac:dyDescent="0.2">
      <c r="A447" s="11"/>
      <c r="B447" s="51" t="s">
        <v>116</v>
      </c>
      <c r="C447" s="48">
        <v>49314862.460000001</v>
      </c>
      <c r="D447" s="48">
        <v>1477383.78</v>
      </c>
      <c r="E447" s="84"/>
      <c r="F447" s="63">
        <f t="shared" si="58"/>
        <v>50792246.240000002</v>
      </c>
      <c r="G447" s="48">
        <f>'PNC, Exon. &amp; no Exon.'!B499</f>
        <v>52507735.669999994</v>
      </c>
      <c r="H447" s="48">
        <f>'PNC, Exon. &amp; no Exon.'!C499</f>
        <v>2341270.84</v>
      </c>
      <c r="I447" s="82"/>
      <c r="J447" s="63">
        <f t="shared" si="59"/>
        <v>54849006.50999999</v>
      </c>
      <c r="K447" s="48">
        <f t="shared" si="60"/>
        <v>4056760.2699999884</v>
      </c>
      <c r="L447" s="94">
        <f t="shared" si="61"/>
        <v>7.9869676383896584</v>
      </c>
      <c r="M447" s="61">
        <f t="shared" si="62"/>
        <v>1.2039279355474541</v>
      </c>
      <c r="N447" s="61">
        <f t="shared" si="63"/>
        <v>1.0597136197013377</v>
      </c>
    </row>
    <row r="448" spans="1:14" ht="15.95" hidden="1" customHeight="1" x14ac:dyDescent="0.2">
      <c r="A448" s="11"/>
      <c r="B448" s="52" t="s">
        <v>107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4493951.09</v>
      </c>
      <c r="D449" s="48">
        <v>0</v>
      </c>
      <c r="E449" s="84"/>
      <c r="F449" s="63">
        <f t="shared" si="58"/>
        <v>4493951.09</v>
      </c>
      <c r="G449" s="48">
        <f>'PNC, Exon. &amp; no Exon.'!B501</f>
        <v>5728406.4500000002</v>
      </c>
      <c r="H449" s="48">
        <f>'PNC, Exon. &amp; no Exon.'!C501</f>
        <v>0</v>
      </c>
      <c r="I449" s="82"/>
      <c r="J449" s="63">
        <f t="shared" si="59"/>
        <v>5728406.4500000002</v>
      </c>
      <c r="K449" s="48">
        <f t="shared" si="60"/>
        <v>1234455.3600000003</v>
      </c>
      <c r="L449" s="94">
        <f t="shared" si="61"/>
        <v>27.469265581170365</v>
      </c>
      <c r="M449" s="61">
        <f t="shared" si="62"/>
        <v>0.10652006278025421</v>
      </c>
      <c r="N449" s="61">
        <f t="shared" si="63"/>
        <v>0.11067603080728966</v>
      </c>
    </row>
    <row r="450" spans="1:14" ht="15.95" hidden="1" customHeight="1" x14ac:dyDescent="0.2">
      <c r="A450" s="11"/>
      <c r="B450" s="52" t="s">
        <v>105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115</v>
      </c>
      <c r="C451" s="48">
        <v>44062147.189999998</v>
      </c>
      <c r="D451" s="48">
        <v>2114967.83</v>
      </c>
      <c r="E451" s="84"/>
      <c r="F451" s="63">
        <f t="shared" si="58"/>
        <v>46177115.019999996</v>
      </c>
      <c r="G451" s="48">
        <f>'PNC, Exon. &amp; no Exon.'!B503</f>
        <v>32738460.259999998</v>
      </c>
      <c r="H451" s="48">
        <f>'PNC, Exon. &amp; no Exon.'!C503</f>
        <v>211952.45</v>
      </c>
      <c r="I451" s="82"/>
      <c r="J451" s="63">
        <f t="shared" si="59"/>
        <v>32950412.709999997</v>
      </c>
      <c r="K451" s="48">
        <f t="shared" si="60"/>
        <v>-13226702.309999999</v>
      </c>
      <c r="L451" s="94">
        <f t="shared" si="61"/>
        <v>-28.643414176635584</v>
      </c>
      <c r="M451" s="61">
        <f t="shared" si="62"/>
        <v>1.0945355417611853</v>
      </c>
      <c r="N451" s="61">
        <f t="shared" si="63"/>
        <v>0.63662048495264656</v>
      </c>
    </row>
    <row r="452" spans="1:14" ht="15.95" hidden="1" customHeight="1" x14ac:dyDescent="0.2">
      <c r="A452" s="11"/>
      <c r="B452" s="52" t="s">
        <v>117</v>
      </c>
      <c r="C452" s="48">
        <v>19757087.18</v>
      </c>
      <c r="D452" s="48">
        <v>511105777.93000001</v>
      </c>
      <c r="E452" s="82"/>
      <c r="F452" s="63">
        <f t="shared" si="58"/>
        <v>530862865.11000001</v>
      </c>
      <c r="G452" s="48">
        <f>'PNC, Exon. &amp; no Exon.'!B504</f>
        <v>15504960.65</v>
      </c>
      <c r="H452" s="48">
        <f>'PNC, Exon. &amp; no Exon.'!C504</f>
        <v>799725202.37</v>
      </c>
      <c r="I452" s="82"/>
      <c r="J452" s="63">
        <f t="shared" si="59"/>
        <v>815230163.01999998</v>
      </c>
      <c r="K452" s="48">
        <f t="shared" si="60"/>
        <v>284367297.90999997</v>
      </c>
      <c r="L452" s="94">
        <f t="shared" si="61"/>
        <v>53.566997542967385</v>
      </c>
      <c r="M452" s="61">
        <f t="shared" si="62"/>
        <v>12.583035415105693</v>
      </c>
      <c r="N452" s="61">
        <f t="shared" si="63"/>
        <v>15.750704742229543</v>
      </c>
    </row>
    <row r="453" spans="1:14" ht="15.95" hidden="1" customHeight="1" x14ac:dyDescent="0.2">
      <c r="A453" s="11"/>
      <c r="B453" s="52" t="s">
        <v>120</v>
      </c>
      <c r="C453" s="48">
        <v>6838932.0599999996</v>
      </c>
      <c r="D453" s="48">
        <v>5796.15</v>
      </c>
      <c r="E453" s="82"/>
      <c r="F453" s="63">
        <f t="shared" si="58"/>
        <v>6844728.21</v>
      </c>
      <c r="G453" s="48">
        <f>'PNC, Exon. &amp; no Exon.'!B505</f>
        <v>21258370.769999996</v>
      </c>
      <c r="H453" s="48">
        <f>'PNC, Exon. &amp; no Exon.'!C505</f>
        <v>520599.17</v>
      </c>
      <c r="I453" s="82"/>
      <c r="J453" s="63">
        <f t="shared" si="59"/>
        <v>21778969.939999998</v>
      </c>
      <c r="K453" s="48">
        <f t="shared" si="60"/>
        <v>14934241.729999997</v>
      </c>
      <c r="L453" s="94">
        <f t="shared" si="61"/>
        <v>218.18604438057005</v>
      </c>
      <c r="M453" s="61">
        <f t="shared" si="62"/>
        <v>0.16224050151889324</v>
      </c>
      <c r="N453" s="61">
        <f t="shared" si="63"/>
        <v>0.42078193456933827</v>
      </c>
    </row>
    <row r="454" spans="1:14" ht="15.95" hidden="1" customHeight="1" x14ac:dyDescent="0.2">
      <c r="A454" s="11"/>
      <c r="B454" s="52" t="s">
        <v>166</v>
      </c>
      <c r="C454" s="48">
        <v>6616358.7800000003</v>
      </c>
      <c r="D454" s="48">
        <v>0</v>
      </c>
      <c r="E454" s="82"/>
      <c r="F454" s="63">
        <f t="shared" si="58"/>
        <v>6616358.7800000003</v>
      </c>
      <c r="G454" s="48">
        <f>'PNC, Exon. &amp; no Exon.'!B506</f>
        <v>12878682.479999999</v>
      </c>
      <c r="H454" s="48">
        <f>'PNC, Exon. &amp; no Exon.'!C506</f>
        <v>78810</v>
      </c>
      <c r="I454" s="82"/>
      <c r="J454" s="63">
        <f t="shared" si="59"/>
        <v>12957492.479999999</v>
      </c>
      <c r="K454" s="48">
        <f t="shared" si="60"/>
        <v>6341133.6999999983</v>
      </c>
      <c r="L454" s="94">
        <f t="shared" si="61"/>
        <v>95.840233440303223</v>
      </c>
      <c r="M454" s="61">
        <f t="shared" si="62"/>
        <v>0.1568274639638515</v>
      </c>
      <c r="N454" s="61">
        <f t="shared" si="63"/>
        <v>0.2503460341752991</v>
      </c>
    </row>
    <row r="455" spans="1:14" ht="15.95" hidden="1" customHeight="1" x14ac:dyDescent="0.2">
      <c r="A455" s="11"/>
      <c r="B455" s="52" t="s">
        <v>103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110</v>
      </c>
      <c r="C456" s="48">
        <v>0</v>
      </c>
      <c r="D456" s="48">
        <v>18675383.780000001</v>
      </c>
      <c r="E456" s="84"/>
      <c r="F456" s="63">
        <f t="shared" si="64"/>
        <v>18675383.780000001</v>
      </c>
      <c r="G456" s="48">
        <f>'PNC, Exon. &amp; no Exon.'!B508</f>
        <v>0</v>
      </c>
      <c r="H456" s="48">
        <f>'PNC, Exon. &amp; no Exon.'!C508</f>
        <v>20871174.02</v>
      </c>
      <c r="I456" s="82"/>
      <c r="J456" s="63">
        <f t="shared" si="59"/>
        <v>20871174.02</v>
      </c>
      <c r="K456" s="48">
        <f t="shared" si="60"/>
        <v>2195790.2399999984</v>
      </c>
      <c r="L456" s="94">
        <f t="shared" si="61"/>
        <v>11.757671306072609</v>
      </c>
      <c r="M456" s="61">
        <f t="shared" si="62"/>
        <v>0.44266237278762671</v>
      </c>
      <c r="N456" s="61">
        <f t="shared" si="63"/>
        <v>0.40324280739922425</v>
      </c>
    </row>
    <row r="457" spans="1:14" ht="15.95" hidden="1" customHeight="1" x14ac:dyDescent="0.2">
      <c r="A457" s="11"/>
      <c r="B457" s="52" t="s">
        <v>164</v>
      </c>
      <c r="C457" s="48">
        <v>0</v>
      </c>
      <c r="D457" s="48">
        <v>0</v>
      </c>
      <c r="E457" s="82"/>
      <c r="F457" s="63">
        <f t="shared" si="64"/>
        <v>0</v>
      </c>
      <c r="G457" s="48">
        <f>'PNC, Exon. &amp; no Exon.'!B509</f>
        <v>3337825</v>
      </c>
      <c r="H457" s="48">
        <f>'PNC, Exon. &amp; no Exon.'!C509</f>
        <v>0</v>
      </c>
      <c r="I457" s="82"/>
      <c r="J457" s="63">
        <f t="shared" si="59"/>
        <v>3337825</v>
      </c>
      <c r="K457" s="48">
        <f t="shared" si="60"/>
        <v>3337825</v>
      </c>
      <c r="L457" s="94" t="e">
        <f t="shared" si="61"/>
        <v>#DIV/0!</v>
      </c>
      <c r="M457" s="61">
        <f t="shared" si="62"/>
        <v>0</v>
      </c>
      <c r="N457" s="61">
        <f t="shared" si="63"/>
        <v>6.4488654175253513E-2</v>
      </c>
    </row>
    <row r="458" spans="1:14" ht="15.95" hidden="1" customHeight="1" x14ac:dyDescent="0.2">
      <c r="A458" s="11"/>
      <c r="B458" s="52" t="s">
        <v>119</v>
      </c>
      <c r="C458" s="48">
        <v>8804138.4299999997</v>
      </c>
      <c r="D458" s="48">
        <v>0</v>
      </c>
      <c r="E458" s="82"/>
      <c r="F458" s="63">
        <f t="shared" si="64"/>
        <v>8804138.4299999997</v>
      </c>
      <c r="G458" s="48">
        <f>'PNC, Exon. &amp; no Exon.'!B510</f>
        <v>11929523.120000001</v>
      </c>
      <c r="H458" s="48">
        <f>'PNC, Exon. &amp; no Exon.'!C510</f>
        <v>0</v>
      </c>
      <c r="I458" s="82"/>
      <c r="J458" s="63">
        <f t="shared" si="59"/>
        <v>11929523.120000001</v>
      </c>
      <c r="K458" s="48">
        <f t="shared" si="60"/>
        <v>3125384.6900000013</v>
      </c>
      <c r="L458" s="94">
        <f t="shared" si="61"/>
        <v>35.499040761902258</v>
      </c>
      <c r="M458" s="61">
        <f t="shared" si="62"/>
        <v>0.2086843758438966</v>
      </c>
      <c r="N458" s="61">
        <f t="shared" si="63"/>
        <v>0.23048508863148048</v>
      </c>
    </row>
    <row r="459" spans="1:14" ht="15.95" hidden="1" customHeight="1" x14ac:dyDescent="0.2">
      <c r="A459" s="11"/>
      <c r="B459" s="52" t="s">
        <v>121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88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9"/>
        <v>0</v>
      </c>
      <c r="K460" s="48">
        <f t="shared" si="60"/>
        <v>0</v>
      </c>
      <c r="L460" s="94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hidden="1" customHeight="1" x14ac:dyDescent="0.2">
      <c r="A461" s="11"/>
      <c r="B461" s="52" t="s">
        <v>106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9"/>
        <v>0</v>
      </c>
      <c r="K461" s="48">
        <f t="shared" si="60"/>
        <v>0</v>
      </c>
      <c r="L461" s="94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hidden="1" customHeight="1" x14ac:dyDescent="0.2">
      <c r="A462" s="11"/>
      <c r="B462" s="52" t="s">
        <v>104</v>
      </c>
      <c r="C462" s="48">
        <v>3573551.9699999997</v>
      </c>
      <c r="D462" s="48">
        <v>25559284.739999998</v>
      </c>
      <c r="E462" s="84"/>
      <c r="F462" s="63">
        <f t="shared" si="64"/>
        <v>29132836.709999997</v>
      </c>
      <c r="G462" s="48">
        <f>'PNC, Exon. &amp; no Exon.'!B514</f>
        <v>1903262.39</v>
      </c>
      <c r="H462" s="48">
        <f>'PNC, Exon. &amp; no Exon.'!C514</f>
        <v>19055289.41</v>
      </c>
      <c r="I462" s="82"/>
      <c r="J462" s="63">
        <f t="shared" si="59"/>
        <v>20958551.800000001</v>
      </c>
      <c r="K462" s="48">
        <f t="shared" si="60"/>
        <v>-8174284.9099999964</v>
      </c>
      <c r="L462" s="94">
        <f t="shared" si="61"/>
        <v>-28.058664493849754</v>
      </c>
      <c r="M462" s="61">
        <f t="shared" si="62"/>
        <v>0.69053524018573464</v>
      </c>
      <c r="N462" s="61">
        <f t="shared" si="63"/>
        <v>0.40493099519727282</v>
      </c>
    </row>
    <row r="463" spans="1:14" ht="15.95" hidden="1" customHeight="1" x14ac:dyDescent="0.2">
      <c r="A463" s="11"/>
      <c r="B463" s="52" t="s">
        <v>111</v>
      </c>
      <c r="C463" s="48">
        <v>0</v>
      </c>
      <c r="D463" s="48">
        <v>25504845.109999999</v>
      </c>
      <c r="E463" s="84"/>
      <c r="F463" s="63">
        <f>(C463+D463)</f>
        <v>25504845.109999999</v>
      </c>
      <c r="G463" s="48">
        <f>'PNC, Exon. &amp; no Exon.'!B515</f>
        <v>23364296.41</v>
      </c>
      <c r="H463" s="48">
        <f>'PNC, Exon. &amp; no Exon.'!C515</f>
        <v>0</v>
      </c>
      <c r="I463" s="82"/>
      <c r="J463" s="63">
        <f>(G463+H463)</f>
        <v>23364296.41</v>
      </c>
      <c r="K463" s="48">
        <f>J463-F463</f>
        <v>-2140548.6999999993</v>
      </c>
      <c r="L463" s="94">
        <f>K463/F463*100</f>
        <v>-8.3927139755917501</v>
      </c>
      <c r="M463" s="61">
        <f>(F463/$F$464*100)</f>
        <v>0.60454100365339303</v>
      </c>
      <c r="N463" s="61">
        <f>(J463/$J$464*100)</f>
        <v>0.45141133259910488</v>
      </c>
    </row>
    <row r="464" spans="1:14" ht="18.75" hidden="1" customHeight="1" x14ac:dyDescent="0.2">
      <c r="A464" s="8"/>
      <c r="B464" s="55" t="s">
        <v>21</v>
      </c>
      <c r="C464" s="66">
        <f>SUM(C426:C463)</f>
        <v>2740034224.8700004</v>
      </c>
      <c r="D464" s="66">
        <f>SUM(D426:D463)</f>
        <v>1478843395.6500001</v>
      </c>
      <c r="E464" s="66"/>
      <c r="F464" s="66">
        <f>SUM(F426:F463)</f>
        <v>4218877620.5200009</v>
      </c>
      <c r="G464" s="66">
        <f>SUM(G426:G463)</f>
        <v>3137729535.0699997</v>
      </c>
      <c r="H464" s="66">
        <f>SUM(H426:H463)</f>
        <v>2038103396.6100004</v>
      </c>
      <c r="I464" s="66"/>
      <c r="J464" s="66">
        <f>SUM(J426:J463)</f>
        <v>5175832931.6799994</v>
      </c>
      <c r="K464" s="66">
        <f>J464-F464</f>
        <v>956955311.15999842</v>
      </c>
      <c r="L464" s="95">
        <f>K464/F464*100</f>
        <v>22.682698983860266</v>
      </c>
      <c r="M464" s="67">
        <f>SUM(M426:M463)</f>
        <v>99.999999999999972</v>
      </c>
      <c r="N464" s="67">
        <f>SUM(N428:N463)</f>
        <v>65.613122324404316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7" t="s">
        <v>42</v>
      </c>
      <c r="B471" s="187"/>
      <c r="C471" s="187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</row>
    <row r="472" spans="1:14" hidden="1" x14ac:dyDescent="0.2">
      <c r="A472" s="188" t="s">
        <v>59</v>
      </c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</row>
    <row r="473" spans="1:14" hidden="1" x14ac:dyDescent="0.2">
      <c r="A473" s="190" t="s">
        <v>142</v>
      </c>
      <c r="B473" s="190"/>
      <c r="C473" s="190"/>
      <c r="D473" s="190"/>
      <c r="E473" s="190"/>
      <c r="F473" s="190"/>
      <c r="G473" s="190"/>
      <c r="H473" s="190"/>
      <c r="I473" s="190"/>
      <c r="J473" s="190"/>
      <c r="K473" s="190"/>
      <c r="L473" s="190"/>
      <c r="M473" s="190"/>
      <c r="N473" s="190"/>
    </row>
    <row r="474" spans="1:14" hidden="1" x14ac:dyDescent="0.2">
      <c r="A474" s="188" t="s">
        <v>114</v>
      </c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1" t="s">
        <v>33</v>
      </c>
      <c r="C476" s="191" t="s">
        <v>146</v>
      </c>
      <c r="D476" s="191"/>
      <c r="E476" s="191" t="s">
        <v>52</v>
      </c>
      <c r="F476" s="191"/>
      <c r="G476" s="191" t="s">
        <v>147</v>
      </c>
      <c r="H476" s="191"/>
      <c r="I476" s="191"/>
      <c r="J476" s="191"/>
      <c r="K476" s="191" t="s">
        <v>29</v>
      </c>
      <c r="L476" s="191"/>
      <c r="M476" s="191" t="s">
        <v>62</v>
      </c>
      <c r="N476" s="191"/>
    </row>
    <row r="477" spans="1:14" ht="34.5" hidden="1" customHeight="1" x14ac:dyDescent="0.2">
      <c r="A477" s="96"/>
      <c r="B477" s="191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>
        <v>636273718.81000006</v>
      </c>
      <c r="D478" s="48">
        <v>217389945.38999999</v>
      </c>
      <c r="E478" s="82"/>
      <c r="F478" s="63">
        <f t="shared" ref="F478:F506" si="65">(C478+D478)</f>
        <v>853663664.20000005</v>
      </c>
      <c r="G478" s="48">
        <f>'PNC, Exon. &amp; no Exon.'!B536</f>
        <v>607701403.52999997</v>
      </c>
      <c r="H478" s="48">
        <f>'PNC, Exon. &amp; no Exon.'!C536</f>
        <v>420827140.75</v>
      </c>
      <c r="I478" s="82"/>
      <c r="J478" s="63">
        <f>(G478+H478)</f>
        <v>1028528544.28</v>
      </c>
      <c r="K478" s="48">
        <f>J478-F478</f>
        <v>174864880.07999992</v>
      </c>
      <c r="L478" s="94">
        <f>K478/F478*100</f>
        <v>20.484048626325489</v>
      </c>
      <c r="M478" s="61">
        <f>(F478/$F$516*100)</f>
        <v>19.972863506895067</v>
      </c>
      <c r="N478" s="61">
        <f>(J478/$J$516*100)</f>
        <v>21.281513116787124</v>
      </c>
    </row>
    <row r="479" spans="1:14" ht="15.95" hidden="1" customHeight="1" x14ac:dyDescent="0.2">
      <c r="A479" s="98"/>
      <c r="B479" s="52" t="s">
        <v>163</v>
      </c>
      <c r="C479" s="48">
        <v>492521535.99000001</v>
      </c>
      <c r="D479" s="48">
        <v>128352901.14999998</v>
      </c>
      <c r="E479" s="82"/>
      <c r="F479" s="63">
        <f t="shared" si="65"/>
        <v>620874437.13999999</v>
      </c>
      <c r="G479" s="48">
        <f>'PNC, Exon. &amp; no Exon.'!B537</f>
        <v>449979279.04999995</v>
      </c>
      <c r="H479" s="48">
        <f>'PNC, Exon. &amp; no Exon.'!C537</f>
        <v>263974220.21000001</v>
      </c>
      <c r="I479" s="82"/>
      <c r="J479" s="63">
        <f t="shared" ref="J479:J514" si="66">(G479+H479)</f>
        <v>713953499.25999999</v>
      </c>
      <c r="K479" s="48">
        <f t="shared" ref="K479:K514" si="67">J479-F479</f>
        <v>93079062.120000005</v>
      </c>
      <c r="L479" s="94">
        <f t="shared" ref="L479:L514" si="68">K479/F479*100</f>
        <v>14.991608053435087</v>
      </c>
      <c r="M479" s="61">
        <f t="shared" ref="M479:M514" si="69">(F479/$F$516*100)</f>
        <v>14.526377199782331</v>
      </c>
      <c r="N479" s="61">
        <f t="shared" ref="N479:N514" si="70">(J479/$J$516*100)</f>
        <v>14.772570818551282</v>
      </c>
    </row>
    <row r="480" spans="1:14" ht="15.95" hidden="1" customHeight="1" x14ac:dyDescent="0.2">
      <c r="A480" s="98"/>
      <c r="B480" s="52" t="s">
        <v>100</v>
      </c>
      <c r="C480" s="48">
        <v>396245567.58999997</v>
      </c>
      <c r="D480" s="48">
        <v>98438346.080000013</v>
      </c>
      <c r="E480" s="82"/>
      <c r="F480" s="63">
        <f t="shared" si="65"/>
        <v>494683913.66999996</v>
      </c>
      <c r="G480" s="48">
        <f>'PNC, Exon. &amp; no Exon.'!B538</f>
        <v>455456022.27999997</v>
      </c>
      <c r="H480" s="48">
        <f>'PNC, Exon. &amp; no Exon.'!C538</f>
        <v>114388642.90000002</v>
      </c>
      <c r="I480" s="82"/>
      <c r="J480" s="63">
        <f t="shared" si="66"/>
        <v>569844665.17999995</v>
      </c>
      <c r="K480" s="48">
        <f t="shared" si="67"/>
        <v>75160751.50999999</v>
      </c>
      <c r="L480" s="94">
        <f t="shared" si="68"/>
        <v>15.19369226146682</v>
      </c>
      <c r="M480" s="61">
        <f t="shared" si="69"/>
        <v>11.573942644081876</v>
      </c>
      <c r="N480" s="61">
        <f t="shared" si="70"/>
        <v>11.790782846040214</v>
      </c>
    </row>
    <row r="481" spans="1:14" ht="15.95" hidden="1" customHeight="1" x14ac:dyDescent="0.2">
      <c r="A481" s="98"/>
      <c r="B481" s="52" t="s">
        <v>97</v>
      </c>
      <c r="C481" s="48">
        <v>326034286.94</v>
      </c>
      <c r="D481" s="48">
        <v>11574366.169999998</v>
      </c>
      <c r="E481" s="82"/>
      <c r="F481" s="63">
        <f t="shared" si="65"/>
        <v>337608653.11000001</v>
      </c>
      <c r="G481" s="48">
        <f>'PNC, Exon. &amp; no Exon.'!B539</f>
        <v>321473085.26000005</v>
      </c>
      <c r="H481" s="48">
        <f>'PNC, Exon. &amp; no Exon.'!C539</f>
        <v>12472274.200000003</v>
      </c>
      <c r="I481" s="82"/>
      <c r="J481" s="63">
        <f t="shared" si="66"/>
        <v>333945359.46000004</v>
      </c>
      <c r="K481" s="48">
        <f t="shared" si="67"/>
        <v>-3663293.6499999762</v>
      </c>
      <c r="L481" s="94">
        <f t="shared" si="68"/>
        <v>-1.0850710182497596</v>
      </c>
      <c r="M481" s="61">
        <f t="shared" si="69"/>
        <v>7.8989089381376454</v>
      </c>
      <c r="N481" s="61">
        <f t="shared" si="70"/>
        <v>6.9097377872125012</v>
      </c>
    </row>
    <row r="482" spans="1:14" ht="15.95" hidden="1" customHeight="1" x14ac:dyDescent="0.2">
      <c r="A482" s="98"/>
      <c r="B482" s="52" t="s">
        <v>92</v>
      </c>
      <c r="C482" s="48">
        <v>406431374.94999999</v>
      </c>
      <c r="D482" s="48">
        <v>150459156.61000001</v>
      </c>
      <c r="E482" s="84"/>
      <c r="F482" s="63">
        <f t="shared" si="65"/>
        <v>556890531.55999994</v>
      </c>
      <c r="G482" s="48">
        <f>'PNC, Exon. &amp; no Exon.'!B540</f>
        <v>324121043.72000003</v>
      </c>
      <c r="H482" s="48">
        <f>'PNC, Exon. &amp; no Exon.'!C540</f>
        <v>173192186.26999998</v>
      </c>
      <c r="I482" s="82"/>
      <c r="J482" s="63">
        <f t="shared" si="66"/>
        <v>497313229.99000001</v>
      </c>
      <c r="K482" s="48">
        <f t="shared" si="67"/>
        <v>-59577301.569999933</v>
      </c>
      <c r="L482" s="94">
        <f t="shared" si="68"/>
        <v>-10.698206953368</v>
      </c>
      <c r="M482" s="61">
        <f t="shared" si="69"/>
        <v>13.029368639642888</v>
      </c>
      <c r="N482" s="61">
        <f t="shared" si="70"/>
        <v>10.290018771032525</v>
      </c>
    </row>
    <row r="483" spans="1:14" ht="15.95" hidden="1" customHeight="1" x14ac:dyDescent="0.2">
      <c r="A483" s="98"/>
      <c r="B483" s="52" t="s">
        <v>89</v>
      </c>
      <c r="C483" s="48">
        <v>0</v>
      </c>
      <c r="D483" s="48">
        <v>0</v>
      </c>
      <c r="E483" s="82"/>
      <c r="F483" s="63">
        <f t="shared" si="65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>
        <f t="shared" si="69"/>
        <v>0</v>
      </c>
      <c r="N483" s="61">
        <f t="shared" si="70"/>
        <v>0</v>
      </c>
    </row>
    <row r="484" spans="1:14" ht="15.95" hidden="1" customHeight="1" x14ac:dyDescent="0.2">
      <c r="A484" s="11"/>
      <c r="B484" s="52" t="s">
        <v>94</v>
      </c>
      <c r="C484" s="48">
        <v>72503901.300000012</v>
      </c>
      <c r="D484" s="48">
        <v>750434.96</v>
      </c>
      <c r="E484" s="82"/>
      <c r="F484" s="63">
        <f t="shared" si="65"/>
        <v>73254336.260000005</v>
      </c>
      <c r="G484" s="48">
        <f>'PNC, Exon. &amp; no Exon.'!B542</f>
        <v>80789927.069999993</v>
      </c>
      <c r="H484" s="48">
        <f>'PNC, Exon. &amp; no Exon.'!C542</f>
        <v>72089.11</v>
      </c>
      <c r="I484" s="82"/>
      <c r="J484" s="63">
        <f t="shared" si="66"/>
        <v>80862016.179999992</v>
      </c>
      <c r="K484" s="48">
        <f t="shared" si="67"/>
        <v>7607679.9199999869</v>
      </c>
      <c r="L484" s="94">
        <f t="shared" si="68"/>
        <v>10.385296363887887</v>
      </c>
      <c r="M484" s="61">
        <f t="shared" si="69"/>
        <v>1.7139055119328506</v>
      </c>
      <c r="N484" s="61">
        <f t="shared" si="70"/>
        <v>1.6731339811178298</v>
      </c>
    </row>
    <row r="485" spans="1:14" ht="15.95" hidden="1" customHeight="1" x14ac:dyDescent="0.2">
      <c r="A485" s="98"/>
      <c r="B485" s="52" t="s">
        <v>90</v>
      </c>
      <c r="C485" s="48">
        <v>33752982.949999996</v>
      </c>
      <c r="D485" s="48">
        <v>80428199.469999999</v>
      </c>
      <c r="E485" s="82"/>
      <c r="F485" s="63">
        <f t="shared" si="65"/>
        <v>114181182.41999999</v>
      </c>
      <c r="G485" s="48">
        <f>'PNC, Exon. &amp; no Exon.'!B543</f>
        <v>30198877.529999997</v>
      </c>
      <c r="H485" s="48">
        <f>'PNC, Exon. &amp; no Exon.'!C543</f>
        <v>86539404.939999998</v>
      </c>
      <c r="I485" s="82"/>
      <c r="J485" s="63">
        <f t="shared" si="66"/>
        <v>116738282.47</v>
      </c>
      <c r="K485" s="48">
        <f t="shared" si="67"/>
        <v>2557100.0500000119</v>
      </c>
      <c r="L485" s="94">
        <f t="shared" si="68"/>
        <v>2.2395109209800141</v>
      </c>
      <c r="M485" s="61">
        <f t="shared" si="69"/>
        <v>2.6714562973319369</v>
      </c>
      <c r="N485" s="61">
        <f t="shared" si="70"/>
        <v>2.4154577949566143</v>
      </c>
    </row>
    <row r="486" spans="1:14" ht="15.95" hidden="1" customHeight="1" x14ac:dyDescent="0.2">
      <c r="A486" s="98"/>
      <c r="B486" s="52" t="s">
        <v>78</v>
      </c>
      <c r="C486" s="48">
        <v>58509492.119999997</v>
      </c>
      <c r="D486" s="48">
        <v>168488.78</v>
      </c>
      <c r="E486" s="82"/>
      <c r="F486" s="63">
        <f t="shared" si="65"/>
        <v>58677980.899999999</v>
      </c>
      <c r="G486" s="48">
        <f>'PNC, Exon. &amp; no Exon.'!B544</f>
        <v>68357586.439999998</v>
      </c>
      <c r="H486" s="48">
        <f>'PNC, Exon. &amp; no Exon.'!C544</f>
        <v>22500</v>
      </c>
      <c r="I486" s="82"/>
      <c r="J486" s="63">
        <f t="shared" si="66"/>
        <v>68380086.439999998</v>
      </c>
      <c r="K486" s="48">
        <f t="shared" si="67"/>
        <v>9702105.5399999991</v>
      </c>
      <c r="L486" s="94">
        <f t="shared" si="68"/>
        <v>16.534491117774639</v>
      </c>
      <c r="M486" s="61">
        <f t="shared" si="69"/>
        <v>1.3728677376401979</v>
      </c>
      <c r="N486" s="61">
        <f t="shared" si="70"/>
        <v>1.4148675937026152</v>
      </c>
    </row>
    <row r="487" spans="1:14" ht="15.95" hidden="1" customHeight="1" x14ac:dyDescent="0.2">
      <c r="A487" s="98"/>
      <c r="B487" s="52" t="s">
        <v>96</v>
      </c>
      <c r="C487" s="48">
        <v>4792670.42</v>
      </c>
      <c r="D487" s="48">
        <v>144412892.59999999</v>
      </c>
      <c r="E487" s="84"/>
      <c r="F487" s="63">
        <f t="shared" si="65"/>
        <v>149205563.01999998</v>
      </c>
      <c r="G487" s="48">
        <f>'PNC, Exon. &amp; no Exon.'!B545</f>
        <v>4994433.72</v>
      </c>
      <c r="H487" s="48">
        <f>'PNC, Exon. &amp; no Exon.'!C545</f>
        <v>155429897.53999999</v>
      </c>
      <c r="I487" s="82"/>
      <c r="J487" s="63">
        <f t="shared" si="66"/>
        <v>160424331.25999999</v>
      </c>
      <c r="K487" s="48">
        <f t="shared" si="67"/>
        <v>11218768.24000001</v>
      </c>
      <c r="L487" s="94">
        <f t="shared" si="68"/>
        <v>7.519001311295753</v>
      </c>
      <c r="M487" s="61">
        <f t="shared" si="69"/>
        <v>3.4909092065674558</v>
      </c>
      <c r="N487" s="61">
        <f t="shared" si="70"/>
        <v>3.319375557390527</v>
      </c>
    </row>
    <row r="488" spans="1:14" ht="15.95" hidden="1" customHeight="1" x14ac:dyDescent="0.2">
      <c r="A488" s="98"/>
      <c r="B488" s="52" t="s">
        <v>99</v>
      </c>
      <c r="C488" s="48">
        <v>10763378.459999999</v>
      </c>
      <c r="D488" s="48">
        <v>0</v>
      </c>
      <c r="E488" s="84"/>
      <c r="F488" s="63">
        <f t="shared" si="65"/>
        <v>10763378.459999999</v>
      </c>
      <c r="G488" s="48">
        <f>'PNC, Exon. &amp; no Exon.'!B546</f>
        <v>9410771.4000000004</v>
      </c>
      <c r="H488" s="48">
        <f>'PNC, Exon. &amp; no Exon.'!C546</f>
        <v>0</v>
      </c>
      <c r="I488" s="82"/>
      <c r="J488" s="63">
        <f t="shared" si="66"/>
        <v>9410771.4000000004</v>
      </c>
      <c r="K488" s="48">
        <f t="shared" si="67"/>
        <v>-1352607.0599999987</v>
      </c>
      <c r="L488" s="94">
        <f t="shared" si="68"/>
        <v>-12.566751833791773</v>
      </c>
      <c r="M488" s="61">
        <f t="shared" si="69"/>
        <v>0.25182691716894839</v>
      </c>
      <c r="N488" s="61">
        <f t="shared" si="70"/>
        <v>0.19472036639331561</v>
      </c>
    </row>
    <row r="489" spans="1:14" ht="15.95" hidden="1" customHeight="1" x14ac:dyDescent="0.2">
      <c r="A489" s="11"/>
      <c r="B489" s="52" t="s">
        <v>83</v>
      </c>
      <c r="C489" s="48">
        <v>18757493.669999998</v>
      </c>
      <c r="D489" s="48">
        <v>0</v>
      </c>
      <c r="E489" s="84"/>
      <c r="F489" s="63">
        <f t="shared" si="65"/>
        <v>18757493.669999998</v>
      </c>
      <c r="G489" s="48">
        <f>'PNC, Exon. &amp; no Exon.'!B547</f>
        <v>22254437.100000001</v>
      </c>
      <c r="H489" s="48">
        <f>'PNC, Exon. &amp; no Exon.'!C547</f>
        <v>0</v>
      </c>
      <c r="I489" s="82"/>
      <c r="J489" s="63">
        <f t="shared" si="66"/>
        <v>22254437.100000001</v>
      </c>
      <c r="K489" s="48">
        <f t="shared" si="67"/>
        <v>3496943.4300000034</v>
      </c>
      <c r="L489" s="94">
        <f t="shared" si="68"/>
        <v>18.642914088212532</v>
      </c>
      <c r="M489" s="61">
        <f t="shared" si="69"/>
        <v>0.43886237228270458</v>
      </c>
      <c r="N489" s="61">
        <f t="shared" si="70"/>
        <v>0.4604715130992339</v>
      </c>
    </row>
    <row r="490" spans="1:14" ht="15.95" hidden="1" customHeight="1" x14ac:dyDescent="0.2">
      <c r="A490" s="11"/>
      <c r="B490" s="52" t="s">
        <v>85</v>
      </c>
      <c r="C490" s="48">
        <v>0</v>
      </c>
      <c r="D490" s="48">
        <v>0</v>
      </c>
      <c r="E490" s="84"/>
      <c r="F490" s="63">
        <f t="shared" si="65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>
        <f t="shared" si="69"/>
        <v>0</v>
      </c>
      <c r="N490" s="61">
        <f t="shared" si="70"/>
        <v>0</v>
      </c>
    </row>
    <row r="491" spans="1:14" ht="15.95" hidden="1" customHeight="1" x14ac:dyDescent="0.2">
      <c r="A491" s="11"/>
      <c r="B491" s="52" t="s">
        <v>81</v>
      </c>
      <c r="C491" s="48">
        <v>18195557.739999998</v>
      </c>
      <c r="D491" s="48">
        <v>9292408.4699999988</v>
      </c>
      <c r="E491" s="82"/>
      <c r="F491" s="63">
        <f t="shared" si="65"/>
        <v>27487966.209999997</v>
      </c>
      <c r="G491" s="48">
        <f>'PNC, Exon. &amp; no Exon.'!B549</f>
        <v>26714259.609999999</v>
      </c>
      <c r="H491" s="48">
        <f>'PNC, Exon. &amp; no Exon.'!C549</f>
        <v>164531.11000000002</v>
      </c>
      <c r="I491" s="82"/>
      <c r="J491" s="63">
        <f t="shared" si="66"/>
        <v>26878790.719999999</v>
      </c>
      <c r="K491" s="48">
        <f t="shared" si="67"/>
        <v>-609175.48999999836</v>
      </c>
      <c r="L491" s="94">
        <f t="shared" si="68"/>
        <v>-2.2161533717921378</v>
      </c>
      <c r="M491" s="61">
        <f t="shared" si="69"/>
        <v>0.64312611654728735</v>
      </c>
      <c r="N491" s="61">
        <f t="shared" si="70"/>
        <v>0.55615504348640865</v>
      </c>
    </row>
    <row r="492" spans="1:14" ht="15.95" hidden="1" customHeight="1" x14ac:dyDescent="0.2">
      <c r="A492" s="11"/>
      <c r="B492" s="52" t="s">
        <v>80</v>
      </c>
      <c r="C492" s="48">
        <v>20585220.489999998</v>
      </c>
      <c r="D492" s="48">
        <v>7849884</v>
      </c>
      <c r="E492" s="84"/>
      <c r="F492" s="63">
        <f t="shared" si="65"/>
        <v>28435104.489999998</v>
      </c>
      <c r="G492" s="48">
        <f>'PNC, Exon. &amp; no Exon.'!B550</f>
        <v>24013005.82</v>
      </c>
      <c r="H492" s="48">
        <f>'PNC, Exon. &amp; no Exon.'!C550</f>
        <v>1385683.43</v>
      </c>
      <c r="I492" s="82"/>
      <c r="J492" s="63">
        <f t="shared" si="66"/>
        <v>25398689.25</v>
      </c>
      <c r="K492" s="48">
        <f t="shared" si="67"/>
        <v>-3036415.2399999984</v>
      </c>
      <c r="L492" s="94">
        <f t="shared" si="68"/>
        <v>-10.678403664976294</v>
      </c>
      <c r="M492" s="61">
        <f t="shared" si="69"/>
        <v>0.66528597221635022</v>
      </c>
      <c r="N492" s="61">
        <f t="shared" si="70"/>
        <v>0.52552993441855</v>
      </c>
    </row>
    <row r="493" spans="1:14" ht="15.95" hidden="1" customHeight="1" x14ac:dyDescent="0.2">
      <c r="A493" s="11"/>
      <c r="B493" s="52" t="s">
        <v>108</v>
      </c>
      <c r="C493" s="48">
        <v>30927560.560000002</v>
      </c>
      <c r="D493" s="48">
        <v>0</v>
      </c>
      <c r="E493" s="82"/>
      <c r="F493" s="63">
        <f t="shared" si="65"/>
        <v>30927560.560000002</v>
      </c>
      <c r="G493" s="48">
        <f>'PNC, Exon. &amp; no Exon.'!B551</f>
        <v>40470841.609999999</v>
      </c>
      <c r="H493" s="48">
        <f>'PNC, Exon. &amp; no Exon.'!C551</f>
        <v>0</v>
      </c>
      <c r="I493" s="82"/>
      <c r="J493" s="63">
        <f t="shared" si="66"/>
        <v>40470841.609999999</v>
      </c>
      <c r="K493" s="48">
        <f t="shared" si="67"/>
        <v>9543281.049999997</v>
      </c>
      <c r="L493" s="94">
        <f t="shared" si="68"/>
        <v>30.856882590160534</v>
      </c>
      <c r="M493" s="61">
        <f t="shared" si="69"/>
        <v>0.72360107565898568</v>
      </c>
      <c r="N493" s="61">
        <f t="shared" si="70"/>
        <v>0.83739119479036994</v>
      </c>
    </row>
    <row r="494" spans="1:14" ht="15.95" hidden="1" customHeight="1" x14ac:dyDescent="0.2">
      <c r="A494" s="11"/>
      <c r="B494" s="52" t="s">
        <v>79</v>
      </c>
      <c r="C494" s="48">
        <v>45535908.629999995</v>
      </c>
      <c r="D494" s="48">
        <v>70414962.469999984</v>
      </c>
      <c r="E494" s="82"/>
      <c r="F494" s="63">
        <f t="shared" si="65"/>
        <v>115950871.09999998</v>
      </c>
      <c r="G494" s="48">
        <f>'PNC, Exon. &amp; no Exon.'!B552</f>
        <v>51078675.57</v>
      </c>
      <c r="H494" s="48">
        <f>'PNC, Exon. &amp; no Exon.'!C552</f>
        <v>84168331.720000014</v>
      </c>
      <c r="I494" s="82"/>
      <c r="J494" s="63">
        <f t="shared" si="66"/>
        <v>135247007.29000002</v>
      </c>
      <c r="K494" s="48">
        <f t="shared" si="67"/>
        <v>19296136.190000042</v>
      </c>
      <c r="L494" s="94">
        <f t="shared" si="68"/>
        <v>16.64164831789698</v>
      </c>
      <c r="M494" s="61">
        <f t="shared" si="69"/>
        <v>2.7128610705905727</v>
      </c>
      <c r="N494" s="61">
        <f t="shared" si="70"/>
        <v>2.7984259412685586</v>
      </c>
    </row>
    <row r="495" spans="1:14" ht="15.95" hidden="1" customHeight="1" x14ac:dyDescent="0.2">
      <c r="A495" s="11"/>
      <c r="B495" s="52" t="s">
        <v>84</v>
      </c>
      <c r="C495" s="48">
        <v>12788821.939999999</v>
      </c>
      <c r="D495" s="48">
        <v>0</v>
      </c>
      <c r="E495" s="82"/>
      <c r="F495" s="63">
        <f t="shared" si="65"/>
        <v>12788821.939999999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6"/>
        <v>0</v>
      </c>
      <c r="K495" s="48">
        <f t="shared" si="67"/>
        <v>-12788821.939999999</v>
      </c>
      <c r="L495" s="94">
        <f t="shared" si="68"/>
        <v>-100</v>
      </c>
      <c r="M495" s="61">
        <f t="shared" si="69"/>
        <v>0.29921549403297765</v>
      </c>
      <c r="N495" s="61">
        <f t="shared" si="70"/>
        <v>0</v>
      </c>
    </row>
    <row r="496" spans="1:14" ht="15.95" hidden="1" customHeight="1" x14ac:dyDescent="0.2">
      <c r="A496" s="11"/>
      <c r="B496" s="52" t="s">
        <v>101</v>
      </c>
      <c r="C496" s="48">
        <v>771745.22</v>
      </c>
      <c r="D496" s="48">
        <v>17894591.41</v>
      </c>
      <c r="E496" s="84"/>
      <c r="F496" s="63">
        <f t="shared" si="65"/>
        <v>18666336.629999999</v>
      </c>
      <c r="G496" s="48">
        <f>'PNC, Exon. &amp; no Exon.'!B554</f>
        <v>184768.6</v>
      </c>
      <c r="H496" s="48">
        <f>'PNC, Exon. &amp; no Exon.'!C554</f>
        <v>26592050.93</v>
      </c>
      <c r="I496" s="82"/>
      <c r="J496" s="63">
        <f t="shared" si="66"/>
        <v>26776819.530000001</v>
      </c>
      <c r="K496" s="48">
        <f t="shared" si="67"/>
        <v>8110482.9000000022</v>
      </c>
      <c r="L496" s="94">
        <f t="shared" si="68"/>
        <v>43.449783751167693</v>
      </c>
      <c r="M496" s="61">
        <f t="shared" si="69"/>
        <v>0.43672960361283414</v>
      </c>
      <c r="N496" s="61">
        <f t="shared" si="70"/>
        <v>0.55404513488971685</v>
      </c>
    </row>
    <row r="497" spans="1:14" ht="15.95" hidden="1" customHeight="1" x14ac:dyDescent="0.2">
      <c r="A497" s="11"/>
      <c r="B497" s="52" t="s">
        <v>93</v>
      </c>
      <c r="C497" s="48">
        <v>2096985.4800000002</v>
      </c>
      <c r="D497" s="48">
        <v>0</v>
      </c>
      <c r="E497" s="82"/>
      <c r="F497" s="63">
        <f t="shared" si="65"/>
        <v>2096985.4800000002</v>
      </c>
      <c r="G497" s="48">
        <f>'PNC, Exon. &amp; no Exon.'!B555</f>
        <v>5826995.7800000003</v>
      </c>
      <c r="H497" s="48">
        <f>'PNC, Exon. &amp; no Exon.'!C555</f>
        <v>2748360.49</v>
      </c>
      <c r="I497" s="82"/>
      <c r="J497" s="63">
        <f t="shared" si="66"/>
        <v>8575356.2699999996</v>
      </c>
      <c r="K497" s="48">
        <f t="shared" si="67"/>
        <v>6478370.7899999991</v>
      </c>
      <c r="L497" s="94">
        <f t="shared" si="68"/>
        <v>308.9373222555646</v>
      </c>
      <c r="M497" s="61">
        <f t="shared" si="69"/>
        <v>4.9062419456766704E-2</v>
      </c>
      <c r="N497" s="61">
        <f t="shared" si="70"/>
        <v>0.17743460592907573</v>
      </c>
    </row>
    <row r="498" spans="1:14" ht="15.95" hidden="1" customHeight="1" x14ac:dyDescent="0.2">
      <c r="A498" s="11"/>
      <c r="B498" s="52" t="s">
        <v>102</v>
      </c>
      <c r="C498" s="48">
        <v>29888241.719999999</v>
      </c>
      <c r="D498" s="48">
        <v>73042.44</v>
      </c>
      <c r="E498" s="82"/>
      <c r="F498" s="63">
        <f t="shared" si="65"/>
        <v>29961284.16</v>
      </c>
      <c r="G498" s="48">
        <f>'PNC, Exon. &amp; no Exon.'!B556</f>
        <v>50877156.920000002</v>
      </c>
      <c r="H498" s="48">
        <f>'PNC, Exon. &amp; no Exon.'!C556</f>
        <v>2011380.57</v>
      </c>
      <c r="I498" s="82"/>
      <c r="J498" s="63">
        <f t="shared" si="66"/>
        <v>52888537.490000002</v>
      </c>
      <c r="K498" s="48">
        <f t="shared" si="67"/>
        <v>22927253.330000002</v>
      </c>
      <c r="L498" s="94">
        <f t="shared" si="68"/>
        <v>76.522932754027863</v>
      </c>
      <c r="M498" s="61">
        <f t="shared" si="69"/>
        <v>0.70099345223949749</v>
      </c>
      <c r="N498" s="61">
        <f t="shared" si="70"/>
        <v>1.0943285051063305</v>
      </c>
    </row>
    <row r="499" spans="1:14" ht="15.95" hidden="1" customHeight="1" x14ac:dyDescent="0.2">
      <c r="A499" s="11"/>
      <c r="B499" s="51" t="s">
        <v>116</v>
      </c>
      <c r="C499" s="48">
        <v>43924286.660000004</v>
      </c>
      <c r="D499" s="48">
        <v>1092622.77</v>
      </c>
      <c r="E499" s="84"/>
      <c r="F499" s="63">
        <f t="shared" si="65"/>
        <v>45016909.430000007</v>
      </c>
      <c r="G499" s="48">
        <f>'PNC, Exon. &amp; no Exon.'!B557</f>
        <v>42583883.049999997</v>
      </c>
      <c r="H499" s="48">
        <f>'PNC, Exon. &amp; no Exon.'!C557</f>
        <v>368773.59</v>
      </c>
      <c r="I499" s="82"/>
      <c r="J499" s="63">
        <f t="shared" si="66"/>
        <v>42952656.640000001</v>
      </c>
      <c r="K499" s="48">
        <f t="shared" si="67"/>
        <v>-2064252.7900000066</v>
      </c>
      <c r="L499" s="94">
        <f t="shared" si="68"/>
        <v>-4.5855053492951576</v>
      </c>
      <c r="M499" s="61">
        <f t="shared" si="69"/>
        <v>1.053244533243948</v>
      </c>
      <c r="N499" s="61">
        <f t="shared" si="70"/>
        <v>0.88874298216478631</v>
      </c>
    </row>
    <row r="500" spans="1:14" ht="15.95" hidden="1" customHeight="1" x14ac:dyDescent="0.2">
      <c r="A500" s="11"/>
      <c r="B500" s="52" t="s">
        <v>107</v>
      </c>
      <c r="C500" s="48">
        <v>0</v>
      </c>
      <c r="D500" s="48">
        <v>0</v>
      </c>
      <c r="E500" s="84"/>
      <c r="F500" s="63">
        <f t="shared" si="65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>
        <f t="shared" si="69"/>
        <v>0</v>
      </c>
      <c r="N500" s="61">
        <f t="shared" si="70"/>
        <v>0</v>
      </c>
    </row>
    <row r="501" spans="1:14" ht="15.95" hidden="1" customHeight="1" x14ac:dyDescent="0.2">
      <c r="A501" s="11"/>
      <c r="B501" s="52" t="s">
        <v>82</v>
      </c>
      <c r="C501" s="48">
        <v>4732948.1500000004</v>
      </c>
      <c r="D501" s="48">
        <v>0</v>
      </c>
      <c r="E501" s="84"/>
      <c r="F501" s="63">
        <f t="shared" si="65"/>
        <v>4732948.1500000004</v>
      </c>
      <c r="G501" s="48">
        <f>'PNC, Exon. &amp; no Exon.'!B559</f>
        <v>4368278.4000000004</v>
      </c>
      <c r="H501" s="48">
        <f>'PNC, Exon. &amp; no Exon.'!C559</f>
        <v>0</v>
      </c>
      <c r="I501" s="82"/>
      <c r="J501" s="63">
        <f t="shared" si="66"/>
        <v>4368278.4000000004</v>
      </c>
      <c r="K501" s="48">
        <f t="shared" si="67"/>
        <v>-364669.75</v>
      </c>
      <c r="L501" s="94">
        <f t="shared" si="68"/>
        <v>-7.7049174941838299</v>
      </c>
      <c r="M501" s="61">
        <f t="shared" si="69"/>
        <v>0.11073509550596791</v>
      </c>
      <c r="N501" s="61">
        <f t="shared" si="70"/>
        <v>9.0385020993710083E-2</v>
      </c>
    </row>
    <row r="502" spans="1:14" ht="15.95" hidden="1" customHeight="1" x14ac:dyDescent="0.2">
      <c r="A502" s="11"/>
      <c r="B502" s="52" t="s">
        <v>105</v>
      </c>
      <c r="C502" s="48">
        <v>0</v>
      </c>
      <c r="D502" s="48">
        <v>0</v>
      </c>
      <c r="E502" s="84"/>
      <c r="F502" s="63">
        <f t="shared" si="65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>
        <f t="shared" si="69"/>
        <v>0</v>
      </c>
      <c r="N502" s="61">
        <f t="shared" si="70"/>
        <v>0</v>
      </c>
    </row>
    <row r="503" spans="1:14" ht="15.95" hidden="1" customHeight="1" x14ac:dyDescent="0.2">
      <c r="A503" s="11"/>
      <c r="B503" s="52" t="s">
        <v>115</v>
      </c>
      <c r="C503" s="48">
        <v>41273992.899999999</v>
      </c>
      <c r="D503" s="48">
        <v>977855.75</v>
      </c>
      <c r="E503" s="84"/>
      <c r="F503" s="63">
        <f t="shared" si="65"/>
        <v>42251848.649999999</v>
      </c>
      <c r="G503" s="48">
        <f>'PNC, Exon. &amp; no Exon.'!B561</f>
        <v>31817238.68</v>
      </c>
      <c r="H503" s="48">
        <f>'PNC, Exon. &amp; no Exon.'!C561</f>
        <v>625810.01</v>
      </c>
      <c r="I503" s="82"/>
      <c r="J503" s="63">
        <f t="shared" si="66"/>
        <v>32443048.690000001</v>
      </c>
      <c r="K503" s="48">
        <f t="shared" si="67"/>
        <v>-9808799.9599999972</v>
      </c>
      <c r="L503" s="94">
        <f t="shared" si="68"/>
        <v>-23.215078803421772</v>
      </c>
      <c r="M503" s="61">
        <f t="shared" si="69"/>
        <v>0.9885513948766691</v>
      </c>
      <c r="N503" s="61">
        <f t="shared" si="70"/>
        <v>0.67128634405389742</v>
      </c>
    </row>
    <row r="504" spans="1:14" ht="15.95" hidden="1" customHeight="1" x14ac:dyDescent="0.2">
      <c r="A504" s="11"/>
      <c r="B504" s="52" t="s">
        <v>117</v>
      </c>
      <c r="C504" s="48">
        <v>16231005.390000001</v>
      </c>
      <c r="D504" s="48">
        <v>526066038.06999999</v>
      </c>
      <c r="E504" s="84"/>
      <c r="F504" s="63">
        <f t="shared" si="65"/>
        <v>542297043.46000004</v>
      </c>
      <c r="G504" s="48">
        <f>'PNC, Exon. &amp; no Exon.'!B562</f>
        <v>30624034.500000004</v>
      </c>
      <c r="H504" s="48">
        <f>'PNC, Exon. &amp; no Exon.'!C562</f>
        <v>695410633.74000001</v>
      </c>
      <c r="I504" s="82"/>
      <c r="J504" s="63">
        <f t="shared" si="66"/>
        <v>726034668.24000001</v>
      </c>
      <c r="K504" s="48">
        <f t="shared" si="67"/>
        <v>183737624.77999997</v>
      </c>
      <c r="L504" s="94">
        <f t="shared" si="68"/>
        <v>33.881362068231986</v>
      </c>
      <c r="M504" s="61">
        <f t="shared" si="69"/>
        <v>12.687930016758608</v>
      </c>
      <c r="N504" s="61">
        <f t="shared" si="70"/>
        <v>15.022544975849922</v>
      </c>
    </row>
    <row r="505" spans="1:14" ht="15.95" hidden="1" customHeight="1" x14ac:dyDescent="0.2">
      <c r="A505" s="11"/>
      <c r="B505" s="52" t="s">
        <v>120</v>
      </c>
      <c r="C505" s="48">
        <v>8354510.04</v>
      </c>
      <c r="D505" s="48">
        <v>300</v>
      </c>
      <c r="E505" s="82"/>
      <c r="F505" s="63">
        <f t="shared" si="65"/>
        <v>8354810.04</v>
      </c>
      <c r="G505" s="48">
        <f>'PNC, Exon. &amp; no Exon.'!B563</f>
        <v>17600091.039999999</v>
      </c>
      <c r="H505" s="48">
        <f>'PNC, Exon. &amp; no Exon.'!C563</f>
        <v>3469.7</v>
      </c>
      <c r="I505" s="82"/>
      <c r="J505" s="63">
        <f t="shared" si="66"/>
        <v>17603560.739999998</v>
      </c>
      <c r="K505" s="48">
        <f t="shared" si="67"/>
        <v>9248750.6999999993</v>
      </c>
      <c r="L505" s="94">
        <f t="shared" si="68"/>
        <v>110.6997125694075</v>
      </c>
      <c r="M505" s="61">
        <f t="shared" si="69"/>
        <v>0.19547450307766828</v>
      </c>
      <c r="N505" s="61">
        <f t="shared" si="70"/>
        <v>0.36423919479329669</v>
      </c>
    </row>
    <row r="506" spans="1:14" ht="15.95" hidden="1" customHeight="1" x14ac:dyDescent="0.2">
      <c r="A506" s="11"/>
      <c r="B506" s="52" t="s">
        <v>166</v>
      </c>
      <c r="C506" s="48">
        <v>4584876.76</v>
      </c>
      <c r="D506" s="48">
        <v>0</v>
      </c>
      <c r="E506" s="82"/>
      <c r="F506" s="63">
        <f t="shared" si="65"/>
        <v>4584876.76</v>
      </c>
      <c r="G506" s="48">
        <f>'PNC, Exon. &amp; no Exon.'!B564</f>
        <v>14058855.390000001</v>
      </c>
      <c r="H506" s="48">
        <f>'PNC, Exon. &amp; no Exon.'!C564</f>
        <v>95975.01</v>
      </c>
      <c r="I506" s="82"/>
      <c r="J506" s="63">
        <f t="shared" si="66"/>
        <v>14154830.4</v>
      </c>
      <c r="K506" s="48">
        <f t="shared" si="67"/>
        <v>9569953.6400000006</v>
      </c>
      <c r="L506" s="94">
        <f t="shared" si="68"/>
        <v>208.72869961285505</v>
      </c>
      <c r="M506" s="61">
        <f t="shared" si="69"/>
        <v>0.10727072214000329</v>
      </c>
      <c r="N506" s="61">
        <f t="shared" si="70"/>
        <v>0.2928807474510795</v>
      </c>
    </row>
    <row r="507" spans="1:14" ht="15.95" hidden="1" customHeight="1" x14ac:dyDescent="0.2">
      <c r="A507" s="11"/>
      <c r="B507" s="52" t="s">
        <v>103</v>
      </c>
      <c r="C507" s="48">
        <v>0</v>
      </c>
      <c r="D507" s="48">
        <v>0</v>
      </c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>
        <f t="shared" si="69"/>
        <v>0</v>
      </c>
      <c r="N507" s="61">
        <f t="shared" si="70"/>
        <v>0</v>
      </c>
    </row>
    <row r="508" spans="1:14" ht="15.95" hidden="1" customHeight="1" x14ac:dyDescent="0.2">
      <c r="A508" s="11"/>
      <c r="B508" s="51" t="s">
        <v>110</v>
      </c>
      <c r="C508" s="48">
        <v>0</v>
      </c>
      <c r="D508" s="48">
        <v>22006687.760000002</v>
      </c>
      <c r="E508" s="84"/>
      <c r="F508" s="63">
        <f t="shared" ref="F508:F514" si="71">(C508+D508)</f>
        <v>22006687.760000002</v>
      </c>
      <c r="G508" s="48">
        <f>'PNC, Exon. &amp; no Exon.'!B566</f>
        <v>0</v>
      </c>
      <c r="H508" s="48">
        <f>'PNC, Exon. &amp; no Exon.'!C566</f>
        <v>25680647.539999999</v>
      </c>
      <c r="I508" s="82"/>
      <c r="J508" s="63">
        <f t="shared" si="66"/>
        <v>25680647.539999999</v>
      </c>
      <c r="K508" s="48">
        <f t="shared" si="67"/>
        <v>3673959.7799999975</v>
      </c>
      <c r="L508" s="94">
        <f t="shared" si="68"/>
        <v>16.694742162325284</v>
      </c>
      <c r="M508" s="61">
        <f t="shared" si="69"/>
        <v>0.51488260459257618</v>
      </c>
      <c r="N508" s="61">
        <f t="shared" si="70"/>
        <v>0.5313639961763813</v>
      </c>
    </row>
    <row r="509" spans="1:14" ht="15.95" hidden="1" customHeight="1" x14ac:dyDescent="0.2">
      <c r="A509" s="11"/>
      <c r="B509" s="52" t="s">
        <v>164</v>
      </c>
      <c r="C509" s="48">
        <v>3079.79</v>
      </c>
      <c r="D509" s="48">
        <v>0</v>
      </c>
      <c r="E509" s="82"/>
      <c r="F509" s="63">
        <f t="shared" si="71"/>
        <v>3079.79</v>
      </c>
      <c r="G509" s="48">
        <f>'PNC, Exon. &amp; no Exon.'!B567</f>
        <v>3288833</v>
      </c>
      <c r="H509" s="48">
        <f>'PNC, Exon. &amp; no Exon.'!C567</f>
        <v>0</v>
      </c>
      <c r="I509" s="82"/>
      <c r="J509" s="63">
        <f t="shared" si="66"/>
        <v>3288833</v>
      </c>
      <c r="K509" s="48">
        <f t="shared" si="67"/>
        <v>3285753.21</v>
      </c>
      <c r="L509" s="94">
        <f t="shared" si="68"/>
        <v>106687.57317869077</v>
      </c>
      <c r="M509" s="61">
        <f t="shared" si="69"/>
        <v>7.2056745389937317E-5</v>
      </c>
      <c r="N509" s="61">
        <f t="shared" si="70"/>
        <v>6.8049975878324634E-2</v>
      </c>
    </row>
    <row r="510" spans="1:14" ht="15.95" hidden="1" customHeight="1" x14ac:dyDescent="0.2">
      <c r="A510" s="11"/>
      <c r="B510" s="52" t="s">
        <v>119</v>
      </c>
      <c r="C510" s="48">
        <v>10009164.690000001</v>
      </c>
      <c r="D510" s="48">
        <v>0</v>
      </c>
      <c r="E510" s="82"/>
      <c r="F510" s="63">
        <f t="shared" si="71"/>
        <v>10009164.690000001</v>
      </c>
      <c r="G510" s="48">
        <f>'PNC, Exon. &amp; no Exon.'!B568</f>
        <v>11590647.33</v>
      </c>
      <c r="H510" s="48">
        <f>'PNC, Exon. &amp; no Exon.'!C568</f>
        <v>0</v>
      </c>
      <c r="I510" s="82"/>
      <c r="J510" s="63">
        <f t="shared" si="66"/>
        <v>11590647.33</v>
      </c>
      <c r="K510" s="48">
        <f t="shared" si="67"/>
        <v>1581482.6399999987</v>
      </c>
      <c r="L510" s="94">
        <f t="shared" si="68"/>
        <v>15.800345872818269</v>
      </c>
      <c r="M510" s="61">
        <f t="shared" si="69"/>
        <v>0.23418084727636657</v>
      </c>
      <c r="N510" s="61">
        <f t="shared" si="70"/>
        <v>0.23982466462136195</v>
      </c>
    </row>
    <row r="511" spans="1:14" ht="15.95" hidden="1" customHeight="1" x14ac:dyDescent="0.2">
      <c r="A511" s="11"/>
      <c r="B511" s="52" t="s">
        <v>121</v>
      </c>
      <c r="C511" s="48">
        <v>0</v>
      </c>
      <c r="D511" s="48">
        <v>0</v>
      </c>
      <c r="E511" s="82"/>
      <c r="F511" s="63">
        <f t="shared" si="71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hidden="1" customHeight="1" x14ac:dyDescent="0.2">
      <c r="A512" s="11"/>
      <c r="B512" s="52" t="s">
        <v>88</v>
      </c>
      <c r="C512" s="48">
        <v>0</v>
      </c>
      <c r="D512" s="48">
        <v>0</v>
      </c>
      <c r="E512" s="82"/>
      <c r="F512" s="63">
        <f t="shared" si="71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6"/>
        <v>0</v>
      </c>
      <c r="K512" s="48">
        <f t="shared" si="67"/>
        <v>0</v>
      </c>
      <c r="L512" s="94" t="e">
        <f t="shared" si="68"/>
        <v>#DIV/0!</v>
      </c>
      <c r="M512" s="61">
        <f t="shared" si="69"/>
        <v>0</v>
      </c>
      <c r="N512" s="61">
        <f t="shared" si="70"/>
        <v>0</v>
      </c>
    </row>
    <row r="513" spans="1:14" ht="15.95" hidden="1" customHeight="1" x14ac:dyDescent="0.2">
      <c r="A513" s="11"/>
      <c r="B513" s="52" t="s">
        <v>106</v>
      </c>
      <c r="C513" s="48">
        <v>0</v>
      </c>
      <c r="D513" s="48">
        <v>0</v>
      </c>
      <c r="E513" s="84"/>
      <c r="F513" s="63">
        <f t="shared" si="71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6"/>
        <v>0</v>
      </c>
      <c r="K513" s="48">
        <f t="shared" si="67"/>
        <v>0</v>
      </c>
      <c r="L513" s="94" t="e">
        <f t="shared" si="68"/>
        <v>#DIV/0!</v>
      </c>
      <c r="M513" s="61">
        <f t="shared" si="69"/>
        <v>0</v>
      </c>
      <c r="N513" s="61">
        <f t="shared" si="70"/>
        <v>0</v>
      </c>
    </row>
    <row r="514" spans="1:14" ht="15.95" hidden="1" customHeight="1" x14ac:dyDescent="0.2">
      <c r="A514" s="11"/>
      <c r="B514" s="52" t="s">
        <v>104</v>
      </c>
      <c r="C514" s="48">
        <v>2049098.25</v>
      </c>
      <c r="D514" s="48">
        <v>15453941.75</v>
      </c>
      <c r="E514" s="84"/>
      <c r="F514" s="63">
        <f t="shared" si="71"/>
        <v>17503040</v>
      </c>
      <c r="G514" s="48">
        <f>'PNC, Exon. &amp; no Exon.'!B572</f>
        <v>2499079.6800000002</v>
      </c>
      <c r="H514" s="48">
        <f>'PNC, Exon. &amp; no Exon.'!C572</f>
        <v>10784705.720000001</v>
      </c>
      <c r="I514" s="82"/>
      <c r="J514" s="63">
        <f t="shared" si="66"/>
        <v>13283785.4</v>
      </c>
      <c r="K514" s="48">
        <f t="shared" si="67"/>
        <v>-4219254.5999999996</v>
      </c>
      <c r="L514" s="94">
        <f t="shared" si="68"/>
        <v>-24.105838757153041</v>
      </c>
      <c r="M514" s="61">
        <f t="shared" si="69"/>
        <v>0.40951236832053106</v>
      </c>
      <c r="N514" s="61">
        <f t="shared" si="70"/>
        <v>0.2748577614134986</v>
      </c>
    </row>
    <row r="515" spans="1:14" ht="15.95" hidden="1" customHeight="1" x14ac:dyDescent="0.2">
      <c r="A515" s="11"/>
      <c r="B515" s="52" t="s">
        <v>111</v>
      </c>
      <c r="C515" s="48">
        <v>0</v>
      </c>
      <c r="D515" s="48">
        <v>22481075.359999999</v>
      </c>
      <c r="E515" s="84"/>
      <c r="F515" s="63">
        <f>(C515+D515)</f>
        <v>22481075.359999999</v>
      </c>
      <c r="G515" s="48">
        <f>'PNC, Exon. &amp; no Exon.'!B573</f>
        <v>23674958.150000002</v>
      </c>
      <c r="H515" s="48">
        <f>'PNC, Exon. &amp; no Exon.'!C573</f>
        <v>0</v>
      </c>
      <c r="I515" s="82"/>
      <c r="J515" s="63">
        <f>(G515+H515)</f>
        <v>23674958.150000002</v>
      </c>
      <c r="K515" s="48">
        <f>J515-F515</f>
        <v>1193882.7900000028</v>
      </c>
      <c r="L515" s="94">
        <f>K515/F515*100</f>
        <v>5.3106124635134133</v>
      </c>
      <c r="M515" s="61">
        <f>(F515/$F$516*100)</f>
        <v>0.52598168164307091</v>
      </c>
      <c r="N515" s="61">
        <f>(J515/$J$516*100)</f>
        <v>0.48986383043099041</v>
      </c>
    </row>
    <row r="516" spans="1:14" ht="20.25" hidden="1" customHeight="1" x14ac:dyDescent="0.2">
      <c r="A516" s="8"/>
      <c r="B516" s="55" t="s">
        <v>21</v>
      </c>
      <c r="C516" s="66">
        <f>SUM(C478:C515)</f>
        <v>2748539407.6099997</v>
      </c>
      <c r="D516" s="66">
        <f>SUM(D478:D515)</f>
        <v>1525578141.46</v>
      </c>
      <c r="E516" s="66"/>
      <c r="F516" s="66">
        <f>SUM(F478:F515)</f>
        <v>4274117549.0700011</v>
      </c>
      <c r="G516" s="66">
        <f>SUM(G478:G515)</f>
        <v>2756008470.230001</v>
      </c>
      <c r="H516" s="66">
        <f>SUM(H478:H515)</f>
        <v>2076958709.48</v>
      </c>
      <c r="I516" s="66"/>
      <c r="J516" s="66">
        <f>SUM(J478:J515)</f>
        <v>4832967179.7099981</v>
      </c>
      <c r="K516" s="66">
        <f>SUM(K478:K515)</f>
        <v>558849630.63999999</v>
      </c>
      <c r="L516" s="95">
        <f>K516/F516*100</f>
        <v>13.075204980302876</v>
      </c>
      <c r="M516" s="95">
        <f>SUM(M478:M515)</f>
        <v>99.999999999999972</v>
      </c>
      <c r="N516" s="95">
        <f>SUM(N478:N515)</f>
        <v>100.00000000000004</v>
      </c>
    </row>
    <row r="517" spans="1:14" hidden="1" x14ac:dyDescent="0.2">
      <c r="B517" s="81" t="s">
        <v>98</v>
      </c>
    </row>
    <row r="518" spans="1:14" hidden="1" x14ac:dyDescent="0.2"/>
    <row r="522" spans="1:14" ht="20.25" x14ac:dyDescent="0.3">
      <c r="A522" s="187" t="s">
        <v>42</v>
      </c>
      <c r="B522" s="187"/>
      <c r="C522" s="187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</row>
    <row r="523" spans="1:14" x14ac:dyDescent="0.2">
      <c r="A523" s="188" t="s">
        <v>59</v>
      </c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</row>
    <row r="524" spans="1:14" x14ac:dyDescent="0.2">
      <c r="A524" s="190" t="s">
        <v>143</v>
      </c>
      <c r="B524" s="190"/>
      <c r="C524" s="190"/>
      <c r="D524" s="190"/>
      <c r="E524" s="190"/>
      <c r="F524" s="190"/>
      <c r="G524" s="190"/>
      <c r="H524" s="190"/>
      <c r="I524" s="190"/>
      <c r="J524" s="190"/>
      <c r="K524" s="190"/>
      <c r="L524" s="190"/>
      <c r="M524" s="190"/>
      <c r="N524" s="190"/>
    </row>
    <row r="525" spans="1:14" x14ac:dyDescent="0.2">
      <c r="A525" s="188" t="s">
        <v>114</v>
      </c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</row>
    <row r="526" spans="1:14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191" t="s">
        <v>33</v>
      </c>
      <c r="C527" s="191" t="s">
        <v>146</v>
      </c>
      <c r="D527" s="191"/>
      <c r="E527" s="191" t="s">
        <v>52</v>
      </c>
      <c r="F527" s="191"/>
      <c r="G527" s="191" t="s">
        <v>147</v>
      </c>
      <c r="H527" s="191"/>
      <c r="I527" s="191"/>
      <c r="J527" s="191"/>
      <c r="K527" s="191" t="s">
        <v>29</v>
      </c>
      <c r="L527" s="191"/>
      <c r="M527" s="191" t="s">
        <v>62</v>
      </c>
      <c r="N527" s="191"/>
    </row>
    <row r="528" spans="1:14" ht="32.25" customHeight="1" x14ac:dyDescent="0.2">
      <c r="A528" s="96"/>
      <c r="B528" s="191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customHeight="1" x14ac:dyDescent="0.2">
      <c r="A529" s="97"/>
      <c r="B529" s="103" t="s">
        <v>91</v>
      </c>
      <c r="C529" s="48">
        <v>530154038.47000003</v>
      </c>
      <c r="D529" s="48">
        <v>230985415.20999998</v>
      </c>
      <c r="E529" s="82">
        <v>1</v>
      </c>
      <c r="F529" s="63">
        <f t="shared" ref="F529:F566" si="72">(C529+D529)</f>
        <v>761139453.68000007</v>
      </c>
      <c r="G529" s="48">
        <v>676540660.50999999</v>
      </c>
      <c r="H529" s="48">
        <v>394536125.06</v>
      </c>
      <c r="I529" s="82">
        <v>1</v>
      </c>
      <c r="J529" s="63">
        <f t="shared" ref="J529:J566" si="73">(G529+H529)</f>
        <v>1071076785.5699999</v>
      </c>
      <c r="K529" s="48">
        <f>J529-F529</f>
        <v>309937331.88999987</v>
      </c>
      <c r="L529" s="94">
        <f>K529/F529*100</f>
        <v>40.72017688631135</v>
      </c>
      <c r="M529" s="61">
        <f t="shared" ref="M529:M566" si="74">(F529/$F$567*100)</f>
        <v>18.926511037857573</v>
      </c>
      <c r="N529" s="61">
        <f t="shared" ref="N529:N566" si="75">(J529/$J$567*100)</f>
        <v>19.49223128410059</v>
      </c>
    </row>
    <row r="530" spans="1:14" ht="15.95" customHeight="1" x14ac:dyDescent="0.2">
      <c r="A530" s="98"/>
      <c r="B530" s="52" t="s">
        <v>117</v>
      </c>
      <c r="C530" s="48">
        <v>21054999.43</v>
      </c>
      <c r="D530" s="48">
        <v>603841312.92999995</v>
      </c>
      <c r="E530" s="84">
        <v>2</v>
      </c>
      <c r="F530" s="63">
        <f t="shared" si="72"/>
        <v>624896312.3599999</v>
      </c>
      <c r="G530" s="48">
        <v>41169729.050000004</v>
      </c>
      <c r="H530" s="48">
        <v>891305109.81999993</v>
      </c>
      <c r="I530" s="82">
        <v>2</v>
      </c>
      <c r="J530" s="63">
        <f t="shared" si="73"/>
        <v>932474838.86999989</v>
      </c>
      <c r="K530" s="48">
        <f t="shared" ref="K530:K565" si="76">J530-F530</f>
        <v>307578526.50999999</v>
      </c>
      <c r="L530" s="94">
        <f t="shared" ref="L530:L565" si="77">K530/F530*100</f>
        <v>49.220729971727764</v>
      </c>
      <c r="M530" s="61">
        <f t="shared" si="74"/>
        <v>15.538685974318723</v>
      </c>
      <c r="N530" s="61">
        <f t="shared" si="75"/>
        <v>16.969852648039286</v>
      </c>
    </row>
    <row r="531" spans="1:14" ht="15.95" customHeight="1" x14ac:dyDescent="0.2">
      <c r="A531" s="98"/>
      <c r="B531" s="52" t="s">
        <v>163</v>
      </c>
      <c r="C531" s="48">
        <v>486189846.94999999</v>
      </c>
      <c r="D531" s="48">
        <v>75637347.890000001</v>
      </c>
      <c r="E531" s="84">
        <v>3</v>
      </c>
      <c r="F531" s="63">
        <f t="shared" si="72"/>
        <v>561827194.84000003</v>
      </c>
      <c r="G531" s="48">
        <v>653409325.10000002</v>
      </c>
      <c r="H531" s="48">
        <v>73799424.469999999</v>
      </c>
      <c r="I531" s="82">
        <v>3</v>
      </c>
      <c r="J531" s="63">
        <f t="shared" si="73"/>
        <v>727208749.57000005</v>
      </c>
      <c r="K531" s="48">
        <f t="shared" si="76"/>
        <v>165381554.73000002</v>
      </c>
      <c r="L531" s="94">
        <f t="shared" si="77"/>
        <v>29.43637407532368</v>
      </c>
      <c r="M531" s="61">
        <f t="shared" si="74"/>
        <v>13.970407857714791</v>
      </c>
      <c r="N531" s="61">
        <f t="shared" si="75"/>
        <v>13.234271650184718</v>
      </c>
    </row>
    <row r="532" spans="1:14" ht="15.95" customHeight="1" x14ac:dyDescent="0.2">
      <c r="A532" s="98"/>
      <c r="B532" s="52" t="s">
        <v>100</v>
      </c>
      <c r="C532" s="48">
        <v>360508096.01999998</v>
      </c>
      <c r="D532" s="48">
        <v>128230309.98999999</v>
      </c>
      <c r="E532" s="84">
        <v>4</v>
      </c>
      <c r="F532" s="63">
        <f t="shared" si="72"/>
        <v>488738406.00999999</v>
      </c>
      <c r="G532" s="48">
        <v>578529593.07000005</v>
      </c>
      <c r="H532" s="48">
        <v>105102999.84999998</v>
      </c>
      <c r="I532" s="82">
        <v>4</v>
      </c>
      <c r="J532" s="63">
        <f t="shared" si="73"/>
        <v>683632592.92000008</v>
      </c>
      <c r="K532" s="48">
        <f t="shared" si="76"/>
        <v>194894186.91000009</v>
      </c>
      <c r="L532" s="94">
        <f t="shared" si="77"/>
        <v>39.876994423477413</v>
      </c>
      <c r="M532" s="61">
        <f t="shared" si="74"/>
        <v>12.152980365490466</v>
      </c>
      <c r="N532" s="61">
        <f t="shared" si="75"/>
        <v>12.441241182773393</v>
      </c>
    </row>
    <row r="533" spans="1:14" ht="15.95" customHeight="1" x14ac:dyDescent="0.2">
      <c r="A533" s="98"/>
      <c r="B533" s="52" t="s">
        <v>92</v>
      </c>
      <c r="C533" s="48">
        <v>285584332.06</v>
      </c>
      <c r="D533" s="48">
        <v>84187497.329999998</v>
      </c>
      <c r="E533" s="84">
        <v>5</v>
      </c>
      <c r="F533" s="63">
        <f t="shared" si="72"/>
        <v>369771829.38999999</v>
      </c>
      <c r="G533" s="48">
        <v>486803868.84000003</v>
      </c>
      <c r="H533" s="48">
        <v>142259231.01999998</v>
      </c>
      <c r="I533" s="82">
        <v>5</v>
      </c>
      <c r="J533" s="63">
        <f t="shared" si="73"/>
        <v>629063099.86000001</v>
      </c>
      <c r="K533" s="48">
        <f t="shared" si="76"/>
        <v>259291270.47000003</v>
      </c>
      <c r="L533" s="94">
        <f t="shared" si="77"/>
        <v>70.121964374015192</v>
      </c>
      <c r="M533" s="61">
        <f t="shared" si="74"/>
        <v>9.1947547543382804</v>
      </c>
      <c r="N533" s="61">
        <f t="shared" si="75"/>
        <v>11.448146015263456</v>
      </c>
    </row>
    <row r="534" spans="1:14" ht="15.95" customHeight="1" x14ac:dyDescent="0.2">
      <c r="A534" s="98"/>
      <c r="B534" s="52" t="s">
        <v>97</v>
      </c>
      <c r="C534" s="48">
        <v>248949961.56999999</v>
      </c>
      <c r="D534" s="48">
        <v>26004204.920000002</v>
      </c>
      <c r="E534" s="84">
        <v>6</v>
      </c>
      <c r="F534" s="63">
        <f t="shared" si="72"/>
        <v>274954166.49000001</v>
      </c>
      <c r="G534" s="48">
        <v>309784534.32000005</v>
      </c>
      <c r="H534" s="48">
        <v>58841952.329999991</v>
      </c>
      <c r="I534" s="82">
        <v>6</v>
      </c>
      <c r="J534" s="63">
        <f t="shared" si="73"/>
        <v>368626486.65000004</v>
      </c>
      <c r="K534" s="48">
        <f t="shared" si="76"/>
        <v>93672320.160000026</v>
      </c>
      <c r="L534" s="94">
        <f t="shared" si="77"/>
        <v>34.068339954909121</v>
      </c>
      <c r="M534" s="61">
        <f t="shared" si="74"/>
        <v>6.8370165832525069</v>
      </c>
      <c r="N534" s="61">
        <f t="shared" si="75"/>
        <v>6.7085318550745701</v>
      </c>
    </row>
    <row r="535" spans="1:14" ht="15.95" customHeight="1" x14ac:dyDescent="0.2">
      <c r="A535" s="11"/>
      <c r="B535" s="52" t="s">
        <v>96</v>
      </c>
      <c r="C535" s="48">
        <v>3801006.2300000004</v>
      </c>
      <c r="D535" s="48">
        <v>161852332.5</v>
      </c>
      <c r="E535" s="84">
        <v>7</v>
      </c>
      <c r="F535" s="63">
        <f t="shared" si="72"/>
        <v>165653338.72999999</v>
      </c>
      <c r="G535" s="48">
        <v>13483141.449999999</v>
      </c>
      <c r="H535" s="48">
        <v>213179201.62</v>
      </c>
      <c r="I535" s="82">
        <v>7</v>
      </c>
      <c r="J535" s="63">
        <f t="shared" si="73"/>
        <v>226662343.06999999</v>
      </c>
      <c r="K535" s="48">
        <f t="shared" si="76"/>
        <v>61009004.340000004</v>
      </c>
      <c r="L535" s="94">
        <f t="shared" si="77"/>
        <v>36.829323699559829</v>
      </c>
      <c r="M535" s="61">
        <f t="shared" si="74"/>
        <v>4.1191397039962521</v>
      </c>
      <c r="N535" s="61">
        <f t="shared" si="75"/>
        <v>4.124965524451512</v>
      </c>
    </row>
    <row r="536" spans="1:14" ht="15.95" customHeight="1" x14ac:dyDescent="0.2">
      <c r="A536" s="98"/>
      <c r="B536" s="52" t="s">
        <v>79</v>
      </c>
      <c r="C536" s="48">
        <v>50955236.110000007</v>
      </c>
      <c r="D536" s="48">
        <v>68755160.290000007</v>
      </c>
      <c r="E536" s="84">
        <v>9</v>
      </c>
      <c r="F536" s="63">
        <f t="shared" si="72"/>
        <v>119710396.40000001</v>
      </c>
      <c r="G536" s="48">
        <v>42001953.630000003</v>
      </c>
      <c r="H536" s="48">
        <v>78447814.620000005</v>
      </c>
      <c r="I536" s="82">
        <v>8</v>
      </c>
      <c r="J536" s="63">
        <f t="shared" si="73"/>
        <v>120449768.25</v>
      </c>
      <c r="K536" s="48">
        <f t="shared" si="76"/>
        <v>739371.84999999404</v>
      </c>
      <c r="L536" s="94">
        <f t="shared" si="77"/>
        <v>0.61763378305879035</v>
      </c>
      <c r="M536" s="61">
        <f t="shared" si="74"/>
        <v>2.9767214507887751</v>
      </c>
      <c r="N536" s="61">
        <f t="shared" si="75"/>
        <v>2.1920321423042122</v>
      </c>
    </row>
    <row r="537" spans="1:14" ht="15.95" customHeight="1" x14ac:dyDescent="0.2">
      <c r="A537" s="98"/>
      <c r="B537" s="52" t="s">
        <v>90</v>
      </c>
      <c r="C537" s="48">
        <v>40912815.950000003</v>
      </c>
      <c r="D537" s="48">
        <v>81200919.390000001</v>
      </c>
      <c r="E537" s="84">
        <v>8</v>
      </c>
      <c r="F537" s="63">
        <f t="shared" si="72"/>
        <v>122113735.34</v>
      </c>
      <c r="G537" s="48">
        <v>22436756.359999999</v>
      </c>
      <c r="H537" s="48">
        <v>88006465.209999993</v>
      </c>
      <c r="I537" s="82">
        <v>9</v>
      </c>
      <c r="J537" s="63">
        <f t="shared" si="73"/>
        <v>110443221.56999999</v>
      </c>
      <c r="K537" s="48">
        <f t="shared" si="76"/>
        <v>-11670513.770000011</v>
      </c>
      <c r="L537" s="94">
        <f t="shared" si="77"/>
        <v>-9.5570852349294864</v>
      </c>
      <c r="M537" s="61">
        <f t="shared" si="74"/>
        <v>3.0364829317574733</v>
      </c>
      <c r="N537" s="61">
        <f t="shared" si="75"/>
        <v>2.0099257565907842</v>
      </c>
    </row>
    <row r="538" spans="1:14" ht="15.95" customHeight="1" x14ac:dyDescent="0.2">
      <c r="A538" s="98"/>
      <c r="B538" s="52" t="s">
        <v>94</v>
      </c>
      <c r="C538" s="48">
        <v>77097391.219999999</v>
      </c>
      <c r="D538" s="48">
        <v>82978.100000000006</v>
      </c>
      <c r="E538" s="84">
        <v>10</v>
      </c>
      <c r="F538" s="63">
        <f t="shared" si="72"/>
        <v>77180369.319999993</v>
      </c>
      <c r="G538" s="48">
        <v>97601874.040000007</v>
      </c>
      <c r="H538" s="48">
        <v>167802.47999999998</v>
      </c>
      <c r="I538" s="82">
        <v>10</v>
      </c>
      <c r="J538" s="63">
        <f t="shared" si="73"/>
        <v>97769676.520000011</v>
      </c>
      <c r="K538" s="48">
        <f t="shared" si="76"/>
        <v>20589307.200000018</v>
      </c>
      <c r="L538" s="94">
        <f t="shared" si="77"/>
        <v>26.676870532497759</v>
      </c>
      <c r="M538" s="61">
        <f t="shared" si="74"/>
        <v>1.9191688261308257</v>
      </c>
      <c r="N538" s="61">
        <f t="shared" si="75"/>
        <v>1.7792834024363133</v>
      </c>
    </row>
    <row r="539" spans="1:14" ht="15.95" customHeight="1" x14ac:dyDescent="0.2">
      <c r="A539" s="98"/>
      <c r="B539" s="52" t="s">
        <v>78</v>
      </c>
      <c r="C539" s="48">
        <v>69770937.989999995</v>
      </c>
      <c r="D539" s="48">
        <v>24289.35</v>
      </c>
      <c r="E539" s="84">
        <v>11</v>
      </c>
      <c r="F539" s="63">
        <f t="shared" si="72"/>
        <v>69795227.339999989</v>
      </c>
      <c r="G539" s="48">
        <v>81448641.429999992</v>
      </c>
      <c r="H539" s="48">
        <v>227214.33</v>
      </c>
      <c r="I539" s="82">
        <v>11</v>
      </c>
      <c r="J539" s="63">
        <f t="shared" si="73"/>
        <v>81675855.75999999</v>
      </c>
      <c r="K539" s="48">
        <f t="shared" si="76"/>
        <v>11880628.420000002</v>
      </c>
      <c r="L539" s="94">
        <f t="shared" si="77"/>
        <v>17.022121530065075</v>
      </c>
      <c r="M539" s="61">
        <f t="shared" si="74"/>
        <v>1.7355297169967194</v>
      </c>
      <c r="N539" s="61">
        <f t="shared" si="75"/>
        <v>1.4863963930966102</v>
      </c>
    </row>
    <row r="540" spans="1:14" ht="15.95" customHeight="1" x14ac:dyDescent="0.2">
      <c r="A540" s="11"/>
      <c r="B540" s="52" t="s">
        <v>102</v>
      </c>
      <c r="C540" s="48">
        <v>38325803.229999997</v>
      </c>
      <c r="D540" s="48">
        <v>0</v>
      </c>
      <c r="E540" s="84">
        <v>14</v>
      </c>
      <c r="F540" s="63">
        <f t="shared" si="72"/>
        <v>38325803.229999997</v>
      </c>
      <c r="G540" s="48">
        <v>65146021.120000005</v>
      </c>
      <c r="H540" s="48">
        <v>0</v>
      </c>
      <c r="I540" s="82">
        <v>12</v>
      </c>
      <c r="J540" s="63">
        <f t="shared" si="73"/>
        <v>65146021.120000005</v>
      </c>
      <c r="K540" s="48">
        <f t="shared" si="76"/>
        <v>26820217.890000008</v>
      </c>
      <c r="L540" s="94">
        <f t="shared" si="77"/>
        <v>69.979532402875122</v>
      </c>
      <c r="M540" s="61">
        <f t="shared" si="74"/>
        <v>0.95301029838917739</v>
      </c>
      <c r="N540" s="61">
        <f t="shared" si="75"/>
        <v>1.1855744872989329</v>
      </c>
    </row>
    <row r="541" spans="1:14" ht="15.95" customHeight="1" x14ac:dyDescent="0.2">
      <c r="A541" s="11"/>
      <c r="B541" s="52" t="s">
        <v>108</v>
      </c>
      <c r="C541" s="48">
        <v>37608368.150000006</v>
      </c>
      <c r="D541" s="48">
        <v>0</v>
      </c>
      <c r="E541" s="84">
        <v>15</v>
      </c>
      <c r="F541" s="63">
        <f t="shared" si="72"/>
        <v>37608368.150000006</v>
      </c>
      <c r="G541" s="48">
        <v>53475329.549999997</v>
      </c>
      <c r="H541" s="48">
        <v>0</v>
      </c>
      <c r="I541" s="82">
        <v>13</v>
      </c>
      <c r="J541" s="63">
        <f t="shared" si="73"/>
        <v>53475329.549999997</v>
      </c>
      <c r="K541" s="48">
        <f t="shared" si="76"/>
        <v>15866961.399999991</v>
      </c>
      <c r="L541" s="94">
        <f t="shared" si="77"/>
        <v>42.189975743470242</v>
      </c>
      <c r="M541" s="61">
        <f t="shared" si="74"/>
        <v>0.93517054130535293</v>
      </c>
      <c r="N541" s="61">
        <f t="shared" si="75"/>
        <v>0.97318278728950758</v>
      </c>
    </row>
    <row r="542" spans="1:14" ht="15.95" customHeight="1" x14ac:dyDescent="0.2">
      <c r="A542" s="11"/>
      <c r="B542" s="51" t="s">
        <v>116</v>
      </c>
      <c r="C542" s="48">
        <v>46028403.910000004</v>
      </c>
      <c r="D542" s="48">
        <v>659144.28</v>
      </c>
      <c r="E542" s="84">
        <v>12</v>
      </c>
      <c r="F542" s="63">
        <f t="shared" si="72"/>
        <v>46687548.190000005</v>
      </c>
      <c r="G542" s="48">
        <v>47507579.049999997</v>
      </c>
      <c r="H542" s="48">
        <v>605002.42000000004</v>
      </c>
      <c r="I542" s="82">
        <v>14</v>
      </c>
      <c r="J542" s="63">
        <f t="shared" si="73"/>
        <v>48112581.469999999</v>
      </c>
      <c r="K542" s="48">
        <f t="shared" si="76"/>
        <v>1425033.2799999937</v>
      </c>
      <c r="L542" s="94">
        <f t="shared" si="77"/>
        <v>3.0522769672990049</v>
      </c>
      <c r="M542" s="61">
        <f t="shared" si="74"/>
        <v>1.1609336395272989</v>
      </c>
      <c r="N542" s="61">
        <f t="shared" si="75"/>
        <v>0.8755876126932276</v>
      </c>
    </row>
    <row r="543" spans="1:14" ht="15.95" customHeight="1" x14ac:dyDescent="0.2">
      <c r="A543" s="11"/>
      <c r="B543" s="52" t="s">
        <v>81</v>
      </c>
      <c r="C543" s="48">
        <v>17782052.689999998</v>
      </c>
      <c r="D543" s="48">
        <v>12125132.75</v>
      </c>
      <c r="E543" s="84">
        <v>16</v>
      </c>
      <c r="F543" s="63">
        <f t="shared" si="72"/>
        <v>29907185.439999998</v>
      </c>
      <c r="G543" s="48">
        <v>35563701.760000005</v>
      </c>
      <c r="H543" s="48">
        <v>81326.739999999991</v>
      </c>
      <c r="I543" s="82">
        <v>15</v>
      </c>
      <c r="J543" s="63">
        <f t="shared" si="73"/>
        <v>35645028.500000007</v>
      </c>
      <c r="K543" s="48">
        <f t="shared" si="76"/>
        <v>5737843.0600000098</v>
      </c>
      <c r="L543" s="94">
        <f t="shared" si="77"/>
        <v>19.185499991335895</v>
      </c>
      <c r="M543" s="61">
        <f t="shared" si="74"/>
        <v>0.74367275616143325</v>
      </c>
      <c r="N543" s="61">
        <f t="shared" si="75"/>
        <v>0.64869405164131322</v>
      </c>
    </row>
    <row r="544" spans="1:14" ht="15.95" customHeight="1" x14ac:dyDescent="0.2">
      <c r="A544" s="11"/>
      <c r="B544" s="52" t="s">
        <v>115</v>
      </c>
      <c r="C544" s="48">
        <v>42062850.520000003</v>
      </c>
      <c r="D544" s="48">
        <v>665398.74</v>
      </c>
      <c r="E544" s="84">
        <v>13</v>
      </c>
      <c r="F544" s="63">
        <f t="shared" si="72"/>
        <v>42728249.260000005</v>
      </c>
      <c r="G544" s="48">
        <v>35083250.479999997</v>
      </c>
      <c r="H544" s="48">
        <v>0</v>
      </c>
      <c r="I544" s="82">
        <v>16</v>
      </c>
      <c r="J544" s="63">
        <f t="shared" si="73"/>
        <v>35083250.479999997</v>
      </c>
      <c r="K544" s="48">
        <f t="shared" si="76"/>
        <v>-7644998.7800000086</v>
      </c>
      <c r="L544" s="94">
        <f t="shared" si="77"/>
        <v>-17.892141410897601</v>
      </c>
      <c r="M544" s="61">
        <f t="shared" si="74"/>
        <v>1.0624816219127615</v>
      </c>
      <c r="N544" s="61">
        <f t="shared" si="75"/>
        <v>0.63847040825393764</v>
      </c>
    </row>
    <row r="545" spans="1:14" ht="15.95" customHeight="1" x14ac:dyDescent="0.2">
      <c r="A545" s="11"/>
      <c r="B545" s="52" t="s">
        <v>80</v>
      </c>
      <c r="C545" s="48">
        <v>22323024.489999998</v>
      </c>
      <c r="D545" s="48">
        <v>777088.16</v>
      </c>
      <c r="E545" s="84">
        <v>19</v>
      </c>
      <c r="F545" s="63">
        <f t="shared" si="72"/>
        <v>23100112.649999999</v>
      </c>
      <c r="G545" s="48">
        <v>27687347.829999998</v>
      </c>
      <c r="H545" s="48">
        <v>1407816.96</v>
      </c>
      <c r="I545" s="82">
        <v>17</v>
      </c>
      <c r="J545" s="63">
        <f t="shared" si="73"/>
        <v>29095164.789999999</v>
      </c>
      <c r="K545" s="48">
        <f t="shared" si="76"/>
        <v>5995052.1400000006</v>
      </c>
      <c r="L545" s="94">
        <f t="shared" si="77"/>
        <v>25.952480106195502</v>
      </c>
      <c r="M545" s="61">
        <f t="shared" si="74"/>
        <v>0.57440792870761992</v>
      </c>
      <c r="N545" s="61">
        <f t="shared" si="75"/>
        <v>0.52949488680579326</v>
      </c>
    </row>
    <row r="546" spans="1:14" ht="15.95" customHeight="1" x14ac:dyDescent="0.2">
      <c r="A546" s="11"/>
      <c r="B546" s="52" t="s">
        <v>101</v>
      </c>
      <c r="C546" s="48">
        <v>189487.59</v>
      </c>
      <c r="D546" s="48">
        <v>18246691.710000001</v>
      </c>
      <c r="E546" s="84">
        <v>21</v>
      </c>
      <c r="F546" s="63">
        <f t="shared" si="72"/>
        <v>18436179.300000001</v>
      </c>
      <c r="G546" s="48">
        <v>393158.14</v>
      </c>
      <c r="H546" s="48">
        <v>27213679.300000001</v>
      </c>
      <c r="I546" s="82">
        <v>18</v>
      </c>
      <c r="J546" s="63">
        <f t="shared" si="73"/>
        <v>27606837.440000001</v>
      </c>
      <c r="K546" s="48">
        <f t="shared" si="76"/>
        <v>9170658.1400000006</v>
      </c>
      <c r="L546" s="94">
        <f t="shared" si="77"/>
        <v>49.742725923695048</v>
      </c>
      <c r="M546" s="61">
        <f t="shared" si="74"/>
        <v>0.45843445551315526</v>
      </c>
      <c r="N546" s="61">
        <f t="shared" si="75"/>
        <v>0.50240922747352257</v>
      </c>
    </row>
    <row r="547" spans="1:14" ht="15.95" customHeight="1" x14ac:dyDescent="0.2">
      <c r="A547" s="11"/>
      <c r="B547" s="52" t="s">
        <v>83</v>
      </c>
      <c r="C547" s="48">
        <v>22216024.34</v>
      </c>
      <c r="D547" s="48">
        <v>0</v>
      </c>
      <c r="E547" s="84">
        <v>20</v>
      </c>
      <c r="F547" s="63">
        <f t="shared" si="72"/>
        <v>22216024.34</v>
      </c>
      <c r="G547" s="48">
        <v>24014818.240000002</v>
      </c>
      <c r="H547" s="48">
        <v>0</v>
      </c>
      <c r="I547" s="82">
        <v>19</v>
      </c>
      <c r="J547" s="63">
        <f t="shared" si="73"/>
        <v>24014818.240000002</v>
      </c>
      <c r="K547" s="48">
        <f t="shared" si="76"/>
        <v>1798793.9000000022</v>
      </c>
      <c r="L547" s="94">
        <f t="shared" si="77"/>
        <v>8.0968307941636066</v>
      </c>
      <c r="M547" s="61">
        <f t="shared" si="74"/>
        <v>0.55242416860064414</v>
      </c>
      <c r="N547" s="61">
        <f t="shared" si="75"/>
        <v>0.43703905983790442</v>
      </c>
    </row>
    <row r="548" spans="1:14" ht="15.95" customHeight="1" x14ac:dyDescent="0.2">
      <c r="A548" s="11"/>
      <c r="B548" s="51" t="s">
        <v>110</v>
      </c>
      <c r="C548" s="48">
        <v>0</v>
      </c>
      <c r="D548" s="48">
        <v>28714151.68</v>
      </c>
      <c r="E548" s="84">
        <v>17</v>
      </c>
      <c r="F548" s="63">
        <f t="shared" si="72"/>
        <v>28714151.68</v>
      </c>
      <c r="G548" s="48">
        <v>0</v>
      </c>
      <c r="H548" s="48">
        <v>23158776.649999999</v>
      </c>
      <c r="I548" s="82">
        <v>20</v>
      </c>
      <c r="J548" s="63">
        <f t="shared" si="73"/>
        <v>23158776.649999999</v>
      </c>
      <c r="K548" s="48">
        <f t="shared" si="76"/>
        <v>-5555375.0300000012</v>
      </c>
      <c r="L548" s="94">
        <f t="shared" si="77"/>
        <v>-19.347167528788372</v>
      </c>
      <c r="M548" s="61">
        <f t="shared" si="74"/>
        <v>0.71400675143916348</v>
      </c>
      <c r="N548" s="61">
        <f t="shared" si="75"/>
        <v>0.4214601948247772</v>
      </c>
    </row>
    <row r="549" spans="1:14" ht="15.95" customHeight="1" x14ac:dyDescent="0.2">
      <c r="A549" s="11"/>
      <c r="B549" s="52" t="s">
        <v>111</v>
      </c>
      <c r="C549" s="48">
        <v>0</v>
      </c>
      <c r="D549" s="48">
        <v>23752993.600000001</v>
      </c>
      <c r="E549" s="84">
        <v>18</v>
      </c>
      <c r="F549" s="63">
        <f t="shared" si="72"/>
        <v>23752993.600000001</v>
      </c>
      <c r="G549" s="48">
        <v>21591730.060000002</v>
      </c>
      <c r="H549" s="48">
        <v>0</v>
      </c>
      <c r="I549" s="82">
        <v>21</v>
      </c>
      <c r="J549" s="63">
        <f t="shared" si="73"/>
        <v>21591730.060000002</v>
      </c>
      <c r="K549" s="48">
        <f t="shared" si="76"/>
        <v>-2161263.5399999991</v>
      </c>
      <c r="L549" s="94">
        <f t="shared" si="77"/>
        <v>-9.0989101264271763</v>
      </c>
      <c r="M549" s="61">
        <f t="shared" si="74"/>
        <v>0.59064248132059893</v>
      </c>
      <c r="N549" s="61">
        <f t="shared" si="75"/>
        <v>0.39294194573492719</v>
      </c>
    </row>
    <row r="550" spans="1:14" ht="15.95" customHeight="1" x14ac:dyDescent="0.2">
      <c r="A550" s="11"/>
      <c r="B550" s="52" t="s">
        <v>120</v>
      </c>
      <c r="C550" s="48">
        <v>9645812.3600000013</v>
      </c>
      <c r="D550" s="48">
        <v>75253.850000000006</v>
      </c>
      <c r="E550" s="84">
        <v>24</v>
      </c>
      <c r="F550" s="63">
        <f t="shared" si="72"/>
        <v>9721066.2100000009</v>
      </c>
      <c r="G550" s="48">
        <v>18136577.710000001</v>
      </c>
      <c r="H550" s="48">
        <v>161321.78999999998</v>
      </c>
      <c r="I550" s="82">
        <v>22</v>
      </c>
      <c r="J550" s="63">
        <f t="shared" si="73"/>
        <v>18297899.5</v>
      </c>
      <c r="K550" s="48">
        <f t="shared" si="76"/>
        <v>8576833.2899999991</v>
      </c>
      <c r="L550" s="94">
        <f t="shared" si="77"/>
        <v>88.229347529564848</v>
      </c>
      <c r="M550" s="61">
        <f t="shared" si="74"/>
        <v>0.24172425438434972</v>
      </c>
      <c r="N550" s="61">
        <f t="shared" si="75"/>
        <v>0.33299843099243298</v>
      </c>
    </row>
    <row r="551" spans="1:14" ht="15.95" customHeight="1" x14ac:dyDescent="0.2">
      <c r="A551" s="11"/>
      <c r="B551" s="52" t="s">
        <v>166</v>
      </c>
      <c r="C551" s="48">
        <v>5678711.21</v>
      </c>
      <c r="D551" s="48">
        <v>0</v>
      </c>
      <c r="E551" s="84">
        <v>28</v>
      </c>
      <c r="F551" s="63">
        <f t="shared" si="72"/>
        <v>5678711.21</v>
      </c>
      <c r="G551" s="48">
        <v>18294351.880000003</v>
      </c>
      <c r="H551" s="48">
        <v>0</v>
      </c>
      <c r="I551" s="82">
        <v>23</v>
      </c>
      <c r="J551" s="63">
        <f t="shared" si="73"/>
        <v>18294351.880000003</v>
      </c>
      <c r="K551" s="48">
        <f t="shared" si="76"/>
        <v>12615640.670000002</v>
      </c>
      <c r="L551" s="94">
        <f t="shared" si="77"/>
        <v>222.15675711390861</v>
      </c>
      <c r="M551" s="61">
        <f t="shared" si="74"/>
        <v>0.14120696263638535</v>
      </c>
      <c r="N551" s="61">
        <f t="shared" si="75"/>
        <v>0.33293386883360393</v>
      </c>
    </row>
    <row r="552" spans="1:14" ht="15.95" customHeight="1" x14ac:dyDescent="0.2">
      <c r="A552" s="11"/>
      <c r="B552" s="52" t="s">
        <v>119</v>
      </c>
      <c r="C552" s="48">
        <v>9708553.4399999995</v>
      </c>
      <c r="D552" s="48">
        <v>0</v>
      </c>
      <c r="E552" s="84">
        <v>25</v>
      </c>
      <c r="F552" s="63">
        <f t="shared" si="72"/>
        <v>9708553.4399999995</v>
      </c>
      <c r="G552" s="48">
        <v>12941615.65</v>
      </c>
      <c r="H552" s="48">
        <v>0</v>
      </c>
      <c r="I552" s="82">
        <v>24</v>
      </c>
      <c r="J552" s="63">
        <f t="shared" si="73"/>
        <v>12941615.65</v>
      </c>
      <c r="K552" s="48">
        <f t="shared" si="76"/>
        <v>3233062.2100000009</v>
      </c>
      <c r="L552" s="94">
        <f t="shared" si="77"/>
        <v>33.301173341432424</v>
      </c>
      <c r="M552" s="61">
        <f t="shared" si="74"/>
        <v>0.24141311155976716</v>
      </c>
      <c r="N552" s="61">
        <f t="shared" si="75"/>
        <v>0.2355208971366968</v>
      </c>
    </row>
    <row r="553" spans="1:14" ht="15.95" customHeight="1" x14ac:dyDescent="0.2">
      <c r="A553" s="11"/>
      <c r="B553" s="52" t="s">
        <v>104</v>
      </c>
      <c r="C553" s="48">
        <v>1968438.59</v>
      </c>
      <c r="D553" s="48">
        <v>13009282.689999999</v>
      </c>
      <c r="E553" s="84">
        <v>22</v>
      </c>
      <c r="F553" s="63">
        <f t="shared" si="72"/>
        <v>14977721.279999999</v>
      </c>
      <c r="G553" s="48">
        <v>2466317.34</v>
      </c>
      <c r="H553" s="48">
        <v>7380569.8200000003</v>
      </c>
      <c r="I553" s="82">
        <v>25</v>
      </c>
      <c r="J553" s="63">
        <f t="shared" si="73"/>
        <v>9846887.1600000001</v>
      </c>
      <c r="K553" s="48">
        <f t="shared" si="76"/>
        <v>-5130834.1199999992</v>
      </c>
      <c r="L553" s="94">
        <f t="shared" si="77"/>
        <v>-34.256440109159243</v>
      </c>
      <c r="M553" s="61">
        <f t="shared" si="74"/>
        <v>0.3724363594047167</v>
      </c>
      <c r="N553" s="61">
        <f t="shared" si="75"/>
        <v>0.17920078610331938</v>
      </c>
    </row>
    <row r="554" spans="1:14" ht="15.95" customHeight="1" x14ac:dyDescent="0.2">
      <c r="A554" s="11"/>
      <c r="B554" s="52" t="s">
        <v>99</v>
      </c>
      <c r="C554" s="48">
        <v>9350720.129999999</v>
      </c>
      <c r="D554" s="48">
        <v>0</v>
      </c>
      <c r="E554" s="84">
        <v>26</v>
      </c>
      <c r="F554" s="63">
        <f t="shared" si="72"/>
        <v>9350720.129999999</v>
      </c>
      <c r="G554" s="48">
        <v>8839489.9099999983</v>
      </c>
      <c r="H554" s="48">
        <v>0</v>
      </c>
      <c r="I554" s="82">
        <v>26</v>
      </c>
      <c r="J554" s="63">
        <f t="shared" si="73"/>
        <v>8839489.9099999983</v>
      </c>
      <c r="K554" s="48">
        <f t="shared" si="76"/>
        <v>-511230.22000000067</v>
      </c>
      <c r="L554" s="94">
        <f t="shared" si="77"/>
        <v>-5.4672818017493245</v>
      </c>
      <c r="M554" s="61">
        <f t="shared" si="74"/>
        <v>0.23251522030122854</v>
      </c>
      <c r="N554" s="61">
        <f t="shared" si="75"/>
        <v>0.16086744114008508</v>
      </c>
    </row>
    <row r="555" spans="1:14" ht="15.95" customHeight="1" x14ac:dyDescent="0.2">
      <c r="A555" s="11"/>
      <c r="B555" s="52" t="s">
        <v>93</v>
      </c>
      <c r="C555" s="48">
        <v>6017723.4699999997</v>
      </c>
      <c r="D555" s="48">
        <v>0</v>
      </c>
      <c r="E555" s="84">
        <v>27</v>
      </c>
      <c r="F555" s="63">
        <f t="shared" si="72"/>
        <v>6017723.4699999997</v>
      </c>
      <c r="G555" s="48">
        <v>6039970.1399999997</v>
      </c>
      <c r="H555" s="48">
        <v>0</v>
      </c>
      <c r="I555" s="82">
        <v>27</v>
      </c>
      <c r="J555" s="63">
        <f t="shared" si="73"/>
        <v>6039970.1399999997</v>
      </c>
      <c r="K555" s="48">
        <f t="shared" si="76"/>
        <v>22246.669999999925</v>
      </c>
      <c r="L555" s="94">
        <f t="shared" si="77"/>
        <v>0.36968581409407847</v>
      </c>
      <c r="M555" s="61">
        <f t="shared" si="74"/>
        <v>0.14963684923579504</v>
      </c>
      <c r="N555" s="61">
        <f t="shared" si="75"/>
        <v>0.10991975225687219</v>
      </c>
    </row>
    <row r="556" spans="1:14" ht="15.95" customHeight="1" x14ac:dyDescent="0.2">
      <c r="A556" s="11"/>
      <c r="B556" s="52" t="s">
        <v>82</v>
      </c>
      <c r="C556" s="48">
        <v>4549954.24</v>
      </c>
      <c r="D556" s="48">
        <v>0</v>
      </c>
      <c r="E556" s="84">
        <v>29</v>
      </c>
      <c r="F556" s="63">
        <f t="shared" si="72"/>
        <v>4549954.24</v>
      </c>
      <c r="G556" s="48">
        <v>4785688.03</v>
      </c>
      <c r="H556" s="48">
        <v>0</v>
      </c>
      <c r="I556" s="82">
        <v>28</v>
      </c>
      <c r="J556" s="63">
        <f t="shared" si="73"/>
        <v>4785688.03</v>
      </c>
      <c r="K556" s="48">
        <f t="shared" si="76"/>
        <v>235733.79000000004</v>
      </c>
      <c r="L556" s="94">
        <f t="shared" si="77"/>
        <v>5.1810145237856284</v>
      </c>
      <c r="M556" s="61">
        <f t="shared" si="74"/>
        <v>0.11313926604218762</v>
      </c>
      <c r="N556" s="61">
        <f t="shared" si="75"/>
        <v>8.7093417755916058E-2</v>
      </c>
    </row>
    <row r="557" spans="1:14" ht="15.95" customHeight="1" x14ac:dyDescent="0.2">
      <c r="A557" s="11"/>
      <c r="B557" s="52" t="s">
        <v>164</v>
      </c>
      <c r="C557" s="48">
        <v>0</v>
      </c>
      <c r="D557" s="48">
        <v>0</v>
      </c>
      <c r="E557" s="84">
        <v>35</v>
      </c>
      <c r="F557" s="63">
        <f t="shared" si="72"/>
        <v>0</v>
      </c>
      <c r="G557" s="48">
        <v>3831746</v>
      </c>
      <c r="H557" s="48">
        <v>0</v>
      </c>
      <c r="I557" s="82">
        <v>29</v>
      </c>
      <c r="J557" s="63">
        <f t="shared" si="73"/>
        <v>3831746</v>
      </c>
      <c r="K557" s="48">
        <f t="shared" si="76"/>
        <v>3831746</v>
      </c>
      <c r="L557" s="94" t="e">
        <f t="shared" si="77"/>
        <v>#DIV/0!</v>
      </c>
      <c r="M557" s="61">
        <f t="shared" si="74"/>
        <v>0</v>
      </c>
      <c r="N557" s="61">
        <f t="shared" si="75"/>
        <v>6.9732889611812052E-2</v>
      </c>
    </row>
    <row r="558" spans="1:14" ht="15.95" customHeight="1" x14ac:dyDescent="0.2">
      <c r="A558" s="11"/>
      <c r="B558" s="52" t="s">
        <v>84</v>
      </c>
      <c r="C558" s="48">
        <v>14290348.450000001</v>
      </c>
      <c r="D558" s="48">
        <v>0</v>
      </c>
      <c r="E558" s="84">
        <v>23</v>
      </c>
      <c r="F558" s="63">
        <f t="shared" si="72"/>
        <v>14290348.450000001</v>
      </c>
      <c r="G558" s="48">
        <v>0</v>
      </c>
      <c r="H558" s="48">
        <v>0</v>
      </c>
      <c r="I558" s="82">
        <v>30</v>
      </c>
      <c r="J558" s="63">
        <f t="shared" si="73"/>
        <v>0</v>
      </c>
      <c r="K558" s="48">
        <f t="shared" si="76"/>
        <v>-14290348.450000001</v>
      </c>
      <c r="L558" s="94">
        <f t="shared" si="77"/>
        <v>-100</v>
      </c>
      <c r="M558" s="61">
        <f t="shared" si="74"/>
        <v>0.35534413091594375</v>
      </c>
      <c r="N558" s="61">
        <f t="shared" si="75"/>
        <v>0</v>
      </c>
    </row>
    <row r="559" spans="1:14" ht="15.95" customHeight="1" x14ac:dyDescent="0.2">
      <c r="A559" s="11"/>
      <c r="B559" s="52" t="s">
        <v>89</v>
      </c>
      <c r="C559" s="48">
        <v>0</v>
      </c>
      <c r="D559" s="48">
        <v>0</v>
      </c>
      <c r="E559" s="84">
        <v>30</v>
      </c>
      <c r="F559" s="63">
        <f t="shared" si="72"/>
        <v>0</v>
      </c>
      <c r="G559" s="48">
        <v>0</v>
      </c>
      <c r="H559" s="48">
        <v>0</v>
      </c>
      <c r="I559" s="82">
        <v>31</v>
      </c>
      <c r="J559" s="63">
        <f t="shared" si="73"/>
        <v>0</v>
      </c>
      <c r="K559" s="48">
        <f t="shared" si="76"/>
        <v>0</v>
      </c>
      <c r="L559" s="94" t="e">
        <f t="shared" si="77"/>
        <v>#DIV/0!</v>
      </c>
      <c r="M559" s="61">
        <f t="shared" si="74"/>
        <v>0</v>
      </c>
      <c r="N559" s="61">
        <f t="shared" si="75"/>
        <v>0</v>
      </c>
    </row>
    <row r="560" spans="1:14" ht="15.95" customHeight="1" x14ac:dyDescent="0.2">
      <c r="A560" s="11"/>
      <c r="B560" s="52" t="s">
        <v>85</v>
      </c>
      <c r="C560" s="48">
        <v>0</v>
      </c>
      <c r="D560" s="48">
        <v>0</v>
      </c>
      <c r="E560" s="84">
        <v>31</v>
      </c>
      <c r="F560" s="63">
        <f t="shared" si="72"/>
        <v>0</v>
      </c>
      <c r="G560" s="48">
        <v>0</v>
      </c>
      <c r="H560" s="48">
        <v>0</v>
      </c>
      <c r="I560" s="82">
        <v>32</v>
      </c>
      <c r="J560" s="63">
        <f t="shared" si="73"/>
        <v>0</v>
      </c>
      <c r="K560" s="48">
        <f t="shared" si="76"/>
        <v>0</v>
      </c>
      <c r="L560" s="94" t="e">
        <f t="shared" si="77"/>
        <v>#DIV/0!</v>
      </c>
      <c r="M560" s="61">
        <f t="shared" si="74"/>
        <v>0</v>
      </c>
      <c r="N560" s="61">
        <f t="shared" si="75"/>
        <v>0</v>
      </c>
    </row>
    <row r="561" spans="1:14" ht="15.95" customHeight="1" x14ac:dyDescent="0.2">
      <c r="A561" s="11"/>
      <c r="B561" s="52" t="s">
        <v>107</v>
      </c>
      <c r="C561" s="48">
        <v>0</v>
      </c>
      <c r="D561" s="48">
        <v>0</v>
      </c>
      <c r="E561" s="84">
        <v>32</v>
      </c>
      <c r="F561" s="63">
        <f t="shared" si="72"/>
        <v>0</v>
      </c>
      <c r="G561" s="48">
        <v>0</v>
      </c>
      <c r="H561" s="48">
        <v>0</v>
      </c>
      <c r="I561" s="82">
        <v>33</v>
      </c>
      <c r="J561" s="63">
        <f t="shared" si="73"/>
        <v>0</v>
      </c>
      <c r="K561" s="48">
        <f t="shared" si="76"/>
        <v>0</v>
      </c>
      <c r="L561" s="94" t="e">
        <f t="shared" si="77"/>
        <v>#DIV/0!</v>
      </c>
      <c r="M561" s="61">
        <f t="shared" si="74"/>
        <v>0</v>
      </c>
      <c r="N561" s="61">
        <f t="shared" si="75"/>
        <v>0</v>
      </c>
    </row>
    <row r="562" spans="1:14" ht="15.95" customHeight="1" x14ac:dyDescent="0.2">
      <c r="A562" s="11"/>
      <c r="B562" s="52" t="s">
        <v>105</v>
      </c>
      <c r="C562" s="48">
        <v>0</v>
      </c>
      <c r="D562" s="48">
        <v>0</v>
      </c>
      <c r="E562" s="84">
        <v>33</v>
      </c>
      <c r="F562" s="63">
        <f t="shared" si="72"/>
        <v>0</v>
      </c>
      <c r="G562" s="48">
        <v>0</v>
      </c>
      <c r="H562" s="48">
        <v>0</v>
      </c>
      <c r="I562" s="82">
        <v>34</v>
      </c>
      <c r="J562" s="63">
        <f t="shared" si="73"/>
        <v>0</v>
      </c>
      <c r="K562" s="48">
        <f t="shared" si="76"/>
        <v>0</v>
      </c>
      <c r="L562" s="94" t="e">
        <f t="shared" si="77"/>
        <v>#DIV/0!</v>
      </c>
      <c r="M562" s="61">
        <f t="shared" si="74"/>
        <v>0</v>
      </c>
      <c r="N562" s="61">
        <f t="shared" si="75"/>
        <v>0</v>
      </c>
    </row>
    <row r="563" spans="1:14" ht="15.95" customHeight="1" x14ac:dyDescent="0.2">
      <c r="A563" s="11"/>
      <c r="B563" s="52" t="s">
        <v>103</v>
      </c>
      <c r="C563" s="48">
        <v>0</v>
      </c>
      <c r="D563" s="48">
        <v>0</v>
      </c>
      <c r="E563" s="84">
        <v>34</v>
      </c>
      <c r="F563" s="63">
        <f t="shared" si="72"/>
        <v>0</v>
      </c>
      <c r="G563" s="48">
        <v>0</v>
      </c>
      <c r="H563" s="48">
        <v>0</v>
      </c>
      <c r="I563" s="82">
        <v>35</v>
      </c>
      <c r="J563" s="63">
        <f t="shared" si="73"/>
        <v>0</v>
      </c>
      <c r="K563" s="48">
        <f t="shared" si="76"/>
        <v>0</v>
      </c>
      <c r="L563" s="94" t="e">
        <f t="shared" si="77"/>
        <v>#DIV/0!</v>
      </c>
      <c r="M563" s="61">
        <f t="shared" si="74"/>
        <v>0</v>
      </c>
      <c r="N563" s="61">
        <f t="shared" si="75"/>
        <v>0</v>
      </c>
    </row>
    <row r="564" spans="1:14" ht="15.95" customHeight="1" x14ac:dyDescent="0.2">
      <c r="A564" s="11"/>
      <c r="B564" s="52" t="s">
        <v>121</v>
      </c>
      <c r="C564" s="48">
        <v>0</v>
      </c>
      <c r="D564" s="48">
        <v>0</v>
      </c>
      <c r="E564" s="84">
        <v>36</v>
      </c>
      <c r="F564" s="63">
        <f t="shared" si="72"/>
        <v>0</v>
      </c>
      <c r="G564" s="48">
        <v>0</v>
      </c>
      <c r="H564" s="48">
        <v>0</v>
      </c>
      <c r="I564" s="82">
        <v>36</v>
      </c>
      <c r="J564" s="63">
        <f t="shared" si="73"/>
        <v>0</v>
      </c>
      <c r="K564" s="48">
        <f t="shared" si="76"/>
        <v>0</v>
      </c>
      <c r="L564" s="94" t="e">
        <f t="shared" si="77"/>
        <v>#DIV/0!</v>
      </c>
      <c r="M564" s="61">
        <f t="shared" si="74"/>
        <v>0</v>
      </c>
      <c r="N564" s="61">
        <f t="shared" si="75"/>
        <v>0</v>
      </c>
    </row>
    <row r="565" spans="1:14" ht="15.95" customHeight="1" x14ac:dyDescent="0.2">
      <c r="A565" s="11"/>
      <c r="B565" s="52" t="s">
        <v>88</v>
      </c>
      <c r="C565" s="48">
        <v>0</v>
      </c>
      <c r="D565" s="48">
        <v>0</v>
      </c>
      <c r="E565" s="84">
        <v>37</v>
      </c>
      <c r="F565" s="63">
        <f t="shared" si="72"/>
        <v>0</v>
      </c>
      <c r="G565" s="48">
        <v>0</v>
      </c>
      <c r="H565" s="48">
        <v>0</v>
      </c>
      <c r="I565" s="82">
        <v>37</v>
      </c>
      <c r="J565" s="63">
        <f t="shared" si="73"/>
        <v>0</v>
      </c>
      <c r="K565" s="48">
        <f t="shared" si="76"/>
        <v>0</v>
      </c>
      <c r="L565" s="94" t="e">
        <f t="shared" si="77"/>
        <v>#DIV/0!</v>
      </c>
      <c r="M565" s="61">
        <f t="shared" si="74"/>
        <v>0</v>
      </c>
      <c r="N565" s="61">
        <f t="shared" si="75"/>
        <v>0</v>
      </c>
    </row>
    <row r="566" spans="1:14" ht="15.95" customHeight="1" x14ac:dyDescent="0.2">
      <c r="A566" s="11"/>
      <c r="B566" s="52" t="s">
        <v>106</v>
      </c>
      <c r="C566" s="48">
        <v>0</v>
      </c>
      <c r="D566" s="48">
        <v>0</v>
      </c>
      <c r="E566" s="84">
        <v>38</v>
      </c>
      <c r="F566" s="63">
        <f t="shared" si="72"/>
        <v>0</v>
      </c>
      <c r="G566" s="48">
        <v>0</v>
      </c>
      <c r="H566" s="48">
        <v>0</v>
      </c>
      <c r="I566" s="82">
        <v>38</v>
      </c>
      <c r="J566" s="63">
        <f t="shared" si="73"/>
        <v>0</v>
      </c>
      <c r="K566" s="48">
        <f>J566-F566</f>
        <v>0</v>
      </c>
      <c r="L566" s="94" t="e">
        <f>K566/F566*100</f>
        <v>#DIV/0!</v>
      </c>
      <c r="M566" s="61">
        <f t="shared" si="74"/>
        <v>0</v>
      </c>
      <c r="N566" s="61">
        <f t="shared" si="75"/>
        <v>0</v>
      </c>
    </row>
    <row r="567" spans="1:14" ht="21" customHeight="1" x14ac:dyDescent="0.2">
      <c r="A567" s="8"/>
      <c r="B567" s="55" t="s">
        <v>21</v>
      </c>
      <c r="C567" s="66">
        <f>SUM(C529:C566)</f>
        <v>2462724938.8099995</v>
      </c>
      <c r="D567" s="66">
        <f>SUM(D529:D566)</f>
        <v>1558826905.3599999</v>
      </c>
      <c r="E567" s="66"/>
      <c r="F567" s="66">
        <f>SUM(F529:F566)</f>
        <v>4021551844.1700015</v>
      </c>
      <c r="G567" s="66">
        <f>SUM(G529:G566)</f>
        <v>3389008770.6900005</v>
      </c>
      <c r="H567" s="66">
        <f>SUM(H529:H566)</f>
        <v>2105881834.4899995</v>
      </c>
      <c r="I567" s="66"/>
      <c r="J567" s="66">
        <f>SUM(J529:J566)</f>
        <v>5494890605.1799984</v>
      </c>
      <c r="K567" s="66">
        <f>J567-F567</f>
        <v>1473338761.0099969</v>
      </c>
      <c r="L567" s="95">
        <f>K567/F567*100</f>
        <v>36.63607527889711</v>
      </c>
      <c r="M567" s="67">
        <f>SUM(M529:M566)</f>
        <v>99.999999999999943</v>
      </c>
      <c r="N567" s="67">
        <f>SUM(N529:N566)</f>
        <v>100.00000000000003</v>
      </c>
    </row>
    <row r="568" spans="1:14" x14ac:dyDescent="0.2">
      <c r="B568" s="81" t="s">
        <v>98</v>
      </c>
    </row>
    <row r="573" spans="1:14" ht="20.25" hidden="1" x14ac:dyDescent="0.3">
      <c r="A573" s="187" t="s">
        <v>42</v>
      </c>
      <c r="B573" s="187"/>
      <c r="C573" s="187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</row>
    <row r="574" spans="1:14" hidden="1" x14ac:dyDescent="0.2">
      <c r="A574" s="188" t="s">
        <v>59</v>
      </c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</row>
    <row r="575" spans="1:14" hidden="1" x14ac:dyDescent="0.2">
      <c r="A575" s="190" t="s">
        <v>144</v>
      </c>
      <c r="B575" s="190"/>
      <c r="C575" s="190"/>
      <c r="D575" s="190"/>
      <c r="E575" s="190"/>
      <c r="F575" s="190"/>
      <c r="G575" s="190"/>
      <c r="H575" s="190"/>
      <c r="I575" s="190"/>
      <c r="J575" s="190"/>
      <c r="K575" s="190"/>
      <c r="L575" s="190"/>
      <c r="M575" s="190"/>
      <c r="N575" s="190"/>
    </row>
    <row r="576" spans="1:14" hidden="1" x14ac:dyDescent="0.2">
      <c r="A576" s="188" t="s">
        <v>114</v>
      </c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1" t="s">
        <v>33</v>
      </c>
      <c r="C578" s="191" t="s">
        <v>146</v>
      </c>
      <c r="D578" s="191"/>
      <c r="E578" s="191" t="s">
        <v>52</v>
      </c>
      <c r="F578" s="191"/>
      <c r="G578" s="191" t="s">
        <v>147</v>
      </c>
      <c r="H578" s="191"/>
      <c r="I578" s="191"/>
      <c r="J578" s="191"/>
      <c r="K578" s="191" t="s">
        <v>29</v>
      </c>
      <c r="L578" s="191"/>
      <c r="M578" s="191" t="s">
        <v>62</v>
      </c>
      <c r="N578" s="191"/>
    </row>
    <row r="579" spans="1:14" ht="33" hidden="1" customHeight="1" x14ac:dyDescent="0.2">
      <c r="A579" s="96"/>
      <c r="B579" s="191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163</v>
      </c>
      <c r="C581" s="49"/>
      <c r="D581" s="49"/>
      <c r="E581" s="82"/>
      <c r="F581" s="63">
        <f t="shared" si="78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100</v>
      </c>
      <c r="C582" s="49"/>
      <c r="D582" s="49"/>
      <c r="E582" s="82"/>
      <c r="F582" s="63">
        <f t="shared" si="78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99</v>
      </c>
      <c r="C590" s="99"/>
      <c r="D590" s="99"/>
      <c r="E590" s="84"/>
      <c r="F590" s="63">
        <f t="shared" si="78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108</v>
      </c>
      <c r="C595" s="99"/>
      <c r="D595" s="99"/>
      <c r="E595" s="82"/>
      <c r="F595" s="63">
        <f t="shared" si="78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101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102</v>
      </c>
      <c r="C600" s="99"/>
      <c r="D600" s="99"/>
      <c r="E600" s="82"/>
      <c r="F600" s="63">
        <f t="shared" si="78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116</v>
      </c>
      <c r="C601" s="49"/>
      <c r="D601" s="49"/>
      <c r="E601" s="82"/>
      <c r="F601" s="63">
        <f t="shared" si="78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107</v>
      </c>
      <c r="C602" s="49"/>
      <c r="D602" s="49"/>
      <c r="E602" s="84"/>
      <c r="F602" s="63">
        <f t="shared" si="78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105</v>
      </c>
      <c r="C604" s="99"/>
      <c r="D604" s="99"/>
      <c r="E604" s="84"/>
      <c r="F604" s="63">
        <f t="shared" si="78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115</v>
      </c>
      <c r="C605" s="99"/>
      <c r="D605" s="99"/>
      <c r="E605" s="84"/>
      <c r="F605" s="63">
        <f t="shared" si="78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117</v>
      </c>
      <c r="C606" s="99"/>
      <c r="D606" s="99"/>
      <c r="E606" s="84"/>
      <c r="F606" s="63">
        <f t="shared" si="78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120</v>
      </c>
      <c r="C607" s="99"/>
      <c r="D607" s="99"/>
      <c r="E607" s="84"/>
      <c r="F607" s="63">
        <f t="shared" si="78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166</v>
      </c>
      <c r="C608" s="99"/>
      <c r="D608" s="99"/>
      <c r="E608" s="82"/>
      <c r="F608" s="63">
        <f t="shared" si="78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103</v>
      </c>
      <c r="C609" s="49"/>
      <c r="D609" s="49"/>
      <c r="E609" s="82"/>
      <c r="F609" s="63">
        <f t="shared" si="78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110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164</v>
      </c>
      <c r="C611" s="49"/>
      <c r="D611" s="49"/>
      <c r="E611" s="82"/>
      <c r="F611" s="63">
        <f t="shared" si="86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119</v>
      </c>
      <c r="C612" s="49"/>
      <c r="D612" s="49"/>
      <c r="E612" s="82"/>
      <c r="F612" s="63">
        <f t="shared" si="86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121</v>
      </c>
      <c r="C613" s="49"/>
      <c r="D613" s="49"/>
      <c r="E613" s="82"/>
      <c r="F613" s="63">
        <f t="shared" si="86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106</v>
      </c>
      <c r="C615" s="49"/>
      <c r="D615" s="49"/>
      <c r="E615" s="84"/>
      <c r="F615" s="63">
        <f t="shared" si="86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104</v>
      </c>
      <c r="C616" s="49"/>
      <c r="D616" s="49"/>
      <c r="E616" s="84"/>
      <c r="F616" s="63">
        <f t="shared" si="86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111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7" t="s">
        <v>42</v>
      </c>
      <c r="B624" s="187"/>
      <c r="C624" s="187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</row>
    <row r="625" spans="1:14" hidden="1" x14ac:dyDescent="0.2">
      <c r="A625" s="188" t="s">
        <v>59</v>
      </c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</row>
    <row r="626" spans="1:14" hidden="1" x14ac:dyDescent="0.2">
      <c r="A626" s="190" t="s">
        <v>145</v>
      </c>
      <c r="B626" s="190"/>
      <c r="C626" s="190"/>
      <c r="D626" s="190"/>
      <c r="E626" s="190"/>
      <c r="F626" s="190"/>
      <c r="G626" s="190"/>
      <c r="H626" s="190"/>
      <c r="I626" s="190"/>
      <c r="J626" s="190"/>
      <c r="K626" s="190"/>
      <c r="L626" s="190"/>
      <c r="M626" s="190"/>
      <c r="N626" s="190"/>
    </row>
    <row r="627" spans="1:14" hidden="1" x14ac:dyDescent="0.2">
      <c r="A627" s="188" t="s">
        <v>114</v>
      </c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1" t="s">
        <v>33</v>
      </c>
      <c r="C629" s="191" t="s">
        <v>146</v>
      </c>
      <c r="D629" s="191"/>
      <c r="E629" s="191" t="s">
        <v>52</v>
      </c>
      <c r="F629" s="191"/>
      <c r="G629" s="191" t="s">
        <v>147</v>
      </c>
      <c r="H629" s="191"/>
      <c r="I629" s="191"/>
      <c r="J629" s="191"/>
      <c r="K629" s="191" t="s">
        <v>29</v>
      </c>
      <c r="L629" s="191"/>
      <c r="M629" s="191" t="s">
        <v>62</v>
      </c>
      <c r="N629" s="191"/>
    </row>
    <row r="630" spans="1:14" ht="30.75" hidden="1" customHeight="1" x14ac:dyDescent="0.2">
      <c r="A630" s="96"/>
      <c r="B630" s="191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163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100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99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108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101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102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116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107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105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115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117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120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166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103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110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164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119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121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106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104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111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  <row r="671" spans="1:14" hidden="1" x14ac:dyDescent="0.2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3" sqref="R3"/>
    </sheetView>
  </sheetViews>
  <sheetFormatPr baseColWidth="10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8" x14ac:dyDescent="0.2">
      <c r="A2" s="188" t="s">
        <v>95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8" x14ac:dyDescent="0.2">
      <c r="A3" s="190" t="s">
        <v>167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</row>
    <row r="4" spans="1:18" x14ac:dyDescent="0.2">
      <c r="A4" s="188" t="s">
        <v>114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10617165711.58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21.710529308161949</v>
      </c>
      <c r="Q7" s="50">
        <f>(P7)</f>
        <v>21.710529308161949</v>
      </c>
      <c r="R7" s="19"/>
    </row>
    <row r="8" spans="1:18" ht="15" customHeight="1" x14ac:dyDescent="0.2">
      <c r="A8" s="47">
        <v>2</v>
      </c>
      <c r="B8" s="52" t="s">
        <v>117</v>
      </c>
      <c r="C8" s="49">
        <v>7427909934.4899988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15.188974224565799</v>
      </c>
      <c r="Q8" s="50">
        <f>(Q7+P8)</f>
        <v>36.899503532727749</v>
      </c>
      <c r="R8" s="19"/>
    </row>
    <row r="9" spans="1:18" ht="15" customHeight="1" x14ac:dyDescent="0.2">
      <c r="A9" s="47">
        <v>3</v>
      </c>
      <c r="B9" s="52" t="s">
        <v>163</v>
      </c>
      <c r="C9" s="49">
        <v>6756106822.6599998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13.815236492207369</v>
      </c>
      <c r="Q9" s="50">
        <f>(Q8+P9)</f>
        <v>50.714740024935118</v>
      </c>
      <c r="R9" s="19"/>
    </row>
    <row r="10" spans="1:18" ht="15" customHeight="1" x14ac:dyDescent="0.2">
      <c r="A10" s="47">
        <v>4</v>
      </c>
      <c r="B10" s="52" t="s">
        <v>100</v>
      </c>
      <c r="C10" s="49">
        <v>6225240687.8500004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12.729693976285953</v>
      </c>
      <c r="Q10" s="50">
        <f t="shared" ref="Q10:Q32" si="0">(Q9+P10)</f>
        <v>63.444434001221069</v>
      </c>
      <c r="R10" s="19"/>
    </row>
    <row r="11" spans="1:18" ht="15" customHeight="1" x14ac:dyDescent="0.2">
      <c r="A11" s="47">
        <v>5</v>
      </c>
      <c r="B11" s="52" t="s">
        <v>92</v>
      </c>
      <c r="C11" s="49">
        <v>4172007592.9599996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8.5311368006662747</v>
      </c>
      <c r="Q11" s="50">
        <f t="shared" si="0"/>
        <v>71.975570801887343</v>
      </c>
      <c r="R11" s="19"/>
    </row>
    <row r="12" spans="1:18" ht="15" customHeight="1" x14ac:dyDescent="0.2">
      <c r="A12" s="47">
        <v>6</v>
      </c>
      <c r="B12" s="52" t="s">
        <v>97</v>
      </c>
      <c r="C12" s="49">
        <v>3506534883.8300004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7.1703438030029902</v>
      </c>
      <c r="Q12" s="50">
        <f t="shared" si="0"/>
        <v>79.145914604890336</v>
      </c>
      <c r="R12" s="19"/>
    </row>
    <row r="13" spans="1:18" ht="15" customHeight="1" x14ac:dyDescent="0.2">
      <c r="A13" s="47">
        <v>7</v>
      </c>
      <c r="B13" s="52" t="s">
        <v>96</v>
      </c>
      <c r="C13" s="49">
        <v>1729902955.5199997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3.5373949918790379</v>
      </c>
      <c r="Q13" s="50">
        <f t="shared" si="0"/>
        <v>82.683309596769377</v>
      </c>
      <c r="R13" s="19"/>
    </row>
    <row r="14" spans="1:18" ht="15" customHeight="1" x14ac:dyDescent="0.2">
      <c r="A14" s="47">
        <v>8</v>
      </c>
      <c r="B14" s="52" t="s">
        <v>79</v>
      </c>
      <c r="C14" s="49">
        <v>1219158848.8199999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2.4929990392579691</v>
      </c>
      <c r="Q14" s="50">
        <f t="shared" si="0"/>
        <v>85.176308636027343</v>
      </c>
      <c r="R14" s="19"/>
    </row>
    <row r="15" spans="1:18" ht="15" customHeight="1" x14ac:dyDescent="0.2">
      <c r="A15" s="47">
        <v>9</v>
      </c>
      <c r="B15" s="52" t="s">
        <v>90</v>
      </c>
      <c r="C15" s="49">
        <v>1199294726.49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2.452379855029168</v>
      </c>
      <c r="Q15" s="50">
        <f t="shared" si="0"/>
        <v>87.628688491056508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876034609.74999988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1.7913608571822166</v>
      </c>
      <c r="Q16" s="50">
        <f t="shared" si="0"/>
        <v>89.42004934823872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775122839.32000017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1.5850112523089037</v>
      </c>
      <c r="Q17" s="50">
        <f t="shared" si="0"/>
        <v>91.005060600547623</v>
      </c>
    </row>
    <row r="18" spans="1:17" ht="15" customHeight="1" x14ac:dyDescent="0.2">
      <c r="A18" s="47">
        <v>12</v>
      </c>
      <c r="B18" s="51" t="s">
        <v>116</v>
      </c>
      <c r="C18" s="49">
        <v>532510559.66000009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1.0889051208642844</v>
      </c>
      <c r="Q18" s="50">
        <f t="shared" si="0"/>
        <v>92.093965721411905</v>
      </c>
    </row>
    <row r="19" spans="1:17" ht="15" customHeight="1" x14ac:dyDescent="0.2">
      <c r="A19" s="47">
        <v>13</v>
      </c>
      <c r="B19" s="52" t="s">
        <v>108</v>
      </c>
      <c r="C19" s="49">
        <v>463170441.24000007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0.94711486213761675</v>
      </c>
      <c r="Q19" s="50">
        <f t="shared" si="0"/>
        <v>93.041080583549515</v>
      </c>
    </row>
    <row r="20" spans="1:17" ht="15" customHeight="1" x14ac:dyDescent="0.2">
      <c r="A20" s="47">
        <v>14</v>
      </c>
      <c r="B20" s="52" t="s">
        <v>102</v>
      </c>
      <c r="C20" s="49">
        <v>461892944.88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0.94450257153970307</v>
      </c>
      <c r="Q20" s="50">
        <f t="shared" si="0"/>
        <v>93.985583155089216</v>
      </c>
    </row>
    <row r="21" spans="1:17" ht="15" customHeight="1" x14ac:dyDescent="0.2">
      <c r="A21" s="47">
        <v>15</v>
      </c>
      <c r="B21" s="52" t="s">
        <v>115</v>
      </c>
      <c r="C21" s="49">
        <v>369692330.94999999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0.75596598980635621</v>
      </c>
      <c r="Q21" s="50">
        <f t="shared" si="0"/>
        <v>94.741549144895572</v>
      </c>
    </row>
    <row r="22" spans="1:17" ht="15" customHeight="1" x14ac:dyDescent="0.2">
      <c r="A22" s="47">
        <v>16</v>
      </c>
      <c r="B22" s="52" t="s">
        <v>104</v>
      </c>
      <c r="C22" s="49">
        <v>353682078.69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0.72322739832495153</v>
      </c>
      <c r="Q22" s="50">
        <f t="shared" si="0"/>
        <v>95.464776543220523</v>
      </c>
    </row>
    <row r="23" spans="1:17" ht="15" customHeight="1" x14ac:dyDescent="0.2">
      <c r="A23" s="47">
        <v>17</v>
      </c>
      <c r="B23" s="52" t="s">
        <v>81</v>
      </c>
      <c r="C23" s="49">
        <v>320628840.88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0.65563842894294677</v>
      </c>
      <c r="Q23" s="50">
        <f t="shared" si="0"/>
        <v>96.120414972163474</v>
      </c>
    </row>
    <row r="24" spans="1:17" ht="15" customHeight="1" x14ac:dyDescent="0.2">
      <c r="A24" s="47">
        <v>18</v>
      </c>
      <c r="B24" s="52" t="s">
        <v>80</v>
      </c>
      <c r="C24" s="49">
        <v>284274412.56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0.58129901454895438</v>
      </c>
      <c r="Q24" s="50">
        <f t="shared" si="0"/>
        <v>96.701713986712434</v>
      </c>
    </row>
    <row r="25" spans="1:17" ht="15" customHeight="1" x14ac:dyDescent="0.2">
      <c r="A25" s="47">
        <v>19</v>
      </c>
      <c r="B25" s="52" t="s">
        <v>83</v>
      </c>
      <c r="C25" s="49">
        <v>240964484.81999996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0.49273663537198675</v>
      </c>
      <c r="Q25" s="50">
        <f t="shared" si="0"/>
        <v>97.194450622084418</v>
      </c>
    </row>
    <row r="26" spans="1:17" ht="15" customHeight="1" x14ac:dyDescent="0.2">
      <c r="A26" s="47">
        <v>20</v>
      </c>
      <c r="B26" s="51" t="s">
        <v>110</v>
      </c>
      <c r="C26" s="49">
        <v>220900485.59999999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0.45170873254575084</v>
      </c>
      <c r="Q26" s="50">
        <f t="shared" si="0"/>
        <v>97.646159354630171</v>
      </c>
    </row>
    <row r="27" spans="1:17" ht="15" customHeight="1" x14ac:dyDescent="0.2">
      <c r="A27" s="47">
        <v>21</v>
      </c>
      <c r="B27" s="52" t="s">
        <v>101</v>
      </c>
      <c r="C27" s="49">
        <v>219707711.72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0.44926968685472374</v>
      </c>
      <c r="Q27" s="50">
        <f t="shared" si="0"/>
        <v>98.095429041484891</v>
      </c>
    </row>
    <row r="28" spans="1:17" ht="15" customHeight="1" x14ac:dyDescent="0.2">
      <c r="A28" s="47">
        <v>22</v>
      </c>
      <c r="B28" s="52" t="s">
        <v>111</v>
      </c>
      <c r="C28" s="49">
        <v>217365821.34999999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0.44448086836063794</v>
      </c>
      <c r="Q28" s="50">
        <f t="shared" si="0"/>
        <v>98.539909909845534</v>
      </c>
    </row>
    <row r="29" spans="1:17" ht="15" customHeight="1" x14ac:dyDescent="0.2">
      <c r="A29" s="47">
        <v>23</v>
      </c>
      <c r="B29" s="52" t="s">
        <v>120</v>
      </c>
      <c r="C29" s="49">
        <v>161103955.32000002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0.32943369620960439</v>
      </c>
      <c r="Q29" s="50">
        <f t="shared" si="0"/>
        <v>98.869343606055139</v>
      </c>
    </row>
    <row r="30" spans="1:17" ht="15" customHeight="1" x14ac:dyDescent="0.2">
      <c r="A30" s="47">
        <v>24</v>
      </c>
      <c r="B30" s="52" t="s">
        <v>93</v>
      </c>
      <c r="C30" s="49">
        <v>145179851.78999999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0.29687126610481679</v>
      </c>
      <c r="Q30" s="50">
        <f>(Q29+P30)</f>
        <v>99.166214872159955</v>
      </c>
    </row>
    <row r="31" spans="1:17" ht="15" customHeight="1" x14ac:dyDescent="0.2">
      <c r="A31" s="47">
        <v>25</v>
      </c>
      <c r="B31" s="52" t="s">
        <v>119</v>
      </c>
      <c r="C31" s="49">
        <v>113765110.53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0.23263277917137162</v>
      </c>
      <c r="Q31" s="50">
        <f>(Q30+P31)</f>
        <v>99.398847651331323</v>
      </c>
    </row>
    <row r="32" spans="1:17" ht="15" customHeight="1" x14ac:dyDescent="0.2">
      <c r="A32" s="47">
        <v>26</v>
      </c>
      <c r="B32" s="52" t="s">
        <v>166</v>
      </c>
      <c r="C32" s="49">
        <v>106730688.16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0.21824842866026445</v>
      </c>
      <c r="Q32" s="50">
        <f t="shared" si="0"/>
        <v>99.617096079991583</v>
      </c>
    </row>
    <row r="33" spans="1:17" ht="15" customHeight="1" x14ac:dyDescent="0.2">
      <c r="A33" s="47">
        <v>27</v>
      </c>
      <c r="B33" s="52" t="s">
        <v>99</v>
      </c>
      <c r="C33" s="49">
        <v>100255516.98999999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0.20500766391376321</v>
      </c>
      <c r="Q33" s="50">
        <f t="shared" ref="Q33:Q38" si="1">(Q32+P33)</f>
        <v>99.822103743905345</v>
      </c>
    </row>
    <row r="34" spans="1:17" ht="15" customHeight="1" x14ac:dyDescent="0.2">
      <c r="A34" s="47">
        <v>28</v>
      </c>
      <c r="B34" s="52" t="s">
        <v>82</v>
      </c>
      <c r="C34" s="49">
        <v>54707652.330000006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0.11186903563120956</v>
      </c>
      <c r="Q34" s="50">
        <f t="shared" si="1"/>
        <v>99.93397277953656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3.3842258182869948E-2</v>
      </c>
      <c r="Q35" s="50">
        <f t="shared" si="1"/>
        <v>99.967815037719433</v>
      </c>
    </row>
    <row r="36" spans="1:17" ht="15" customHeight="1" x14ac:dyDescent="0.2">
      <c r="A36" s="47">
        <v>30</v>
      </c>
      <c r="B36" s="52" t="s">
        <v>164</v>
      </c>
      <c r="C36" s="49">
        <v>15739509.300000001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3.2184962280567567E-2</v>
      </c>
      <c r="Q36" s="50">
        <f t="shared" si="1"/>
        <v>100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100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100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</v>
      </c>
    </row>
    <row r="45" spans="1:17" ht="17.25" customHeight="1" x14ac:dyDescent="0.2">
      <c r="A45" s="54"/>
      <c r="B45" s="55" t="s">
        <v>21</v>
      </c>
      <c r="C45" s="56">
        <f>SUM(C7:C44)</f>
        <v>48903301991.759995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7" t="s">
        <v>42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</row>
    <row r="70" spans="1:17" hidden="1" x14ac:dyDescent="0.2">
      <c r="A70" s="188" t="s">
        <v>95</v>
      </c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</row>
    <row r="71" spans="1:17" hidden="1" x14ac:dyDescent="0.2">
      <c r="A71" s="190" t="s">
        <v>122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</row>
    <row r="72" spans="1:17" hidden="1" x14ac:dyDescent="0.2">
      <c r="A72" s="188" t="s">
        <v>114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163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166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164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7" t="s">
        <v>42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</row>
    <row r="139" spans="1:17" hidden="1" x14ac:dyDescent="0.2">
      <c r="A139" s="188" t="s">
        <v>95</v>
      </c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</row>
    <row r="140" spans="1:17" hidden="1" x14ac:dyDescent="0.2">
      <c r="A140" s="190" t="s">
        <v>149</v>
      </c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</row>
    <row r="141" spans="1:17" hidden="1" x14ac:dyDescent="0.2">
      <c r="A141" s="188" t="s">
        <v>114</v>
      </c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163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166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164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7" t="s">
        <v>42</v>
      </c>
      <c r="B206" s="187"/>
      <c r="C206" s="187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</row>
    <row r="207" spans="1:17" hidden="1" x14ac:dyDescent="0.2">
      <c r="A207" s="188" t="s">
        <v>95</v>
      </c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</row>
    <row r="208" spans="1:17" hidden="1" x14ac:dyDescent="0.2">
      <c r="A208" s="190" t="s">
        <v>150</v>
      </c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</row>
    <row r="209" spans="1:17" hidden="1" x14ac:dyDescent="0.2">
      <c r="A209" s="188" t="s">
        <v>114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163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166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164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7" t="s">
        <v>42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</row>
    <row r="275" spans="1:17" hidden="1" x14ac:dyDescent="0.2">
      <c r="A275" s="188" t="s">
        <v>95</v>
      </c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</row>
    <row r="276" spans="1:17" hidden="1" x14ac:dyDescent="0.2">
      <c r="A276" s="190" t="s">
        <v>151</v>
      </c>
      <c r="B276" s="190"/>
      <c r="C276" s="190"/>
      <c r="D276" s="190"/>
      <c r="E276" s="190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</row>
    <row r="277" spans="1:17" hidden="1" x14ac:dyDescent="0.2">
      <c r="A277" s="188" t="s">
        <v>114</v>
      </c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163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166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164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7" t="s">
        <v>42</v>
      </c>
      <c r="B342" s="187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</row>
    <row r="343" spans="1:17" hidden="1" x14ac:dyDescent="0.2">
      <c r="A343" s="188" t="s">
        <v>95</v>
      </c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</row>
    <row r="344" spans="1:17" hidden="1" x14ac:dyDescent="0.2">
      <c r="A344" s="190" t="s">
        <v>152</v>
      </c>
      <c r="B344" s="190"/>
      <c r="C344" s="190"/>
      <c r="D344" s="190"/>
      <c r="E344" s="190"/>
      <c r="F344" s="190"/>
      <c r="G344" s="190"/>
      <c r="H344" s="190"/>
      <c r="I344" s="190"/>
      <c r="J344" s="190"/>
      <c r="K344" s="190"/>
      <c r="L344" s="190"/>
      <c r="M344" s="190"/>
      <c r="N344" s="190"/>
      <c r="O344" s="190"/>
      <c r="P344" s="190"/>
      <c r="Q344" s="190"/>
    </row>
    <row r="345" spans="1:17" hidden="1" x14ac:dyDescent="0.2">
      <c r="A345" s="188" t="s">
        <v>114</v>
      </c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163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166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164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7" t="s">
        <v>42</v>
      </c>
      <c r="B411" s="187"/>
      <c r="C411" s="187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</row>
    <row r="412" spans="1:17" hidden="1" x14ac:dyDescent="0.2">
      <c r="A412" s="188" t="s">
        <v>95</v>
      </c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</row>
    <row r="413" spans="1:17" hidden="1" x14ac:dyDescent="0.2">
      <c r="A413" s="190" t="s">
        <v>153</v>
      </c>
      <c r="B413" s="190"/>
      <c r="C413" s="190"/>
      <c r="D413" s="190"/>
      <c r="E413" s="190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</row>
    <row r="414" spans="1:17" hidden="1" x14ac:dyDescent="0.2">
      <c r="A414" s="188" t="s">
        <v>114</v>
      </c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163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166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164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7" t="s">
        <v>42</v>
      </c>
      <c r="B479" s="187"/>
      <c r="C479" s="187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</row>
    <row r="480" spans="1:17" hidden="1" x14ac:dyDescent="0.2">
      <c r="A480" s="188" t="s">
        <v>95</v>
      </c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</row>
    <row r="481" spans="1:17" hidden="1" x14ac:dyDescent="0.2">
      <c r="A481" s="190" t="s">
        <v>154</v>
      </c>
      <c r="B481" s="190"/>
      <c r="C481" s="190"/>
      <c r="D481" s="190"/>
      <c r="E481" s="190"/>
      <c r="F481" s="190"/>
      <c r="G481" s="190"/>
      <c r="H481" s="190"/>
      <c r="I481" s="190"/>
      <c r="J481" s="190"/>
      <c r="K481" s="190"/>
      <c r="L481" s="190"/>
      <c r="M481" s="190"/>
      <c r="N481" s="190"/>
      <c r="O481" s="190"/>
      <c r="P481" s="190"/>
      <c r="Q481" s="190"/>
    </row>
    <row r="482" spans="1:17" hidden="1" x14ac:dyDescent="0.2">
      <c r="A482" s="188" t="s">
        <v>114</v>
      </c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hidden="1" customHeight="1" x14ac:dyDescent="0.2">
      <c r="A486" s="47">
        <v>2</v>
      </c>
      <c r="B486" s="52" t="s">
        <v>163</v>
      </c>
      <c r="C486" s="49">
        <f>'P.N.C. x Comp. x Ramos'!C468</f>
        <v>664539221.52999997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13.171912051046661</v>
      </c>
      <c r="Q486" s="50">
        <f t="shared" ref="Q486:Q522" si="31">(Q485+P486)</f>
        <v>36.044569612665171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564309312.62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11.185242939165899</v>
      </c>
      <c r="Q487" s="50">
        <f t="shared" si="31"/>
        <v>47.229812551831074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358784737.56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7.1115155513583659</v>
      </c>
      <c r="Q488" s="50">
        <f t="shared" si="31"/>
        <v>54.34132810318944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62.070165650538499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62.070165650538499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91781959.150000006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1.8192212808946759</v>
      </c>
      <c r="Q491" s="50">
        <f t="shared" si="31"/>
        <v>63.889386931433172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66.446008500154775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82379804.100000009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1.6328600317816868</v>
      </c>
      <c r="Q493" s="50">
        <f t="shared" si="31"/>
        <v>68.078868531936465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181950902.47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3.6064707804988667</v>
      </c>
      <c r="Q494" s="50">
        <f t="shared" si="31"/>
        <v>71.685339312435332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9957625.3300000001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0.1973712925206377</v>
      </c>
      <c r="Q495" s="50">
        <f t="shared" si="31"/>
        <v>71.882710604955975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27277043.890000001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0.5406615764595617</v>
      </c>
      <c r="Q496" s="50">
        <f t="shared" si="31"/>
        <v>72.42337218141553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72.42337218141553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32837436.300000001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0.65087478498200402</v>
      </c>
      <c r="Q498" s="50">
        <f t="shared" si="31"/>
        <v>73.074246966397538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28373276.469999999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0.5623901346295479</v>
      </c>
      <c r="Q499" s="50">
        <f t="shared" si="31"/>
        <v>73.636637101027091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49688771.960000008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0.98488714131087129</v>
      </c>
      <c r="Q500" s="50">
        <f t="shared" si="31"/>
        <v>74.621524242337969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125366147.09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2.48489752018875</v>
      </c>
      <c r="Q501" s="50">
        <f t="shared" si="31"/>
        <v>77.106421762526722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77.106421762526722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19012625.029999997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0.37685153357555856</v>
      </c>
      <c r="Q503" s="50">
        <f t="shared" si="31"/>
        <v>77.483273296102283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28054029.84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0.55606230867629347</v>
      </c>
      <c r="Q504" s="50">
        <f t="shared" si="31"/>
        <v>78.039335604778572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46991787.169999994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0.93142988054136977</v>
      </c>
      <c r="Q505" s="50">
        <f t="shared" si="31"/>
        <v>78.970765485319944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57065804.840000004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1.1311081996696559</v>
      </c>
      <c r="Q506" s="50">
        <f t="shared" si="31"/>
        <v>80.101873684989599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80.101873684989599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5174663.4800000004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0.10256762888335558</v>
      </c>
      <c r="Q508" s="50">
        <f t="shared" si="31"/>
        <v>80.204441313872948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80.204441313872948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31375173.140000004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0.62189109054383307</v>
      </c>
      <c r="Q510" s="50">
        <f t="shared" si="31"/>
        <v>80.826332404416775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787330858.53000009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15.605779896264629</v>
      </c>
      <c r="Q511" s="50">
        <f t="shared" si="31"/>
        <v>96.43211230068141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20242404.370000001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0.40122713818077593</v>
      </c>
      <c r="Q512" s="50">
        <f t="shared" si="31"/>
        <v>96.833339438862183</v>
      </c>
      <c r="R512" s="4"/>
    </row>
    <row r="513" spans="1:17" ht="15" hidden="1" customHeight="1" x14ac:dyDescent="0.2">
      <c r="A513" s="47">
        <v>29</v>
      </c>
      <c r="B513" s="52" t="s">
        <v>166</v>
      </c>
      <c r="C513" s="49">
        <f>'P.N.C. x Comp. x Ramos'!C495</f>
        <v>12026090.249999998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0.23837058514957588</v>
      </c>
      <c r="Q513" s="50">
        <f t="shared" si="31"/>
        <v>97.071710024011765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97.071710024011765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23388129.350000001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0.46357893237276104</v>
      </c>
      <c r="Q515" s="50">
        <f t="shared" si="31"/>
        <v>97.53528895638452</v>
      </c>
    </row>
    <row r="516" spans="1:17" ht="15" hidden="1" customHeight="1" x14ac:dyDescent="0.2">
      <c r="A516" s="47">
        <v>32</v>
      </c>
      <c r="B516" s="52" t="s">
        <v>164</v>
      </c>
      <c r="C516" s="49">
        <f>'P.N.C. x Comp. x Ramos'!C498</f>
        <v>1965172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3.895191120485416E-2</v>
      </c>
      <c r="Q516" s="50">
        <f t="shared" si="31"/>
        <v>97.574240867589367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10809542.139999999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0.21425723834982849</v>
      </c>
      <c r="Q517" s="50">
        <f t="shared" si="31"/>
        <v>97.788498105939198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97.788498105939198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97.788498105939198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97.788498105939198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91330017.890000015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1.8102632986776845</v>
      </c>
      <c r="Q521" s="50">
        <f t="shared" si="31"/>
        <v>99.59876140461688</v>
      </c>
    </row>
    <row r="522" spans="1:17" ht="15" hidden="1" customHeight="1" x14ac:dyDescent="0.2">
      <c r="A522" s="143">
        <v>38</v>
      </c>
      <c r="B522" s="52" t="s">
        <v>111</v>
      </c>
      <c r="C522" s="144">
        <f>'P.N.C. x Comp. x Ramos'!C504</f>
        <v>20242982.399999999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0.40123859538311429</v>
      </c>
      <c r="Q522" s="50">
        <f t="shared" si="31"/>
        <v>100</v>
      </c>
    </row>
    <row r="523" spans="1:17" ht="18.75" hidden="1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7" t="s">
        <v>42</v>
      </c>
      <c r="B547" s="187"/>
      <c r="C547" s="187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</row>
    <row r="548" spans="1:17" hidden="1" x14ac:dyDescent="0.2">
      <c r="A548" s="188" t="s">
        <v>95</v>
      </c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</row>
    <row r="549" spans="1:17" hidden="1" x14ac:dyDescent="0.2">
      <c r="A549" s="190" t="s">
        <v>155</v>
      </c>
      <c r="B549" s="190"/>
      <c r="C549" s="190"/>
      <c r="D549" s="190"/>
      <c r="E549" s="190"/>
      <c r="F549" s="190"/>
      <c r="G549" s="190"/>
      <c r="H549" s="190"/>
      <c r="I549" s="190"/>
      <c r="J549" s="190"/>
      <c r="K549" s="190"/>
      <c r="L549" s="190"/>
      <c r="M549" s="190"/>
      <c r="N549" s="190"/>
      <c r="O549" s="190"/>
      <c r="P549" s="190"/>
      <c r="Q549" s="190"/>
    </row>
    <row r="550" spans="1:17" hidden="1" x14ac:dyDescent="0.2">
      <c r="A550" s="188" t="s">
        <v>114</v>
      </c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1085495900.2100003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20.972390618830588</v>
      </c>
      <c r="Q553" s="50">
        <f>(P553)</f>
        <v>20.972390618830588</v>
      </c>
    </row>
    <row r="554" spans="1:17" ht="15" hidden="1" customHeight="1" x14ac:dyDescent="0.2">
      <c r="A554" s="47">
        <v>2</v>
      </c>
      <c r="B554" s="52" t="s">
        <v>163</v>
      </c>
      <c r="C554" s="49">
        <f>'P.N.C. x Comp. x Ramos'!C534</f>
        <v>694311438.69999993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13.414487056765115</v>
      </c>
      <c r="Q554" s="50">
        <f t="shared" ref="Q554:Q575" si="33">(Q553+P554)</f>
        <v>34.386877675595699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620413537.60000002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11.986738092000641</v>
      </c>
      <c r="Q555" s="50">
        <f t="shared" si="33"/>
        <v>46.373615767596341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332793389.25999999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6.4297552423505326</v>
      </c>
      <c r="Q556" s="50">
        <f t="shared" si="33"/>
        <v>52.803371009946872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553829002.38000011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10.700287464654222</v>
      </c>
      <c r="Q557" s="50">
        <f t="shared" si="33"/>
        <v>63.503658474601096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63.503658474601096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88329644.409999996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1.7065783532029404</v>
      </c>
      <c r="Q559" s="50">
        <f t="shared" si="33"/>
        <v>65.210236827804039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122948346.48999999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2.3754311260215419</v>
      </c>
      <c r="Q560" s="50">
        <f t="shared" si="33"/>
        <v>67.585667953825578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77780187.600000009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1.5027569209957807</v>
      </c>
      <c r="Q561" s="50">
        <f t="shared" si="33"/>
        <v>69.088424874821357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168451432.83000001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3.2545763175420572</v>
      </c>
      <c r="Q562" s="50">
        <f t="shared" si="33"/>
        <v>72.343001192363417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11026205.859999999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0.21303249168865765</v>
      </c>
      <c r="Q563" s="50">
        <f t="shared" si="33"/>
        <v>72.556033684052068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26096532.199999999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0.50419966301983099</v>
      </c>
      <c r="Q564" s="50">
        <f t="shared" si="33"/>
        <v>73.0602333470719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73.0602333470719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37640180.389999993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0.72722943122089034</v>
      </c>
      <c r="Q566" s="50">
        <f t="shared" si="33"/>
        <v>73.787462778292792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26485168.25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0.51170832983983705</v>
      </c>
      <c r="Q567" s="50">
        <f t="shared" si="33"/>
        <v>74.299171108132626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49627001.109999999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0.95882154167390798</v>
      </c>
      <c r="Q568" s="50">
        <f t="shared" si="33"/>
        <v>75.257992649806539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142299371.67000002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2.7493038038191031</v>
      </c>
      <c r="Q569" s="50">
        <f t="shared" si="33"/>
        <v>78.007296453625642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78.007296453625642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26159447.66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0.5054152250526569</v>
      </c>
      <c r="Q571" s="50">
        <f t="shared" si="33"/>
        <v>78.512711678678301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35961043.009999998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0.69478755370737155</v>
      </c>
      <c r="Q572" s="50">
        <f t="shared" si="33"/>
        <v>79.207499232385672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52229280.590000004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1.009099043176557</v>
      </c>
      <c r="Q573" s="50">
        <f>(Q572+P573)</f>
        <v>80.216598275562234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54849006.50999999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1.0597136197013377</v>
      </c>
      <c r="Q574" s="50">
        <f t="shared" si="33"/>
        <v>81.276311895263575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81.276311895263575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5728406.4500000002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0.11067603080728966</v>
      </c>
      <c r="Q576" s="50">
        <f t="shared" ref="Q576:Q584" si="34">(Q575+P576)</f>
        <v>81.386987926070859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81.386987926070859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32950412.710000001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0.63662048495264667</v>
      </c>
      <c r="Q578" s="50">
        <f t="shared" si="34"/>
        <v>82.023608411023503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815230163.01999998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15.750704742229543</v>
      </c>
      <c r="Q579" s="50">
        <f t="shared" si="34"/>
        <v>97.774313153253047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21778969.939999994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0.42078193456933816</v>
      </c>
      <c r="Q580" s="50">
        <f t="shared" si="34"/>
        <v>98.195095087822381</v>
      </c>
      <c r="R580" s="4"/>
    </row>
    <row r="581" spans="1:18" ht="15" hidden="1" customHeight="1" x14ac:dyDescent="0.2">
      <c r="A581" s="47">
        <v>29</v>
      </c>
      <c r="B581" s="52" t="s">
        <v>166</v>
      </c>
      <c r="C581" s="49">
        <f>'P.N.C. x Comp. x Ramos'!C561</f>
        <v>12957492.479999999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0.2503460341752991</v>
      </c>
      <c r="Q581" s="50">
        <f t="shared" si="34"/>
        <v>98.445441121997675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98.445441121997675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20871174.02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0.40324280739922425</v>
      </c>
      <c r="Q583" s="50">
        <f t="shared" si="34"/>
        <v>98.848683929396898</v>
      </c>
    </row>
    <row r="584" spans="1:18" ht="15" hidden="1" customHeight="1" x14ac:dyDescent="0.2">
      <c r="A584" s="47">
        <v>32</v>
      </c>
      <c r="B584" s="52" t="s">
        <v>164</v>
      </c>
      <c r="C584" s="49">
        <f>'P.N.C. x Comp. x Ramos'!C564</f>
        <v>3337825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6.4488654175253513E-2</v>
      </c>
      <c r="Q584" s="50">
        <f t="shared" si="34"/>
        <v>98.913172583572148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11929523.120000001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0.23048508863148048</v>
      </c>
      <c r="Q585" s="50">
        <f t="shared" ref="Q585:Q590" si="35">(Q584+P585)</f>
        <v>99.143657672203631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99.143657672203631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99.143657672203631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99.143657672203631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20958551.799999997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0.40493099519727271</v>
      </c>
      <c r="Q589" s="50">
        <f t="shared" si="35"/>
        <v>99.548588667400907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23364296.41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0.45141133259910488</v>
      </c>
      <c r="Q590" s="50">
        <f t="shared" si="35"/>
        <v>100.00000000000001</v>
      </c>
    </row>
    <row r="591" spans="1:18" ht="18.75" hidden="1" customHeight="1" x14ac:dyDescent="0.2">
      <c r="A591" s="54"/>
      <c r="B591" s="55" t="s">
        <v>21</v>
      </c>
      <c r="C591" s="56">
        <f>SUM(C553:O590)</f>
        <v>5175832931.6799994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100.00000000000001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7" t="s">
        <v>42</v>
      </c>
      <c r="B615" s="187"/>
      <c r="C615" s="187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</row>
    <row r="616" spans="1:17" hidden="1" x14ac:dyDescent="0.2">
      <c r="A616" s="188" t="s">
        <v>95</v>
      </c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</row>
    <row r="617" spans="1:17" hidden="1" x14ac:dyDescent="0.2">
      <c r="A617" s="190" t="s">
        <v>156</v>
      </c>
      <c r="B617" s="190"/>
      <c r="C617" s="190"/>
      <c r="D617" s="190"/>
      <c r="E617" s="190"/>
      <c r="F617" s="190"/>
      <c r="G617" s="190"/>
      <c r="H617" s="190"/>
      <c r="I617" s="190"/>
      <c r="J617" s="190"/>
      <c r="K617" s="190"/>
      <c r="L617" s="190"/>
      <c r="M617" s="190"/>
      <c r="N617" s="190"/>
      <c r="O617" s="190"/>
      <c r="P617" s="190"/>
      <c r="Q617" s="190"/>
    </row>
    <row r="618" spans="1:17" hidden="1" x14ac:dyDescent="0.2">
      <c r="A618" s="188" t="s">
        <v>114</v>
      </c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1028528544.2800001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21.281513116787128</v>
      </c>
      <c r="Q621" s="50">
        <f>(P621)</f>
        <v>21.281513116787128</v>
      </c>
    </row>
    <row r="622" spans="1:17" ht="15" hidden="1" customHeight="1" x14ac:dyDescent="0.2">
      <c r="A622" s="47">
        <v>2</v>
      </c>
      <c r="B622" s="52" t="s">
        <v>163</v>
      </c>
      <c r="C622" s="49">
        <f>'P.N.C. x Comp. x Ramos'!C600</f>
        <v>713953499.25999999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14.772570818551282</v>
      </c>
      <c r="Q622" s="50">
        <f t="shared" ref="Q622:Q640" si="36">(Q621+P622)</f>
        <v>36.054083935338411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569844665.17999995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11.790782846040214</v>
      </c>
      <c r="Q623" s="50">
        <f t="shared" si="36"/>
        <v>47.844866781378627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333945359.45999998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6.9097377872124994</v>
      </c>
      <c r="Q624" s="50">
        <f t="shared" si="36"/>
        <v>54.754604568591127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497313229.99000001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10.290018771032525</v>
      </c>
      <c r="Q625" s="50">
        <f t="shared" si="36"/>
        <v>65.044623339623655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0</v>
      </c>
      <c r="Q626" s="50">
        <f t="shared" si="36"/>
        <v>65.044623339623655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80862016.179999977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1.6731339811178296</v>
      </c>
      <c r="Q627" s="50">
        <f t="shared" si="36"/>
        <v>66.717757320741484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116738282.47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2.4154577949566143</v>
      </c>
      <c r="Q628" s="50">
        <f t="shared" si="36"/>
        <v>69.133215115698093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68380086.439999998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1.4148675937026152</v>
      </c>
      <c r="Q629" s="50">
        <f t="shared" si="36"/>
        <v>70.548082709400703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160424331.25999999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3.319375557390527</v>
      </c>
      <c r="Q630" s="50">
        <f t="shared" si="36"/>
        <v>73.867458266791232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9410771.4000000004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0.19472036639331561</v>
      </c>
      <c r="Q631" s="50">
        <f t="shared" si="36"/>
        <v>74.062178633184544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22254437.100000001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0.4604715130992339</v>
      </c>
      <c r="Q632" s="50">
        <f t="shared" si="36"/>
        <v>74.52265014628378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</v>
      </c>
      <c r="Q633" s="50">
        <f t="shared" si="36"/>
        <v>74.52265014628378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26878790.719999999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0.55615504348640865</v>
      </c>
      <c r="Q634" s="50">
        <f t="shared" si="36"/>
        <v>75.078805189770193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25398689.25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0.52552993441855</v>
      </c>
      <c r="Q635" s="50">
        <f t="shared" si="36"/>
        <v>75.604335124188736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40470841.609999999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0.83739119479036994</v>
      </c>
      <c r="Q636" s="50">
        <f t="shared" si="36"/>
        <v>76.441726318979107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135247007.28999999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2.7984259412685577</v>
      </c>
      <c r="Q637" s="50">
        <f t="shared" si="36"/>
        <v>79.240152260247669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6"/>
        <v>79.240152260247669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26776819.530000001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0.55404513488971685</v>
      </c>
      <c r="Q639" s="50">
        <f t="shared" si="36"/>
        <v>79.794197395137388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8575356.2700000014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0.17743460592907573</v>
      </c>
      <c r="Q640" s="50">
        <f t="shared" si="36"/>
        <v>79.971632001066467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52888537.489999995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1.0943285051063303</v>
      </c>
      <c r="Q641" s="50">
        <f>(Q640+P641)</f>
        <v>81.0659605061728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42952656.640000001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0.88874298216478631</v>
      </c>
      <c r="Q642" s="50">
        <f t="shared" ref="Q642:Q652" si="37">(Q641+P642)</f>
        <v>81.954703488337586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7"/>
        <v>81.954703488337586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4368278.4000000004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9.0385020993710083E-2</v>
      </c>
      <c r="Q644" s="50">
        <f t="shared" si="37"/>
        <v>82.045088509331293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7"/>
        <v>82.045088509331293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32443048.690000005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0.67128634405389753</v>
      </c>
      <c r="Q646" s="50">
        <f t="shared" si="37"/>
        <v>82.71637485338519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726034668.24000013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15.022544975849925</v>
      </c>
      <c r="Q647" s="50">
        <f t="shared" si="37"/>
        <v>97.738919829235115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17603560.739999998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0.36423919479329669</v>
      </c>
      <c r="Q648" s="50">
        <f t="shared" si="37"/>
        <v>98.103159024028415</v>
      </c>
    </row>
    <row r="649" spans="1:17" ht="15" hidden="1" customHeight="1" x14ac:dyDescent="0.2">
      <c r="A649" s="47">
        <v>29</v>
      </c>
      <c r="B649" s="52" t="s">
        <v>166</v>
      </c>
      <c r="C649" s="49">
        <f>'P.N.C. x Comp. x Ramos'!C627</f>
        <v>14154830.399999999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0.29288074745107945</v>
      </c>
      <c r="Q649" s="50">
        <f t="shared" si="37"/>
        <v>98.396039771479494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98.396039771479494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25680647.539999999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0.5313639961763813</v>
      </c>
      <c r="Q651" s="50">
        <f t="shared" si="37"/>
        <v>98.927403767655875</v>
      </c>
    </row>
    <row r="652" spans="1:17" ht="15" hidden="1" customHeight="1" x14ac:dyDescent="0.2">
      <c r="A652" s="47">
        <v>32</v>
      </c>
      <c r="B652" s="52" t="s">
        <v>164</v>
      </c>
      <c r="C652" s="49">
        <f>'P.N.C. x Comp. x Ramos'!C630</f>
        <v>3288833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6.8049975878324634E-2</v>
      </c>
      <c r="Q652" s="50">
        <f t="shared" si="37"/>
        <v>98.995453743534199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11590647.33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0.23982466462136195</v>
      </c>
      <c r="Q653" s="50">
        <f t="shared" ref="Q653:Q658" si="39">(Q652+P653)</f>
        <v>99.235278408155565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99.235278408155565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0</v>
      </c>
      <c r="Q655" s="50">
        <f t="shared" si="39"/>
        <v>99.235278408155565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0</v>
      </c>
      <c r="Q656" s="50">
        <f t="shared" si="39"/>
        <v>99.235278408155565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13283785.4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0.2748577614134986</v>
      </c>
      <c r="Q657" s="50">
        <f t="shared" si="39"/>
        <v>99.510136169569066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23674958.150000002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0.48986383043099041</v>
      </c>
      <c r="Q658" s="50">
        <f t="shared" si="39"/>
        <v>100.00000000000006</v>
      </c>
    </row>
    <row r="659" spans="1:17" ht="18.75" hidden="1" customHeight="1" x14ac:dyDescent="0.2">
      <c r="A659" s="54"/>
      <c r="B659" s="55" t="s">
        <v>21</v>
      </c>
      <c r="C659" s="56">
        <f>SUM(C621:C658)</f>
        <v>4832967179.7099981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100.00000000000006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83" spans="1:17" ht="20.25" x14ac:dyDescent="0.3">
      <c r="A683" s="187" t="s">
        <v>42</v>
      </c>
      <c r="B683" s="187"/>
      <c r="C683" s="187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</row>
    <row r="684" spans="1:17" x14ac:dyDescent="0.2">
      <c r="A684" s="188" t="s">
        <v>95</v>
      </c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</row>
    <row r="685" spans="1:17" x14ac:dyDescent="0.2">
      <c r="A685" s="190" t="s">
        <v>157</v>
      </c>
      <c r="B685" s="190"/>
      <c r="C685" s="190"/>
      <c r="D685" s="190"/>
      <c r="E685" s="190"/>
      <c r="F685" s="190"/>
      <c r="G685" s="190"/>
      <c r="H685" s="190"/>
      <c r="I685" s="190"/>
      <c r="J685" s="190"/>
      <c r="K685" s="190"/>
      <c r="L685" s="190"/>
      <c r="M685" s="190"/>
      <c r="N685" s="190"/>
      <c r="O685" s="190"/>
      <c r="P685" s="190"/>
      <c r="Q685" s="190"/>
    </row>
    <row r="686" spans="1:17" x14ac:dyDescent="0.2">
      <c r="A686" s="188" t="s">
        <v>114</v>
      </c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</row>
    <row r="688" spans="1:17" ht="2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customHeight="1" x14ac:dyDescent="0.2">
      <c r="A689" s="47">
        <v>1</v>
      </c>
      <c r="B689" s="103" t="s">
        <v>91</v>
      </c>
      <c r="C689" s="49">
        <v>1071076785.5700001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19.49223128410059</v>
      </c>
      <c r="Q689" s="50">
        <f>(P689)</f>
        <v>19.49223128410059</v>
      </c>
    </row>
    <row r="690" spans="1:17" ht="15" customHeight="1" x14ac:dyDescent="0.2">
      <c r="A690" s="47">
        <v>2</v>
      </c>
      <c r="B690" s="52" t="s">
        <v>117</v>
      </c>
      <c r="C690" s="49">
        <v>932474838.86999977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16.969852648039282</v>
      </c>
      <c r="Q690" s="50">
        <f t="shared" ref="Q690:Q708" si="40">(Q689+P690)</f>
        <v>36.462083932139876</v>
      </c>
    </row>
    <row r="691" spans="1:17" ht="15" customHeight="1" x14ac:dyDescent="0.2">
      <c r="A691" s="47">
        <v>3</v>
      </c>
      <c r="B691" s="52" t="s">
        <v>163</v>
      </c>
      <c r="C691" s="49">
        <v>727208749.56999993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13.234271650184718</v>
      </c>
      <c r="Q691" s="50">
        <f t="shared" si="40"/>
        <v>49.696355582324593</v>
      </c>
    </row>
    <row r="692" spans="1:17" ht="15" customHeight="1" x14ac:dyDescent="0.2">
      <c r="A692" s="47">
        <v>4</v>
      </c>
      <c r="B692" s="52" t="s">
        <v>100</v>
      </c>
      <c r="C692" s="49">
        <v>683632592.91999996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12.441241182773391</v>
      </c>
      <c r="Q692" s="50">
        <f t="shared" si="40"/>
        <v>62.137596765097982</v>
      </c>
    </row>
    <row r="693" spans="1:17" ht="15" customHeight="1" x14ac:dyDescent="0.2">
      <c r="A693" s="47">
        <v>5</v>
      </c>
      <c r="B693" s="52" t="s">
        <v>92</v>
      </c>
      <c r="C693" s="49">
        <v>629063099.86000001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11.448146015263456</v>
      </c>
      <c r="Q693" s="50">
        <f t="shared" si="40"/>
        <v>73.585742780361443</v>
      </c>
    </row>
    <row r="694" spans="1:17" ht="15" customHeight="1" x14ac:dyDescent="0.2">
      <c r="A694" s="47">
        <v>6</v>
      </c>
      <c r="B694" s="52" t="s">
        <v>97</v>
      </c>
      <c r="C694" s="49">
        <v>368626486.64999998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6.7085318550745692</v>
      </c>
      <c r="Q694" s="50">
        <f t="shared" si="40"/>
        <v>80.294274635436011</v>
      </c>
    </row>
    <row r="695" spans="1:17" ht="15" customHeight="1" x14ac:dyDescent="0.2">
      <c r="A695" s="47">
        <v>7</v>
      </c>
      <c r="B695" s="52" t="s">
        <v>96</v>
      </c>
      <c r="C695" s="49">
        <v>226662343.06999999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4.124965524451512</v>
      </c>
      <c r="Q695" s="50">
        <f t="shared" si="40"/>
        <v>84.419240159887522</v>
      </c>
    </row>
    <row r="696" spans="1:17" ht="15" customHeight="1" x14ac:dyDescent="0.2">
      <c r="A696" s="47">
        <v>8</v>
      </c>
      <c r="B696" s="52" t="s">
        <v>79</v>
      </c>
      <c r="C696" s="49">
        <v>120449768.25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2.1920321423042122</v>
      </c>
      <c r="Q696" s="50">
        <f t="shared" si="40"/>
        <v>86.611272302191736</v>
      </c>
    </row>
    <row r="697" spans="1:17" ht="15" customHeight="1" x14ac:dyDescent="0.2">
      <c r="A697" s="47">
        <v>9</v>
      </c>
      <c r="B697" s="52" t="s">
        <v>90</v>
      </c>
      <c r="C697" s="49">
        <v>110443221.56999999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2.0099257565907842</v>
      </c>
      <c r="Q697" s="50">
        <f t="shared" si="40"/>
        <v>88.621198058782525</v>
      </c>
    </row>
    <row r="698" spans="1:17" ht="15" customHeight="1" x14ac:dyDescent="0.2">
      <c r="A698" s="47">
        <v>10</v>
      </c>
      <c r="B698" s="52" t="s">
        <v>94</v>
      </c>
      <c r="C698" s="49">
        <v>97769676.520000011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1.7792834024363133</v>
      </c>
      <c r="Q698" s="50">
        <f t="shared" si="40"/>
        <v>90.400481461218845</v>
      </c>
    </row>
    <row r="699" spans="1:17" ht="15" customHeight="1" x14ac:dyDescent="0.2">
      <c r="A699" s="47">
        <v>11</v>
      </c>
      <c r="B699" s="52" t="s">
        <v>78</v>
      </c>
      <c r="C699" s="49">
        <v>81675855.75999999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1.4863963930966102</v>
      </c>
      <c r="Q699" s="50">
        <f t="shared" si="40"/>
        <v>91.886877854315458</v>
      </c>
    </row>
    <row r="700" spans="1:17" ht="15" customHeight="1" x14ac:dyDescent="0.2">
      <c r="A700" s="47">
        <v>12</v>
      </c>
      <c r="B700" s="52" t="s">
        <v>102</v>
      </c>
      <c r="C700" s="49">
        <v>65146021.120000005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1.1855744872989329</v>
      </c>
      <c r="Q700" s="50">
        <f t="shared" si="40"/>
        <v>93.072452341614394</v>
      </c>
    </row>
    <row r="701" spans="1:17" ht="15" customHeight="1" x14ac:dyDescent="0.2">
      <c r="A701" s="47">
        <v>13</v>
      </c>
      <c r="B701" s="52" t="s">
        <v>108</v>
      </c>
      <c r="C701" s="49">
        <v>53475329.549999997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0.97318278728950758</v>
      </c>
      <c r="Q701" s="50">
        <f t="shared" si="40"/>
        <v>94.045635128903896</v>
      </c>
    </row>
    <row r="702" spans="1:17" ht="15" customHeight="1" x14ac:dyDescent="0.2">
      <c r="A702" s="47">
        <v>14</v>
      </c>
      <c r="B702" s="51" t="s">
        <v>116</v>
      </c>
      <c r="C702" s="49">
        <v>48112581.469999999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0.8755876126932276</v>
      </c>
      <c r="Q702" s="50">
        <f t="shared" si="40"/>
        <v>94.92122274159712</v>
      </c>
    </row>
    <row r="703" spans="1:17" ht="15" customHeight="1" x14ac:dyDescent="0.2">
      <c r="A703" s="47">
        <v>15</v>
      </c>
      <c r="B703" s="52" t="s">
        <v>81</v>
      </c>
      <c r="C703" s="49">
        <v>35645028.5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0.64869405164131311</v>
      </c>
      <c r="Q703" s="50">
        <f t="shared" si="40"/>
        <v>95.569916793238434</v>
      </c>
    </row>
    <row r="704" spans="1:17" ht="15" customHeight="1" x14ac:dyDescent="0.2">
      <c r="A704" s="47">
        <v>16</v>
      </c>
      <c r="B704" s="52" t="s">
        <v>115</v>
      </c>
      <c r="C704" s="49">
        <v>35083250.479999997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0.63847040825393764</v>
      </c>
      <c r="Q704" s="50">
        <f t="shared" si="40"/>
        <v>96.208387201492371</v>
      </c>
    </row>
    <row r="705" spans="1:17" ht="15" customHeight="1" x14ac:dyDescent="0.2">
      <c r="A705" s="47">
        <v>17</v>
      </c>
      <c r="B705" s="52" t="s">
        <v>80</v>
      </c>
      <c r="C705" s="49">
        <v>29095164.789999999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0.52949488680579326</v>
      </c>
      <c r="Q705" s="50">
        <f t="shared" si="40"/>
        <v>96.737882088298164</v>
      </c>
    </row>
    <row r="706" spans="1:17" ht="15" customHeight="1" x14ac:dyDescent="0.2">
      <c r="A706" s="47">
        <v>18</v>
      </c>
      <c r="B706" s="52" t="s">
        <v>101</v>
      </c>
      <c r="C706" s="49">
        <v>27606837.440000001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0.50240922747352257</v>
      </c>
      <c r="Q706" s="50">
        <f t="shared" si="40"/>
        <v>97.240291315771685</v>
      </c>
    </row>
    <row r="707" spans="1:17" ht="15" customHeight="1" x14ac:dyDescent="0.2">
      <c r="A707" s="47">
        <v>19</v>
      </c>
      <c r="B707" s="52" t="s">
        <v>83</v>
      </c>
      <c r="C707" s="49">
        <v>24014818.240000002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0.43703905983790442</v>
      </c>
      <c r="Q707" s="50">
        <f t="shared" si="40"/>
        <v>97.677330375609586</v>
      </c>
    </row>
    <row r="708" spans="1:17" ht="15" customHeight="1" x14ac:dyDescent="0.2">
      <c r="A708" s="47">
        <v>20</v>
      </c>
      <c r="B708" s="51" t="s">
        <v>110</v>
      </c>
      <c r="C708" s="49">
        <v>23158776.649999999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0.4214601948247772</v>
      </c>
      <c r="Q708" s="50">
        <f t="shared" si="40"/>
        <v>98.09879057043436</v>
      </c>
    </row>
    <row r="709" spans="1:17" ht="15" customHeight="1" x14ac:dyDescent="0.2">
      <c r="A709" s="47">
        <v>21</v>
      </c>
      <c r="B709" s="52" t="s">
        <v>111</v>
      </c>
      <c r="C709" s="49">
        <v>21591730.060000002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0.39294194573492719</v>
      </c>
      <c r="Q709" s="50">
        <f>(Q708+P709)</f>
        <v>98.491732516169293</v>
      </c>
    </row>
    <row r="710" spans="1:17" ht="15" customHeight="1" x14ac:dyDescent="0.2">
      <c r="A710" s="47">
        <v>22</v>
      </c>
      <c r="B710" s="52" t="s">
        <v>120</v>
      </c>
      <c r="C710" s="49">
        <v>18297899.500000004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0.33299843099243304</v>
      </c>
      <c r="Q710" s="50">
        <f t="shared" ref="Q710:Q720" si="41">(Q709+P710)</f>
        <v>98.824730947161726</v>
      </c>
    </row>
    <row r="711" spans="1:17" ht="15" customHeight="1" x14ac:dyDescent="0.2">
      <c r="A711" s="47">
        <v>23</v>
      </c>
      <c r="B711" s="52" t="s">
        <v>166</v>
      </c>
      <c r="C711" s="49">
        <v>18294351.880000003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0.33293386883360393</v>
      </c>
      <c r="Q711" s="50">
        <f t="shared" si="41"/>
        <v>99.157664815995332</v>
      </c>
    </row>
    <row r="712" spans="1:17" ht="15" customHeight="1" x14ac:dyDescent="0.2">
      <c r="A712" s="47">
        <v>24</v>
      </c>
      <c r="B712" s="52" t="s">
        <v>119</v>
      </c>
      <c r="C712" s="49">
        <v>12941615.65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0.2355208971366968</v>
      </c>
      <c r="Q712" s="50">
        <f t="shared" si="41"/>
        <v>99.393185713132027</v>
      </c>
    </row>
    <row r="713" spans="1:17" ht="15" customHeight="1" x14ac:dyDescent="0.2">
      <c r="A713" s="47">
        <v>25</v>
      </c>
      <c r="B713" s="52" t="s">
        <v>104</v>
      </c>
      <c r="C713" s="49">
        <v>9846887.1600000001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0.17920078610331938</v>
      </c>
      <c r="Q713" s="50">
        <f t="shared" si="41"/>
        <v>99.57238649923535</v>
      </c>
    </row>
    <row r="714" spans="1:17" ht="15" customHeight="1" x14ac:dyDescent="0.2">
      <c r="A714" s="47">
        <v>26</v>
      </c>
      <c r="B714" s="52" t="s">
        <v>99</v>
      </c>
      <c r="C714" s="49">
        <v>8839489.9099999983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0.16086744114008508</v>
      </c>
      <c r="Q714" s="50">
        <f t="shared" si="41"/>
        <v>99.733253940375434</v>
      </c>
    </row>
    <row r="715" spans="1:17" ht="15" customHeight="1" x14ac:dyDescent="0.2">
      <c r="A715" s="47">
        <v>27</v>
      </c>
      <c r="B715" s="52" t="s">
        <v>93</v>
      </c>
      <c r="C715" s="49">
        <v>6039970.1399999997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0.10991975225687219</v>
      </c>
      <c r="Q715" s="50">
        <f t="shared" si="41"/>
        <v>99.843173692632305</v>
      </c>
    </row>
    <row r="716" spans="1:17" ht="15" customHeight="1" x14ac:dyDescent="0.2">
      <c r="A716" s="47">
        <v>28</v>
      </c>
      <c r="B716" s="52" t="s">
        <v>82</v>
      </c>
      <c r="C716" s="49">
        <v>4785688.03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8.7093417755916058E-2</v>
      </c>
      <c r="Q716" s="50">
        <f t="shared" si="41"/>
        <v>99.930267110388215</v>
      </c>
    </row>
    <row r="717" spans="1:17" ht="15" customHeight="1" x14ac:dyDescent="0.2">
      <c r="A717" s="47">
        <v>29</v>
      </c>
      <c r="B717" s="52" t="s">
        <v>164</v>
      </c>
      <c r="C717" s="49">
        <v>3831746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6.9732889611812052E-2</v>
      </c>
      <c r="Q717" s="50">
        <f t="shared" si="41"/>
        <v>100.00000000000003</v>
      </c>
    </row>
    <row r="718" spans="1:17" ht="15" customHeight="1" x14ac:dyDescent="0.2">
      <c r="A718" s="47">
        <v>30</v>
      </c>
      <c r="B718" s="52" t="s">
        <v>89</v>
      </c>
      <c r="C718" s="49"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1"/>
        <v>100.00000000000003</v>
      </c>
    </row>
    <row r="719" spans="1:17" ht="15" customHeight="1" x14ac:dyDescent="0.2">
      <c r="A719" s="47">
        <v>31</v>
      </c>
      <c r="B719" s="52" t="s">
        <v>85</v>
      </c>
      <c r="C719" s="49"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2">(C719/$C$727*100)</f>
        <v>0</v>
      </c>
      <c r="Q719" s="50">
        <f t="shared" si="41"/>
        <v>100.00000000000003</v>
      </c>
    </row>
    <row r="720" spans="1:17" ht="15" customHeight="1" x14ac:dyDescent="0.2">
      <c r="A720" s="47">
        <v>32</v>
      </c>
      <c r="B720" s="52" t="s">
        <v>84</v>
      </c>
      <c r="C720" s="49"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2"/>
        <v>0</v>
      </c>
      <c r="Q720" s="50">
        <f t="shared" si="41"/>
        <v>100.00000000000003</v>
      </c>
    </row>
    <row r="721" spans="1:17" ht="15" customHeight="1" x14ac:dyDescent="0.2">
      <c r="A721" s="47">
        <v>33</v>
      </c>
      <c r="B721" s="52" t="s">
        <v>107</v>
      </c>
      <c r="C721" s="49"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2"/>
        <v>0</v>
      </c>
      <c r="Q721" s="50">
        <f t="shared" ref="Q721:Q726" si="43">(Q720+P721)</f>
        <v>100.00000000000003</v>
      </c>
    </row>
    <row r="722" spans="1:17" ht="15" customHeight="1" x14ac:dyDescent="0.2">
      <c r="A722" s="47">
        <v>34</v>
      </c>
      <c r="B722" s="52" t="s">
        <v>105</v>
      </c>
      <c r="C722" s="49"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2"/>
        <v>0</v>
      </c>
      <c r="Q722" s="50">
        <f t="shared" si="43"/>
        <v>100.00000000000003</v>
      </c>
    </row>
    <row r="723" spans="1:17" ht="15" customHeight="1" x14ac:dyDescent="0.2">
      <c r="A723" s="47">
        <v>35</v>
      </c>
      <c r="B723" s="52" t="s">
        <v>103</v>
      </c>
      <c r="C723" s="49"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2"/>
        <v>0</v>
      </c>
      <c r="Q723" s="50">
        <f t="shared" si="43"/>
        <v>100.00000000000003</v>
      </c>
    </row>
    <row r="724" spans="1:17" ht="15" customHeight="1" x14ac:dyDescent="0.2">
      <c r="A724" s="47">
        <v>36</v>
      </c>
      <c r="B724" s="52" t="s">
        <v>121</v>
      </c>
      <c r="C724" s="49"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2"/>
        <v>0</v>
      </c>
      <c r="Q724" s="50">
        <f t="shared" si="43"/>
        <v>100.00000000000003</v>
      </c>
    </row>
    <row r="725" spans="1:17" ht="15" customHeight="1" x14ac:dyDescent="0.2">
      <c r="A725" s="47">
        <v>37</v>
      </c>
      <c r="B725" s="52" t="s">
        <v>88</v>
      </c>
      <c r="C725" s="49"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2"/>
        <v>0</v>
      </c>
      <c r="Q725" s="50">
        <f t="shared" si="43"/>
        <v>100.00000000000003</v>
      </c>
    </row>
    <row r="726" spans="1:17" x14ac:dyDescent="0.2">
      <c r="A726" s="47">
        <v>38</v>
      </c>
      <c r="B726" s="52" t="s">
        <v>106</v>
      </c>
      <c r="C726" s="49"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2"/>
        <v>0</v>
      </c>
      <c r="Q726" s="50">
        <f t="shared" si="43"/>
        <v>100.00000000000003</v>
      </c>
    </row>
    <row r="727" spans="1:17" x14ac:dyDescent="0.2">
      <c r="A727" s="54"/>
      <c r="B727" s="55" t="s">
        <v>21</v>
      </c>
      <c r="C727" s="56">
        <f>SUM(C689:C726)</f>
        <v>5494890605.1799984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100.00000000000003</v>
      </c>
      <c r="Q727" s="53"/>
    </row>
    <row r="728" spans="1:17" x14ac:dyDescent="0.2">
      <c r="A728" s="81" t="s">
        <v>98</v>
      </c>
    </row>
    <row r="752" spans="1:17" ht="20.25" hidden="1" x14ac:dyDescent="0.3">
      <c r="A752" s="187" t="s">
        <v>42</v>
      </c>
      <c r="B752" s="187"/>
      <c r="C752" s="187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</row>
    <row r="753" spans="1:17" hidden="1" x14ac:dyDescent="0.2">
      <c r="A753" s="188" t="s">
        <v>95</v>
      </c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</row>
    <row r="754" spans="1:17" hidden="1" x14ac:dyDescent="0.2">
      <c r="A754" s="190" t="s">
        <v>158</v>
      </c>
      <c r="B754" s="190"/>
      <c r="C754" s="190"/>
      <c r="D754" s="190"/>
      <c r="E754" s="190"/>
      <c r="F754" s="190"/>
      <c r="G754" s="190"/>
      <c r="H754" s="190"/>
      <c r="I754" s="190"/>
      <c r="J754" s="190"/>
      <c r="K754" s="190"/>
      <c r="L754" s="190"/>
      <c r="M754" s="190"/>
      <c r="N754" s="190"/>
      <c r="O754" s="190"/>
      <c r="P754" s="190"/>
      <c r="Q754" s="190"/>
    </row>
    <row r="755" spans="1:17" hidden="1" x14ac:dyDescent="0.2">
      <c r="A755" s="188" t="s">
        <v>114</v>
      </c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163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166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164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7" t="s">
        <v>42</v>
      </c>
      <c r="B820" s="187"/>
      <c r="C820" s="187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</row>
    <row r="821" spans="1:17" hidden="1" x14ac:dyDescent="0.2">
      <c r="A821" s="188" t="s">
        <v>95</v>
      </c>
      <c r="B821" s="188"/>
      <c r="C821" s="188"/>
      <c r="D821" s="188"/>
      <c r="E821" s="188"/>
      <c r="F821" s="188"/>
      <c r="G821" s="188"/>
      <c r="H821" s="188"/>
      <c r="I821" s="188"/>
      <c r="J821" s="188"/>
      <c r="K821" s="188"/>
      <c r="L821" s="188"/>
      <c r="M821" s="188"/>
      <c r="N821" s="188"/>
      <c r="O821" s="188"/>
      <c r="P821" s="188"/>
      <c r="Q821" s="188"/>
    </row>
    <row r="822" spans="1:17" hidden="1" x14ac:dyDescent="0.2">
      <c r="A822" s="190" t="s">
        <v>159</v>
      </c>
      <c r="B822" s="190"/>
      <c r="C822" s="190"/>
      <c r="D822" s="190"/>
      <c r="E822" s="190"/>
      <c r="F822" s="190"/>
      <c r="G822" s="190"/>
      <c r="H822" s="190"/>
      <c r="I822" s="190"/>
      <c r="J822" s="190"/>
      <c r="K822" s="190"/>
      <c r="L822" s="190"/>
      <c r="M822" s="190"/>
      <c r="N822" s="190"/>
      <c r="O822" s="190"/>
      <c r="P822" s="190"/>
      <c r="Q822" s="190"/>
    </row>
    <row r="823" spans="1:17" hidden="1" x14ac:dyDescent="0.2">
      <c r="A823" s="188" t="s">
        <v>114</v>
      </c>
      <c r="B823" s="188"/>
      <c r="C823" s="188"/>
      <c r="D823" s="188"/>
      <c r="E823" s="188"/>
      <c r="F823" s="188"/>
      <c r="G823" s="188"/>
      <c r="H823" s="188"/>
      <c r="I823" s="188"/>
      <c r="J823" s="188"/>
      <c r="K823" s="188"/>
      <c r="L823" s="188"/>
      <c r="M823" s="188"/>
      <c r="N823" s="188"/>
      <c r="O823" s="188"/>
      <c r="P823" s="188"/>
      <c r="Q823" s="188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163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100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99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108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101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102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116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107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105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115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117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120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166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103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110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164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119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121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106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104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111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4566929133858268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80" zoomScaleNormal="80" workbookViewId="0">
      <selection activeCell="H5" sqref="H5"/>
    </sheetView>
  </sheetViews>
  <sheetFormatPr baseColWidth="10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2.7109375" style="30" customWidth="1"/>
    <col min="6" max="6" width="0.42578125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2.855468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20" width="12.7109375" style="30" customWidth="1"/>
    <col min="21" max="21" width="12.42578125" style="30" hidden="1" customWidth="1"/>
    <col min="22" max="22" width="12" style="30" customWidth="1"/>
    <col min="23" max="23" width="12.85546875" style="30" customWidth="1"/>
    <col min="24" max="24" width="11.42578125" style="30" hidden="1" customWidth="1"/>
    <col min="25" max="25" width="16.42578125" style="30" bestFit="1" customWidth="1"/>
    <col min="26" max="26" width="13" style="30" customWidth="1"/>
    <col min="27" max="27" width="13.85546875" style="30" hidden="1" customWidth="1"/>
    <col min="28" max="28" width="12.42578125" style="30" customWidth="1"/>
    <col min="29" max="29" width="13.42578125" style="30" bestFit="1" customWidth="1"/>
    <col min="30" max="30" width="14.7109375" style="30" hidden="1" customWidth="1"/>
    <col min="31" max="31" width="13.140625" style="30" bestFit="1" customWidth="1"/>
    <col min="32" max="32" width="13" style="30" customWidth="1"/>
    <col min="33" max="33" width="13.140625" style="30" hidden="1" customWidth="1"/>
    <col min="34" max="34" width="14.28515625" style="30" customWidth="1"/>
    <col min="35" max="35" width="12.85546875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">
      <c r="A2" s="193" t="s">
        <v>56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</row>
    <row r="3" spans="1:36" x14ac:dyDescent="0.2">
      <c r="A3" s="200" t="s">
        <v>170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</row>
    <row r="4" spans="1:36" x14ac:dyDescent="0.2">
      <c r="A4" s="193" t="s">
        <v>114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9.25" customHeight="1" thickTop="1" thickBot="1" x14ac:dyDescent="0.25">
      <c r="A7" s="191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8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7499845019.0299997</v>
      </c>
      <c r="C9" s="76">
        <f>(E9+H9+K9+N9+Q9+T9+W9+Z9+AC9+AF9+AI9)</f>
        <v>3117320692.5499997</v>
      </c>
      <c r="D9" s="103">
        <f t="shared" ref="D9:E28" si="0">D68+D127+D186+D245+D303+D363+D420+D478+D536+D595+D654+D713</f>
        <v>48992292.200000003</v>
      </c>
      <c r="E9" s="103">
        <f t="shared" si="0"/>
        <v>49272.090000000004</v>
      </c>
      <c r="F9" s="103">
        <f>SUM(D9:E9)</f>
        <v>49041564.290000007</v>
      </c>
      <c r="G9" s="103">
        <f t="shared" ref="G9:H28" si="1">G68+G127+G186+G245+G303+G363+G420+G478+G536+G595+G654+G713</f>
        <v>744664442.93000007</v>
      </c>
      <c r="H9" s="103">
        <f t="shared" si="1"/>
        <v>1248442541.0799999</v>
      </c>
      <c r="I9" s="103">
        <f>SUM(G9:H9)</f>
        <v>1993106984.01</v>
      </c>
      <c r="J9" s="103">
        <f t="shared" ref="J9:K28" si="2">J68+J127+J186+J245+J303+J363+J420+J478+J536+J595+J654+J713</f>
        <v>18738.41</v>
      </c>
      <c r="K9" s="103">
        <f t="shared" si="2"/>
        <v>1538391089.4100001</v>
      </c>
      <c r="L9" s="103">
        <f>SUM(J9:K9)</f>
        <v>1538409827.8200002</v>
      </c>
      <c r="M9" s="103">
        <f t="shared" ref="M9:N28" si="3">M68+M127+M186+M245+M303+M363+M420+M478+M536+M595+M654+M713</f>
        <v>257614572.41</v>
      </c>
      <c r="N9" s="103">
        <f t="shared" si="3"/>
        <v>40395.149999999994</v>
      </c>
      <c r="O9" s="103">
        <f>SUM(M9:N9)</f>
        <v>257654967.56</v>
      </c>
      <c r="P9" s="103">
        <f t="shared" ref="P9:Q28" si="4">P68+P127+P186+P245+P303+P363+P420+P478+P536+P595+P654+P713</f>
        <v>3681143437.75</v>
      </c>
      <c r="Q9" s="103">
        <f t="shared" si="4"/>
        <v>251334266.13000003</v>
      </c>
      <c r="R9" s="103">
        <f>SUM(P9:Q9)</f>
        <v>3932477703.8800001</v>
      </c>
      <c r="S9" s="103">
        <f t="shared" ref="S9:T28" si="5">S68+S127+S186+S245+S303+S363+S420+S478+S536+S595+S654+S713</f>
        <v>35646521.579999998</v>
      </c>
      <c r="T9" s="103">
        <f t="shared" si="5"/>
        <v>0</v>
      </c>
      <c r="U9" s="103">
        <f>SUM(S9:T9)</f>
        <v>35646521.579999998</v>
      </c>
      <c r="V9" s="103">
        <f t="shared" ref="V9:W28" si="6">V68+V127+V186+V245+V303+V363+V420+V478+V536+V595+V654+V713</f>
        <v>235993961.62</v>
      </c>
      <c r="W9" s="103">
        <f t="shared" si="6"/>
        <v>295295.46000000002</v>
      </c>
      <c r="X9" s="103">
        <f>SUM(V9:W9)</f>
        <v>236289257.08000001</v>
      </c>
      <c r="Y9" s="103">
        <f t="shared" ref="Y9:Z28" si="7">Y68+Y127+Y186+Y245+Y303+Y363+Y420+Y478+Y536+Y595+Y654+Y713</f>
        <v>1787154982.3800001</v>
      </c>
      <c r="Z9" s="103">
        <f t="shared" si="7"/>
        <v>15724221.74</v>
      </c>
      <c r="AA9" s="103">
        <f>SUM(Y9:Z9)</f>
        <v>1802879204.1200001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109130396.17</v>
      </c>
      <c r="AF9" s="103">
        <f t="shared" si="9"/>
        <v>26954638.079999998</v>
      </c>
      <c r="AG9" s="103">
        <f>SUM(AE9:AF9)</f>
        <v>136085034.25</v>
      </c>
      <c r="AH9" s="103">
        <f t="shared" ref="AH9:AI28" si="10">AH68+AH127+AH186+AH245+AH303+AH363+AH420+AH478+AH536+AH595+AH654+AH713</f>
        <v>599485673.57999992</v>
      </c>
      <c r="AI9" s="103">
        <f t="shared" si="10"/>
        <v>36088973.409999996</v>
      </c>
      <c r="AJ9" s="109">
        <f>SUM(AH9:AI9)</f>
        <v>635574646.98999989</v>
      </c>
    </row>
    <row r="10" spans="1:36" ht="15.95" customHeight="1" thickTop="1" thickBot="1" x14ac:dyDescent="0.25">
      <c r="A10" s="52" t="s">
        <v>163</v>
      </c>
      <c r="B10" s="76">
        <f t="shared" ref="B10:B46" si="11">(D10+G10+J10+M10+P10+S10+V10+Y10+AB10+AE10+AH10)</f>
        <v>5555499066.1100006</v>
      </c>
      <c r="C10" s="76">
        <f t="shared" ref="C10:C46" si="12">(E10+H10+K10+N10+Q10+T10+W10+Z10+AC10+AF10+AI10)</f>
        <v>1200607756.55</v>
      </c>
      <c r="D10" s="103">
        <f t="shared" si="0"/>
        <v>38974789.009999998</v>
      </c>
      <c r="E10" s="103">
        <f t="shared" si="0"/>
        <v>293264.03000000003</v>
      </c>
      <c r="F10" s="103">
        <f t="shared" ref="F10:F46" si="13">SUM(D10:E10)</f>
        <v>39268053.039999999</v>
      </c>
      <c r="G10" s="103">
        <f t="shared" si="1"/>
        <v>718683633.99000001</v>
      </c>
      <c r="H10" s="103">
        <f t="shared" si="1"/>
        <v>601632864.20000005</v>
      </c>
      <c r="I10" s="103">
        <f t="shared" ref="I10:I46" si="14">SUM(G10:H10)</f>
        <v>1320316498.1900001</v>
      </c>
      <c r="J10" s="103">
        <f t="shared" si="2"/>
        <v>0</v>
      </c>
      <c r="K10" s="103">
        <f t="shared" si="2"/>
        <v>125290581.79000001</v>
      </c>
      <c r="L10" s="103">
        <f t="shared" ref="L10:L46" si="15">SUM(J10:K10)</f>
        <v>125290581.79000001</v>
      </c>
      <c r="M10" s="103">
        <f t="shared" si="3"/>
        <v>28037773.579999998</v>
      </c>
      <c r="N10" s="103">
        <f t="shared" si="3"/>
        <v>8302815.6900000004</v>
      </c>
      <c r="O10" s="103">
        <f t="shared" ref="O10:O46" si="16">SUM(M10:N10)</f>
        <v>36340589.269999996</v>
      </c>
      <c r="P10" s="103">
        <f t="shared" si="4"/>
        <v>1820161582.8399999</v>
      </c>
      <c r="Q10" s="103">
        <f t="shared" si="4"/>
        <v>79619787.75999999</v>
      </c>
      <c r="R10" s="103">
        <f t="shared" ref="R10:R46" si="17">SUM(P10:Q10)</f>
        <v>1899781370.5999999</v>
      </c>
      <c r="S10" s="103">
        <f t="shared" si="5"/>
        <v>146838229.51999998</v>
      </c>
      <c r="T10" s="103">
        <f t="shared" si="5"/>
        <v>0</v>
      </c>
      <c r="U10" s="103">
        <f t="shared" ref="U10:U46" si="18">SUM(S10:T10)</f>
        <v>146838229.51999998</v>
      </c>
      <c r="V10" s="103">
        <f t="shared" si="6"/>
        <v>68899779.109999985</v>
      </c>
      <c r="W10" s="103">
        <f t="shared" si="6"/>
        <v>241242.21999999994</v>
      </c>
      <c r="X10" s="103">
        <f t="shared" ref="X10:X46" si="19">SUM(V10:W10)</f>
        <v>69141021.329999983</v>
      </c>
      <c r="Y10" s="103">
        <f t="shared" si="7"/>
        <v>2396155038.4499998</v>
      </c>
      <c r="Z10" s="103">
        <f t="shared" si="7"/>
        <v>11725478.090000002</v>
      </c>
      <c r="AA10" s="103">
        <f t="shared" ref="AA10:AA46" si="20">SUM(Y10:Z10)</f>
        <v>2407880516.54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60007769.300000004</v>
      </c>
      <c r="AF10" s="103">
        <f t="shared" si="9"/>
        <v>167495359.45999998</v>
      </c>
      <c r="AG10" s="103">
        <f t="shared" ref="AG10:AG46" si="22">SUM(AE10:AF10)</f>
        <v>227503128.75999999</v>
      </c>
      <c r="AH10" s="103">
        <f t="shared" si="10"/>
        <v>277740470.30999994</v>
      </c>
      <c r="AI10" s="103">
        <f t="shared" si="10"/>
        <v>206006363.31</v>
      </c>
      <c r="AJ10" s="109">
        <f t="shared" ref="AJ10:AJ46" si="23">SUM(AH10:AI10)</f>
        <v>483746833.61999995</v>
      </c>
    </row>
    <row r="11" spans="1:36" ht="15.95" customHeight="1" thickTop="1" thickBot="1" x14ac:dyDescent="0.25">
      <c r="A11" s="52" t="s">
        <v>100</v>
      </c>
      <c r="B11" s="76">
        <f t="shared" si="11"/>
        <v>5082964410.5700006</v>
      </c>
      <c r="C11" s="76">
        <f t="shared" si="12"/>
        <v>1142276277.28</v>
      </c>
      <c r="D11" s="103">
        <f t="shared" si="0"/>
        <v>26708848.069999997</v>
      </c>
      <c r="E11" s="103">
        <f t="shared" si="0"/>
        <v>0</v>
      </c>
      <c r="F11" s="103">
        <f t="shared" si="13"/>
        <v>26708848.069999997</v>
      </c>
      <c r="G11" s="103">
        <f t="shared" si="1"/>
        <v>615035649.94000006</v>
      </c>
      <c r="H11" s="103">
        <f t="shared" si="1"/>
        <v>706622280.24999988</v>
      </c>
      <c r="I11" s="103">
        <f t="shared" si="14"/>
        <v>1321657930.1900001</v>
      </c>
      <c r="J11" s="103">
        <f t="shared" si="2"/>
        <v>0</v>
      </c>
      <c r="K11" s="103">
        <f t="shared" si="2"/>
        <v>268037425.42999998</v>
      </c>
      <c r="L11" s="103">
        <f t="shared" si="15"/>
        <v>268037425.42999998</v>
      </c>
      <c r="M11" s="103">
        <f t="shared" si="3"/>
        <v>123910798.86</v>
      </c>
      <c r="N11" s="103">
        <f t="shared" si="3"/>
        <v>8488908.7799999993</v>
      </c>
      <c r="O11" s="103">
        <f t="shared" si="16"/>
        <v>132399707.64</v>
      </c>
      <c r="P11" s="103">
        <f t="shared" si="4"/>
        <v>1977704909.0600002</v>
      </c>
      <c r="Q11" s="103">
        <f t="shared" si="4"/>
        <v>129147342.37000002</v>
      </c>
      <c r="R11" s="103">
        <f t="shared" si="17"/>
        <v>2106852251.4300003</v>
      </c>
      <c r="S11" s="103">
        <f t="shared" si="5"/>
        <v>17021378.900000002</v>
      </c>
      <c r="T11" s="103">
        <f t="shared" si="5"/>
        <v>40657.39</v>
      </c>
      <c r="U11" s="103">
        <f t="shared" si="18"/>
        <v>17062036.290000003</v>
      </c>
      <c r="V11" s="103">
        <f t="shared" si="6"/>
        <v>45211554.369999997</v>
      </c>
      <c r="W11" s="103">
        <f t="shared" si="6"/>
        <v>-274986.81</v>
      </c>
      <c r="X11" s="103">
        <f t="shared" si="19"/>
        <v>44936567.559999995</v>
      </c>
      <c r="Y11" s="103">
        <f t="shared" si="7"/>
        <v>1833878898.4899998</v>
      </c>
      <c r="Z11" s="103">
        <f t="shared" si="7"/>
        <v>6268098.8699999992</v>
      </c>
      <c r="AA11" s="103">
        <f t="shared" si="20"/>
        <v>1840146997.3599997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82515509.590000004</v>
      </c>
      <c r="AF11" s="103">
        <f t="shared" si="9"/>
        <v>1892511.8199999998</v>
      </c>
      <c r="AG11" s="103">
        <f t="shared" si="22"/>
        <v>84408021.409999996</v>
      </c>
      <c r="AH11" s="103">
        <f t="shared" si="10"/>
        <v>360976863.29000002</v>
      </c>
      <c r="AI11" s="103">
        <f t="shared" si="10"/>
        <v>22054039.18</v>
      </c>
      <c r="AJ11" s="109">
        <f t="shared" si="23"/>
        <v>383030902.47000003</v>
      </c>
    </row>
    <row r="12" spans="1:36" ht="15.95" customHeight="1" thickTop="1" thickBot="1" x14ac:dyDescent="0.25">
      <c r="A12" s="52" t="s">
        <v>97</v>
      </c>
      <c r="B12" s="76">
        <f t="shared" si="11"/>
        <v>3292728987.1300006</v>
      </c>
      <c r="C12" s="76">
        <f t="shared" si="12"/>
        <v>213805896.69999999</v>
      </c>
      <c r="D12" s="103">
        <f t="shared" si="0"/>
        <v>9527184.4899999984</v>
      </c>
      <c r="E12" s="103">
        <f t="shared" si="0"/>
        <v>137320.79</v>
      </c>
      <c r="F12" s="103">
        <f t="shared" si="13"/>
        <v>9664505.2799999975</v>
      </c>
      <c r="G12" s="103">
        <f t="shared" si="1"/>
        <v>133584593.83000001</v>
      </c>
      <c r="H12" s="103">
        <f t="shared" si="1"/>
        <v>1087164.8600000001</v>
      </c>
      <c r="I12" s="103">
        <f t="shared" si="14"/>
        <v>134671758.69000003</v>
      </c>
      <c r="J12" s="103">
        <f t="shared" si="2"/>
        <v>405091.67</v>
      </c>
      <c r="K12" s="103">
        <f t="shared" si="2"/>
        <v>113588427.48</v>
      </c>
      <c r="L12" s="103">
        <f t="shared" si="15"/>
        <v>113993519.15000001</v>
      </c>
      <c r="M12" s="103">
        <f t="shared" si="3"/>
        <v>27483642.169999998</v>
      </c>
      <c r="N12" s="103">
        <f t="shared" si="3"/>
        <v>4202268</v>
      </c>
      <c r="O12" s="103">
        <f t="shared" si="16"/>
        <v>31685910.169999998</v>
      </c>
      <c r="P12" s="103">
        <f t="shared" si="4"/>
        <v>1313755459.95</v>
      </c>
      <c r="Q12" s="103">
        <f t="shared" si="4"/>
        <v>70457260.779999986</v>
      </c>
      <c r="R12" s="103">
        <f t="shared" si="17"/>
        <v>1384212720.73</v>
      </c>
      <c r="S12" s="103">
        <f t="shared" si="5"/>
        <v>50565677.719999999</v>
      </c>
      <c r="T12" s="103">
        <f t="shared" si="5"/>
        <v>0</v>
      </c>
      <c r="U12" s="103">
        <f t="shared" si="18"/>
        <v>50565677.719999999</v>
      </c>
      <c r="V12" s="103">
        <f t="shared" si="6"/>
        <v>90387640.160000011</v>
      </c>
      <c r="W12" s="103">
        <f t="shared" si="6"/>
        <v>1844224.65</v>
      </c>
      <c r="X12" s="103">
        <f t="shared" si="19"/>
        <v>92231864.810000017</v>
      </c>
      <c r="Y12" s="103">
        <f t="shared" si="7"/>
        <v>1119769196.5500002</v>
      </c>
      <c r="Z12" s="103">
        <f t="shared" si="7"/>
        <v>18482249.66</v>
      </c>
      <c r="AA12" s="103">
        <f t="shared" si="20"/>
        <v>1138251446.2100003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91374976.480000004</v>
      </c>
      <c r="AF12" s="103">
        <f t="shared" si="9"/>
        <v>743561.25</v>
      </c>
      <c r="AG12" s="103">
        <f t="shared" si="22"/>
        <v>92118537.730000004</v>
      </c>
      <c r="AH12" s="103">
        <f t="shared" si="10"/>
        <v>455875524.11000001</v>
      </c>
      <c r="AI12" s="103">
        <f t="shared" si="10"/>
        <v>3263419.2299999995</v>
      </c>
      <c r="AJ12" s="109">
        <f t="shared" si="23"/>
        <v>459138943.34000003</v>
      </c>
    </row>
    <row r="13" spans="1:36" ht="15.95" customHeight="1" thickTop="1" thickBot="1" x14ac:dyDescent="0.25">
      <c r="A13" s="52" t="s">
        <v>92</v>
      </c>
      <c r="B13" s="76">
        <f t="shared" si="11"/>
        <v>3467600651.6900005</v>
      </c>
      <c r="C13" s="76">
        <f t="shared" si="12"/>
        <v>704406941.26999998</v>
      </c>
      <c r="D13" s="103">
        <f t="shared" si="0"/>
        <v>1604828.1599999999</v>
      </c>
      <c r="E13" s="103">
        <f t="shared" si="0"/>
        <v>0</v>
      </c>
      <c r="F13" s="103">
        <f t="shared" si="13"/>
        <v>1604828.1599999999</v>
      </c>
      <c r="G13" s="103">
        <f t="shared" si="1"/>
        <v>172067147.13</v>
      </c>
      <c r="H13" s="103">
        <f t="shared" si="1"/>
        <v>5214.25</v>
      </c>
      <c r="I13" s="103">
        <f t="shared" si="14"/>
        <v>172072361.38</v>
      </c>
      <c r="J13" s="103">
        <f t="shared" si="2"/>
        <v>3648966.5200000005</v>
      </c>
      <c r="K13" s="103">
        <f t="shared" si="2"/>
        <v>623127483.71000004</v>
      </c>
      <c r="L13" s="103">
        <f t="shared" si="15"/>
        <v>626776450.23000002</v>
      </c>
      <c r="M13" s="103">
        <f t="shared" si="3"/>
        <v>17057206.23</v>
      </c>
      <c r="N13" s="103">
        <f t="shared" si="3"/>
        <v>572146.54</v>
      </c>
      <c r="O13" s="103">
        <f t="shared" si="16"/>
        <v>17629352.77</v>
      </c>
      <c r="P13" s="103">
        <f t="shared" si="4"/>
        <v>1548142646.6500001</v>
      </c>
      <c r="Q13" s="103">
        <f t="shared" si="4"/>
        <v>54315253.049999997</v>
      </c>
      <c r="R13" s="103">
        <f t="shared" si="17"/>
        <v>1602457899.7</v>
      </c>
      <c r="S13" s="103">
        <f t="shared" si="5"/>
        <v>32153922.410000004</v>
      </c>
      <c r="T13" s="103">
        <f t="shared" si="5"/>
        <v>0.49</v>
      </c>
      <c r="U13" s="103">
        <f t="shared" si="18"/>
        <v>32153922.900000002</v>
      </c>
      <c r="V13" s="103">
        <f t="shared" si="6"/>
        <v>96156111.61999999</v>
      </c>
      <c r="W13" s="103">
        <f t="shared" si="6"/>
        <v>10890841.970000001</v>
      </c>
      <c r="X13" s="103">
        <f t="shared" si="19"/>
        <v>107046953.58999999</v>
      </c>
      <c r="Y13" s="103">
        <f t="shared" si="7"/>
        <v>1232487740.96</v>
      </c>
      <c r="Z13" s="103">
        <f t="shared" si="7"/>
        <v>7024293.2700000005</v>
      </c>
      <c r="AA13" s="103">
        <f t="shared" si="20"/>
        <v>1239512034.23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76798132.799999997</v>
      </c>
      <c r="AF13" s="103">
        <f t="shared" si="9"/>
        <v>3406492.7300000004</v>
      </c>
      <c r="AG13" s="103">
        <f t="shared" si="22"/>
        <v>80204625.530000001</v>
      </c>
      <c r="AH13" s="103">
        <f t="shared" si="10"/>
        <v>287483949.20999998</v>
      </c>
      <c r="AI13" s="103">
        <f t="shared" si="10"/>
        <v>5065215.26</v>
      </c>
      <c r="AJ13" s="109">
        <f t="shared" si="23"/>
        <v>292549164.46999997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874199296.16000009</v>
      </c>
      <c r="C15" s="76">
        <f t="shared" si="12"/>
        <v>1835313.59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1564001.51</v>
      </c>
      <c r="H15" s="103">
        <f t="shared" si="1"/>
        <v>0</v>
      </c>
      <c r="I15" s="103">
        <f t="shared" si="14"/>
        <v>1564001.51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117170.84000000001</v>
      </c>
      <c r="N15" s="103">
        <f t="shared" si="3"/>
        <v>0</v>
      </c>
      <c r="O15" s="103">
        <f t="shared" si="16"/>
        <v>117170.84000000001</v>
      </c>
      <c r="P15" s="103">
        <f t="shared" si="4"/>
        <v>82192893.940000013</v>
      </c>
      <c r="Q15" s="103">
        <f t="shared" si="4"/>
        <v>1046652.8200000001</v>
      </c>
      <c r="R15" s="103">
        <f t="shared" si="17"/>
        <v>83239546.760000005</v>
      </c>
      <c r="S15" s="103">
        <f t="shared" si="5"/>
        <v>4422376.26</v>
      </c>
      <c r="T15" s="103">
        <f t="shared" si="5"/>
        <v>0</v>
      </c>
      <c r="U15" s="103">
        <f t="shared" si="18"/>
        <v>4422376.26</v>
      </c>
      <c r="V15" s="103">
        <f t="shared" si="6"/>
        <v>2727725.63</v>
      </c>
      <c r="W15" s="103">
        <f t="shared" si="6"/>
        <v>504.26999999999992</v>
      </c>
      <c r="X15" s="103">
        <f t="shared" si="19"/>
        <v>2728229.9</v>
      </c>
      <c r="Y15" s="103">
        <f t="shared" si="7"/>
        <v>729936934.20000005</v>
      </c>
      <c r="Z15" s="103">
        <f t="shared" si="7"/>
        <v>647843.28</v>
      </c>
      <c r="AA15" s="103">
        <f t="shared" si="20"/>
        <v>730584777.48000002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19528305.860000007</v>
      </c>
      <c r="AF15" s="103">
        <f t="shared" si="9"/>
        <v>49063.490000000005</v>
      </c>
      <c r="AG15" s="103">
        <f t="shared" si="22"/>
        <v>19577369.350000005</v>
      </c>
      <c r="AH15" s="103">
        <f t="shared" si="10"/>
        <v>33709887.920000002</v>
      </c>
      <c r="AI15" s="103">
        <f t="shared" si="10"/>
        <v>91249.73</v>
      </c>
      <c r="AJ15" s="109">
        <f t="shared" si="23"/>
        <v>33801137.649999999</v>
      </c>
    </row>
    <row r="16" spans="1:36" ht="15.95" customHeight="1" thickTop="1" thickBot="1" x14ac:dyDescent="0.25">
      <c r="A16" s="52" t="s">
        <v>90</v>
      </c>
      <c r="B16" s="76">
        <f t="shared" si="11"/>
        <v>342505580.69</v>
      </c>
      <c r="C16" s="76">
        <f t="shared" si="12"/>
        <v>856789145.79999995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187230222.66</v>
      </c>
      <c r="H16" s="103">
        <f t="shared" si="1"/>
        <v>856789145.79999995</v>
      </c>
      <c r="I16" s="103">
        <f t="shared" si="14"/>
        <v>1044019368.4599999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8957588.9600000009</v>
      </c>
      <c r="N16" s="103">
        <f t="shared" si="3"/>
        <v>0</v>
      </c>
      <c r="O16" s="103">
        <f t="shared" si="16"/>
        <v>8957588.9600000009</v>
      </c>
      <c r="P16" s="103">
        <f t="shared" si="4"/>
        <v>102352504.43000001</v>
      </c>
      <c r="Q16" s="103">
        <f t="shared" si="4"/>
        <v>0</v>
      </c>
      <c r="R16" s="103">
        <f t="shared" si="17"/>
        <v>102352504.43000001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43965264.640000001</v>
      </c>
      <c r="AI16" s="103">
        <f t="shared" si="10"/>
        <v>0</v>
      </c>
      <c r="AJ16" s="109">
        <f t="shared" si="23"/>
        <v>43965264.640000001</v>
      </c>
    </row>
    <row r="17" spans="1:36" ht="15.95" customHeight="1" thickTop="1" thickBot="1" x14ac:dyDescent="0.25">
      <c r="A17" s="52" t="s">
        <v>78</v>
      </c>
      <c r="B17" s="76">
        <f t="shared" si="11"/>
        <v>774261226.35000002</v>
      </c>
      <c r="C17" s="76">
        <f t="shared" si="12"/>
        <v>861612.97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1409632.79</v>
      </c>
      <c r="H17" s="103">
        <f t="shared" si="1"/>
        <v>0</v>
      </c>
      <c r="I17" s="103">
        <f t="shared" si="14"/>
        <v>1409632.79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3315933.23</v>
      </c>
      <c r="Q17" s="103">
        <f t="shared" si="4"/>
        <v>36000</v>
      </c>
      <c r="R17" s="103">
        <f t="shared" si="17"/>
        <v>3351933.23</v>
      </c>
      <c r="S17" s="103">
        <f t="shared" si="5"/>
        <v>637248.15</v>
      </c>
      <c r="T17" s="103">
        <f t="shared" si="5"/>
        <v>0</v>
      </c>
      <c r="U17" s="103">
        <f t="shared" si="18"/>
        <v>637248.15</v>
      </c>
      <c r="V17" s="103">
        <f t="shared" si="6"/>
        <v>17787431.940000001</v>
      </c>
      <c r="W17" s="103">
        <f t="shared" si="6"/>
        <v>0</v>
      </c>
      <c r="X17" s="103">
        <f t="shared" si="19"/>
        <v>17787431.940000001</v>
      </c>
      <c r="Y17" s="103">
        <f t="shared" si="7"/>
        <v>740560375.83000004</v>
      </c>
      <c r="Z17" s="103">
        <f t="shared" si="7"/>
        <v>363642.97000000003</v>
      </c>
      <c r="AA17" s="103">
        <f t="shared" si="20"/>
        <v>740924018.80000007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9400406.3599999994</v>
      </c>
      <c r="AF17" s="103">
        <f t="shared" si="9"/>
        <v>461970</v>
      </c>
      <c r="AG17" s="103">
        <f t="shared" si="22"/>
        <v>9862376.3599999994</v>
      </c>
      <c r="AH17" s="103">
        <f t="shared" si="10"/>
        <v>1144134.6500000001</v>
      </c>
      <c r="AI17" s="103">
        <f t="shared" si="10"/>
        <v>0</v>
      </c>
      <c r="AJ17" s="109">
        <f t="shared" si="23"/>
        <v>1144134.6500000001</v>
      </c>
    </row>
    <row r="18" spans="1:36" ht="15.95" customHeight="1" thickTop="1" thickBot="1" x14ac:dyDescent="0.25">
      <c r="A18" s="52" t="s">
        <v>96</v>
      </c>
      <c r="B18" s="76">
        <f t="shared" si="11"/>
        <v>75919322.900000006</v>
      </c>
      <c r="C18" s="76">
        <f t="shared" si="12"/>
        <v>1653983632.6199999</v>
      </c>
      <c r="D18" s="103">
        <f t="shared" si="0"/>
        <v>58610070.18</v>
      </c>
      <c r="E18" s="103">
        <f t="shared" si="0"/>
        <v>0</v>
      </c>
      <c r="F18" s="103">
        <f t="shared" si="13"/>
        <v>58610070.18</v>
      </c>
      <c r="G18" s="103">
        <f t="shared" si="1"/>
        <v>17309252.720000003</v>
      </c>
      <c r="H18" s="103">
        <f t="shared" si="1"/>
        <v>1570133.1700000002</v>
      </c>
      <c r="I18" s="103">
        <f t="shared" si="14"/>
        <v>18879385.890000004</v>
      </c>
      <c r="J18" s="103">
        <f t="shared" si="2"/>
        <v>0</v>
      </c>
      <c r="K18" s="103">
        <f t="shared" si="2"/>
        <v>1652413499.4499998</v>
      </c>
      <c r="L18" s="103">
        <f t="shared" si="15"/>
        <v>1652413499.4499998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100255516.99000001</v>
      </c>
      <c r="C19" s="76">
        <f t="shared" si="12"/>
        <v>0</v>
      </c>
      <c r="D19" s="103">
        <f t="shared" si="0"/>
        <v>629140.53</v>
      </c>
      <c r="E19" s="103">
        <f t="shared" si="0"/>
        <v>0</v>
      </c>
      <c r="F19" s="103">
        <f t="shared" si="13"/>
        <v>629140.53</v>
      </c>
      <c r="G19" s="103">
        <f t="shared" si="1"/>
        <v>401774.02000000008</v>
      </c>
      <c r="H19" s="103">
        <f t="shared" si="1"/>
        <v>0</v>
      </c>
      <c r="I19" s="103">
        <f t="shared" si="14"/>
        <v>401774.02000000008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566934.06000000006</v>
      </c>
      <c r="N19" s="103">
        <f t="shared" si="3"/>
        <v>0</v>
      </c>
      <c r="O19" s="103">
        <f t="shared" si="16"/>
        <v>566934.06000000006</v>
      </c>
      <c r="P19" s="103">
        <f t="shared" si="4"/>
        <v>31558390.090000004</v>
      </c>
      <c r="Q19" s="103">
        <f t="shared" si="4"/>
        <v>0</v>
      </c>
      <c r="R19" s="103">
        <f t="shared" si="17"/>
        <v>31558390.090000004</v>
      </c>
      <c r="S19" s="103">
        <f t="shared" si="5"/>
        <v>639576.87999999989</v>
      </c>
      <c r="T19" s="103">
        <f t="shared" si="5"/>
        <v>0</v>
      </c>
      <c r="U19" s="103">
        <f t="shared" si="18"/>
        <v>639576.87999999989</v>
      </c>
      <c r="V19" s="103">
        <f t="shared" si="6"/>
        <v>1180215.52</v>
      </c>
      <c r="W19" s="103">
        <f t="shared" si="6"/>
        <v>0</v>
      </c>
      <c r="X19" s="103">
        <f t="shared" si="19"/>
        <v>1180215.52</v>
      </c>
      <c r="Y19" s="103">
        <f t="shared" si="7"/>
        <v>52402422.890000001</v>
      </c>
      <c r="Z19" s="103">
        <f t="shared" si="7"/>
        <v>0</v>
      </c>
      <c r="AA19" s="103">
        <f t="shared" si="20"/>
        <v>52402422.890000001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2666806.2999999998</v>
      </c>
      <c r="AF19" s="103">
        <f t="shared" si="9"/>
        <v>0</v>
      </c>
      <c r="AG19" s="103">
        <f t="shared" si="22"/>
        <v>2666806.2999999998</v>
      </c>
      <c r="AH19" s="103">
        <f t="shared" si="10"/>
        <v>10210256.699999999</v>
      </c>
      <c r="AI19" s="103">
        <f t="shared" si="10"/>
        <v>0</v>
      </c>
      <c r="AJ19" s="109">
        <f t="shared" si="23"/>
        <v>10210256.699999999</v>
      </c>
    </row>
    <row r="20" spans="1:36" ht="15.95" customHeight="1" thickTop="1" thickBot="1" x14ac:dyDescent="0.25">
      <c r="A20" s="52" t="s">
        <v>83</v>
      </c>
      <c r="B20" s="76">
        <f t="shared" si="11"/>
        <v>240964484.81999996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62489.16</v>
      </c>
      <c r="Q20" s="103">
        <f t="shared" si="4"/>
        <v>0</v>
      </c>
      <c r="R20" s="103">
        <f t="shared" si="17"/>
        <v>62489.16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240478262.04999998</v>
      </c>
      <c r="Z20" s="103">
        <f t="shared" si="7"/>
        <v>0</v>
      </c>
      <c r="AA20" s="103">
        <f t="shared" si="20"/>
        <v>240478262.04999998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402449.12999999995</v>
      </c>
      <c r="AF20" s="103">
        <f t="shared" si="9"/>
        <v>0</v>
      </c>
      <c r="AG20" s="103">
        <f t="shared" si="22"/>
        <v>402449.12999999995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311317196.35999995</v>
      </c>
      <c r="C22" s="76">
        <f t="shared" si="12"/>
        <v>9311644.5199999996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117837320.62</v>
      </c>
      <c r="H22" s="103">
        <f t="shared" si="1"/>
        <v>2610909.44</v>
      </c>
      <c r="I22" s="103">
        <f t="shared" si="14"/>
        <v>120448230.06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37611175.620000005</v>
      </c>
      <c r="Q22" s="103">
        <f t="shared" si="4"/>
        <v>4430498.6500000004</v>
      </c>
      <c r="R22" s="103">
        <f t="shared" si="17"/>
        <v>42041674.270000003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173405.88</v>
      </c>
      <c r="W22" s="103">
        <f t="shared" si="6"/>
        <v>145500.01999999999</v>
      </c>
      <c r="X22" s="103">
        <f t="shared" si="19"/>
        <v>318905.90000000002</v>
      </c>
      <c r="Y22" s="103">
        <f t="shared" si="7"/>
        <v>142880181.25</v>
      </c>
      <c r="Z22" s="103">
        <f t="shared" si="7"/>
        <v>1337675.5600000003</v>
      </c>
      <c r="AA22" s="103">
        <f t="shared" si="20"/>
        <v>144217856.81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6685534.3999999994</v>
      </c>
      <c r="AF22" s="103">
        <f t="shared" si="9"/>
        <v>457585.01</v>
      </c>
      <c r="AG22" s="103">
        <f t="shared" si="22"/>
        <v>7143119.4099999992</v>
      </c>
      <c r="AH22" s="103">
        <f t="shared" si="10"/>
        <v>6107178.5899999999</v>
      </c>
      <c r="AI22" s="103">
        <f t="shared" si="10"/>
        <v>329475.84000000003</v>
      </c>
      <c r="AJ22" s="109">
        <f t="shared" si="23"/>
        <v>6436654.4299999997</v>
      </c>
    </row>
    <row r="23" spans="1:36" ht="15.95" customHeight="1" thickTop="1" thickBot="1" x14ac:dyDescent="0.25">
      <c r="A23" s="52" t="s">
        <v>80</v>
      </c>
      <c r="B23" s="76">
        <f t="shared" si="11"/>
        <v>272743052.09000003</v>
      </c>
      <c r="C23" s="76">
        <f t="shared" si="12"/>
        <v>11531360.470000001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17816474.48</v>
      </c>
      <c r="H23" s="103">
        <f t="shared" si="1"/>
        <v>10722968.25</v>
      </c>
      <c r="I23" s="103">
        <f t="shared" si="14"/>
        <v>28539442.73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23145379.960000001</v>
      </c>
      <c r="Q23" s="103">
        <f t="shared" si="4"/>
        <v>756308.22</v>
      </c>
      <c r="R23" s="103">
        <f t="shared" si="17"/>
        <v>23901688.18</v>
      </c>
      <c r="S23" s="103">
        <f t="shared" si="5"/>
        <v>2687532.8899999997</v>
      </c>
      <c r="T23" s="103">
        <f t="shared" si="5"/>
        <v>0</v>
      </c>
      <c r="U23" s="103">
        <f t="shared" si="18"/>
        <v>2687532.8899999997</v>
      </c>
      <c r="V23" s="103">
        <f t="shared" si="6"/>
        <v>51300.639999999999</v>
      </c>
      <c r="W23" s="103">
        <f t="shared" si="6"/>
        <v>0</v>
      </c>
      <c r="X23" s="103">
        <f t="shared" si="19"/>
        <v>51300.639999999999</v>
      </c>
      <c r="Y23" s="103">
        <f t="shared" si="7"/>
        <v>175941302.70000002</v>
      </c>
      <c r="Z23" s="103">
        <f t="shared" si="7"/>
        <v>0</v>
      </c>
      <c r="AA23" s="103">
        <f t="shared" si="20"/>
        <v>175941302.70000002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21866388.84</v>
      </c>
      <c r="AF23" s="103">
        <f t="shared" si="9"/>
        <v>0</v>
      </c>
      <c r="AG23" s="103">
        <f t="shared" si="22"/>
        <v>21866388.84</v>
      </c>
      <c r="AH23" s="103">
        <f t="shared" si="10"/>
        <v>31232043.280000001</v>
      </c>
      <c r="AI23" s="103">
        <f t="shared" si="10"/>
        <v>52084</v>
      </c>
      <c r="AJ23" s="109">
        <f t="shared" si="23"/>
        <v>31284127.280000001</v>
      </c>
    </row>
    <row r="24" spans="1:36" ht="15.95" customHeight="1" thickTop="1" thickBot="1" x14ac:dyDescent="0.25">
      <c r="A24" s="52" t="s">
        <v>108</v>
      </c>
      <c r="B24" s="76">
        <f t="shared" si="11"/>
        <v>463170441.24000001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247729.47000000003</v>
      </c>
      <c r="H24" s="103">
        <f t="shared" si="1"/>
        <v>0</v>
      </c>
      <c r="I24" s="103">
        <f t="shared" si="14"/>
        <v>247729.47000000003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2413058.9699999997</v>
      </c>
      <c r="Q24" s="103">
        <f t="shared" si="4"/>
        <v>0</v>
      </c>
      <c r="R24" s="103">
        <f t="shared" si="17"/>
        <v>2413058.9699999997</v>
      </c>
      <c r="S24" s="103">
        <f t="shared" si="5"/>
        <v>357155.52999999991</v>
      </c>
      <c r="T24" s="103">
        <f t="shared" si="5"/>
        <v>0</v>
      </c>
      <c r="U24" s="103">
        <f t="shared" si="18"/>
        <v>357155.52999999991</v>
      </c>
      <c r="V24" s="103">
        <f t="shared" si="6"/>
        <v>2367122.11</v>
      </c>
      <c r="W24" s="103">
        <f t="shared" si="6"/>
        <v>0</v>
      </c>
      <c r="X24" s="103">
        <f t="shared" si="19"/>
        <v>2367122.11</v>
      </c>
      <c r="Y24" s="103">
        <f t="shared" si="7"/>
        <v>402428547.76000005</v>
      </c>
      <c r="Z24" s="103">
        <f t="shared" si="7"/>
        <v>0</v>
      </c>
      <c r="AA24" s="103">
        <f t="shared" si="20"/>
        <v>402428547.76000005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53010365.649999999</v>
      </c>
      <c r="AF24" s="103">
        <f t="shared" si="9"/>
        <v>0</v>
      </c>
      <c r="AG24" s="103">
        <f t="shared" si="22"/>
        <v>53010365.649999999</v>
      </c>
      <c r="AH24" s="103">
        <f t="shared" si="10"/>
        <v>2346461.75</v>
      </c>
      <c r="AI24" s="103">
        <f t="shared" si="10"/>
        <v>0</v>
      </c>
      <c r="AJ24" s="109">
        <f t="shared" si="23"/>
        <v>2346461.75</v>
      </c>
    </row>
    <row r="25" spans="1:36" ht="15.95" customHeight="1" thickTop="1" thickBot="1" x14ac:dyDescent="0.25">
      <c r="A25" s="52" t="s">
        <v>79</v>
      </c>
      <c r="B25" s="76">
        <f t="shared" si="11"/>
        <v>443264175.61000001</v>
      </c>
      <c r="C25" s="76">
        <f t="shared" si="12"/>
        <v>775894673.21000004</v>
      </c>
      <c r="D25" s="103">
        <f t="shared" si="0"/>
        <v>363809.92</v>
      </c>
      <c r="E25" s="103">
        <f t="shared" si="0"/>
        <v>0</v>
      </c>
      <c r="F25" s="103">
        <f t="shared" si="13"/>
        <v>363809.92</v>
      </c>
      <c r="G25" s="103">
        <f t="shared" si="1"/>
        <v>12308670.689999999</v>
      </c>
      <c r="H25" s="103">
        <f t="shared" si="1"/>
        <v>751597212.43000007</v>
      </c>
      <c r="I25" s="103">
        <f t="shared" si="14"/>
        <v>763905883.12000012</v>
      </c>
      <c r="J25" s="103">
        <f t="shared" si="2"/>
        <v>0</v>
      </c>
      <c r="K25" s="103">
        <f t="shared" si="2"/>
        <v>966383.78</v>
      </c>
      <c r="L25" s="103">
        <f t="shared" si="15"/>
        <v>966383.78</v>
      </c>
      <c r="M25" s="103">
        <f t="shared" si="3"/>
        <v>361391.95</v>
      </c>
      <c r="N25" s="103">
        <f t="shared" si="3"/>
        <v>1562726.3999999997</v>
      </c>
      <c r="O25" s="103">
        <f t="shared" si="16"/>
        <v>1924118.3499999996</v>
      </c>
      <c r="P25" s="103">
        <f t="shared" si="4"/>
        <v>91096745.030000001</v>
      </c>
      <c r="Q25" s="103">
        <f t="shared" si="4"/>
        <v>13849123.450000001</v>
      </c>
      <c r="R25" s="103">
        <f t="shared" si="17"/>
        <v>104945868.48</v>
      </c>
      <c r="S25" s="103">
        <f t="shared" si="5"/>
        <v>32905584.859999999</v>
      </c>
      <c r="T25" s="103">
        <f t="shared" si="5"/>
        <v>1038322.48</v>
      </c>
      <c r="U25" s="103">
        <f t="shared" si="18"/>
        <v>33943907.339999996</v>
      </c>
      <c r="V25" s="103">
        <f t="shared" si="6"/>
        <v>3692567.8</v>
      </c>
      <c r="W25" s="103">
        <f t="shared" si="6"/>
        <v>0</v>
      </c>
      <c r="X25" s="103">
        <f t="shared" si="19"/>
        <v>3692567.8</v>
      </c>
      <c r="Y25" s="103">
        <f t="shared" si="7"/>
        <v>215582611.68000001</v>
      </c>
      <c r="Z25" s="103">
        <f t="shared" si="7"/>
        <v>2885395.8099999996</v>
      </c>
      <c r="AA25" s="103">
        <f t="shared" si="20"/>
        <v>218468007.49000001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33734765.600000001</v>
      </c>
      <c r="AF25" s="103">
        <f t="shared" si="9"/>
        <v>1941220.39</v>
      </c>
      <c r="AG25" s="103">
        <f t="shared" si="22"/>
        <v>35675985.990000002</v>
      </c>
      <c r="AH25" s="103">
        <f t="shared" si="10"/>
        <v>53218028.080000006</v>
      </c>
      <c r="AI25" s="103">
        <f t="shared" si="10"/>
        <v>2054288.4699999997</v>
      </c>
      <c r="AJ25" s="109">
        <f t="shared" si="23"/>
        <v>55272316.550000004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4256162.63</v>
      </c>
      <c r="C27" s="76">
        <f t="shared" si="12"/>
        <v>215451549.09000003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4256162.63</v>
      </c>
      <c r="H27" s="103">
        <f t="shared" si="1"/>
        <v>0</v>
      </c>
      <c r="I27" s="103">
        <f t="shared" si="14"/>
        <v>4256162.63</v>
      </c>
      <c r="J27" s="103">
        <f t="shared" si="2"/>
        <v>0</v>
      </c>
      <c r="K27" s="103">
        <f t="shared" si="2"/>
        <v>215451549.09000003</v>
      </c>
      <c r="L27" s="103">
        <f t="shared" si="15"/>
        <v>215451549.09000003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56904074.75</v>
      </c>
      <c r="C28" s="76">
        <f t="shared" si="12"/>
        <v>88275777.039999992</v>
      </c>
      <c r="D28" s="103">
        <f t="shared" si="0"/>
        <v>2615453.42</v>
      </c>
      <c r="E28" s="103">
        <f t="shared" si="0"/>
        <v>0</v>
      </c>
      <c r="F28" s="103">
        <f t="shared" si="13"/>
        <v>2615453.42</v>
      </c>
      <c r="G28" s="103">
        <f t="shared" si="1"/>
        <v>1649474.01</v>
      </c>
      <c r="H28" s="103">
        <f t="shared" si="1"/>
        <v>0</v>
      </c>
      <c r="I28" s="103">
        <f t="shared" si="14"/>
        <v>1649474.01</v>
      </c>
      <c r="J28" s="103">
        <f t="shared" si="2"/>
        <v>0</v>
      </c>
      <c r="K28" s="103">
        <f t="shared" si="2"/>
        <v>88275777.039999992</v>
      </c>
      <c r="L28" s="103">
        <f t="shared" si="15"/>
        <v>88275777.039999992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6800</v>
      </c>
      <c r="Q28" s="103">
        <f t="shared" si="4"/>
        <v>0</v>
      </c>
      <c r="R28" s="103">
        <f t="shared" si="17"/>
        <v>6800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48357176.969999999</v>
      </c>
      <c r="Z28" s="103">
        <f t="shared" si="7"/>
        <v>0</v>
      </c>
      <c r="AA28" s="103">
        <f t="shared" si="20"/>
        <v>48357176.969999999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3888164.71</v>
      </c>
      <c r="AF28" s="103">
        <f t="shared" si="9"/>
        <v>0</v>
      </c>
      <c r="AG28" s="103">
        <f t="shared" si="22"/>
        <v>3888164.71</v>
      </c>
      <c r="AH28" s="103">
        <f t="shared" si="10"/>
        <v>387005.64</v>
      </c>
      <c r="AI28" s="103">
        <f t="shared" si="10"/>
        <v>0</v>
      </c>
      <c r="AJ28" s="109">
        <f t="shared" si="23"/>
        <v>387005.64</v>
      </c>
    </row>
    <row r="29" spans="1:36" ht="15.95" customHeight="1" thickTop="1" thickBot="1" x14ac:dyDescent="0.25">
      <c r="A29" s="52" t="s">
        <v>102</v>
      </c>
      <c r="B29" s="76">
        <f t="shared" si="11"/>
        <v>458072478.10000008</v>
      </c>
      <c r="C29" s="76">
        <f t="shared" si="12"/>
        <v>3820466.7800000003</v>
      </c>
      <c r="D29" s="103">
        <f t="shared" ref="D29:E46" si="24">D88+D147+D206+D265+D323+D383+D440+D498+D556+D615+D674+D733</f>
        <v>32712592.219999999</v>
      </c>
      <c r="E29" s="103">
        <f t="shared" si="24"/>
        <v>0</v>
      </c>
      <c r="F29" s="103">
        <f t="shared" si="13"/>
        <v>32712592.219999999</v>
      </c>
      <c r="G29" s="103">
        <f t="shared" ref="G29:H46" si="25">G88+G147+G206+G265+G323+G383+G440+G498+G556+G615+G674+G733</f>
        <v>234760.61000000002</v>
      </c>
      <c r="H29" s="103">
        <f t="shared" si="25"/>
        <v>0</v>
      </c>
      <c r="I29" s="103">
        <f t="shared" si="14"/>
        <v>234760.61000000002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90950.64</v>
      </c>
      <c r="N29" s="103">
        <f t="shared" si="27"/>
        <v>0</v>
      </c>
      <c r="O29" s="103">
        <f t="shared" si="16"/>
        <v>90950.64</v>
      </c>
      <c r="P29" s="103">
        <f t="shared" ref="P29:Q46" si="28">P88+P147+P206+P265+P323+P383+P440+P498+P556+P615+P674+P733</f>
        <v>17109469.840000004</v>
      </c>
      <c r="Q29" s="103">
        <f t="shared" si="28"/>
        <v>0</v>
      </c>
      <c r="R29" s="103">
        <f t="shared" si="17"/>
        <v>17109469.840000004</v>
      </c>
      <c r="S29" s="103">
        <f t="shared" ref="S29:T46" si="29">S88+S147+S206+S265+S323+S383+S440+S498+S556+S615+S674+S733</f>
        <v>192086.68</v>
      </c>
      <c r="T29" s="103">
        <f t="shared" si="29"/>
        <v>0</v>
      </c>
      <c r="U29" s="103">
        <f t="shared" si="18"/>
        <v>192086.68</v>
      </c>
      <c r="V29" s="103">
        <f t="shared" ref="V29:W46" si="30">V88+V147+V206+V265+V323+V383+V440+V498+V556+V615+V674+V733</f>
        <v>252332.13</v>
      </c>
      <c r="W29" s="103">
        <f t="shared" si="30"/>
        <v>0</v>
      </c>
      <c r="X29" s="103">
        <f t="shared" si="19"/>
        <v>252332.13</v>
      </c>
      <c r="Y29" s="103">
        <f t="shared" ref="Y29:Z46" si="31">Y88+Y147+Y206+Y265+Y323+Y383+Y440+Y498+Y556+Y615+Y674+Y733</f>
        <v>252556333.70000002</v>
      </c>
      <c r="Z29" s="103">
        <f t="shared" si="31"/>
        <v>0</v>
      </c>
      <c r="AA29" s="103">
        <f t="shared" si="20"/>
        <v>252556333.70000002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136787632.34999999</v>
      </c>
      <c r="AF29" s="103">
        <f t="shared" si="33"/>
        <v>3820466.7800000003</v>
      </c>
      <c r="AG29" s="103">
        <f t="shared" si="22"/>
        <v>140608099.13</v>
      </c>
      <c r="AH29" s="103">
        <f t="shared" ref="AH29:AI46" si="34">AH88+AH147+AH206+AH265+AH323+AH383+AH440+AH498+AH556+AH615+AH674+AH733</f>
        <v>18136319.93</v>
      </c>
      <c r="AI29" s="103">
        <f t="shared" si="34"/>
        <v>0</v>
      </c>
      <c r="AJ29" s="109">
        <f t="shared" si="23"/>
        <v>18136319.93</v>
      </c>
    </row>
    <row r="30" spans="1:36" ht="15.95" customHeight="1" thickTop="1" thickBot="1" x14ac:dyDescent="0.25">
      <c r="A30" s="51" t="s">
        <v>116</v>
      </c>
      <c r="B30" s="76">
        <f t="shared" si="11"/>
        <v>523885295.39999998</v>
      </c>
      <c r="C30" s="76">
        <f t="shared" si="12"/>
        <v>8625264.2600000016</v>
      </c>
      <c r="D30" s="103">
        <f t="shared" si="24"/>
        <v>194176.7</v>
      </c>
      <c r="E30" s="103">
        <f t="shared" si="24"/>
        <v>0</v>
      </c>
      <c r="F30" s="103">
        <f t="shared" si="13"/>
        <v>194176.7</v>
      </c>
      <c r="G30" s="103">
        <f t="shared" si="25"/>
        <v>1421513.44</v>
      </c>
      <c r="H30" s="103">
        <f t="shared" si="25"/>
        <v>0</v>
      </c>
      <c r="I30" s="103">
        <f t="shared" si="14"/>
        <v>1421513.44</v>
      </c>
      <c r="J30" s="103">
        <f t="shared" si="26"/>
        <v>0</v>
      </c>
      <c r="K30" s="103">
        <f t="shared" si="26"/>
        <v>8625264.2600000016</v>
      </c>
      <c r="L30" s="103">
        <f t="shared" si="15"/>
        <v>8625264.2600000016</v>
      </c>
      <c r="M30" s="103">
        <f t="shared" si="27"/>
        <v>455803.47000000003</v>
      </c>
      <c r="N30" s="103">
        <f t="shared" si="27"/>
        <v>0</v>
      </c>
      <c r="O30" s="103">
        <f t="shared" si="16"/>
        <v>455803.47000000003</v>
      </c>
      <c r="P30" s="103">
        <f t="shared" si="28"/>
        <v>5398363.7399999993</v>
      </c>
      <c r="Q30" s="103">
        <f t="shared" si="28"/>
        <v>0</v>
      </c>
      <c r="R30" s="103">
        <f t="shared" si="17"/>
        <v>5398363.7399999993</v>
      </c>
      <c r="S30" s="103">
        <f t="shared" si="29"/>
        <v>1386383.2699999998</v>
      </c>
      <c r="T30" s="103">
        <f t="shared" si="29"/>
        <v>0</v>
      </c>
      <c r="U30" s="103">
        <f t="shared" si="18"/>
        <v>1386383.2699999998</v>
      </c>
      <c r="V30" s="103">
        <f t="shared" si="30"/>
        <v>239865.67</v>
      </c>
      <c r="W30" s="103">
        <f t="shared" si="30"/>
        <v>0</v>
      </c>
      <c r="X30" s="103">
        <f t="shared" si="19"/>
        <v>239865.67</v>
      </c>
      <c r="Y30" s="103">
        <f t="shared" si="31"/>
        <v>511431885.19999999</v>
      </c>
      <c r="Z30" s="103">
        <f t="shared" si="31"/>
        <v>0</v>
      </c>
      <c r="AA30" s="103">
        <f t="shared" si="20"/>
        <v>511431885.19999999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57878.13</v>
      </c>
      <c r="AF30" s="103">
        <f t="shared" si="33"/>
        <v>0</v>
      </c>
      <c r="AG30" s="103">
        <f t="shared" si="22"/>
        <v>57878.13</v>
      </c>
      <c r="AH30" s="103">
        <f t="shared" si="34"/>
        <v>3299425.7800000003</v>
      </c>
      <c r="AI30" s="103">
        <f t="shared" si="34"/>
        <v>0</v>
      </c>
      <c r="AJ30" s="109">
        <f t="shared" si="23"/>
        <v>3299425.7800000003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54707652.330000006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54707652.330000006</v>
      </c>
      <c r="Z32" s="103">
        <f t="shared" si="31"/>
        <v>0</v>
      </c>
      <c r="AA32" s="103">
        <f t="shared" si="20"/>
        <v>54707652.330000006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366467996.81000006</v>
      </c>
      <c r="C34" s="76">
        <f t="shared" si="12"/>
        <v>3224334.14</v>
      </c>
      <c r="D34" s="103">
        <f t="shared" si="24"/>
        <v>1171096.23</v>
      </c>
      <c r="E34" s="103">
        <f t="shared" si="24"/>
        <v>0</v>
      </c>
      <c r="F34" s="103">
        <f t="shared" si="13"/>
        <v>1171096.23</v>
      </c>
      <c r="G34" s="103">
        <f t="shared" si="25"/>
        <v>11288168.540000001</v>
      </c>
      <c r="H34" s="103">
        <f t="shared" si="25"/>
        <v>0</v>
      </c>
      <c r="I34" s="103">
        <f t="shared" si="14"/>
        <v>11288168.540000001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7991586.8100000005</v>
      </c>
      <c r="N34" s="103">
        <f t="shared" si="27"/>
        <v>0</v>
      </c>
      <c r="O34" s="103">
        <f t="shared" si="16"/>
        <v>7991586.8100000005</v>
      </c>
      <c r="P34" s="103">
        <f t="shared" si="28"/>
        <v>118811116.23000002</v>
      </c>
      <c r="Q34" s="103">
        <f t="shared" si="28"/>
        <v>2973873.94</v>
      </c>
      <c r="R34" s="103">
        <f t="shared" si="17"/>
        <v>121784990.17000002</v>
      </c>
      <c r="S34" s="103">
        <f t="shared" si="29"/>
        <v>2121694.02</v>
      </c>
      <c r="T34" s="103">
        <f t="shared" si="29"/>
        <v>0</v>
      </c>
      <c r="U34" s="103">
        <f t="shared" si="18"/>
        <v>2121694.02</v>
      </c>
      <c r="V34" s="103">
        <f t="shared" si="30"/>
        <v>3828094.3000000003</v>
      </c>
      <c r="W34" s="103">
        <f t="shared" si="30"/>
        <v>78238</v>
      </c>
      <c r="X34" s="103">
        <f t="shared" si="19"/>
        <v>3906332.3000000003</v>
      </c>
      <c r="Y34" s="103">
        <f t="shared" si="31"/>
        <v>198926365.71000001</v>
      </c>
      <c r="Z34" s="103">
        <f t="shared" si="31"/>
        <v>1001.62</v>
      </c>
      <c r="AA34" s="103">
        <f t="shared" si="20"/>
        <v>198927367.33000001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4963530.67</v>
      </c>
      <c r="AF34" s="103">
        <f t="shared" si="33"/>
        <v>102243.95</v>
      </c>
      <c r="AG34" s="103">
        <f t="shared" si="22"/>
        <v>5065774.62</v>
      </c>
      <c r="AH34" s="103">
        <f t="shared" si="34"/>
        <v>17366344.300000001</v>
      </c>
      <c r="AI34" s="103">
        <f t="shared" si="34"/>
        <v>68976.63</v>
      </c>
      <c r="AJ34" s="109">
        <f t="shared" si="23"/>
        <v>17435320.93</v>
      </c>
    </row>
    <row r="35" spans="1:36" ht="15.95" customHeight="1" thickTop="1" thickBot="1" x14ac:dyDescent="0.25">
      <c r="A35" s="52" t="s">
        <v>117</v>
      </c>
      <c r="B35" s="76">
        <f t="shared" si="11"/>
        <v>232017227.15000001</v>
      </c>
      <c r="C35" s="76">
        <f t="shared" si="12"/>
        <v>7195892707.3399992</v>
      </c>
      <c r="D35" s="103">
        <f t="shared" si="24"/>
        <v>33918044.199999996</v>
      </c>
      <c r="E35" s="103">
        <f t="shared" si="24"/>
        <v>0</v>
      </c>
      <c r="F35" s="103">
        <f t="shared" si="13"/>
        <v>33918044.199999996</v>
      </c>
      <c r="G35" s="103">
        <f t="shared" si="25"/>
        <v>157069817.47000003</v>
      </c>
      <c r="H35" s="103">
        <f t="shared" si="25"/>
        <v>57003469.649999999</v>
      </c>
      <c r="I35" s="103">
        <f t="shared" si="14"/>
        <v>214073287.12000003</v>
      </c>
      <c r="J35" s="103">
        <f t="shared" si="26"/>
        <v>0</v>
      </c>
      <c r="K35" s="103">
        <f t="shared" si="26"/>
        <v>7138889237.6899996</v>
      </c>
      <c r="L35" s="103">
        <f t="shared" si="15"/>
        <v>7138889237.6899996</v>
      </c>
      <c r="M35" s="103">
        <f t="shared" si="27"/>
        <v>25923246.829999998</v>
      </c>
      <c r="N35" s="103">
        <f t="shared" si="27"/>
        <v>0</v>
      </c>
      <c r="O35" s="103">
        <f t="shared" si="16"/>
        <v>25923246.829999998</v>
      </c>
      <c r="P35" s="103">
        <f t="shared" si="28"/>
        <v>911715.4</v>
      </c>
      <c r="Q35" s="103">
        <f t="shared" si="28"/>
        <v>0</v>
      </c>
      <c r="R35" s="103">
        <f t="shared" si="17"/>
        <v>911715.4</v>
      </c>
      <c r="S35" s="103">
        <f t="shared" si="29"/>
        <v>570847.69999999995</v>
      </c>
      <c r="T35" s="103">
        <f t="shared" si="29"/>
        <v>0</v>
      </c>
      <c r="U35" s="103">
        <f t="shared" si="18"/>
        <v>570847.69999999995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13039109.119999999</v>
      </c>
      <c r="Z35" s="103">
        <f t="shared" si="31"/>
        <v>0</v>
      </c>
      <c r="AA35" s="103">
        <f t="shared" si="20"/>
        <v>13039109.119999999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584446.42999999993</v>
      </c>
      <c r="AI35" s="103">
        <f t="shared" si="34"/>
        <v>0</v>
      </c>
      <c r="AJ35" s="109">
        <f t="shared" si="23"/>
        <v>584446.42999999993</v>
      </c>
    </row>
    <row r="36" spans="1:36" ht="15.95" customHeight="1" thickTop="1" thickBot="1" x14ac:dyDescent="0.25">
      <c r="A36" s="52" t="s">
        <v>120</v>
      </c>
      <c r="B36" s="76">
        <f t="shared" si="11"/>
        <v>158941988.39000002</v>
      </c>
      <c r="C36" s="76">
        <f t="shared" si="12"/>
        <v>2161966.9300000002</v>
      </c>
      <c r="D36" s="103">
        <f t="shared" si="24"/>
        <v>10255.35</v>
      </c>
      <c r="E36" s="103">
        <f t="shared" si="24"/>
        <v>0</v>
      </c>
      <c r="F36" s="103">
        <f t="shared" si="13"/>
        <v>10255.35</v>
      </c>
      <c r="G36" s="103">
        <f t="shared" si="25"/>
        <v>866841.19</v>
      </c>
      <c r="H36" s="103">
        <f t="shared" si="25"/>
        <v>0</v>
      </c>
      <c r="I36" s="103">
        <f t="shared" si="14"/>
        <v>866841.19</v>
      </c>
      <c r="J36" s="103">
        <f t="shared" si="26"/>
        <v>3280.36</v>
      </c>
      <c r="K36" s="103">
        <f t="shared" si="26"/>
        <v>506941.31999999995</v>
      </c>
      <c r="L36" s="103">
        <f t="shared" si="15"/>
        <v>510221.67999999993</v>
      </c>
      <c r="M36" s="103">
        <f t="shared" si="27"/>
        <v>242637.94</v>
      </c>
      <c r="N36" s="103">
        <f t="shared" si="27"/>
        <v>0</v>
      </c>
      <c r="O36" s="103">
        <f t="shared" si="16"/>
        <v>242637.94</v>
      </c>
      <c r="P36" s="103">
        <f t="shared" si="28"/>
        <v>12360374.209999999</v>
      </c>
      <c r="Q36" s="103">
        <f t="shared" si="28"/>
        <v>624259.65</v>
      </c>
      <c r="R36" s="103">
        <f t="shared" si="17"/>
        <v>12984633.859999999</v>
      </c>
      <c r="S36" s="103">
        <f t="shared" si="29"/>
        <v>201415.61</v>
      </c>
      <c r="T36" s="103">
        <f t="shared" si="29"/>
        <v>0</v>
      </c>
      <c r="U36" s="103">
        <f t="shared" si="18"/>
        <v>201415.61</v>
      </c>
      <c r="V36" s="103">
        <f t="shared" si="30"/>
        <v>1768216.52</v>
      </c>
      <c r="W36" s="103">
        <f t="shared" si="30"/>
        <v>0</v>
      </c>
      <c r="X36" s="103">
        <f t="shared" si="19"/>
        <v>1768216.52</v>
      </c>
      <c r="Y36" s="103">
        <f t="shared" si="31"/>
        <v>128963880.46000001</v>
      </c>
      <c r="Z36" s="103">
        <f t="shared" si="31"/>
        <v>338830.28</v>
      </c>
      <c r="AA36" s="103">
        <f t="shared" si="20"/>
        <v>129302710.74000001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5505112.8500000006</v>
      </c>
      <c r="AF36" s="103">
        <f t="shared" si="33"/>
        <v>644044.60000000009</v>
      </c>
      <c r="AG36" s="103">
        <f t="shared" si="22"/>
        <v>6149157.4500000011</v>
      </c>
      <c r="AH36" s="103">
        <f t="shared" si="34"/>
        <v>9019973.9000000004</v>
      </c>
      <c r="AI36" s="103">
        <f t="shared" si="34"/>
        <v>47891.08</v>
      </c>
      <c r="AJ36" s="109">
        <f t="shared" si="23"/>
        <v>9067864.9800000004</v>
      </c>
    </row>
    <row r="37" spans="1:36" ht="15.95" customHeight="1" thickTop="1" thickBot="1" x14ac:dyDescent="0.25">
      <c r="A37" s="52" t="s">
        <v>166</v>
      </c>
      <c r="B37" s="76">
        <f t="shared" si="11"/>
        <v>106489123.14999999</v>
      </c>
      <c r="C37" s="76">
        <f t="shared" si="12"/>
        <v>241565.01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3492062.06</v>
      </c>
      <c r="H37" s="103">
        <f t="shared" si="25"/>
        <v>0</v>
      </c>
      <c r="I37" s="103">
        <f t="shared" si="14"/>
        <v>3492062.06</v>
      </c>
      <c r="J37" s="103">
        <f t="shared" si="26"/>
        <v>0</v>
      </c>
      <c r="K37" s="103">
        <f t="shared" si="26"/>
        <v>219090</v>
      </c>
      <c r="L37" s="103">
        <f t="shared" si="15"/>
        <v>219090</v>
      </c>
      <c r="M37" s="103">
        <f t="shared" si="27"/>
        <v>87708.34</v>
      </c>
      <c r="N37" s="103">
        <f t="shared" si="27"/>
        <v>11960</v>
      </c>
      <c r="O37" s="103">
        <f t="shared" si="16"/>
        <v>99668.34</v>
      </c>
      <c r="P37" s="103">
        <f t="shared" si="28"/>
        <v>6028448.5699999994</v>
      </c>
      <c r="Q37" s="103">
        <f t="shared" si="28"/>
        <v>0</v>
      </c>
      <c r="R37" s="103">
        <f t="shared" si="17"/>
        <v>6028448.5699999994</v>
      </c>
      <c r="S37" s="103">
        <f t="shared" si="29"/>
        <v>878099.41</v>
      </c>
      <c r="T37" s="103">
        <f t="shared" si="29"/>
        <v>0</v>
      </c>
      <c r="U37" s="103">
        <f t="shared" si="18"/>
        <v>878099.41</v>
      </c>
      <c r="V37" s="103">
        <f t="shared" si="30"/>
        <v>1237252.0100000002</v>
      </c>
      <c r="W37" s="103">
        <f t="shared" si="30"/>
        <v>0</v>
      </c>
      <c r="X37" s="103">
        <f t="shared" si="19"/>
        <v>1237252.0100000002</v>
      </c>
      <c r="Y37" s="103">
        <f t="shared" si="31"/>
        <v>38773747.359999999</v>
      </c>
      <c r="Z37" s="103">
        <f t="shared" si="31"/>
        <v>10515.01</v>
      </c>
      <c r="AA37" s="103">
        <f t="shared" si="20"/>
        <v>38784262.369999997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52209991.629999995</v>
      </c>
      <c r="AF37" s="103">
        <f t="shared" si="33"/>
        <v>0</v>
      </c>
      <c r="AG37" s="103">
        <f t="shared" si="22"/>
        <v>52209991.629999995</v>
      </c>
      <c r="AH37" s="103">
        <f t="shared" si="34"/>
        <v>3781813.7700000005</v>
      </c>
      <c r="AI37" s="103">
        <f t="shared" si="34"/>
        <v>0</v>
      </c>
      <c r="AJ37" s="109">
        <f t="shared" si="23"/>
        <v>3781813.7700000005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220900485.59999999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220900485.59999999</v>
      </c>
      <c r="L39" s="103">
        <f t="shared" si="15"/>
        <v>220900485.59999999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164</v>
      </c>
      <c r="B40" s="76">
        <f t="shared" si="11"/>
        <v>15739509.300000001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360276.78</v>
      </c>
      <c r="H40" s="103">
        <f t="shared" si="25"/>
        <v>0</v>
      </c>
      <c r="I40" s="103">
        <f t="shared" si="14"/>
        <v>360276.78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3442040.16</v>
      </c>
      <c r="Q40" s="103">
        <f t="shared" si="28"/>
        <v>0</v>
      </c>
      <c r="R40" s="103">
        <f t="shared" si="17"/>
        <v>3442040.16</v>
      </c>
      <c r="S40" s="103">
        <f t="shared" si="29"/>
        <v>264120</v>
      </c>
      <c r="T40" s="103">
        <f t="shared" si="29"/>
        <v>0</v>
      </c>
      <c r="U40" s="103">
        <f t="shared" si="18"/>
        <v>264120</v>
      </c>
      <c r="V40" s="103">
        <f t="shared" si="30"/>
        <v>145909</v>
      </c>
      <c r="W40" s="103">
        <f t="shared" si="30"/>
        <v>0</v>
      </c>
      <c r="X40" s="103">
        <f t="shared" si="19"/>
        <v>145909</v>
      </c>
      <c r="Y40" s="103">
        <f t="shared" si="31"/>
        <v>8287257.3100000005</v>
      </c>
      <c r="Z40" s="103">
        <f t="shared" si="31"/>
        <v>0</v>
      </c>
      <c r="AA40" s="103">
        <f t="shared" si="20"/>
        <v>8287257.3100000005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742249.76</v>
      </c>
      <c r="AF40" s="103">
        <f t="shared" si="33"/>
        <v>0</v>
      </c>
      <c r="AG40" s="103">
        <f t="shared" si="22"/>
        <v>742249.76</v>
      </c>
      <c r="AH40" s="103">
        <f t="shared" si="34"/>
        <v>2485884.7400000002</v>
      </c>
      <c r="AI40" s="103">
        <f t="shared" si="34"/>
        <v>0</v>
      </c>
      <c r="AJ40" s="109">
        <f t="shared" si="23"/>
        <v>2485884.7400000002</v>
      </c>
    </row>
    <row r="41" spans="1:36" ht="15.95" customHeight="1" thickTop="1" thickBot="1" x14ac:dyDescent="0.25">
      <c r="A41" s="52" t="s">
        <v>119</v>
      </c>
      <c r="B41" s="76">
        <f t="shared" si="11"/>
        <v>113765110.53</v>
      </c>
      <c r="C41" s="76">
        <f t="shared" si="12"/>
        <v>0</v>
      </c>
      <c r="D41" s="103">
        <f t="shared" si="24"/>
        <v>3215.5000000000005</v>
      </c>
      <c r="E41" s="103">
        <f t="shared" si="24"/>
        <v>0</v>
      </c>
      <c r="F41" s="103">
        <f t="shared" si="13"/>
        <v>3215.5000000000005</v>
      </c>
      <c r="G41" s="103">
        <f t="shared" si="25"/>
        <v>83103153.779999986</v>
      </c>
      <c r="H41" s="103">
        <f t="shared" si="25"/>
        <v>0</v>
      </c>
      <c r="I41" s="103">
        <f t="shared" si="14"/>
        <v>83103153.779999986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27977130.229999997</v>
      </c>
      <c r="Q41" s="103">
        <f t="shared" si="28"/>
        <v>0</v>
      </c>
      <c r="R41" s="103">
        <f t="shared" si="17"/>
        <v>27977130.229999997</v>
      </c>
      <c r="S41" s="103">
        <f t="shared" si="29"/>
        <v>171030.43</v>
      </c>
      <c r="T41" s="103">
        <f t="shared" si="29"/>
        <v>0</v>
      </c>
      <c r="U41" s="103">
        <f t="shared" si="18"/>
        <v>171030.43</v>
      </c>
      <c r="V41" s="103">
        <f t="shared" si="30"/>
        <v>937477.19</v>
      </c>
      <c r="W41" s="103">
        <f t="shared" si="30"/>
        <v>0</v>
      </c>
      <c r="X41" s="103">
        <f t="shared" si="19"/>
        <v>937477.19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407360.65</v>
      </c>
      <c r="AF41" s="103">
        <f t="shared" si="33"/>
        <v>0</v>
      </c>
      <c r="AG41" s="103">
        <f t="shared" si="22"/>
        <v>407360.65</v>
      </c>
      <c r="AH41" s="103">
        <f t="shared" si="34"/>
        <v>1165742.75</v>
      </c>
      <c r="AI41" s="103">
        <f t="shared" si="34"/>
        <v>0</v>
      </c>
      <c r="AJ41" s="109">
        <f t="shared" si="23"/>
        <v>1165742.75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28751798.060000002</v>
      </c>
      <c r="C45" s="76">
        <f t="shared" si="12"/>
        <v>324930280.63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22770626.280000001</v>
      </c>
      <c r="H45" s="103">
        <f t="shared" si="25"/>
        <v>0</v>
      </c>
      <c r="I45" s="103">
        <f t="shared" si="14"/>
        <v>22770626.280000001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324930280.63</v>
      </c>
      <c r="AD45" s="110">
        <f t="shared" si="21"/>
        <v>324930280.63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5951921.7800000003</v>
      </c>
      <c r="AI45" s="103">
        <f t="shared" si="34"/>
        <v>0</v>
      </c>
      <c r="AJ45" s="109">
        <f t="shared" si="23"/>
        <v>5951921.7800000003</v>
      </c>
    </row>
    <row r="46" spans="1:36" ht="15.95" customHeight="1" thickTop="1" thickBot="1" x14ac:dyDescent="0.25">
      <c r="A46" s="52" t="s">
        <v>111</v>
      </c>
      <c r="B46" s="76">
        <f t="shared" si="11"/>
        <v>183447670.59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180530801.44</v>
      </c>
      <c r="H46" s="103">
        <f t="shared" si="25"/>
        <v>32670134.920000002</v>
      </c>
      <c r="I46" s="103">
        <f t="shared" si="14"/>
        <v>213200936.36000001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2916869.15</v>
      </c>
      <c r="AF46" s="103">
        <f t="shared" si="33"/>
        <v>1248015.8400000001</v>
      </c>
      <c r="AG46" s="103">
        <f t="shared" si="22"/>
        <v>4164884.99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31117234496.650009</v>
      </c>
      <c r="C47" s="66">
        <f t="shared" ref="C47:AI47" si="35">SUM(C9:C46)</f>
        <v>17786067495.109997</v>
      </c>
      <c r="D47" s="66">
        <f t="shared" si="35"/>
        <v>257875874.48999992</v>
      </c>
      <c r="E47" s="66">
        <f t="shared" si="35"/>
        <v>479856.91000000003</v>
      </c>
      <c r="F47" s="66">
        <f t="shared" si="35"/>
        <v>258355731.39999995</v>
      </c>
      <c r="G47" s="66">
        <f t="shared" si="35"/>
        <v>3207204205.0100012</v>
      </c>
      <c r="H47" s="66">
        <f t="shared" si="35"/>
        <v>4270754038.2999997</v>
      </c>
      <c r="I47" s="66">
        <f t="shared" si="35"/>
        <v>7477958243.3099985</v>
      </c>
      <c r="J47" s="66">
        <f t="shared" si="35"/>
        <v>4076076.9600000004</v>
      </c>
      <c r="K47" s="66">
        <f t="shared" si="35"/>
        <v>11994683236.050001</v>
      </c>
      <c r="L47" s="66">
        <f t="shared" si="35"/>
        <v>11998759313.01</v>
      </c>
      <c r="M47" s="66">
        <f t="shared" si="35"/>
        <v>498955282.51999998</v>
      </c>
      <c r="N47" s="66">
        <f t="shared" si="35"/>
        <v>23181220.559999999</v>
      </c>
      <c r="O47" s="66">
        <f t="shared" si="35"/>
        <v>522136503.07999992</v>
      </c>
      <c r="P47" s="66">
        <f t="shared" si="35"/>
        <v>10907561085.249998</v>
      </c>
      <c r="Q47" s="66">
        <f t="shared" si="35"/>
        <v>608590626.82000005</v>
      </c>
      <c r="R47" s="66">
        <f t="shared" si="35"/>
        <v>11516151712.07</v>
      </c>
      <c r="S47" s="66">
        <f t="shared" si="35"/>
        <v>329684037.8499999</v>
      </c>
      <c r="T47" s="66">
        <f t="shared" si="35"/>
        <v>1078980.3599999999</v>
      </c>
      <c r="U47" s="66">
        <f t="shared" si="35"/>
        <v>330763018.2099998</v>
      </c>
      <c r="V47" s="66">
        <f t="shared" si="35"/>
        <v>573118837.58000004</v>
      </c>
      <c r="W47" s="66">
        <f t="shared" si="35"/>
        <v>13220859.779999999</v>
      </c>
      <c r="X47" s="66">
        <f t="shared" si="35"/>
        <v>586339697.3599999</v>
      </c>
      <c r="Y47" s="66">
        <f t="shared" si="35"/>
        <v>12337643980.059999</v>
      </c>
      <c r="Z47" s="66">
        <f t="shared" si="35"/>
        <v>64809246.160000004</v>
      </c>
      <c r="AA47" s="66">
        <f t="shared" si="35"/>
        <v>12402453226.219997</v>
      </c>
      <c r="AB47" s="66">
        <f t="shared" si="35"/>
        <v>0</v>
      </c>
      <c r="AC47" s="66">
        <f t="shared" si="35"/>
        <v>324930280.63</v>
      </c>
      <c r="AD47" s="66">
        <f t="shared" si="35"/>
        <v>324930280.63</v>
      </c>
      <c r="AE47" s="66">
        <f t="shared" si="35"/>
        <v>775074104.32000005</v>
      </c>
      <c r="AF47" s="66">
        <f t="shared" si="35"/>
        <v>209217173.39999992</v>
      </c>
      <c r="AG47" s="66">
        <f t="shared" si="35"/>
        <v>984291277.72000003</v>
      </c>
      <c r="AH47" s="66">
        <f t="shared" si="35"/>
        <v>2226041012.6100001</v>
      </c>
      <c r="AI47" s="66">
        <f t="shared" si="35"/>
        <v>275121976.13999999</v>
      </c>
      <c r="AJ47" s="109">
        <f>SUM(AH47:AI47)</f>
        <v>2501162988.75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2">
        <f>(C47/B50*100)</f>
        <v>36.369870276053895</v>
      </c>
      <c r="C49" s="192"/>
      <c r="D49" s="192">
        <f>(E47/D50*100)</f>
        <v>0.18573495830718009</v>
      </c>
      <c r="E49" s="192"/>
      <c r="F49" s="36"/>
      <c r="G49" s="192">
        <f>(H47/G50*100)</f>
        <v>57.111231426315335</v>
      </c>
      <c r="H49" s="192"/>
      <c r="I49" s="36"/>
      <c r="J49" s="192">
        <f>(K47/J50*100)</f>
        <v>99.96602917973712</v>
      </c>
      <c r="K49" s="192"/>
      <c r="L49" s="36"/>
      <c r="M49" s="192">
        <f>(N47/M50*100)</f>
        <v>4.4396858720387629</v>
      </c>
      <c r="N49" s="192"/>
      <c r="O49" s="36"/>
      <c r="P49" s="192">
        <f>(Q47/P50*100)</f>
        <v>5.2846701053976259</v>
      </c>
      <c r="Q49" s="192"/>
      <c r="R49" s="36"/>
      <c r="S49" s="192">
        <f>(T47/S50*100)</f>
        <v>0.32620949156866147</v>
      </c>
      <c r="T49" s="192"/>
      <c r="U49" s="36"/>
      <c r="V49" s="192">
        <f>(W47/V50*100)</f>
        <v>2.2548123279946837</v>
      </c>
      <c r="W49" s="192"/>
      <c r="X49" s="36"/>
      <c r="Y49" s="192">
        <f>(Z47/Y50*100)</f>
        <v>0.52255182888323182</v>
      </c>
      <c r="Z49" s="192"/>
      <c r="AA49" s="36"/>
      <c r="AB49" s="192">
        <f>(AC47/AB50*100)</f>
        <v>100</v>
      </c>
      <c r="AC49" s="192"/>
      <c r="AD49" s="36"/>
      <c r="AE49" s="192">
        <f>(AF47/AE50*100)</f>
        <v>21.255615907176171</v>
      </c>
      <c r="AF49" s="192"/>
      <c r="AG49" s="36"/>
      <c r="AH49" s="192">
        <f>(AI47/AH50*100)</f>
        <v>10.999762005813823</v>
      </c>
      <c r="AI49" s="192"/>
      <c r="AJ49" s="36"/>
    </row>
    <row r="50" spans="1:36" x14ac:dyDescent="0.2">
      <c r="A50" s="5" t="s">
        <v>39</v>
      </c>
      <c r="B50" s="196">
        <f>(B47+C47)</f>
        <v>48903301991.76001</v>
      </c>
      <c r="C50" s="195"/>
      <c r="D50" s="196">
        <f>(D47+E47)</f>
        <v>258355731.39999992</v>
      </c>
      <c r="E50" s="195"/>
      <c r="F50" s="37"/>
      <c r="G50" s="196">
        <f>(G47+H47)</f>
        <v>7477958243.3100014</v>
      </c>
      <c r="H50" s="195"/>
      <c r="I50" s="37"/>
      <c r="J50" s="196">
        <f>(J47+K47)</f>
        <v>11998759313.01</v>
      </c>
      <c r="K50" s="195"/>
      <c r="L50" s="37"/>
      <c r="M50" s="196">
        <f>(M47+N47)</f>
        <v>522136503.07999998</v>
      </c>
      <c r="N50" s="195"/>
      <c r="O50" s="37"/>
      <c r="P50" s="196">
        <f>(P47+Q47)</f>
        <v>11516151712.069998</v>
      </c>
      <c r="Q50" s="195"/>
      <c r="R50" s="37"/>
      <c r="S50" s="196">
        <f>(S47+T47)</f>
        <v>330763018.20999992</v>
      </c>
      <c r="T50" s="195"/>
      <c r="U50" s="37"/>
      <c r="V50" s="196">
        <f>(V47+W47)</f>
        <v>586339697.36000001</v>
      </c>
      <c r="W50" s="195"/>
      <c r="X50" s="37"/>
      <c r="Y50" s="196">
        <f>(Y47+Z47)</f>
        <v>12402453226.219999</v>
      </c>
      <c r="Z50" s="195"/>
      <c r="AA50" s="37"/>
      <c r="AB50" s="196">
        <f>(AB47+AC47)</f>
        <v>324930280.63</v>
      </c>
      <c r="AC50" s="195"/>
      <c r="AD50" s="37"/>
      <c r="AE50" s="196">
        <f>(AE47+AF47)</f>
        <v>984291277.72000003</v>
      </c>
      <c r="AF50" s="195"/>
      <c r="AG50" s="37"/>
      <c r="AH50" s="196">
        <f>(AH47+AI47)</f>
        <v>2501162988.75</v>
      </c>
      <c r="AI50" s="195"/>
      <c r="AJ50" s="37"/>
    </row>
    <row r="51" spans="1:36" x14ac:dyDescent="0.2">
      <c r="A51" s="5" t="s">
        <v>40</v>
      </c>
      <c r="B51" s="192">
        <f>SUM(D51:AI51)</f>
        <v>99.999999999999972</v>
      </c>
      <c r="C51" s="195"/>
      <c r="D51" s="192">
        <f>(D50/B50*100)</f>
        <v>0.52829915543030559</v>
      </c>
      <c r="E51" s="192"/>
      <c r="F51" s="36"/>
      <c r="G51" s="192">
        <f>(G50/B50*100)</f>
        <v>15.291315593720039</v>
      </c>
      <c r="H51" s="192"/>
      <c r="I51" s="36"/>
      <c r="J51" s="192">
        <f>(J50/B50*100)</f>
        <v>24.53568332672452</v>
      </c>
      <c r="K51" s="192"/>
      <c r="L51" s="36"/>
      <c r="M51" s="192">
        <f>(M50/B50*100)</f>
        <v>1.0676917136760575</v>
      </c>
      <c r="N51" s="192"/>
      <c r="O51" s="36"/>
      <c r="P51" s="192">
        <f>(P50/B50*100)</f>
        <v>23.548822355616025</v>
      </c>
      <c r="Q51" s="192"/>
      <c r="R51" s="36"/>
      <c r="S51" s="192">
        <f>(S50/B50*100)</f>
        <v>0.67636131864006244</v>
      </c>
      <c r="T51" s="192"/>
      <c r="U51" s="36"/>
      <c r="V51" s="192">
        <f>(V50/B50*100)</f>
        <v>1.1989777243646975</v>
      </c>
      <c r="W51" s="192"/>
      <c r="X51" s="36"/>
      <c r="Y51" s="192">
        <f>(Y50/B50*100)</f>
        <v>25.36117750966951</v>
      </c>
      <c r="Z51" s="192"/>
      <c r="AA51" s="36"/>
      <c r="AB51" s="192">
        <f>(AB50/B50*100)</f>
        <v>0.66443423530940571</v>
      </c>
      <c r="AC51" s="192"/>
      <c r="AD51" s="36"/>
      <c r="AE51" s="192">
        <f>(AE50/B50*100)</f>
        <v>2.0127296882444643</v>
      </c>
      <c r="AF51" s="192"/>
      <c r="AG51" s="36"/>
      <c r="AH51" s="192">
        <f>(AH50/B50*100)</f>
        <v>5.1145073786048947</v>
      </c>
      <c r="AI51" s="192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">
      <c r="A61" s="193" t="s">
        <v>56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</row>
    <row r="62" spans="1:36" hidden="1" x14ac:dyDescent="0.2">
      <c r="A62" s="200" t="s">
        <v>160</v>
      </c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</row>
    <row r="63" spans="1:36" hidden="1" x14ac:dyDescent="0.2">
      <c r="A63" s="193" t="s">
        <v>114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1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8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163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99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105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115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120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166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110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164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119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106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104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2">
        <f>(C106/B109*100)</f>
        <v>33.565807919079731</v>
      </c>
      <c r="C108" s="192"/>
      <c r="D108" s="192">
        <f>(E106/D109*100)</f>
        <v>4.3999976219242953E-2</v>
      </c>
      <c r="E108" s="192"/>
      <c r="F108" s="36"/>
      <c r="G108" s="192">
        <f>(H106/G109*100)</f>
        <v>61.927396217789543</v>
      </c>
      <c r="H108" s="192"/>
      <c r="I108" s="36"/>
      <c r="J108" s="192">
        <f>(K106/J109*100)</f>
        <v>99.996788392701049</v>
      </c>
      <c r="K108" s="192"/>
      <c r="L108" s="36"/>
      <c r="M108" s="192">
        <f>(N106/M109*100)</f>
        <v>12.887868492697086</v>
      </c>
      <c r="N108" s="192"/>
      <c r="O108" s="36"/>
      <c r="P108" s="192">
        <f>(Q106/P109*100)</f>
        <v>2.883467607348019</v>
      </c>
      <c r="Q108" s="192"/>
      <c r="R108" s="36"/>
      <c r="S108" s="192">
        <f>(T106/S109*100)</f>
        <v>0</v>
      </c>
      <c r="T108" s="192"/>
      <c r="U108" s="36"/>
      <c r="V108" s="192">
        <f>(W106/V109*100)</f>
        <v>2.0380089987201986</v>
      </c>
      <c r="W108" s="192"/>
      <c r="X108" s="36"/>
      <c r="Y108" s="192">
        <f>(Z106/Y109*100)</f>
        <v>0.22659324980114393</v>
      </c>
      <c r="Z108" s="192"/>
      <c r="AA108" s="36"/>
      <c r="AB108" s="192">
        <f>(AC106/AB109*100)</f>
        <v>100</v>
      </c>
      <c r="AC108" s="192"/>
      <c r="AD108" s="36"/>
      <c r="AE108" s="192">
        <f>(AF106/AE109*100)</f>
        <v>8.8506680089270784</v>
      </c>
      <c r="AF108" s="192"/>
      <c r="AG108" s="36"/>
      <c r="AH108" s="192">
        <f>(AI106/AH109*100)</f>
        <v>3.1414046024431563</v>
      </c>
      <c r="AI108" s="192"/>
      <c r="AJ108" s="36"/>
    </row>
    <row r="109" spans="1:36" hidden="1" x14ac:dyDescent="0.2">
      <c r="A109" s="5" t="s">
        <v>39</v>
      </c>
      <c r="B109" s="196">
        <f>(B106+C106)</f>
        <v>4441153860.6900005</v>
      </c>
      <c r="C109" s="195"/>
      <c r="D109" s="196">
        <f>(D106+E106)</f>
        <v>21163329.620000001</v>
      </c>
      <c r="E109" s="195"/>
      <c r="F109" s="37"/>
      <c r="G109" s="196">
        <f>(G106+H106)</f>
        <v>668673829.12999988</v>
      </c>
      <c r="H109" s="195"/>
      <c r="I109" s="37"/>
      <c r="J109" s="196">
        <f>(J106+K106)</f>
        <v>993943437.92999995</v>
      </c>
      <c r="K109" s="195"/>
      <c r="L109" s="37"/>
      <c r="M109" s="196">
        <f>(M106+N106)</f>
        <v>40396805.670000002</v>
      </c>
      <c r="N109" s="195"/>
      <c r="O109" s="37"/>
      <c r="P109" s="196">
        <f>(P106+Q106)</f>
        <v>1186575114.3799999</v>
      </c>
      <c r="Q109" s="195"/>
      <c r="R109" s="37"/>
      <c r="S109" s="196">
        <f>(S106+T106)</f>
        <v>15424500.040000001</v>
      </c>
      <c r="T109" s="195"/>
      <c r="U109" s="37"/>
      <c r="V109" s="196">
        <f>(V106+W106)</f>
        <v>37820278.049999997</v>
      </c>
      <c r="W109" s="195"/>
      <c r="X109" s="37"/>
      <c r="Y109" s="196">
        <f>(Y106+Z106)</f>
        <v>1210214797.8399999</v>
      </c>
      <c r="Z109" s="195"/>
      <c r="AA109" s="37"/>
      <c r="AB109" s="196">
        <f>(AB106+AC106)</f>
        <v>27769261.780000001</v>
      </c>
      <c r="AC109" s="195"/>
      <c r="AD109" s="37"/>
      <c r="AE109" s="196">
        <f>(AE106+AF106)</f>
        <v>78461515.820000023</v>
      </c>
      <c r="AF109" s="195"/>
      <c r="AG109" s="37"/>
      <c r="AH109" s="196">
        <f>(AH106+AI106)</f>
        <v>160710990.43000001</v>
      </c>
      <c r="AI109" s="195"/>
      <c r="AJ109" s="37"/>
    </row>
    <row r="110" spans="1:36" hidden="1" x14ac:dyDescent="0.2">
      <c r="A110" s="5" t="s">
        <v>40</v>
      </c>
      <c r="B110" s="192">
        <f>SUM(D110:AI110)</f>
        <v>100</v>
      </c>
      <c r="C110" s="195"/>
      <c r="D110" s="192">
        <f>(D109/B109*100)</f>
        <v>0.47652772869057858</v>
      </c>
      <c r="E110" s="192"/>
      <c r="F110" s="36"/>
      <c r="G110" s="192">
        <f>(G109/B109*100)</f>
        <v>15.056308565407623</v>
      </c>
      <c r="H110" s="192"/>
      <c r="I110" s="36"/>
      <c r="J110" s="192">
        <f>(J109/B109*100)</f>
        <v>22.380297308041829</v>
      </c>
      <c r="K110" s="192"/>
      <c r="L110" s="36"/>
      <c r="M110" s="192">
        <f>(M109/B109*100)</f>
        <v>0.90960157961570243</v>
      </c>
      <c r="N110" s="192"/>
      <c r="O110" s="36"/>
      <c r="P110" s="192">
        <f>(P109/B109*100)</f>
        <v>26.717721376031033</v>
      </c>
      <c r="Q110" s="192"/>
      <c r="R110" s="36"/>
      <c r="S110" s="192">
        <f>(S109/B109*100)</f>
        <v>0.34730839155398169</v>
      </c>
      <c r="T110" s="192"/>
      <c r="U110" s="36"/>
      <c r="V110" s="192">
        <f>(V109/B109*100)</f>
        <v>0.8515867550718913</v>
      </c>
      <c r="W110" s="192"/>
      <c r="X110" s="36"/>
      <c r="Y110" s="192">
        <f>(Y109/B109*100)</f>
        <v>27.250008349226047</v>
      </c>
      <c r="Z110" s="192"/>
      <c r="AA110" s="36"/>
      <c r="AB110" s="192">
        <f>(AB109/B109*100)</f>
        <v>0.62527132927760409</v>
      </c>
      <c r="AC110" s="192"/>
      <c r="AD110" s="36"/>
      <c r="AE110" s="192">
        <f>(AE109/B109*100)</f>
        <v>1.7666921318463358</v>
      </c>
      <c r="AF110" s="192"/>
      <c r="AG110" s="36"/>
      <c r="AH110" s="192">
        <f>(AH109/B109*100)</f>
        <v>3.618676485237355</v>
      </c>
      <c r="AI110" s="192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161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162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">
      <c r="A120" s="193" t="s">
        <v>56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</row>
    <row r="121" spans="1:36" hidden="1" x14ac:dyDescent="0.2">
      <c r="A121" s="199" t="s">
        <v>149</v>
      </c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  <c r="AF121" s="199"/>
      <c r="AG121" s="199"/>
      <c r="AH121" s="199"/>
      <c r="AI121" s="199"/>
    </row>
    <row r="122" spans="1:36" hidden="1" x14ac:dyDescent="0.2">
      <c r="A122" s="193" t="s">
        <v>114</v>
      </c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1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8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163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99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101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105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115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120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166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110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164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106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104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2">
        <f>(C165/B168*100)</f>
        <v>36.176103566820942</v>
      </c>
      <c r="C167" s="192"/>
      <c r="D167" s="192">
        <f>(E165/D168*100)</f>
        <v>0.19911943334127938</v>
      </c>
      <c r="E167" s="192"/>
      <c r="F167" s="36"/>
      <c r="G167" s="192">
        <f>(H165/G168*100)</f>
        <v>61.500208083335274</v>
      </c>
      <c r="H167" s="192"/>
      <c r="I167" s="36"/>
      <c r="J167" s="192">
        <f>(K165/J168*100)</f>
        <v>99.957785892171458</v>
      </c>
      <c r="K167" s="192"/>
      <c r="L167" s="36"/>
      <c r="M167" s="192">
        <f>(N165/M168*100)</f>
        <v>2.7015107857849863</v>
      </c>
      <c r="N167" s="192"/>
      <c r="O167" s="36"/>
      <c r="P167" s="192">
        <f>(Q165/P168*100)</f>
        <v>6.3921009560417756</v>
      </c>
      <c r="Q167" s="192"/>
      <c r="R167" s="36"/>
      <c r="S167" s="192">
        <f>(T165/S168*100)</f>
        <v>0.27235340567885502</v>
      </c>
      <c r="T167" s="192"/>
      <c r="U167" s="36"/>
      <c r="V167" s="192">
        <f>(W165/V168*100)</f>
        <v>1.3293677504859083</v>
      </c>
      <c r="W167" s="192"/>
      <c r="X167" s="36"/>
      <c r="Y167" s="192">
        <f>(Z165/Y168*100)</f>
        <v>0.85203881073632926</v>
      </c>
      <c r="Z167" s="192"/>
      <c r="AA167" s="36"/>
      <c r="AB167" s="192">
        <f>(AC165/AB168*100)</f>
        <v>100</v>
      </c>
      <c r="AC167" s="192"/>
      <c r="AD167" s="36"/>
      <c r="AE167" s="192">
        <f>(AF165/AE168*100)</f>
        <v>1.5650936738634265</v>
      </c>
      <c r="AF167" s="192"/>
      <c r="AG167" s="36"/>
      <c r="AH167" s="192">
        <f>(AI165/AH168*100)</f>
        <v>3.8442097734670679</v>
      </c>
      <c r="AI167" s="192"/>
      <c r="AJ167" s="36"/>
    </row>
    <row r="168" spans="1:40" hidden="1" x14ac:dyDescent="0.2">
      <c r="A168" s="5" t="s">
        <v>39</v>
      </c>
      <c r="B168" s="196">
        <f>(B165+C165)</f>
        <v>4198353608.7700014</v>
      </c>
      <c r="C168" s="195"/>
      <c r="D168" s="196">
        <f>(D165+E165)</f>
        <v>21444345.880000003</v>
      </c>
      <c r="E168" s="195"/>
      <c r="F168" s="37"/>
      <c r="G168" s="196">
        <f>(G165+H165)</f>
        <v>692347778.91000009</v>
      </c>
      <c r="H168" s="195"/>
      <c r="I168" s="37"/>
      <c r="J168" s="196">
        <f>(J165+K165)</f>
        <v>984362601.45000005</v>
      </c>
      <c r="K168" s="195"/>
      <c r="L168" s="37"/>
      <c r="M168" s="196">
        <f>(M165+N165)</f>
        <v>48605011.199999988</v>
      </c>
      <c r="N168" s="195"/>
      <c r="O168" s="37"/>
      <c r="P168" s="196">
        <f>(P165+Q165)</f>
        <v>809271358.13000011</v>
      </c>
      <c r="Q168" s="195"/>
      <c r="R168" s="37"/>
      <c r="S168" s="196">
        <f>(S165+T165)</f>
        <v>134978323.13999999</v>
      </c>
      <c r="T168" s="195"/>
      <c r="U168" s="37"/>
      <c r="V168" s="196">
        <f>(V165+W165)</f>
        <v>41274511.11999999</v>
      </c>
      <c r="W168" s="195"/>
      <c r="X168" s="37"/>
      <c r="Y168" s="196">
        <f>(Y165+Z165)</f>
        <v>1129116556.52</v>
      </c>
      <c r="Z168" s="195"/>
      <c r="AA168" s="37"/>
      <c r="AB168" s="196">
        <f>(AB165+AC165)</f>
        <v>35285517.710000001</v>
      </c>
      <c r="AC168" s="195"/>
      <c r="AD168" s="37"/>
      <c r="AE168" s="196">
        <f>(AE165+AF165)</f>
        <v>63442181.550000004</v>
      </c>
      <c r="AF168" s="195"/>
      <c r="AG168" s="37"/>
      <c r="AH168" s="196">
        <f>(AH165+AI165)</f>
        <v>238225423.15999997</v>
      </c>
      <c r="AI168" s="195"/>
      <c r="AJ168" s="37"/>
    </row>
    <row r="169" spans="1:40" hidden="1" x14ac:dyDescent="0.2">
      <c r="A169" s="5" t="s">
        <v>40</v>
      </c>
      <c r="B169" s="192">
        <f>SUM(D169:AI169)</f>
        <v>99.999999999999972</v>
      </c>
      <c r="C169" s="195"/>
      <c r="D169" s="192">
        <f>(D168/B168*100)</f>
        <v>0.5107798884592426</v>
      </c>
      <c r="E169" s="192"/>
      <c r="F169" s="36"/>
      <c r="G169" s="192">
        <f>(G168/B168*100)</f>
        <v>16.490935338646672</v>
      </c>
      <c r="H169" s="192"/>
      <c r="I169" s="36"/>
      <c r="J169" s="192">
        <f>(J168/B168*100)</f>
        <v>23.446395734598219</v>
      </c>
      <c r="K169" s="192"/>
      <c r="L169" s="36"/>
      <c r="M169" s="192">
        <f>(M168/B168*100)</f>
        <v>1.1577159936806722</v>
      </c>
      <c r="N169" s="192"/>
      <c r="O169" s="36"/>
      <c r="P169" s="192">
        <f>(P168/B168*100)</f>
        <v>19.275921790853957</v>
      </c>
      <c r="Q169" s="192"/>
      <c r="R169" s="36"/>
      <c r="S169" s="192">
        <f>(S168/B168*100)</f>
        <v>3.2150298835724991</v>
      </c>
      <c r="T169" s="192"/>
      <c r="U169" s="36"/>
      <c r="V169" s="192">
        <f>(V168/B168*100)</f>
        <v>0.98311183302380889</v>
      </c>
      <c r="W169" s="192"/>
      <c r="X169" s="36"/>
      <c r="Y169" s="192">
        <f>(Y168/B168*100)</f>
        <v>26.894270033885952</v>
      </c>
      <c r="Z169" s="192"/>
      <c r="AA169" s="36"/>
      <c r="AB169" s="192">
        <f>(AB168/B168*100)</f>
        <v>0.84046083293916862</v>
      </c>
      <c r="AC169" s="192"/>
      <c r="AD169" s="36"/>
      <c r="AE169" s="192">
        <f>(AE168/B168*100)</f>
        <v>1.5111204882188751</v>
      </c>
      <c r="AF169" s="192"/>
      <c r="AG169" s="36"/>
      <c r="AH169" s="192">
        <f>(AH168/B168*100)</f>
        <v>5.6742581821209015</v>
      </c>
      <c r="AI169" s="192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">
      <c r="A179" s="193" t="s">
        <v>56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Z179" s="193"/>
      <c r="AA179" s="193"/>
      <c r="AB179" s="193"/>
      <c r="AC179" s="193"/>
      <c r="AD179" s="193"/>
      <c r="AE179" s="193"/>
      <c r="AF179" s="193"/>
      <c r="AG179" s="193"/>
      <c r="AH179" s="193"/>
      <c r="AI179" s="193"/>
    </row>
    <row r="180" spans="1:36" hidden="1" x14ac:dyDescent="0.2">
      <c r="A180" s="199" t="s">
        <v>150</v>
      </c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</row>
    <row r="181" spans="1:36" hidden="1" x14ac:dyDescent="0.2">
      <c r="A181" s="193" t="s">
        <v>114</v>
      </c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1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8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163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99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101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105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115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120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166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110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164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106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104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2">
        <f>(C224/B227*100)</f>
        <v>31.87259348745728</v>
      </c>
      <c r="C226" s="192"/>
      <c r="D226" s="192">
        <f>(E224/D227*100)</f>
        <v>9.2735199275099628E-2</v>
      </c>
      <c r="E226" s="192"/>
      <c r="F226" s="36"/>
      <c r="G226" s="192">
        <f>(H224/G227*100)</f>
        <v>56.618860047793163</v>
      </c>
      <c r="H226" s="192"/>
      <c r="I226" s="36"/>
      <c r="J226" s="192">
        <f>(K224/J227*100)</f>
        <v>99.967447701043227</v>
      </c>
      <c r="K226" s="192"/>
      <c r="L226" s="36"/>
      <c r="M226" s="192">
        <f>(N224/M227*100)</f>
        <v>2.5612517565453992</v>
      </c>
      <c r="N226" s="192"/>
      <c r="O226" s="36"/>
      <c r="P226" s="192">
        <f>(Q224/P227*100)</f>
        <v>6.9519306974402051</v>
      </c>
      <c r="Q226" s="192"/>
      <c r="R226" s="36"/>
      <c r="S226" s="192">
        <f>(T224/S227*100)</f>
        <v>0.11863917358676403</v>
      </c>
      <c r="T226" s="192"/>
      <c r="U226" s="36"/>
      <c r="V226" s="192">
        <f>(W224/V227*100)</f>
        <v>8.6095623981391505</v>
      </c>
      <c r="W226" s="192"/>
      <c r="X226" s="36"/>
      <c r="Y226" s="192">
        <f>(Z224/Y227*100)</f>
        <v>0.51981796076685016</v>
      </c>
      <c r="Z226" s="192"/>
      <c r="AA226" s="36"/>
      <c r="AB226" s="192">
        <f>(AC224/AB227*100)</f>
        <v>100</v>
      </c>
      <c r="AC226" s="192"/>
      <c r="AD226" s="36"/>
      <c r="AE226" s="192">
        <f>(AF224/AE227*100)</f>
        <v>2.5052168233906666</v>
      </c>
      <c r="AF226" s="192"/>
      <c r="AG226" s="36"/>
      <c r="AH226" s="192">
        <f>(AI224/AH227*100)</f>
        <v>4.5087823557568445</v>
      </c>
      <c r="AI226" s="192"/>
      <c r="AJ226" s="36"/>
    </row>
    <row r="227" spans="1:36" hidden="1" x14ac:dyDescent="0.2">
      <c r="A227" s="5" t="s">
        <v>39</v>
      </c>
      <c r="B227" s="196">
        <f>(B224+C224)</f>
        <v>5065357793.0999985</v>
      </c>
      <c r="C227" s="195"/>
      <c r="D227" s="196">
        <f>(D224+E224)</f>
        <v>24183837.610000011</v>
      </c>
      <c r="E227" s="195"/>
      <c r="F227" s="37"/>
      <c r="G227" s="196">
        <f>(G224+H224)</f>
        <v>738772787.78999996</v>
      </c>
      <c r="H227" s="195"/>
      <c r="I227" s="37"/>
      <c r="J227" s="196">
        <f>(J224+K224)</f>
        <v>1044328237.6199999</v>
      </c>
      <c r="K227" s="195"/>
      <c r="L227" s="37"/>
      <c r="M227" s="196">
        <f>(M224+N224)</f>
        <v>54369011.809999995</v>
      </c>
      <c r="N227" s="195"/>
      <c r="O227" s="37"/>
      <c r="P227" s="196">
        <f>(P224+Q224)</f>
        <v>1281714854.1600001</v>
      </c>
      <c r="Q227" s="195"/>
      <c r="R227" s="37"/>
      <c r="S227" s="196">
        <f>(S224+T224)</f>
        <v>29791239.209999997</v>
      </c>
      <c r="T227" s="195"/>
      <c r="U227" s="37"/>
      <c r="V227" s="196">
        <f>(V224+W224)</f>
        <v>71424263.459999993</v>
      </c>
      <c r="W227" s="195"/>
      <c r="X227" s="37"/>
      <c r="Y227" s="196">
        <f>(Y224+Z224)</f>
        <v>1376917863.6000001</v>
      </c>
      <c r="Z227" s="195"/>
      <c r="AA227" s="37"/>
      <c r="AB227" s="196">
        <f>(AB224+AC224)</f>
        <v>31401461.920000002</v>
      </c>
      <c r="AC227" s="195"/>
      <c r="AD227" s="37"/>
      <c r="AE227" s="196">
        <f>(AE224+AF224)</f>
        <v>83413931.699999988</v>
      </c>
      <c r="AF227" s="195"/>
      <c r="AG227" s="37"/>
      <c r="AH227" s="196">
        <f>(AH224+AI224)</f>
        <v>329040304.21999991</v>
      </c>
      <c r="AI227" s="195"/>
      <c r="AJ227" s="37"/>
    </row>
    <row r="228" spans="1:36" hidden="1" x14ac:dyDescent="0.2">
      <c r="A228" s="5" t="s">
        <v>40</v>
      </c>
      <c r="B228" s="192">
        <f>SUM(D228:AI228)</f>
        <v>100.00000000000003</v>
      </c>
      <c r="C228" s="195"/>
      <c r="D228" s="192">
        <f>(D227/B227*100)</f>
        <v>0.47743592057688589</v>
      </c>
      <c r="E228" s="192"/>
      <c r="F228" s="36"/>
      <c r="G228" s="192">
        <f>(G227/B227*100)</f>
        <v>14.584809562640414</v>
      </c>
      <c r="H228" s="192"/>
      <c r="I228" s="36"/>
      <c r="J228" s="192">
        <f>(J227/B227*100)</f>
        <v>20.617067545407707</v>
      </c>
      <c r="K228" s="192"/>
      <c r="L228" s="36"/>
      <c r="M228" s="192">
        <f>(M227/B227*100)</f>
        <v>1.0733498803196322</v>
      </c>
      <c r="N228" s="192"/>
      <c r="O228" s="36"/>
      <c r="P228" s="192">
        <f>(P227/B227*100)</f>
        <v>25.30354037193473</v>
      </c>
      <c r="Q228" s="192"/>
      <c r="R228" s="36"/>
      <c r="S228" s="192">
        <f>(S227/B227*100)</f>
        <v>0.58813691799977985</v>
      </c>
      <c r="T228" s="192"/>
      <c r="U228" s="36"/>
      <c r="V228" s="192">
        <f>(V227/B227*100)</f>
        <v>1.4100536699953103</v>
      </c>
      <c r="W228" s="192"/>
      <c r="X228" s="36"/>
      <c r="Y228" s="192">
        <f>(Y227/B227*100)</f>
        <v>27.183032667023639</v>
      </c>
      <c r="Z228" s="192"/>
      <c r="AA228" s="36"/>
      <c r="AB228" s="192">
        <f>(AB227/B227*100)</f>
        <v>0.61992584142377649</v>
      </c>
      <c r="AC228" s="192"/>
      <c r="AD228" s="36"/>
      <c r="AE228" s="192">
        <f>(AE227/B227*100)</f>
        <v>1.6467530055552242</v>
      </c>
      <c r="AF228" s="192"/>
      <c r="AG228" s="36"/>
      <c r="AH228" s="192">
        <f>(AH227/B227*100)</f>
        <v>6.4958946171229357</v>
      </c>
      <c r="AI228" s="192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">
      <c r="A238" s="193" t="s">
        <v>56</v>
      </c>
      <c r="B238" s="193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3"/>
      <c r="AE238" s="193"/>
      <c r="AF238" s="193"/>
      <c r="AG238" s="193"/>
      <c r="AH238" s="193"/>
      <c r="AI238" s="193"/>
    </row>
    <row r="239" spans="1:36" hidden="1" x14ac:dyDescent="0.2">
      <c r="A239" s="199" t="s">
        <v>151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</row>
    <row r="240" spans="1:36" hidden="1" x14ac:dyDescent="0.2">
      <c r="A240" s="193" t="s">
        <v>114</v>
      </c>
      <c r="B240" s="193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3"/>
      <c r="AE240" s="193"/>
      <c r="AF240" s="193"/>
      <c r="AG240" s="193"/>
      <c r="AH240" s="193"/>
      <c r="AI240" s="193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1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8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163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99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105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115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120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166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110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164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106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104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2">
        <f>(C283/B286*100)</f>
        <v>32.953663442060694</v>
      </c>
      <c r="C285" s="192"/>
      <c r="D285" s="192">
        <f>(E283/D286*100)</f>
        <v>0.32897244936672582</v>
      </c>
      <c r="E285" s="192"/>
      <c r="F285" s="36"/>
      <c r="G285" s="192">
        <f>(H283/G286*100)</f>
        <v>55.058076442395013</v>
      </c>
      <c r="H285" s="192"/>
      <c r="I285" s="36"/>
      <c r="J285" s="192">
        <f>(K283/J286*100)</f>
        <v>99.99571868870153</v>
      </c>
      <c r="K285" s="192"/>
      <c r="L285" s="36"/>
      <c r="M285" s="192">
        <f>(N283/M286*100)</f>
        <v>3.5376059885022197</v>
      </c>
      <c r="N285" s="192"/>
      <c r="O285" s="36"/>
      <c r="P285" s="192">
        <f>(Q283/P286*100)</f>
        <v>4.2961079595571317</v>
      </c>
      <c r="Q285" s="192"/>
      <c r="R285" s="36"/>
      <c r="S285" s="192">
        <f>(T283/S286*100)</f>
        <v>0</v>
      </c>
      <c r="T285" s="192"/>
      <c r="U285" s="36"/>
      <c r="V285" s="192">
        <f>(W283/V286*100)</f>
        <v>0.11676719426452196</v>
      </c>
      <c r="W285" s="192"/>
      <c r="X285" s="36"/>
      <c r="Y285" s="192">
        <f>(Z283/Y286*100)</f>
        <v>0.38931043866624548</v>
      </c>
      <c r="Z285" s="192"/>
      <c r="AA285" s="36"/>
      <c r="AB285" s="192">
        <f>(AC283/AB286*100)</f>
        <v>100</v>
      </c>
      <c r="AC285" s="192"/>
      <c r="AD285" s="36"/>
      <c r="AE285" s="192">
        <f>(AF283/AE286*100)</f>
        <v>9.1287408953744151</v>
      </c>
      <c r="AF285" s="192"/>
      <c r="AG285" s="36"/>
      <c r="AH285" s="192">
        <f>(AI283/AH286*100)</f>
        <v>3.1687057635634051</v>
      </c>
      <c r="AI285" s="192"/>
      <c r="AJ285" s="36"/>
    </row>
    <row r="286" spans="1:36" hidden="1" x14ac:dyDescent="0.2">
      <c r="A286" s="5" t="s">
        <v>39</v>
      </c>
      <c r="B286" s="196">
        <f>(B283+C283)</f>
        <v>4689431714.0400009</v>
      </c>
      <c r="C286" s="195"/>
      <c r="D286" s="196">
        <f>(D283+E283)</f>
        <v>24578052.100000001</v>
      </c>
      <c r="E286" s="195"/>
      <c r="F286" s="37"/>
      <c r="G286" s="196">
        <f>(G283+H283)</f>
        <v>759338445.69999981</v>
      </c>
      <c r="H286" s="195"/>
      <c r="I286" s="37"/>
      <c r="J286" s="196">
        <f>(J283+K283)</f>
        <v>1021219830.84</v>
      </c>
      <c r="K286" s="195"/>
      <c r="L286" s="37"/>
      <c r="M286" s="196">
        <f>(M283+N283)</f>
        <v>42541695.849999994</v>
      </c>
      <c r="N286" s="195"/>
      <c r="O286" s="37"/>
      <c r="P286" s="196">
        <f>(P283+Q283)</f>
        <v>1119980328.3099999</v>
      </c>
      <c r="Q286" s="195"/>
      <c r="R286" s="37"/>
      <c r="S286" s="196">
        <f>(S283+T283)</f>
        <v>24733079.490000006</v>
      </c>
      <c r="T286" s="195"/>
      <c r="U286" s="37"/>
      <c r="V286" s="196">
        <f>(V283+W283)</f>
        <v>55679585.700000003</v>
      </c>
      <c r="W286" s="195"/>
      <c r="X286" s="37"/>
      <c r="Y286" s="196">
        <f>(Y283+Z283)</f>
        <v>1239605379.3300002</v>
      </c>
      <c r="Z286" s="195"/>
      <c r="AA286" s="37"/>
      <c r="AB286" s="196">
        <f>(AB283+AC283)</f>
        <v>35143173.009999998</v>
      </c>
      <c r="AC286" s="195"/>
      <c r="AD286" s="37"/>
      <c r="AE286" s="196">
        <f>(AE283+AF283)</f>
        <v>79428304.659999982</v>
      </c>
      <c r="AF286" s="195"/>
      <c r="AG286" s="37"/>
      <c r="AH286" s="196">
        <f>(AH283+AI283)</f>
        <v>287183839.04999995</v>
      </c>
      <c r="AI286" s="195"/>
      <c r="AJ286" s="37"/>
    </row>
    <row r="287" spans="1:36" hidden="1" x14ac:dyDescent="0.2">
      <c r="A287" s="5" t="s">
        <v>40</v>
      </c>
      <c r="B287" s="192">
        <f>SUM(D287:AI287)</f>
        <v>99.999999999999972</v>
      </c>
      <c r="C287" s="195"/>
      <c r="D287" s="192">
        <f>(D286/B286*100)</f>
        <v>0.5241157905426822</v>
      </c>
      <c r="E287" s="192"/>
      <c r="F287" s="36"/>
      <c r="G287" s="192">
        <f>(G286/B286*100)</f>
        <v>16.19254724248497</v>
      </c>
      <c r="H287" s="192"/>
      <c r="I287" s="36"/>
      <c r="J287" s="192">
        <f>(J286/B286*100)</f>
        <v>21.777048758008398</v>
      </c>
      <c r="K287" s="192"/>
      <c r="L287" s="36"/>
      <c r="M287" s="192">
        <f>(M286/B286*100)</f>
        <v>0.90718232920700359</v>
      </c>
      <c r="N287" s="192"/>
      <c r="O287" s="36"/>
      <c r="P287" s="192">
        <f>(P286/B286*100)</f>
        <v>23.883071480853779</v>
      </c>
      <c r="Q287" s="192"/>
      <c r="R287" s="36"/>
      <c r="S287" s="192">
        <f>(S286/B286*100)</f>
        <v>0.52742167917596494</v>
      </c>
      <c r="T287" s="192"/>
      <c r="U287" s="36"/>
      <c r="V287" s="192">
        <f>(V286/B286*100)</f>
        <v>1.1873418592128593</v>
      </c>
      <c r="W287" s="192"/>
      <c r="X287" s="36"/>
      <c r="Y287" s="192">
        <f>(Y286/B286*100)</f>
        <v>26.434021325412697</v>
      </c>
      <c r="Z287" s="192"/>
      <c r="AA287" s="36"/>
      <c r="AB287" s="192">
        <f>(AB286/B286*100)</f>
        <v>0.74941219220193611</v>
      </c>
      <c r="AC287" s="192"/>
      <c r="AD287" s="36"/>
      <c r="AE287" s="192">
        <f>(AE286/B286*100)</f>
        <v>1.693772497469028</v>
      </c>
      <c r="AF287" s="192"/>
      <c r="AG287" s="36"/>
      <c r="AH287" s="192">
        <f>(AH286/B286*100)</f>
        <v>6.1240648454306559</v>
      </c>
      <c r="AI287" s="192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165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7" t="s">
        <v>42</v>
      </c>
      <c r="B295" s="197"/>
      <c r="C295" s="197"/>
      <c r="D295" s="197"/>
      <c r="E295" s="197"/>
      <c r="F295" s="197"/>
      <c r="G295" s="197"/>
      <c r="H295" s="197"/>
      <c r="I295" s="197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197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  <c r="AG295" s="197"/>
      <c r="AH295" s="197"/>
      <c r="AI295" s="197"/>
    </row>
    <row r="296" spans="1:36" hidden="1" x14ac:dyDescent="0.2">
      <c r="A296" s="193" t="s">
        <v>56</v>
      </c>
      <c r="B296" s="193"/>
      <c r="C296" s="193"/>
      <c r="D296" s="193"/>
      <c r="E296" s="193"/>
      <c r="F296" s="193"/>
      <c r="G296" s="193"/>
      <c r="H296" s="193"/>
      <c r="I296" s="193"/>
      <c r="J296" s="193"/>
      <c r="K296" s="193"/>
      <c r="L296" s="193"/>
      <c r="M296" s="193"/>
      <c r="N296" s="193"/>
      <c r="O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  <c r="Z296" s="193"/>
      <c r="AA296" s="193"/>
      <c r="AB296" s="193"/>
      <c r="AC296" s="193"/>
      <c r="AD296" s="193"/>
      <c r="AE296" s="193"/>
      <c r="AF296" s="193"/>
      <c r="AG296" s="193"/>
      <c r="AH296" s="193"/>
      <c r="AI296" s="193"/>
    </row>
    <row r="297" spans="1:36" hidden="1" x14ac:dyDescent="0.2">
      <c r="A297" s="200" t="s">
        <v>152</v>
      </c>
      <c r="B297" s="199"/>
      <c r="C297" s="199"/>
      <c r="D297" s="199"/>
      <c r="E297" s="199"/>
      <c r="F297" s="199"/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  <c r="T297" s="199"/>
      <c r="U297" s="199"/>
      <c r="V297" s="199"/>
      <c r="W297" s="199"/>
      <c r="X297" s="199"/>
      <c r="Y297" s="199"/>
      <c r="Z297" s="199"/>
      <c r="AA297" s="199"/>
      <c r="AB297" s="199"/>
      <c r="AC297" s="199"/>
      <c r="AD297" s="199"/>
      <c r="AE297" s="199"/>
      <c r="AF297" s="199"/>
      <c r="AG297" s="199"/>
      <c r="AH297" s="199"/>
      <c r="AI297" s="199"/>
    </row>
    <row r="298" spans="1:36" hidden="1" x14ac:dyDescent="0.2">
      <c r="A298" s="193" t="s">
        <v>114</v>
      </c>
      <c r="B298" s="193"/>
      <c r="C298" s="193"/>
      <c r="D298" s="193"/>
      <c r="E298" s="193"/>
      <c r="F298" s="193"/>
      <c r="G298" s="193"/>
      <c r="H298" s="193"/>
      <c r="I298" s="193"/>
      <c r="J298" s="193"/>
      <c r="K298" s="193"/>
      <c r="L298" s="193"/>
      <c r="M298" s="193"/>
      <c r="N298" s="193"/>
      <c r="O298" s="193"/>
      <c r="P298" s="193"/>
      <c r="Q298" s="193"/>
      <c r="R298" s="193"/>
      <c r="S298" s="193"/>
      <c r="T298" s="193"/>
      <c r="U298" s="193"/>
      <c r="V298" s="193"/>
      <c r="W298" s="193"/>
      <c r="X298" s="193"/>
      <c r="Y298" s="193"/>
      <c r="Z298" s="193"/>
      <c r="AA298" s="193"/>
      <c r="AB298" s="193"/>
      <c r="AC298" s="193"/>
      <c r="AD298" s="193"/>
      <c r="AE298" s="193"/>
      <c r="AF298" s="193"/>
      <c r="AG298" s="193"/>
      <c r="AH298" s="193"/>
      <c r="AI298" s="193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91" t="s">
        <v>33</v>
      </c>
      <c r="B301" s="194" t="s">
        <v>0</v>
      </c>
      <c r="C301" s="194"/>
      <c r="D301" s="194" t="s">
        <v>12</v>
      </c>
      <c r="E301" s="194"/>
      <c r="F301" s="159"/>
      <c r="G301" s="194" t="s">
        <v>13</v>
      </c>
      <c r="H301" s="194"/>
      <c r="I301" s="159"/>
      <c r="J301" s="194" t="s">
        <v>14</v>
      </c>
      <c r="K301" s="194"/>
      <c r="L301" s="159"/>
      <c r="M301" s="194" t="s">
        <v>15</v>
      </c>
      <c r="N301" s="194"/>
      <c r="O301" s="159"/>
      <c r="P301" s="194" t="s">
        <v>27</v>
      </c>
      <c r="Q301" s="194"/>
      <c r="R301" s="159"/>
      <c r="S301" s="194" t="s">
        <v>35</v>
      </c>
      <c r="T301" s="194"/>
      <c r="U301" s="159"/>
      <c r="V301" s="194" t="s">
        <v>16</v>
      </c>
      <c r="W301" s="194"/>
      <c r="X301" s="159"/>
      <c r="Y301" s="194" t="s">
        <v>68</v>
      </c>
      <c r="Z301" s="194"/>
      <c r="AA301" s="159"/>
      <c r="AB301" s="194" t="s">
        <v>34</v>
      </c>
      <c r="AC301" s="194"/>
      <c r="AD301" s="159"/>
      <c r="AE301" s="194" t="s">
        <v>17</v>
      </c>
      <c r="AF301" s="194"/>
      <c r="AG301" s="159"/>
      <c r="AH301" s="194" t="s">
        <v>18</v>
      </c>
      <c r="AI301" s="194"/>
      <c r="AJ301" s="74"/>
    </row>
    <row r="302" spans="1:36" ht="25.5" hidden="1" thickTop="1" thickBot="1" x14ac:dyDescent="0.25">
      <c r="A302" s="198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163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99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101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102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105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115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120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hidden="1" customHeight="1" thickTop="1" thickBot="1" x14ac:dyDescent="0.25">
      <c r="A331" s="52" t="s">
        <v>166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110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164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106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104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2">
        <f>(C341/B344*100)</f>
        <v>35.663608505414956</v>
      </c>
      <c r="C343" s="192"/>
      <c r="D343" s="192">
        <f>(E341/D344*100)</f>
        <v>0.60696402411246886</v>
      </c>
      <c r="E343" s="192"/>
      <c r="F343" s="36"/>
      <c r="G343" s="192">
        <f>(H341/G344*100)</f>
        <v>56.800150248807888</v>
      </c>
      <c r="H343" s="192"/>
      <c r="I343" s="36"/>
      <c r="J343" s="192">
        <f>(K341/J344*100)</f>
        <v>99.920102649907534</v>
      </c>
      <c r="K343" s="192"/>
      <c r="L343" s="36"/>
      <c r="M343" s="192">
        <f>(N341/M344*100)</f>
        <v>2.5835923724508523</v>
      </c>
      <c r="N343" s="192"/>
      <c r="O343" s="36"/>
      <c r="P343" s="192">
        <f>(Q341/P344*100)</f>
        <v>6.3396393632659906</v>
      </c>
      <c r="Q343" s="192"/>
      <c r="R343" s="36"/>
      <c r="S343" s="192">
        <f>(T341/S344*100)</f>
        <v>1.6208296173032761</v>
      </c>
      <c r="T343" s="192"/>
      <c r="U343" s="36"/>
      <c r="V343" s="192">
        <f>(W341/V344*100)</f>
        <v>2.1101064736706214</v>
      </c>
      <c r="W343" s="192"/>
      <c r="X343" s="36"/>
      <c r="Y343" s="192">
        <f>(Z341/Y344*100)</f>
        <v>1.0273640314735073</v>
      </c>
      <c r="Z343" s="192"/>
      <c r="AA343" s="36"/>
      <c r="AB343" s="192">
        <f>(AC341/AB344*100)</f>
        <v>100</v>
      </c>
      <c r="AC343" s="192"/>
      <c r="AD343" s="36"/>
      <c r="AE343" s="192">
        <f>(AF341/AE344*100)</f>
        <v>56.821770618515998</v>
      </c>
      <c r="AF343" s="192"/>
      <c r="AG343" s="36"/>
      <c r="AH343" s="192">
        <f>(AI341/AH344*100)</f>
        <v>7.45877586287786</v>
      </c>
      <c r="AI343" s="192"/>
      <c r="AJ343" s="36"/>
    </row>
    <row r="344" spans="1:36" hidden="1" x14ac:dyDescent="0.2">
      <c r="A344" s="5" t="s">
        <v>39</v>
      </c>
      <c r="B344" s="196">
        <f>(B341+C341)</f>
        <v>5019018463.4799995</v>
      </c>
      <c r="C344" s="195"/>
      <c r="D344" s="196">
        <f>(D341+E341)</f>
        <v>27896800.02</v>
      </c>
      <c r="E344" s="195"/>
      <c r="F344" s="37"/>
      <c r="G344" s="196">
        <f>(G341+H341)</f>
        <v>754590798.99000001</v>
      </c>
      <c r="H344" s="195"/>
      <c r="I344" s="37"/>
      <c r="J344" s="196">
        <f>(J341+K341)</f>
        <v>1114030564.1800003</v>
      </c>
      <c r="K344" s="195"/>
      <c r="L344" s="37"/>
      <c r="M344" s="196">
        <f>(M341+N341)</f>
        <v>63458182.779999994</v>
      </c>
      <c r="N344" s="195"/>
      <c r="O344" s="37"/>
      <c r="P344" s="196">
        <f>(P341+Q341)</f>
        <v>1261168940.6699996</v>
      </c>
      <c r="Q344" s="195"/>
      <c r="R344" s="37"/>
      <c r="S344" s="196">
        <f>(S341+T341)</f>
        <v>23008671.979999993</v>
      </c>
      <c r="T344" s="195"/>
      <c r="U344" s="37"/>
      <c r="V344" s="196">
        <f>(V341+W341)</f>
        <v>54905734.590000011</v>
      </c>
      <c r="W344" s="195"/>
      <c r="X344" s="37"/>
      <c r="Y344" s="196">
        <f>(Y341+Z341)</f>
        <v>1275937830.0599999</v>
      </c>
      <c r="Z344" s="195"/>
      <c r="AA344" s="37"/>
      <c r="AB344" s="196">
        <f>(AB341+AC341)</f>
        <v>34302337.170000002</v>
      </c>
      <c r="AC344" s="195"/>
      <c r="AD344" s="37"/>
      <c r="AE344" s="196">
        <f>(AE341+AF341)</f>
        <v>176142395.09000003</v>
      </c>
      <c r="AF344" s="195"/>
      <c r="AG344" s="37"/>
      <c r="AH344" s="196">
        <f>(AH341+AI341)</f>
        <v>233576207.95000005</v>
      </c>
      <c r="AI344" s="195"/>
      <c r="AJ344" s="37"/>
    </row>
    <row r="345" spans="1:36" hidden="1" x14ac:dyDescent="0.2">
      <c r="A345" s="5" t="s">
        <v>40</v>
      </c>
      <c r="B345" s="192">
        <f>SUM(D345:AI345)</f>
        <v>100</v>
      </c>
      <c r="C345" s="195"/>
      <c r="D345" s="192">
        <f>(D344/B344*100)</f>
        <v>0.55582182498403088</v>
      </c>
      <c r="E345" s="192"/>
      <c r="F345" s="36"/>
      <c r="G345" s="192">
        <f>(G344/B344*100)</f>
        <v>15.034628871773368</v>
      </c>
      <c r="H345" s="192"/>
      <c r="I345" s="36"/>
      <c r="J345" s="192">
        <f>(J344/B344*100)</f>
        <v>22.196183821319782</v>
      </c>
      <c r="K345" s="192"/>
      <c r="L345" s="36"/>
      <c r="M345" s="192">
        <f>(M344/B344*100)</f>
        <v>1.2643544398519799</v>
      </c>
      <c r="N345" s="192"/>
      <c r="O345" s="36"/>
      <c r="P345" s="192">
        <f>(P344/B344*100)</f>
        <v>25.127800382618084</v>
      </c>
      <c r="Q345" s="192"/>
      <c r="R345" s="36"/>
      <c r="S345" s="192">
        <f>(S344/B344*100)</f>
        <v>0.45842971384581521</v>
      </c>
      <c r="T345" s="192"/>
      <c r="U345" s="36"/>
      <c r="V345" s="192">
        <f>(V344/B344*100)</f>
        <v>1.0939536283739915</v>
      </c>
      <c r="W345" s="192"/>
      <c r="X345" s="36"/>
      <c r="Y345" s="192">
        <f>(Y344/B344*100)</f>
        <v>25.422058901439314</v>
      </c>
      <c r="Z345" s="192"/>
      <c r="AA345" s="36"/>
      <c r="AB345" s="192">
        <f>(AB344/B344*100)</f>
        <v>0.6834471205793502</v>
      </c>
      <c r="AC345" s="192"/>
      <c r="AD345" s="36"/>
      <c r="AE345" s="192">
        <f>(AE344/B344*100)</f>
        <v>3.5094988466703012</v>
      </c>
      <c r="AF345" s="192"/>
      <c r="AG345" s="36"/>
      <c r="AH345" s="192">
        <f>(AH344/B344*100)</f>
        <v>4.6538224485439939</v>
      </c>
      <c r="AI345" s="192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7" t="s">
        <v>42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197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  <c r="AG355" s="197"/>
      <c r="AH355" s="197"/>
      <c r="AI355" s="197"/>
    </row>
    <row r="356" spans="1:37" hidden="1" x14ac:dyDescent="0.2">
      <c r="A356" s="193" t="s">
        <v>56</v>
      </c>
      <c r="B356" s="193"/>
      <c r="C356" s="193"/>
      <c r="D356" s="193"/>
      <c r="E356" s="193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</row>
    <row r="357" spans="1:37" hidden="1" x14ac:dyDescent="0.2">
      <c r="A357" s="200" t="s">
        <v>153</v>
      </c>
      <c r="B357" s="199"/>
      <c r="C357" s="199"/>
      <c r="D357" s="199"/>
      <c r="E357" s="199"/>
      <c r="F357" s="199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  <c r="T357" s="199"/>
      <c r="U357" s="199"/>
      <c r="V357" s="199"/>
      <c r="W357" s="199"/>
      <c r="X357" s="199"/>
      <c r="Y357" s="199"/>
      <c r="Z357" s="199"/>
      <c r="AA357" s="199"/>
      <c r="AB357" s="199"/>
      <c r="AC357" s="199"/>
      <c r="AD357" s="199"/>
      <c r="AE357" s="199"/>
      <c r="AF357" s="199"/>
      <c r="AG357" s="199"/>
      <c r="AH357" s="199"/>
      <c r="AI357" s="199"/>
    </row>
    <row r="358" spans="1:37" hidden="1" x14ac:dyDescent="0.2">
      <c r="A358" s="193" t="s">
        <v>114</v>
      </c>
      <c r="B358" s="193"/>
      <c r="C358" s="193"/>
      <c r="D358" s="193"/>
      <c r="E358" s="193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  <c r="AA358" s="193"/>
      <c r="AB358" s="193"/>
      <c r="AC358" s="193"/>
      <c r="AD358" s="193"/>
      <c r="AE358" s="193"/>
      <c r="AF358" s="193"/>
      <c r="AG358" s="193"/>
      <c r="AH358" s="193"/>
      <c r="AI358" s="193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91" t="s">
        <v>33</v>
      </c>
      <c r="B361" s="194" t="s">
        <v>0</v>
      </c>
      <c r="C361" s="194"/>
      <c r="D361" s="194" t="s">
        <v>12</v>
      </c>
      <c r="E361" s="194"/>
      <c r="F361" s="159"/>
      <c r="G361" s="194" t="s">
        <v>13</v>
      </c>
      <c r="H361" s="194"/>
      <c r="I361" s="159"/>
      <c r="J361" s="194" t="s">
        <v>14</v>
      </c>
      <c r="K361" s="194"/>
      <c r="L361" s="159"/>
      <c r="M361" s="194" t="s">
        <v>15</v>
      </c>
      <c r="N361" s="194"/>
      <c r="O361" s="159"/>
      <c r="P361" s="194" t="s">
        <v>27</v>
      </c>
      <c r="Q361" s="194"/>
      <c r="R361" s="159"/>
      <c r="S361" s="194" t="s">
        <v>35</v>
      </c>
      <c r="T361" s="194"/>
      <c r="U361" s="159"/>
      <c r="V361" s="194" t="s">
        <v>16</v>
      </c>
      <c r="W361" s="194"/>
      <c r="X361" s="159"/>
      <c r="Y361" s="194" t="s">
        <v>68</v>
      </c>
      <c r="Z361" s="194"/>
      <c r="AA361" s="159"/>
      <c r="AB361" s="194" t="s">
        <v>34</v>
      </c>
      <c r="AC361" s="194"/>
      <c r="AD361" s="159"/>
      <c r="AE361" s="194" t="s">
        <v>17</v>
      </c>
      <c r="AF361" s="194"/>
      <c r="AG361" s="159"/>
      <c r="AH361" s="194" t="s">
        <v>18</v>
      </c>
      <c r="AI361" s="194"/>
      <c r="AJ361" s="74"/>
    </row>
    <row r="362" spans="1:37" ht="26.25" hidden="1" customHeight="1" thickTop="1" thickBot="1" x14ac:dyDescent="0.25">
      <c r="A362" s="198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776760111.41000009</v>
      </c>
      <c r="C363" s="104">
        <f t="shared" ref="C363:C399" si="109">(E363+H363+K363+N363+Q363+T363+W363+Z363+AC363+AF363+AI363)</f>
        <v>253935705.28</v>
      </c>
      <c r="D363" s="103">
        <v>5337646</v>
      </c>
      <c r="E363" s="103">
        <v>2698.63</v>
      </c>
      <c r="F363" s="103">
        <f>+D363+E363</f>
        <v>5340344.63</v>
      </c>
      <c r="G363" s="103">
        <v>69159188.219999999</v>
      </c>
      <c r="H363" s="103">
        <v>126436141.62</v>
      </c>
      <c r="I363" s="103">
        <f>+G363+H363</f>
        <v>195595329.84</v>
      </c>
      <c r="J363" s="103">
        <v>366.4</v>
      </c>
      <c r="K363" s="103">
        <v>103661942.09999999</v>
      </c>
      <c r="L363" s="103">
        <f>+J363+K363</f>
        <v>103662308.5</v>
      </c>
      <c r="M363" s="103">
        <v>19822243.059999999</v>
      </c>
      <c r="N363" s="103">
        <v>34598.519999999997</v>
      </c>
      <c r="O363" s="103">
        <f>+M363+N363</f>
        <v>19856841.579999998</v>
      </c>
      <c r="P363" s="103">
        <v>369158163.73000002</v>
      </c>
      <c r="Q363" s="103">
        <v>19247309.43</v>
      </c>
      <c r="R363" s="103">
        <f>+P363+Q363</f>
        <v>388405473.16000003</v>
      </c>
      <c r="S363" s="103">
        <v>5254348.24</v>
      </c>
      <c r="T363" s="103"/>
      <c r="U363" s="103">
        <f>+S363+T363</f>
        <v>5254348.24</v>
      </c>
      <c r="V363" s="103">
        <v>25840569.530000001</v>
      </c>
      <c r="W363" s="103">
        <v>67369.55</v>
      </c>
      <c r="X363" s="103">
        <f>+V363+W363</f>
        <v>25907939.080000002</v>
      </c>
      <c r="Y363" s="103">
        <v>177659441.83000001</v>
      </c>
      <c r="Z363" s="103">
        <v>875020.47</v>
      </c>
      <c r="AA363" s="103">
        <f>+Y363+Z363</f>
        <v>178534462.30000001</v>
      </c>
      <c r="AB363" s="103"/>
      <c r="AC363" s="103"/>
      <c r="AD363" s="103">
        <f>+AB363+AC363</f>
        <v>0</v>
      </c>
      <c r="AE363" s="103">
        <v>12208999.800000001</v>
      </c>
      <c r="AF363" s="103">
        <v>1207242.26</v>
      </c>
      <c r="AG363" s="103">
        <f>+AE363+AF363</f>
        <v>13416242.060000001</v>
      </c>
      <c r="AH363" s="103">
        <v>92319144.599999994</v>
      </c>
      <c r="AI363" s="103">
        <v>2403382.7000000002</v>
      </c>
      <c r="AJ363" s="109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163</v>
      </c>
      <c r="B364" s="104">
        <f t="shared" si="108"/>
        <v>531348743.84000003</v>
      </c>
      <c r="C364" s="104">
        <f t="shared" si="109"/>
        <v>143149987.23999998</v>
      </c>
      <c r="D364" s="103">
        <v>3758351.46</v>
      </c>
      <c r="E364" s="103">
        <v>9588.7800000000007</v>
      </c>
      <c r="F364" s="103">
        <f t="shared" ref="F364:F400" si="111">+D364+E364</f>
        <v>3767940.2399999998</v>
      </c>
      <c r="G364" s="103">
        <v>70901556.579999998</v>
      </c>
      <c r="H364" s="103">
        <v>59321159.979999997</v>
      </c>
      <c r="I364" s="103">
        <f t="shared" ref="I364:I400" si="112">+G364+H364</f>
        <v>130222716.56</v>
      </c>
      <c r="J364" s="103"/>
      <c r="K364" s="103">
        <v>6003449.0099999998</v>
      </c>
      <c r="L364" s="103">
        <f t="shared" ref="L364:L400" si="113">+J364+K364</f>
        <v>6003449.0099999998</v>
      </c>
      <c r="M364" s="103">
        <v>2822815.68</v>
      </c>
      <c r="N364" s="103">
        <v>1082929.6000000001</v>
      </c>
      <c r="O364" s="103">
        <f t="shared" ref="O364:O400" si="114">+M364+N364</f>
        <v>3905745.2800000003</v>
      </c>
      <c r="P364" s="103">
        <v>184153753.56999999</v>
      </c>
      <c r="Q364" s="103">
        <v>6292734.0999999996</v>
      </c>
      <c r="R364" s="103">
        <f t="shared" ref="R364:R400" si="115">+P364+Q364</f>
        <v>190446487.66999999</v>
      </c>
      <c r="S364" s="103">
        <v>3567269.18</v>
      </c>
      <c r="T364" s="103"/>
      <c r="U364" s="103">
        <f t="shared" ref="U364:U400" si="116">+S364+T364</f>
        <v>3567269.18</v>
      </c>
      <c r="V364" s="103">
        <v>6331671.7000000002</v>
      </c>
      <c r="W364" s="103">
        <v>3290.46</v>
      </c>
      <c r="X364" s="103">
        <f t="shared" ref="X364:X400" si="117">+V364+W364</f>
        <v>6334962.1600000001</v>
      </c>
      <c r="Y364" s="103">
        <v>216707355.56</v>
      </c>
      <c r="Z364" s="103">
        <v>471208.49</v>
      </c>
      <c r="AA364" s="103">
        <f t="shared" ref="AA364:AA400" si="118">+Y364+Z364</f>
        <v>217178564.05000001</v>
      </c>
      <c r="AB364" s="103"/>
      <c r="AC364" s="103"/>
      <c r="AD364" s="103">
        <f t="shared" ref="AD364:AD400" si="119">+AB364+AC364</f>
        <v>0</v>
      </c>
      <c r="AE364" s="103">
        <v>9468593.9499999993</v>
      </c>
      <c r="AF364" s="103">
        <v>69440324.5</v>
      </c>
      <c r="AG364" s="103">
        <f t="shared" ref="AG364:AG400" si="120">+AE364+AF364</f>
        <v>78908918.450000003</v>
      </c>
      <c r="AH364" s="103">
        <v>33637376.159999996</v>
      </c>
      <c r="AI364" s="103">
        <v>525302.31999999995</v>
      </c>
      <c r="AJ364" s="109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4">
        <f t="shared" si="108"/>
        <v>559482927.81999993</v>
      </c>
      <c r="C365" s="104">
        <f t="shared" si="109"/>
        <v>111290725.84999999</v>
      </c>
      <c r="D365" s="103">
        <v>2231973.73</v>
      </c>
      <c r="E365" s="103"/>
      <c r="F365" s="103">
        <f t="shared" si="111"/>
        <v>2231973.73</v>
      </c>
      <c r="G365" s="103">
        <v>57581420.840000004</v>
      </c>
      <c r="H365" s="103">
        <v>71234271.109999999</v>
      </c>
      <c r="I365" s="103">
        <f t="shared" si="112"/>
        <v>128815691.95</v>
      </c>
      <c r="J365" s="103"/>
      <c r="K365" s="103">
        <v>27261001.16</v>
      </c>
      <c r="L365" s="103">
        <f t="shared" si="113"/>
        <v>27261001.16</v>
      </c>
      <c r="M365" s="103">
        <v>11765306.9</v>
      </c>
      <c r="N365" s="103">
        <v>1428034.96</v>
      </c>
      <c r="O365" s="103">
        <f t="shared" si="114"/>
        <v>13193341.859999999</v>
      </c>
      <c r="P365" s="103">
        <v>257382220.41</v>
      </c>
      <c r="Q365" s="103">
        <v>10892839.07</v>
      </c>
      <c r="R365" s="103">
        <f t="shared" si="115"/>
        <v>268275059.47999999</v>
      </c>
      <c r="S365" s="103">
        <v>2380223</v>
      </c>
      <c r="T365" s="103"/>
      <c r="U365" s="103">
        <f t="shared" si="116"/>
        <v>2380223</v>
      </c>
      <c r="V365" s="103">
        <v>5155252.3899999997</v>
      </c>
      <c r="W365" s="103"/>
      <c r="X365" s="103">
        <f t="shared" si="117"/>
        <v>5155252.3899999997</v>
      </c>
      <c r="Y365" s="103">
        <v>177765399.53</v>
      </c>
      <c r="Z365" s="103">
        <v>7840.53</v>
      </c>
      <c r="AA365" s="103">
        <f t="shared" si="118"/>
        <v>177773240.06</v>
      </c>
      <c r="AB365" s="103"/>
      <c r="AC365" s="103"/>
      <c r="AD365" s="103">
        <f t="shared" si="119"/>
        <v>0</v>
      </c>
      <c r="AE365" s="103">
        <v>5957130.2699999996</v>
      </c>
      <c r="AF365" s="103">
        <v>14576.18</v>
      </c>
      <c r="AG365" s="103">
        <f t="shared" si="120"/>
        <v>5971706.4499999993</v>
      </c>
      <c r="AH365" s="103">
        <v>39264000.75</v>
      </c>
      <c r="AI365" s="103">
        <v>452162.84</v>
      </c>
      <c r="AJ365" s="109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4">
        <f t="shared" si="108"/>
        <v>356878291.56000006</v>
      </c>
      <c r="C366" s="104">
        <f t="shared" si="109"/>
        <v>12340189.539999999</v>
      </c>
      <c r="D366" s="103">
        <v>761020.09</v>
      </c>
      <c r="E366" s="103">
        <v>27510.16</v>
      </c>
      <c r="F366" s="103">
        <f t="shared" si="111"/>
        <v>788530.25</v>
      </c>
      <c r="G366" s="103">
        <v>14707999.939999999</v>
      </c>
      <c r="H366" s="103">
        <v>94109.82</v>
      </c>
      <c r="I366" s="103">
        <f t="shared" si="112"/>
        <v>14802109.76</v>
      </c>
      <c r="J366" s="103">
        <v>44255.48</v>
      </c>
      <c r="K366" s="103">
        <v>3921083.85</v>
      </c>
      <c r="L366" s="103">
        <f t="shared" si="113"/>
        <v>3965339.33</v>
      </c>
      <c r="M366" s="103">
        <v>3615521.65</v>
      </c>
      <c r="N366" s="103">
        <v>247918</v>
      </c>
      <c r="O366" s="103">
        <f t="shared" si="114"/>
        <v>3863439.65</v>
      </c>
      <c r="P366" s="103">
        <v>157968205.84</v>
      </c>
      <c r="Q366" s="103">
        <v>6779977.8899999997</v>
      </c>
      <c r="R366" s="103">
        <f t="shared" si="115"/>
        <v>164748183.72999999</v>
      </c>
      <c r="S366" s="103">
        <v>4151958.91</v>
      </c>
      <c r="T366" s="103"/>
      <c r="U366" s="103">
        <f t="shared" si="116"/>
        <v>4151958.91</v>
      </c>
      <c r="V366" s="103">
        <v>13143346.470000001</v>
      </c>
      <c r="W366" s="103"/>
      <c r="X366" s="103">
        <f t="shared" si="117"/>
        <v>13143346.470000001</v>
      </c>
      <c r="Y366" s="103">
        <v>110807070.17</v>
      </c>
      <c r="Z366" s="103">
        <v>1144141.19</v>
      </c>
      <c r="AA366" s="103">
        <f t="shared" si="118"/>
        <v>111951211.36</v>
      </c>
      <c r="AB366" s="103"/>
      <c r="AC366" s="103"/>
      <c r="AD366" s="103">
        <f t="shared" si="119"/>
        <v>0</v>
      </c>
      <c r="AE366" s="103">
        <v>9164647.4100000001</v>
      </c>
      <c r="AF366" s="103">
        <v>96421.48</v>
      </c>
      <c r="AG366" s="103">
        <f t="shared" si="120"/>
        <v>9261068.8900000006</v>
      </c>
      <c r="AH366" s="103">
        <v>42514265.600000001</v>
      </c>
      <c r="AI366" s="103">
        <v>29027.15</v>
      </c>
      <c r="AJ366" s="109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4">
        <f t="shared" si="108"/>
        <v>360250313.92999995</v>
      </c>
      <c r="C367" s="104">
        <f t="shared" si="109"/>
        <v>45172239.610000014</v>
      </c>
      <c r="D367" s="103">
        <v>157391.07999999999</v>
      </c>
      <c r="E367" s="103"/>
      <c r="F367" s="103">
        <f t="shared" si="111"/>
        <v>157391.07999999999</v>
      </c>
      <c r="G367" s="103">
        <v>17516856.010000002</v>
      </c>
      <c r="H367" s="103"/>
      <c r="I367" s="103">
        <f t="shared" si="112"/>
        <v>17516856.010000002</v>
      </c>
      <c r="J367" s="103">
        <v>7929.51</v>
      </c>
      <c r="K367" s="103">
        <v>27788933.93</v>
      </c>
      <c r="L367" s="103">
        <f t="shared" si="113"/>
        <v>27796863.440000001</v>
      </c>
      <c r="M367" s="103">
        <v>2514833.5499999998</v>
      </c>
      <c r="N367" s="103">
        <v>17923.5</v>
      </c>
      <c r="O367" s="103">
        <f t="shared" si="114"/>
        <v>2532757.0499999998</v>
      </c>
      <c r="P367" s="103">
        <v>153704789.71000001</v>
      </c>
      <c r="Q367" s="103">
        <v>14461021.91</v>
      </c>
      <c r="R367" s="103">
        <f t="shared" si="115"/>
        <v>168165811.62</v>
      </c>
      <c r="S367" s="103">
        <v>4515058.9400000004</v>
      </c>
      <c r="T367" s="103"/>
      <c r="U367" s="103">
        <f t="shared" si="116"/>
        <v>4515058.9400000004</v>
      </c>
      <c r="V367" s="103">
        <v>5169927.26</v>
      </c>
      <c r="W367" s="103">
        <v>160851.26999999999</v>
      </c>
      <c r="X367" s="103">
        <f t="shared" si="117"/>
        <v>5330778.5299999993</v>
      </c>
      <c r="Y367" s="103">
        <v>132737837.34999999</v>
      </c>
      <c r="Z367" s="103">
        <v>1936612.59</v>
      </c>
      <c r="AA367" s="103">
        <f t="shared" si="118"/>
        <v>134674449.94</v>
      </c>
      <c r="AB367" s="103"/>
      <c r="AC367" s="103"/>
      <c r="AD367" s="103">
        <f t="shared" si="119"/>
        <v>0</v>
      </c>
      <c r="AE367" s="103">
        <v>5571007.2699999996</v>
      </c>
      <c r="AF367" s="103">
        <v>173009.6</v>
      </c>
      <c r="AG367" s="103">
        <f t="shared" si="120"/>
        <v>5744016.8699999992</v>
      </c>
      <c r="AH367" s="103">
        <v>38354683.25</v>
      </c>
      <c r="AI367" s="103">
        <v>633886.81000000006</v>
      </c>
      <c r="AJ367" s="109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>
        <f t="shared" si="111"/>
        <v>0</v>
      </c>
      <c r="G368" s="103"/>
      <c r="H368" s="103"/>
      <c r="I368" s="103">
        <f t="shared" si="112"/>
        <v>0</v>
      </c>
      <c r="J368" s="103"/>
      <c r="K368" s="103"/>
      <c r="L368" s="103">
        <f t="shared" si="113"/>
        <v>0</v>
      </c>
      <c r="M368" s="103"/>
      <c r="N368" s="103"/>
      <c r="O368" s="103">
        <f t="shared" si="114"/>
        <v>0</v>
      </c>
      <c r="P368" s="103"/>
      <c r="Q368" s="103"/>
      <c r="R368" s="103">
        <f t="shared" si="115"/>
        <v>0</v>
      </c>
      <c r="S368" s="103"/>
      <c r="T368" s="103"/>
      <c r="U368" s="103">
        <f t="shared" si="116"/>
        <v>0</v>
      </c>
      <c r="V368" s="103"/>
      <c r="W368" s="103"/>
      <c r="X368" s="103">
        <f t="shared" si="117"/>
        <v>0</v>
      </c>
      <c r="Y368" s="103"/>
      <c r="Z368" s="103"/>
      <c r="AA368" s="103">
        <f t="shared" si="118"/>
        <v>0</v>
      </c>
      <c r="AB368" s="103"/>
      <c r="AC368" s="103"/>
      <c r="AD368" s="103">
        <f t="shared" si="119"/>
        <v>0</v>
      </c>
      <c r="AE368" s="103"/>
      <c r="AF368" s="103"/>
      <c r="AG368" s="103">
        <f t="shared" si="120"/>
        <v>0</v>
      </c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84388877.909999996</v>
      </c>
      <c r="C369" s="104">
        <f t="shared" si="109"/>
        <v>22460.98</v>
      </c>
      <c r="D369" s="103"/>
      <c r="E369" s="103"/>
      <c r="F369" s="103">
        <f t="shared" si="111"/>
        <v>0</v>
      </c>
      <c r="G369" s="103">
        <v>114786.08</v>
      </c>
      <c r="H369" s="103"/>
      <c r="I369" s="103">
        <f t="shared" si="112"/>
        <v>114786.08</v>
      </c>
      <c r="J369" s="103"/>
      <c r="K369" s="103"/>
      <c r="L369" s="103">
        <f t="shared" si="113"/>
        <v>0</v>
      </c>
      <c r="M369" s="103">
        <v>21148.66</v>
      </c>
      <c r="N369" s="103"/>
      <c r="O369" s="103">
        <f t="shared" si="114"/>
        <v>21148.66</v>
      </c>
      <c r="P369" s="103">
        <v>6852247.2999999998</v>
      </c>
      <c r="Q369" s="103"/>
      <c r="R369" s="103">
        <f t="shared" si="115"/>
        <v>6852247.2999999998</v>
      </c>
      <c r="S369" s="103">
        <v>629999.87</v>
      </c>
      <c r="T369" s="103"/>
      <c r="U369" s="103">
        <f t="shared" si="116"/>
        <v>629999.87</v>
      </c>
      <c r="V369" s="103">
        <v>34085.83</v>
      </c>
      <c r="W369" s="103"/>
      <c r="X369" s="103">
        <f t="shared" si="117"/>
        <v>34085.83</v>
      </c>
      <c r="Y369" s="103">
        <v>73419154.090000004</v>
      </c>
      <c r="Z369" s="103">
        <v>22460.84</v>
      </c>
      <c r="AA369" s="103">
        <f t="shared" si="118"/>
        <v>73441614.930000007</v>
      </c>
      <c r="AB369" s="103"/>
      <c r="AC369" s="103"/>
      <c r="AD369" s="103">
        <f t="shared" si="119"/>
        <v>0</v>
      </c>
      <c r="AE369" s="103">
        <v>1055308.55</v>
      </c>
      <c r="AF369" s="103"/>
      <c r="AG369" s="103">
        <f t="shared" si="120"/>
        <v>1055308.55</v>
      </c>
      <c r="AH369" s="103">
        <v>2262147.5299999998</v>
      </c>
      <c r="AI369" s="103">
        <v>0.14000000000000001</v>
      </c>
      <c r="AJ369" s="109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4">
        <f t="shared" si="108"/>
        <v>32954426.029999997</v>
      </c>
      <c r="C370" s="104">
        <f t="shared" si="109"/>
        <v>86352648.230000004</v>
      </c>
      <c r="D370" s="103"/>
      <c r="E370" s="103"/>
      <c r="F370" s="103">
        <f t="shared" si="111"/>
        <v>0</v>
      </c>
      <c r="G370" s="103">
        <v>19148914.989999998</v>
      </c>
      <c r="H370" s="103">
        <v>86352648.230000004</v>
      </c>
      <c r="I370" s="103">
        <f t="shared" si="112"/>
        <v>105501563.22</v>
      </c>
      <c r="J370" s="103"/>
      <c r="K370" s="103"/>
      <c r="L370" s="103">
        <f t="shared" si="113"/>
        <v>0</v>
      </c>
      <c r="M370" s="103">
        <v>881811.03</v>
      </c>
      <c r="N370" s="103"/>
      <c r="O370" s="103">
        <f t="shared" si="114"/>
        <v>881811.03</v>
      </c>
      <c r="P370" s="103">
        <v>10340615.42</v>
      </c>
      <c r="Q370" s="103"/>
      <c r="R370" s="103">
        <f t="shared" si="115"/>
        <v>10340615.42</v>
      </c>
      <c r="S370" s="103"/>
      <c r="T370" s="103"/>
      <c r="U370" s="103">
        <f t="shared" si="116"/>
        <v>0</v>
      </c>
      <c r="V370" s="103"/>
      <c r="W370" s="103"/>
      <c r="X370" s="103">
        <f t="shared" si="117"/>
        <v>0</v>
      </c>
      <c r="Y370" s="103"/>
      <c r="Z370" s="103"/>
      <c r="AA370" s="103">
        <f t="shared" si="118"/>
        <v>0</v>
      </c>
      <c r="AB370" s="103"/>
      <c r="AC370" s="103"/>
      <c r="AD370" s="103">
        <f t="shared" si="119"/>
        <v>0</v>
      </c>
      <c r="AE370" s="103"/>
      <c r="AF370" s="103"/>
      <c r="AG370" s="103">
        <f t="shared" si="120"/>
        <v>0</v>
      </c>
      <c r="AH370" s="103">
        <v>2583084.59</v>
      </c>
      <c r="AI370" s="103"/>
      <c r="AJ370" s="109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4">
        <f t="shared" si="108"/>
        <v>76082121.229999989</v>
      </c>
      <c r="C371" s="104">
        <f t="shared" si="109"/>
        <v>2294</v>
      </c>
      <c r="D371" s="103"/>
      <c r="E371" s="103"/>
      <c r="F371" s="103">
        <f t="shared" si="111"/>
        <v>0</v>
      </c>
      <c r="G371" s="103"/>
      <c r="H371" s="103"/>
      <c r="I371" s="103">
        <f t="shared" si="112"/>
        <v>0</v>
      </c>
      <c r="J371" s="103"/>
      <c r="K371" s="103"/>
      <c r="L371" s="103">
        <f t="shared" si="113"/>
        <v>0</v>
      </c>
      <c r="M371" s="103"/>
      <c r="N371" s="103"/>
      <c r="O371" s="103">
        <f t="shared" si="114"/>
        <v>0</v>
      </c>
      <c r="P371" s="103">
        <v>130875.03</v>
      </c>
      <c r="Q371" s="103"/>
      <c r="R371" s="103">
        <f t="shared" si="115"/>
        <v>130875.03</v>
      </c>
      <c r="S371" s="103">
        <v>43421.88</v>
      </c>
      <c r="T371" s="103"/>
      <c r="U371" s="103">
        <f t="shared" si="116"/>
        <v>43421.88</v>
      </c>
      <c r="V371" s="103">
        <v>2776405.34</v>
      </c>
      <c r="W371" s="103"/>
      <c r="X371" s="103">
        <f t="shared" si="117"/>
        <v>2776405.34</v>
      </c>
      <c r="Y371" s="103">
        <v>72040280.409999996</v>
      </c>
      <c r="Z371" s="103">
        <v>2294</v>
      </c>
      <c r="AA371" s="103">
        <f t="shared" si="118"/>
        <v>72042574.409999996</v>
      </c>
      <c r="AB371" s="103"/>
      <c r="AC371" s="103"/>
      <c r="AD371" s="103">
        <f t="shared" si="119"/>
        <v>0</v>
      </c>
      <c r="AE371" s="103">
        <v>991677.85</v>
      </c>
      <c r="AF371" s="103"/>
      <c r="AG371" s="103">
        <f t="shared" si="120"/>
        <v>991677.85</v>
      </c>
      <c r="AH371" s="103">
        <v>99460.72</v>
      </c>
      <c r="AI371" s="103"/>
      <c r="AJ371" s="109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4">
        <f t="shared" si="108"/>
        <v>5348235.4700000007</v>
      </c>
      <c r="C372" s="104">
        <f t="shared" si="109"/>
        <v>153729139.18000001</v>
      </c>
      <c r="D372" s="103">
        <v>2956631.64</v>
      </c>
      <c r="E372" s="103"/>
      <c r="F372" s="103">
        <f t="shared" si="111"/>
        <v>2956631.64</v>
      </c>
      <c r="G372" s="103">
        <v>2391603.83</v>
      </c>
      <c r="H372" s="103">
        <v>145934.51999999999</v>
      </c>
      <c r="I372" s="103">
        <f t="shared" si="112"/>
        <v>2537538.35</v>
      </c>
      <c r="J372" s="103"/>
      <c r="K372" s="103">
        <v>153583204.66</v>
      </c>
      <c r="L372" s="103">
        <f t="shared" si="113"/>
        <v>153583204.66</v>
      </c>
      <c r="M372" s="103"/>
      <c r="N372" s="103"/>
      <c r="O372" s="103">
        <f t="shared" si="114"/>
        <v>0</v>
      </c>
      <c r="P372" s="103"/>
      <c r="Q372" s="103"/>
      <c r="R372" s="103">
        <f t="shared" si="115"/>
        <v>0</v>
      </c>
      <c r="S372" s="103"/>
      <c r="T372" s="103"/>
      <c r="U372" s="103">
        <f t="shared" si="116"/>
        <v>0</v>
      </c>
      <c r="V372" s="103"/>
      <c r="W372" s="103"/>
      <c r="X372" s="103">
        <f t="shared" si="117"/>
        <v>0</v>
      </c>
      <c r="Y372" s="103"/>
      <c r="Z372" s="103"/>
      <c r="AA372" s="103">
        <f t="shared" si="118"/>
        <v>0</v>
      </c>
      <c r="AB372" s="103"/>
      <c r="AC372" s="103"/>
      <c r="AD372" s="103">
        <f t="shared" si="119"/>
        <v>0</v>
      </c>
      <c r="AE372" s="103"/>
      <c r="AF372" s="103"/>
      <c r="AG372" s="103">
        <f t="shared" si="120"/>
        <v>0</v>
      </c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99</v>
      </c>
      <c r="B373" s="104">
        <f t="shared" si="108"/>
        <v>11716549.51</v>
      </c>
      <c r="C373" s="104">
        <f t="shared" si="109"/>
        <v>0</v>
      </c>
      <c r="D373" s="103">
        <v>61620</v>
      </c>
      <c r="E373" s="103"/>
      <c r="F373" s="103">
        <f t="shared" si="111"/>
        <v>61620</v>
      </c>
      <c r="G373" s="103">
        <v>36337.599999999999</v>
      </c>
      <c r="H373" s="103"/>
      <c r="I373" s="103">
        <f t="shared" si="112"/>
        <v>36337.599999999999</v>
      </c>
      <c r="J373" s="103"/>
      <c r="K373" s="103"/>
      <c r="L373" s="103">
        <f t="shared" si="113"/>
        <v>0</v>
      </c>
      <c r="M373" s="103">
        <v>32583.62</v>
      </c>
      <c r="N373" s="103"/>
      <c r="O373" s="103">
        <f t="shared" si="114"/>
        <v>32583.62</v>
      </c>
      <c r="P373" s="103">
        <v>3707270.74</v>
      </c>
      <c r="Q373" s="103"/>
      <c r="R373" s="103">
        <f t="shared" si="115"/>
        <v>3707270.74</v>
      </c>
      <c r="S373" s="103"/>
      <c r="T373" s="103"/>
      <c r="U373" s="103">
        <f t="shared" si="116"/>
        <v>0</v>
      </c>
      <c r="V373" s="103">
        <v>390454.9</v>
      </c>
      <c r="W373" s="103"/>
      <c r="X373" s="103">
        <f t="shared" si="117"/>
        <v>390454.9</v>
      </c>
      <c r="Y373" s="103">
        <v>5454159.9699999997</v>
      </c>
      <c r="Z373" s="103"/>
      <c r="AA373" s="103">
        <f t="shared" si="118"/>
        <v>5454159.9699999997</v>
      </c>
      <c r="AB373" s="103"/>
      <c r="AC373" s="103"/>
      <c r="AD373" s="103">
        <f t="shared" si="119"/>
        <v>0</v>
      </c>
      <c r="AE373" s="103">
        <v>370865.75</v>
      </c>
      <c r="AF373" s="103"/>
      <c r="AG373" s="103">
        <f t="shared" si="120"/>
        <v>370865.75</v>
      </c>
      <c r="AH373" s="103">
        <v>1663256.93</v>
      </c>
      <c r="AI373" s="103"/>
      <c r="AJ373" s="109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4">
        <f t="shared" si="108"/>
        <v>23966735.060000002</v>
      </c>
      <c r="C374" s="104">
        <f t="shared" si="109"/>
        <v>0</v>
      </c>
      <c r="D374" s="103"/>
      <c r="E374" s="103"/>
      <c r="F374" s="103">
        <f t="shared" si="111"/>
        <v>0</v>
      </c>
      <c r="G374" s="103"/>
      <c r="H374" s="103"/>
      <c r="I374" s="103">
        <f t="shared" si="112"/>
        <v>0</v>
      </c>
      <c r="J374" s="103"/>
      <c r="K374" s="103"/>
      <c r="L374" s="103">
        <f t="shared" si="113"/>
        <v>0</v>
      </c>
      <c r="M374" s="103">
        <v>16034.48</v>
      </c>
      <c r="N374" s="103"/>
      <c r="O374" s="103">
        <f t="shared" si="114"/>
        <v>16034.48</v>
      </c>
      <c r="P374" s="103">
        <v>22400</v>
      </c>
      <c r="Q374" s="103"/>
      <c r="R374" s="103">
        <f t="shared" si="115"/>
        <v>22400</v>
      </c>
      <c r="S374" s="103"/>
      <c r="T374" s="103"/>
      <c r="U374" s="103">
        <f t="shared" si="116"/>
        <v>0</v>
      </c>
      <c r="V374" s="103"/>
      <c r="W374" s="103"/>
      <c r="X374" s="103">
        <f t="shared" si="117"/>
        <v>0</v>
      </c>
      <c r="Y374" s="103">
        <v>23926404.030000001</v>
      </c>
      <c r="Z374" s="103"/>
      <c r="AA374" s="103">
        <f t="shared" si="118"/>
        <v>23926404.030000001</v>
      </c>
      <c r="AB374" s="103"/>
      <c r="AC374" s="103"/>
      <c r="AD374" s="103">
        <f t="shared" si="119"/>
        <v>0</v>
      </c>
      <c r="AE374" s="103">
        <v>1896.55</v>
      </c>
      <c r="AF374" s="103"/>
      <c r="AG374" s="103">
        <f t="shared" si="120"/>
        <v>1896.55</v>
      </c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>
        <f t="shared" si="111"/>
        <v>0</v>
      </c>
      <c r="G375" s="103"/>
      <c r="H375" s="103"/>
      <c r="I375" s="103">
        <f t="shared" si="112"/>
        <v>0</v>
      </c>
      <c r="J375" s="103"/>
      <c r="K375" s="103"/>
      <c r="L375" s="103">
        <f t="shared" si="113"/>
        <v>0</v>
      </c>
      <c r="M375" s="103"/>
      <c r="N375" s="103"/>
      <c r="O375" s="103">
        <f t="shared" si="114"/>
        <v>0</v>
      </c>
      <c r="P375" s="103"/>
      <c r="Q375" s="103"/>
      <c r="R375" s="103">
        <f t="shared" si="115"/>
        <v>0</v>
      </c>
      <c r="S375" s="103"/>
      <c r="T375" s="103"/>
      <c r="U375" s="103">
        <f t="shared" si="116"/>
        <v>0</v>
      </c>
      <c r="V375" s="103"/>
      <c r="W375" s="103"/>
      <c r="X375" s="103">
        <f t="shared" si="117"/>
        <v>0</v>
      </c>
      <c r="Y375" s="103"/>
      <c r="Z375" s="103"/>
      <c r="AA375" s="103">
        <f t="shared" si="118"/>
        <v>0</v>
      </c>
      <c r="AB375" s="103"/>
      <c r="AC375" s="103"/>
      <c r="AD375" s="103">
        <f t="shared" si="119"/>
        <v>0</v>
      </c>
      <c r="AE375" s="103"/>
      <c r="AF375" s="103"/>
      <c r="AG375" s="103">
        <f t="shared" si="120"/>
        <v>0</v>
      </c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34660254.369999997</v>
      </c>
      <c r="C376" s="104">
        <f t="shared" si="109"/>
        <v>151977.62</v>
      </c>
      <c r="D376" s="103"/>
      <c r="E376" s="103"/>
      <c r="F376" s="103">
        <f t="shared" si="111"/>
        <v>0</v>
      </c>
      <c r="G376" s="103">
        <v>14067296.960000001</v>
      </c>
      <c r="H376" s="103"/>
      <c r="I376" s="103">
        <f t="shared" si="112"/>
        <v>14067296.960000001</v>
      </c>
      <c r="J376" s="103"/>
      <c r="K376" s="103"/>
      <c r="L376" s="103">
        <f t="shared" si="113"/>
        <v>0</v>
      </c>
      <c r="M376" s="103"/>
      <c r="N376" s="103"/>
      <c r="O376" s="103">
        <f t="shared" si="114"/>
        <v>0</v>
      </c>
      <c r="P376" s="103">
        <v>4269762.28</v>
      </c>
      <c r="Q376" s="103"/>
      <c r="R376" s="103">
        <f t="shared" si="115"/>
        <v>4269762.28</v>
      </c>
      <c r="S376" s="103"/>
      <c r="T376" s="103"/>
      <c r="U376" s="103">
        <f t="shared" si="116"/>
        <v>0</v>
      </c>
      <c r="V376" s="103">
        <v>10253.57</v>
      </c>
      <c r="W376" s="103"/>
      <c r="X376" s="103">
        <f t="shared" si="117"/>
        <v>10253.57</v>
      </c>
      <c r="Y376" s="103">
        <v>14517930.41</v>
      </c>
      <c r="Z376" s="103">
        <v>143477.62</v>
      </c>
      <c r="AA376" s="103">
        <f t="shared" si="118"/>
        <v>14661408.029999999</v>
      </c>
      <c r="AB376" s="103"/>
      <c r="AC376" s="103"/>
      <c r="AD376" s="103">
        <f t="shared" si="119"/>
        <v>0</v>
      </c>
      <c r="AE376" s="103">
        <v>769474.24</v>
      </c>
      <c r="AF376" s="103"/>
      <c r="AG376" s="103">
        <f t="shared" si="120"/>
        <v>769474.24</v>
      </c>
      <c r="AH376" s="103">
        <v>1025536.91</v>
      </c>
      <c r="AI376" s="103">
        <v>8500</v>
      </c>
      <c r="AJ376" s="109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4">
        <f t="shared" si="108"/>
        <v>24603158.289999995</v>
      </c>
      <c r="C377" s="104">
        <f t="shared" si="109"/>
        <v>1341207.8999999999</v>
      </c>
      <c r="D377" s="103"/>
      <c r="E377" s="103"/>
      <c r="F377" s="103">
        <f t="shared" si="111"/>
        <v>0</v>
      </c>
      <c r="G377" s="103">
        <v>1949113.39</v>
      </c>
      <c r="H377" s="103">
        <v>1341207.8999999999</v>
      </c>
      <c r="I377" s="103">
        <f t="shared" si="112"/>
        <v>3290321.29</v>
      </c>
      <c r="J377" s="103"/>
      <c r="K377" s="103"/>
      <c r="L377" s="103">
        <f t="shared" si="113"/>
        <v>0</v>
      </c>
      <c r="M377" s="103"/>
      <c r="N377" s="103"/>
      <c r="O377" s="103">
        <f t="shared" si="114"/>
        <v>0</v>
      </c>
      <c r="P377" s="103">
        <v>2464345.5499999998</v>
      </c>
      <c r="Q377" s="103"/>
      <c r="R377" s="103">
        <f t="shared" si="115"/>
        <v>2464345.5499999998</v>
      </c>
      <c r="S377" s="103">
        <v>210226.46</v>
      </c>
      <c r="T377" s="103"/>
      <c r="U377" s="103">
        <f t="shared" si="116"/>
        <v>210226.46</v>
      </c>
      <c r="V377" s="103">
        <v>24437.5</v>
      </c>
      <c r="W377" s="103"/>
      <c r="X377" s="103">
        <f t="shared" si="117"/>
        <v>24437.5</v>
      </c>
      <c r="Y377" s="103">
        <v>17036734.559999999</v>
      </c>
      <c r="Z377" s="103"/>
      <c r="AA377" s="103">
        <f t="shared" si="118"/>
        <v>17036734.559999999</v>
      </c>
      <c r="AB377" s="103"/>
      <c r="AC377" s="103"/>
      <c r="AD377" s="103">
        <f t="shared" si="119"/>
        <v>0</v>
      </c>
      <c r="AE377" s="103">
        <v>993813.49</v>
      </c>
      <c r="AF377" s="103"/>
      <c r="AG377" s="103">
        <f t="shared" si="120"/>
        <v>993813.49</v>
      </c>
      <c r="AH377" s="103">
        <v>1924487.34</v>
      </c>
      <c r="AI377" s="103"/>
      <c r="AJ377" s="109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4">
        <f t="shared" si="108"/>
        <v>44321951.339999996</v>
      </c>
      <c r="C378" s="104">
        <f t="shared" si="109"/>
        <v>0</v>
      </c>
      <c r="D378" s="103"/>
      <c r="E378" s="103"/>
      <c r="F378" s="103">
        <f t="shared" si="111"/>
        <v>0</v>
      </c>
      <c r="G378" s="103">
        <v>33726.660000000003</v>
      </c>
      <c r="H378" s="103"/>
      <c r="I378" s="103">
        <f t="shared" si="112"/>
        <v>33726.660000000003</v>
      </c>
      <c r="J378" s="103"/>
      <c r="K378" s="103"/>
      <c r="L378" s="103">
        <f t="shared" si="113"/>
        <v>0</v>
      </c>
      <c r="M378" s="103"/>
      <c r="N378" s="103"/>
      <c r="O378" s="103">
        <f t="shared" si="114"/>
        <v>0</v>
      </c>
      <c r="P378" s="103">
        <v>526823.1</v>
      </c>
      <c r="Q378" s="103"/>
      <c r="R378" s="103">
        <f t="shared" si="115"/>
        <v>526823.1</v>
      </c>
      <c r="S378" s="103">
        <v>20689.66</v>
      </c>
      <c r="T378" s="103"/>
      <c r="U378" s="103">
        <f t="shared" si="116"/>
        <v>20689.66</v>
      </c>
      <c r="V378" s="103">
        <v>181310.51</v>
      </c>
      <c r="W378" s="103"/>
      <c r="X378" s="103">
        <f t="shared" si="117"/>
        <v>181310.51</v>
      </c>
      <c r="Y378" s="103">
        <v>37887331.670000002</v>
      </c>
      <c r="Z378" s="103"/>
      <c r="AA378" s="103">
        <f t="shared" si="118"/>
        <v>37887331.670000002</v>
      </c>
      <c r="AB378" s="103"/>
      <c r="AC378" s="103"/>
      <c r="AD378" s="103">
        <f t="shared" si="119"/>
        <v>0</v>
      </c>
      <c r="AE378" s="103">
        <v>5557876.5899999999</v>
      </c>
      <c r="AF378" s="103"/>
      <c r="AG378" s="103">
        <f t="shared" si="120"/>
        <v>5557876.5899999999</v>
      </c>
      <c r="AH378" s="103">
        <v>114193.15</v>
      </c>
      <c r="AI378" s="103"/>
      <c r="AJ378" s="109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4">
        <f t="shared" si="108"/>
        <v>44784996.270000003</v>
      </c>
      <c r="C379" s="104">
        <f t="shared" si="109"/>
        <v>78059065.879999995</v>
      </c>
      <c r="D379" s="103">
        <v>19743.62</v>
      </c>
      <c r="E379" s="103"/>
      <c r="F379" s="103">
        <f t="shared" si="111"/>
        <v>19743.62</v>
      </c>
      <c r="G379" s="103">
        <v>440387.89</v>
      </c>
      <c r="H379" s="103">
        <v>77419444.840000004</v>
      </c>
      <c r="I379" s="103">
        <f t="shared" si="112"/>
        <v>77859832.730000004</v>
      </c>
      <c r="J379" s="103"/>
      <c r="K379" s="103">
        <v>35976.53</v>
      </c>
      <c r="L379" s="103">
        <f t="shared" si="113"/>
        <v>35976.53</v>
      </c>
      <c r="M379" s="103">
        <v>11700.08</v>
      </c>
      <c r="N379" s="103">
        <v>313204.8</v>
      </c>
      <c r="O379" s="103">
        <f t="shared" si="114"/>
        <v>324904.88</v>
      </c>
      <c r="P379" s="103">
        <v>5252973.17</v>
      </c>
      <c r="Q379" s="103">
        <v>118782.5</v>
      </c>
      <c r="R379" s="103">
        <f t="shared" si="115"/>
        <v>5371755.6699999999</v>
      </c>
      <c r="S379" s="103">
        <v>4141978.47</v>
      </c>
      <c r="T379" s="103"/>
      <c r="U379" s="103">
        <f t="shared" si="116"/>
        <v>4141978.47</v>
      </c>
      <c r="V379" s="103">
        <v>296502.05</v>
      </c>
      <c r="W379" s="103"/>
      <c r="X379" s="103">
        <f t="shared" si="117"/>
        <v>296502.05</v>
      </c>
      <c r="Y379" s="103">
        <v>23180821.34</v>
      </c>
      <c r="Z379" s="103">
        <v>146944.60999999999</v>
      </c>
      <c r="AA379" s="103">
        <f t="shared" si="118"/>
        <v>23327765.949999999</v>
      </c>
      <c r="AB379" s="103"/>
      <c r="AC379" s="103"/>
      <c r="AD379" s="103">
        <f t="shared" si="119"/>
        <v>0</v>
      </c>
      <c r="AE379" s="103">
        <v>4499807.47</v>
      </c>
      <c r="AF379" s="103">
        <v>7760.22</v>
      </c>
      <c r="AG379" s="103">
        <f t="shared" si="120"/>
        <v>4507567.6899999995</v>
      </c>
      <c r="AH379" s="103">
        <v>6941082.1799999997</v>
      </c>
      <c r="AI379" s="103">
        <v>16952.38</v>
      </c>
      <c r="AJ379" s="109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>
        <f t="shared" si="111"/>
        <v>0</v>
      </c>
      <c r="G380" s="103"/>
      <c r="H380" s="103"/>
      <c r="I380" s="103">
        <f t="shared" si="112"/>
        <v>0</v>
      </c>
      <c r="J380" s="103"/>
      <c r="K380" s="103"/>
      <c r="L380" s="103">
        <f t="shared" si="113"/>
        <v>0</v>
      </c>
      <c r="M380" s="103"/>
      <c r="N380" s="103"/>
      <c r="O380" s="103">
        <f t="shared" si="114"/>
        <v>0</v>
      </c>
      <c r="P380" s="103"/>
      <c r="Q380" s="103"/>
      <c r="R380" s="103">
        <f t="shared" si="115"/>
        <v>0</v>
      </c>
      <c r="S380" s="103"/>
      <c r="T380" s="103"/>
      <c r="U380" s="103">
        <f t="shared" si="116"/>
        <v>0</v>
      </c>
      <c r="V380" s="103"/>
      <c r="W380" s="103"/>
      <c r="X380" s="103">
        <f t="shared" si="117"/>
        <v>0</v>
      </c>
      <c r="Y380" s="103"/>
      <c r="Z380" s="103"/>
      <c r="AA380" s="103">
        <f t="shared" si="118"/>
        <v>0</v>
      </c>
      <c r="AB380" s="103"/>
      <c r="AC380" s="103"/>
      <c r="AD380" s="103">
        <f t="shared" si="119"/>
        <v>0</v>
      </c>
      <c r="AE380" s="103"/>
      <c r="AF380" s="103"/>
      <c r="AG380" s="103">
        <f t="shared" si="120"/>
        <v>0</v>
      </c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101</v>
      </c>
      <c r="B381" s="104">
        <f t="shared" si="108"/>
        <v>478182.48</v>
      </c>
      <c r="C381" s="104">
        <f t="shared" si="109"/>
        <v>25938536.399999999</v>
      </c>
      <c r="D381" s="103"/>
      <c r="E381" s="103"/>
      <c r="F381" s="103">
        <f t="shared" si="111"/>
        <v>0</v>
      </c>
      <c r="G381" s="103">
        <v>478182.48</v>
      </c>
      <c r="H381" s="103"/>
      <c r="I381" s="103">
        <f t="shared" si="112"/>
        <v>478182.48</v>
      </c>
      <c r="J381" s="103"/>
      <c r="K381" s="103">
        <v>25938536.399999999</v>
      </c>
      <c r="L381" s="103">
        <f t="shared" si="113"/>
        <v>25938536.399999999</v>
      </c>
      <c r="M381" s="103"/>
      <c r="N381" s="103"/>
      <c r="O381" s="103">
        <f t="shared" si="114"/>
        <v>0</v>
      </c>
      <c r="P381" s="103"/>
      <c r="Q381" s="103"/>
      <c r="R381" s="103">
        <f t="shared" si="115"/>
        <v>0</v>
      </c>
      <c r="S381" s="103"/>
      <c r="T381" s="103"/>
      <c r="U381" s="103">
        <f t="shared" si="116"/>
        <v>0</v>
      </c>
      <c r="V381" s="103"/>
      <c r="W381" s="103"/>
      <c r="X381" s="103">
        <f t="shared" si="117"/>
        <v>0</v>
      </c>
      <c r="Y381" s="103"/>
      <c r="Z381" s="103"/>
      <c r="AA381" s="103">
        <f t="shared" si="118"/>
        <v>0</v>
      </c>
      <c r="AB381" s="103"/>
      <c r="AC381" s="103"/>
      <c r="AD381" s="103">
        <f t="shared" si="119"/>
        <v>0</v>
      </c>
      <c r="AE381" s="103"/>
      <c r="AF381" s="103"/>
      <c r="AG381" s="103">
        <f t="shared" si="120"/>
        <v>0</v>
      </c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4758086.8400000008</v>
      </c>
      <c r="C382" s="104">
        <f t="shared" si="109"/>
        <v>0</v>
      </c>
      <c r="D382" s="103">
        <v>257206.9</v>
      </c>
      <c r="E382" s="103"/>
      <c r="F382" s="103">
        <f t="shared" si="111"/>
        <v>257206.9</v>
      </c>
      <c r="G382" s="103"/>
      <c r="H382" s="103"/>
      <c r="I382" s="103">
        <f t="shared" si="112"/>
        <v>0</v>
      </c>
      <c r="J382" s="103"/>
      <c r="K382" s="103"/>
      <c r="L382" s="103">
        <f t="shared" si="113"/>
        <v>0</v>
      </c>
      <c r="M382" s="103"/>
      <c r="N382" s="103"/>
      <c r="O382" s="103">
        <f t="shared" si="114"/>
        <v>0</v>
      </c>
      <c r="P382" s="103"/>
      <c r="Q382" s="103"/>
      <c r="R382" s="103">
        <f t="shared" si="115"/>
        <v>0</v>
      </c>
      <c r="S382" s="103"/>
      <c r="T382" s="103"/>
      <c r="U382" s="103">
        <f t="shared" si="116"/>
        <v>0</v>
      </c>
      <c r="V382" s="103"/>
      <c r="W382" s="103"/>
      <c r="X382" s="103">
        <f t="shared" si="117"/>
        <v>0</v>
      </c>
      <c r="Y382" s="103">
        <v>4475017.87</v>
      </c>
      <c r="Z382" s="103"/>
      <c r="AA382" s="103">
        <f t="shared" si="118"/>
        <v>4475017.87</v>
      </c>
      <c r="AB382" s="103"/>
      <c r="AC382" s="103"/>
      <c r="AD382" s="103">
        <f t="shared" si="119"/>
        <v>0</v>
      </c>
      <c r="AE382" s="103">
        <v>25862.07</v>
      </c>
      <c r="AF382" s="103"/>
      <c r="AG382" s="103">
        <f t="shared" si="120"/>
        <v>25862.07</v>
      </c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102</v>
      </c>
      <c r="B383" s="104">
        <f t="shared" si="108"/>
        <v>46834723.610000007</v>
      </c>
      <c r="C383" s="104">
        <f t="shared" si="109"/>
        <v>79586.210000000006</v>
      </c>
      <c r="D383" s="103">
        <v>3550005.21</v>
      </c>
      <c r="E383" s="103"/>
      <c r="F383" s="103">
        <f t="shared" si="111"/>
        <v>3550005.21</v>
      </c>
      <c r="G383" s="103"/>
      <c r="H383" s="103"/>
      <c r="I383" s="103">
        <f t="shared" si="112"/>
        <v>0</v>
      </c>
      <c r="J383" s="103"/>
      <c r="K383" s="103"/>
      <c r="L383" s="103">
        <f t="shared" si="113"/>
        <v>0</v>
      </c>
      <c r="M383" s="103">
        <v>33750</v>
      </c>
      <c r="N383" s="103"/>
      <c r="O383" s="103">
        <f t="shared" si="114"/>
        <v>33750</v>
      </c>
      <c r="P383" s="103">
        <v>735940.4</v>
      </c>
      <c r="Q383" s="103"/>
      <c r="R383" s="103">
        <f t="shared" si="115"/>
        <v>735940.4</v>
      </c>
      <c r="S383" s="103">
        <v>14543.28</v>
      </c>
      <c r="T383" s="103"/>
      <c r="U383" s="103">
        <f t="shared" si="116"/>
        <v>14543.28</v>
      </c>
      <c r="V383" s="103">
        <v>24103.91</v>
      </c>
      <c r="W383" s="103"/>
      <c r="X383" s="103">
        <f t="shared" si="117"/>
        <v>24103.91</v>
      </c>
      <c r="Y383" s="103">
        <v>26251572.670000002</v>
      </c>
      <c r="Z383" s="103"/>
      <c r="AA383" s="103">
        <f t="shared" si="118"/>
        <v>26251572.670000002</v>
      </c>
      <c r="AB383" s="103"/>
      <c r="AC383" s="103"/>
      <c r="AD383" s="103">
        <f t="shared" si="119"/>
        <v>0</v>
      </c>
      <c r="AE383" s="103">
        <v>15109877.939999999</v>
      </c>
      <c r="AF383" s="103">
        <v>79586.210000000006</v>
      </c>
      <c r="AG383" s="103">
        <f t="shared" si="120"/>
        <v>15189464.15</v>
      </c>
      <c r="AH383" s="103">
        <v>1114930.2</v>
      </c>
      <c r="AI383" s="103"/>
      <c r="AJ383" s="109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4">
        <f t="shared" si="108"/>
        <v>50835656.499999993</v>
      </c>
      <c r="C384" s="104">
        <f t="shared" si="109"/>
        <v>1497147.98</v>
      </c>
      <c r="D384" s="103">
        <v>6890.75</v>
      </c>
      <c r="E384" s="103"/>
      <c r="F384" s="103">
        <f t="shared" si="111"/>
        <v>6890.75</v>
      </c>
      <c r="G384" s="103">
        <v>15423.24</v>
      </c>
      <c r="H384" s="103"/>
      <c r="I384" s="103">
        <f t="shared" si="112"/>
        <v>15423.24</v>
      </c>
      <c r="J384" s="103"/>
      <c r="K384" s="103">
        <v>1497147.98</v>
      </c>
      <c r="L384" s="103">
        <f t="shared" si="113"/>
        <v>1497147.98</v>
      </c>
      <c r="M384" s="103">
        <v>13491.66</v>
      </c>
      <c r="N384" s="103"/>
      <c r="O384" s="103">
        <f t="shared" si="114"/>
        <v>13491.66</v>
      </c>
      <c r="P384" s="103">
        <v>472521.62</v>
      </c>
      <c r="Q384" s="103"/>
      <c r="R384" s="103">
        <f t="shared" si="115"/>
        <v>472521.62</v>
      </c>
      <c r="S384" s="103">
        <v>40093.1</v>
      </c>
      <c r="T384" s="103"/>
      <c r="U384" s="103">
        <f t="shared" si="116"/>
        <v>40093.1</v>
      </c>
      <c r="V384" s="103">
        <v>9189.6</v>
      </c>
      <c r="W384" s="103"/>
      <c r="X384" s="103">
        <f t="shared" si="117"/>
        <v>9189.6</v>
      </c>
      <c r="Y384" s="103">
        <v>49819984.369999997</v>
      </c>
      <c r="Z384" s="103"/>
      <c r="AA384" s="103">
        <f t="shared" si="118"/>
        <v>49819984.369999997</v>
      </c>
      <c r="AB384" s="103"/>
      <c r="AC384" s="103"/>
      <c r="AD384" s="103">
        <f t="shared" si="119"/>
        <v>0</v>
      </c>
      <c r="AE384" s="103">
        <v>4492.5</v>
      </c>
      <c r="AF384" s="103"/>
      <c r="AG384" s="103">
        <f t="shared" si="120"/>
        <v>4492.5</v>
      </c>
      <c r="AH384" s="103">
        <v>453569.66</v>
      </c>
      <c r="AI384" s="103"/>
      <c r="AJ384" s="109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4">
        <f t="shared" si="108"/>
        <v>0</v>
      </c>
      <c r="C385" s="104">
        <f t="shared" si="109"/>
        <v>0</v>
      </c>
      <c r="D385" s="103"/>
      <c r="E385" s="103"/>
      <c r="F385" s="103">
        <f t="shared" si="111"/>
        <v>0</v>
      </c>
      <c r="G385" s="103"/>
      <c r="H385" s="103"/>
      <c r="I385" s="103">
        <f t="shared" si="112"/>
        <v>0</v>
      </c>
      <c r="J385" s="103"/>
      <c r="K385" s="103"/>
      <c r="L385" s="103">
        <f t="shared" si="113"/>
        <v>0</v>
      </c>
      <c r="M385" s="103"/>
      <c r="N385" s="103"/>
      <c r="O385" s="103">
        <f t="shared" si="114"/>
        <v>0</v>
      </c>
      <c r="P385" s="103"/>
      <c r="Q385" s="103"/>
      <c r="R385" s="103">
        <f t="shared" si="115"/>
        <v>0</v>
      </c>
      <c r="S385" s="103"/>
      <c r="T385" s="103"/>
      <c r="U385" s="103">
        <f t="shared" si="116"/>
        <v>0</v>
      </c>
      <c r="V385" s="103"/>
      <c r="W385" s="103"/>
      <c r="X385" s="103">
        <f t="shared" si="117"/>
        <v>0</v>
      </c>
      <c r="Y385" s="103"/>
      <c r="Z385" s="103"/>
      <c r="AA385" s="103">
        <f t="shared" si="118"/>
        <v>0</v>
      </c>
      <c r="AB385" s="103"/>
      <c r="AC385" s="103"/>
      <c r="AD385" s="103">
        <f t="shared" si="119"/>
        <v>0</v>
      </c>
      <c r="AE385" s="103"/>
      <c r="AF385" s="103"/>
      <c r="AG385" s="103">
        <f t="shared" si="120"/>
        <v>0</v>
      </c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5478734.5199999996</v>
      </c>
      <c r="C386" s="104">
        <f t="shared" si="109"/>
        <v>0</v>
      </c>
      <c r="D386" s="103"/>
      <c r="E386" s="103"/>
      <c r="F386" s="103">
        <f t="shared" si="111"/>
        <v>0</v>
      </c>
      <c r="G386" s="103"/>
      <c r="H386" s="103"/>
      <c r="I386" s="103">
        <f t="shared" si="112"/>
        <v>0</v>
      </c>
      <c r="J386" s="103"/>
      <c r="K386" s="103"/>
      <c r="L386" s="103">
        <f t="shared" si="113"/>
        <v>0</v>
      </c>
      <c r="M386" s="103"/>
      <c r="N386" s="103"/>
      <c r="O386" s="103">
        <f t="shared" si="114"/>
        <v>0</v>
      </c>
      <c r="P386" s="103"/>
      <c r="Q386" s="103"/>
      <c r="R386" s="103">
        <f t="shared" si="115"/>
        <v>0</v>
      </c>
      <c r="S386" s="103"/>
      <c r="T386" s="103"/>
      <c r="U386" s="103">
        <f t="shared" si="116"/>
        <v>0</v>
      </c>
      <c r="V386" s="103"/>
      <c r="W386" s="103"/>
      <c r="X386" s="103">
        <f t="shared" si="117"/>
        <v>0</v>
      </c>
      <c r="Y386" s="103">
        <v>5478734.5199999996</v>
      </c>
      <c r="Z386" s="103"/>
      <c r="AA386" s="103">
        <f t="shared" si="118"/>
        <v>5478734.5199999996</v>
      </c>
      <c r="AB386" s="103"/>
      <c r="AC386" s="103"/>
      <c r="AD386" s="103">
        <f t="shared" si="119"/>
        <v>0</v>
      </c>
      <c r="AE386" s="103"/>
      <c r="AF386" s="103"/>
      <c r="AG386" s="103">
        <f t="shared" si="120"/>
        <v>0</v>
      </c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105</v>
      </c>
      <c r="B387" s="104">
        <f t="shared" si="108"/>
        <v>0</v>
      </c>
      <c r="C387" s="104">
        <f t="shared" si="109"/>
        <v>0</v>
      </c>
      <c r="D387" s="103"/>
      <c r="E387" s="103"/>
      <c r="F387" s="103">
        <f t="shared" si="111"/>
        <v>0</v>
      </c>
      <c r="G387" s="103"/>
      <c r="H387" s="103"/>
      <c r="I387" s="103">
        <f t="shared" si="112"/>
        <v>0</v>
      </c>
      <c r="J387" s="103"/>
      <c r="K387" s="103"/>
      <c r="L387" s="103">
        <f t="shared" si="113"/>
        <v>0</v>
      </c>
      <c r="M387" s="103"/>
      <c r="N387" s="103"/>
      <c r="O387" s="103">
        <f t="shared" si="114"/>
        <v>0</v>
      </c>
      <c r="P387" s="103"/>
      <c r="Q387" s="103"/>
      <c r="R387" s="103">
        <f t="shared" si="115"/>
        <v>0</v>
      </c>
      <c r="S387" s="103"/>
      <c r="T387" s="103"/>
      <c r="U387" s="103">
        <f t="shared" si="116"/>
        <v>0</v>
      </c>
      <c r="V387" s="103"/>
      <c r="W387" s="103"/>
      <c r="X387" s="103">
        <f t="shared" si="117"/>
        <v>0</v>
      </c>
      <c r="Y387" s="103"/>
      <c r="Z387" s="103"/>
      <c r="AA387" s="103">
        <f t="shared" si="118"/>
        <v>0</v>
      </c>
      <c r="AB387" s="103"/>
      <c r="AC387" s="103"/>
      <c r="AD387" s="103">
        <f t="shared" si="119"/>
        <v>0</v>
      </c>
      <c r="AE387" s="103"/>
      <c r="AF387" s="103"/>
      <c r="AG387" s="103">
        <f t="shared" si="120"/>
        <v>0</v>
      </c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115</v>
      </c>
      <c r="B388" s="104">
        <f t="shared" si="108"/>
        <v>35966267.270000003</v>
      </c>
      <c r="C388" s="104">
        <f t="shared" si="109"/>
        <v>212341.57</v>
      </c>
      <c r="D388" s="103">
        <v>87885.9</v>
      </c>
      <c r="E388" s="103"/>
      <c r="F388" s="103">
        <f t="shared" si="111"/>
        <v>87885.9</v>
      </c>
      <c r="G388" s="103">
        <v>1141099.79</v>
      </c>
      <c r="H388" s="103"/>
      <c r="I388" s="103">
        <f t="shared" si="112"/>
        <v>1141099.79</v>
      </c>
      <c r="J388" s="103"/>
      <c r="K388" s="103"/>
      <c r="L388" s="103">
        <f t="shared" si="113"/>
        <v>0</v>
      </c>
      <c r="M388" s="103">
        <v>518910.06</v>
      </c>
      <c r="N388" s="103"/>
      <c r="O388" s="103">
        <f t="shared" si="114"/>
        <v>518910.06</v>
      </c>
      <c r="P388" s="103">
        <v>11889022.789999999</v>
      </c>
      <c r="Q388" s="103">
        <v>193853.46</v>
      </c>
      <c r="R388" s="103">
        <f t="shared" si="115"/>
        <v>12082876.25</v>
      </c>
      <c r="S388" s="103">
        <v>488526.83</v>
      </c>
      <c r="T388" s="103"/>
      <c r="U388" s="103">
        <f t="shared" si="116"/>
        <v>488526.83</v>
      </c>
      <c r="V388" s="103">
        <v>576696.24</v>
      </c>
      <c r="W388" s="103">
        <v>10788.11</v>
      </c>
      <c r="X388" s="103">
        <f t="shared" si="117"/>
        <v>587484.35</v>
      </c>
      <c r="Y388" s="103">
        <v>19277547.170000002</v>
      </c>
      <c r="Z388" s="103"/>
      <c r="AA388" s="103">
        <f t="shared" si="118"/>
        <v>19277547.170000002</v>
      </c>
      <c r="AB388" s="103"/>
      <c r="AC388" s="103"/>
      <c r="AD388" s="103">
        <f t="shared" si="119"/>
        <v>0</v>
      </c>
      <c r="AE388" s="103">
        <v>252941.24</v>
      </c>
      <c r="AF388" s="103">
        <v>4450</v>
      </c>
      <c r="AG388" s="103">
        <f t="shared" si="120"/>
        <v>257391.24</v>
      </c>
      <c r="AH388" s="103">
        <v>1733637.25</v>
      </c>
      <c r="AI388" s="103">
        <v>3250</v>
      </c>
      <c r="AJ388" s="109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4">
        <f t="shared" si="108"/>
        <v>17826212.68</v>
      </c>
      <c r="C389" s="104">
        <f t="shared" si="109"/>
        <v>774377409.13</v>
      </c>
      <c r="D389" s="103">
        <v>3484002.33</v>
      </c>
      <c r="E389" s="103"/>
      <c r="F389" s="103">
        <f t="shared" si="111"/>
        <v>3484002.33</v>
      </c>
      <c r="G389" s="103">
        <v>11862878.699999999</v>
      </c>
      <c r="H389" s="103">
        <v>7933875.6200000001</v>
      </c>
      <c r="I389" s="103">
        <f t="shared" si="112"/>
        <v>19796754.32</v>
      </c>
      <c r="J389" s="103"/>
      <c r="K389" s="103">
        <v>766443533.50999999</v>
      </c>
      <c r="L389" s="103">
        <f t="shared" si="113"/>
        <v>766443533.50999999</v>
      </c>
      <c r="M389" s="103">
        <v>2479331.65</v>
      </c>
      <c r="N389" s="103"/>
      <c r="O389" s="103">
        <f t="shared" si="114"/>
        <v>2479331.65</v>
      </c>
      <c r="P389" s="103"/>
      <c r="Q389" s="103"/>
      <c r="R389" s="103">
        <f t="shared" si="115"/>
        <v>0</v>
      </c>
      <c r="S389" s="103"/>
      <c r="T389" s="103"/>
      <c r="U389" s="103">
        <f t="shared" si="116"/>
        <v>0</v>
      </c>
      <c r="V389" s="103"/>
      <c r="W389" s="103"/>
      <c r="X389" s="103">
        <f t="shared" si="117"/>
        <v>0</v>
      </c>
      <c r="Y389" s="103"/>
      <c r="Z389" s="103"/>
      <c r="AA389" s="103">
        <f t="shared" si="118"/>
        <v>0</v>
      </c>
      <c r="AB389" s="103"/>
      <c r="AC389" s="103"/>
      <c r="AD389" s="103">
        <f t="shared" si="119"/>
        <v>0</v>
      </c>
      <c r="AE389" s="103"/>
      <c r="AF389" s="103"/>
      <c r="AG389" s="103">
        <f t="shared" si="120"/>
        <v>0</v>
      </c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120</v>
      </c>
      <c r="B390" s="104">
        <f t="shared" si="108"/>
        <v>15009382.000000002</v>
      </c>
      <c r="C390" s="104">
        <f t="shared" si="109"/>
        <v>143611.03</v>
      </c>
      <c r="D390" s="103"/>
      <c r="E390" s="103"/>
      <c r="F390" s="103">
        <f t="shared" si="111"/>
        <v>0</v>
      </c>
      <c r="G390" s="103">
        <v>53393.11</v>
      </c>
      <c r="H390" s="103"/>
      <c r="I390" s="103">
        <f t="shared" si="112"/>
        <v>53393.11</v>
      </c>
      <c r="J390" s="103"/>
      <c r="K390" s="103">
        <v>20498.46</v>
      </c>
      <c r="L390" s="103">
        <f t="shared" si="113"/>
        <v>20498.46</v>
      </c>
      <c r="M390" s="103">
        <v>14008.85</v>
      </c>
      <c r="N390" s="103"/>
      <c r="O390" s="103">
        <f t="shared" si="114"/>
        <v>14008.85</v>
      </c>
      <c r="P390" s="103">
        <v>1115967.96</v>
      </c>
      <c r="Q390" s="103">
        <v>40167.74</v>
      </c>
      <c r="R390" s="103">
        <f t="shared" si="115"/>
        <v>1156135.7</v>
      </c>
      <c r="S390" s="103">
        <v>29356.65</v>
      </c>
      <c r="T390" s="103"/>
      <c r="U390" s="103">
        <f t="shared" si="116"/>
        <v>29356.65</v>
      </c>
      <c r="V390" s="103">
        <v>159365.12</v>
      </c>
      <c r="W390" s="103"/>
      <c r="X390" s="103">
        <f t="shared" si="117"/>
        <v>159365.12</v>
      </c>
      <c r="Y390" s="103">
        <v>12316569.300000001</v>
      </c>
      <c r="Z390" s="103">
        <v>4600</v>
      </c>
      <c r="AA390" s="103">
        <f t="shared" si="118"/>
        <v>12321169.300000001</v>
      </c>
      <c r="AB390" s="103"/>
      <c r="AC390" s="103"/>
      <c r="AD390" s="103">
        <f t="shared" si="119"/>
        <v>0</v>
      </c>
      <c r="AE390" s="103">
        <v>402002.63</v>
      </c>
      <c r="AF390" s="103">
        <v>45000.01</v>
      </c>
      <c r="AG390" s="103">
        <f t="shared" si="120"/>
        <v>447002.64</v>
      </c>
      <c r="AH390" s="103">
        <v>918718.38</v>
      </c>
      <c r="AI390" s="103">
        <v>33344.82</v>
      </c>
      <c r="AJ390" s="109">
        <f t="shared" si="110"/>
        <v>952063.2</v>
      </c>
    </row>
    <row r="391" spans="1:38" ht="15.95" hidden="1" customHeight="1" thickTop="1" thickBot="1" x14ac:dyDescent="0.25">
      <c r="A391" s="52" t="s">
        <v>166</v>
      </c>
      <c r="B391" s="104">
        <f t="shared" si="108"/>
        <v>9700023.5899999999</v>
      </c>
      <c r="C391" s="104">
        <f t="shared" si="109"/>
        <v>0</v>
      </c>
      <c r="D391" s="103"/>
      <c r="E391" s="103"/>
      <c r="F391" s="103">
        <f t="shared" si="111"/>
        <v>0</v>
      </c>
      <c r="G391" s="103">
        <v>268875.69</v>
      </c>
      <c r="H391" s="103"/>
      <c r="I391" s="103">
        <f t="shared" si="112"/>
        <v>268875.69</v>
      </c>
      <c r="J391" s="103"/>
      <c r="K391" s="103"/>
      <c r="L391" s="103">
        <f t="shared" si="113"/>
        <v>0</v>
      </c>
      <c r="M391" s="103">
        <v>33144.519999999997</v>
      </c>
      <c r="N391" s="103"/>
      <c r="O391" s="103">
        <f t="shared" si="114"/>
        <v>33144.519999999997</v>
      </c>
      <c r="P391" s="103">
        <v>666183.79</v>
      </c>
      <c r="Q391" s="103"/>
      <c r="R391" s="103">
        <f t="shared" si="115"/>
        <v>666183.79</v>
      </c>
      <c r="S391" s="103"/>
      <c r="T391" s="103"/>
      <c r="U391" s="103">
        <f t="shared" si="116"/>
        <v>0</v>
      </c>
      <c r="V391" s="103">
        <v>38589.019999999997</v>
      </c>
      <c r="W391" s="103"/>
      <c r="X391" s="103">
        <f t="shared" si="117"/>
        <v>38589.019999999997</v>
      </c>
      <c r="Y391" s="103">
        <v>3807895.45</v>
      </c>
      <c r="Z391" s="103"/>
      <c r="AA391" s="103">
        <f t="shared" si="118"/>
        <v>3807895.45</v>
      </c>
      <c r="AB391" s="103"/>
      <c r="AC391" s="103"/>
      <c r="AD391" s="103">
        <f t="shared" si="119"/>
        <v>0</v>
      </c>
      <c r="AE391" s="103">
        <v>4344525.53</v>
      </c>
      <c r="AF391" s="103"/>
      <c r="AG391" s="103">
        <f t="shared" si="120"/>
        <v>4344525.53</v>
      </c>
      <c r="AH391" s="103">
        <v>540809.59</v>
      </c>
      <c r="AI391" s="103"/>
      <c r="AJ391" s="109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4">
        <f t="shared" si="108"/>
        <v>0</v>
      </c>
      <c r="C392" s="104">
        <f t="shared" si="109"/>
        <v>0</v>
      </c>
      <c r="D392" s="103"/>
      <c r="E392" s="103"/>
      <c r="F392" s="103">
        <f t="shared" si="111"/>
        <v>0</v>
      </c>
      <c r="G392" s="103"/>
      <c r="H392" s="103"/>
      <c r="I392" s="103">
        <f t="shared" si="112"/>
        <v>0</v>
      </c>
      <c r="J392" s="103"/>
      <c r="K392" s="103"/>
      <c r="L392" s="103">
        <f t="shared" si="113"/>
        <v>0</v>
      </c>
      <c r="M392" s="103"/>
      <c r="N392" s="103"/>
      <c r="O392" s="103">
        <f t="shared" si="114"/>
        <v>0</v>
      </c>
      <c r="P392" s="103"/>
      <c r="Q392" s="103"/>
      <c r="R392" s="103">
        <f t="shared" si="115"/>
        <v>0</v>
      </c>
      <c r="S392" s="103"/>
      <c r="T392" s="103"/>
      <c r="U392" s="103">
        <f t="shared" si="116"/>
        <v>0</v>
      </c>
      <c r="V392" s="103"/>
      <c r="W392" s="103"/>
      <c r="X392" s="103">
        <f t="shared" si="117"/>
        <v>0</v>
      </c>
      <c r="Y392" s="103"/>
      <c r="Z392" s="103"/>
      <c r="AA392" s="103">
        <f t="shared" si="118"/>
        <v>0</v>
      </c>
      <c r="AB392" s="103"/>
      <c r="AC392" s="103"/>
      <c r="AD392" s="103">
        <f t="shared" si="119"/>
        <v>0</v>
      </c>
      <c r="AE392" s="103"/>
      <c r="AF392" s="103"/>
      <c r="AG392" s="103">
        <f t="shared" si="120"/>
        <v>0</v>
      </c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110</v>
      </c>
      <c r="B393" s="104">
        <f t="shared" si="108"/>
        <v>0</v>
      </c>
      <c r="C393" s="104">
        <f t="shared" si="109"/>
        <v>21860058.239999998</v>
      </c>
      <c r="D393" s="103"/>
      <c r="E393" s="103"/>
      <c r="F393" s="103">
        <f t="shared" si="111"/>
        <v>0</v>
      </c>
      <c r="G393" s="103"/>
      <c r="H393" s="103"/>
      <c r="I393" s="103">
        <f t="shared" si="112"/>
        <v>0</v>
      </c>
      <c r="J393" s="103"/>
      <c r="K393" s="103">
        <v>21860058.239999998</v>
      </c>
      <c r="L393" s="103">
        <f t="shared" si="113"/>
        <v>21860058.239999998</v>
      </c>
      <c r="M393" s="103"/>
      <c r="N393" s="103"/>
      <c r="O393" s="103">
        <f t="shared" si="114"/>
        <v>0</v>
      </c>
      <c r="P393" s="103"/>
      <c r="Q393" s="103"/>
      <c r="R393" s="103">
        <f t="shared" si="115"/>
        <v>0</v>
      </c>
      <c r="S393" s="103"/>
      <c r="T393" s="103"/>
      <c r="U393" s="103">
        <f t="shared" si="116"/>
        <v>0</v>
      </c>
      <c r="V393" s="103"/>
      <c r="W393" s="103"/>
      <c r="X393" s="103">
        <f t="shared" si="117"/>
        <v>0</v>
      </c>
      <c r="Y393" s="103"/>
      <c r="Z393" s="103"/>
      <c r="AA393" s="103">
        <f t="shared" si="118"/>
        <v>0</v>
      </c>
      <c r="AB393" s="103"/>
      <c r="AC393" s="103"/>
      <c r="AD393" s="103">
        <f t="shared" si="119"/>
        <v>0</v>
      </c>
      <c r="AE393" s="103"/>
      <c r="AF393" s="103"/>
      <c r="AG393" s="103">
        <f t="shared" si="120"/>
        <v>0</v>
      </c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164</v>
      </c>
      <c r="B394" s="104">
        <f t="shared" si="108"/>
        <v>1380777</v>
      </c>
      <c r="C394" s="104">
        <f t="shared" si="109"/>
        <v>0</v>
      </c>
      <c r="D394" s="103"/>
      <c r="E394" s="103"/>
      <c r="F394" s="103">
        <f t="shared" si="111"/>
        <v>0</v>
      </c>
      <c r="G394" s="103"/>
      <c r="H394" s="103"/>
      <c r="I394" s="103">
        <f t="shared" si="112"/>
        <v>0</v>
      </c>
      <c r="J394" s="103"/>
      <c r="K394" s="103"/>
      <c r="L394" s="103">
        <f t="shared" si="113"/>
        <v>0</v>
      </c>
      <c r="M394" s="103"/>
      <c r="N394" s="103"/>
      <c r="O394" s="103">
        <f t="shared" si="114"/>
        <v>0</v>
      </c>
      <c r="P394" s="103">
        <v>403804</v>
      </c>
      <c r="Q394" s="103"/>
      <c r="R394" s="103">
        <f t="shared" si="115"/>
        <v>403804</v>
      </c>
      <c r="S394" s="103"/>
      <c r="T394" s="103"/>
      <c r="U394" s="103">
        <f t="shared" si="116"/>
        <v>0</v>
      </c>
      <c r="V394" s="103">
        <v>2133</v>
      </c>
      <c r="W394" s="103"/>
      <c r="X394" s="103">
        <f t="shared" si="117"/>
        <v>2133</v>
      </c>
      <c r="Y394" s="103">
        <v>759057</v>
      </c>
      <c r="Z394" s="103"/>
      <c r="AA394" s="103">
        <f t="shared" si="118"/>
        <v>759057</v>
      </c>
      <c r="AB394" s="103"/>
      <c r="AC394" s="103"/>
      <c r="AD394" s="103">
        <f t="shared" si="119"/>
        <v>0</v>
      </c>
      <c r="AE394" s="103">
        <v>78710</v>
      </c>
      <c r="AF394" s="103"/>
      <c r="AG394" s="103">
        <f t="shared" si="120"/>
        <v>78710</v>
      </c>
      <c r="AH394" s="103">
        <v>137073</v>
      </c>
      <c r="AI394" s="103"/>
      <c r="AJ394" s="109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4">
        <f t="shared" si="108"/>
        <v>12292594.299999999</v>
      </c>
      <c r="C395" s="104">
        <f t="shared" si="109"/>
        <v>0</v>
      </c>
      <c r="D395" s="103">
        <v>321.55</v>
      </c>
      <c r="E395" s="103"/>
      <c r="F395" s="103">
        <f t="shared" si="111"/>
        <v>321.55</v>
      </c>
      <c r="G395" s="103">
        <v>8058346.7999999998</v>
      </c>
      <c r="H395" s="103"/>
      <c r="I395" s="103">
        <f t="shared" si="112"/>
        <v>8058346.7999999998</v>
      </c>
      <c r="J395" s="103"/>
      <c r="K395" s="103"/>
      <c r="L395" s="103">
        <f t="shared" si="113"/>
        <v>0</v>
      </c>
      <c r="M395" s="103"/>
      <c r="N395" s="103"/>
      <c r="O395" s="103">
        <f t="shared" si="114"/>
        <v>0</v>
      </c>
      <c r="P395" s="103">
        <v>3867031.5</v>
      </c>
      <c r="Q395" s="103"/>
      <c r="R395" s="103">
        <f t="shared" si="115"/>
        <v>3867031.5</v>
      </c>
      <c r="S395" s="103"/>
      <c r="T395" s="103"/>
      <c r="U395" s="103">
        <f t="shared" si="116"/>
        <v>0</v>
      </c>
      <c r="V395" s="103">
        <v>369.87</v>
      </c>
      <c r="W395" s="103"/>
      <c r="X395" s="103">
        <f t="shared" si="117"/>
        <v>369.87</v>
      </c>
      <c r="Y395" s="103"/>
      <c r="Z395" s="103"/>
      <c r="AA395" s="103">
        <f t="shared" si="118"/>
        <v>0</v>
      </c>
      <c r="AB395" s="103"/>
      <c r="AC395" s="103"/>
      <c r="AD395" s="103">
        <f t="shared" si="119"/>
        <v>0</v>
      </c>
      <c r="AE395" s="103">
        <v>125094.35</v>
      </c>
      <c r="AF395" s="103"/>
      <c r="AG395" s="103">
        <f t="shared" si="120"/>
        <v>125094.35</v>
      </c>
      <c r="AH395" s="103">
        <v>241430.23</v>
      </c>
      <c r="AI395" s="103"/>
      <c r="AJ395" s="109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4">
        <f t="shared" si="108"/>
        <v>0</v>
      </c>
      <c r="C396" s="104">
        <f t="shared" si="109"/>
        <v>0</v>
      </c>
      <c r="D396" s="103"/>
      <c r="E396" s="103"/>
      <c r="F396" s="103">
        <f t="shared" si="111"/>
        <v>0</v>
      </c>
      <c r="G396" s="103"/>
      <c r="H396" s="103"/>
      <c r="I396" s="103">
        <f t="shared" si="112"/>
        <v>0</v>
      </c>
      <c r="J396" s="103"/>
      <c r="K396" s="103"/>
      <c r="L396" s="103">
        <f t="shared" si="113"/>
        <v>0</v>
      </c>
      <c r="M396" s="103"/>
      <c r="N396" s="103"/>
      <c r="O396" s="103">
        <f t="shared" si="114"/>
        <v>0</v>
      </c>
      <c r="P396" s="103"/>
      <c r="Q396" s="103"/>
      <c r="R396" s="103">
        <f t="shared" si="115"/>
        <v>0</v>
      </c>
      <c r="S396" s="103"/>
      <c r="T396" s="103"/>
      <c r="U396" s="103">
        <f t="shared" si="116"/>
        <v>0</v>
      </c>
      <c r="V396" s="103"/>
      <c r="W396" s="103"/>
      <c r="X396" s="103">
        <f t="shared" si="117"/>
        <v>0</v>
      </c>
      <c r="Y396" s="103"/>
      <c r="Z396" s="103"/>
      <c r="AA396" s="103">
        <f t="shared" si="118"/>
        <v>0</v>
      </c>
      <c r="AB396" s="103"/>
      <c r="AC396" s="103"/>
      <c r="AD396" s="103">
        <f t="shared" si="119"/>
        <v>0</v>
      </c>
      <c r="AE396" s="103"/>
      <c r="AF396" s="103"/>
      <c r="AG396" s="103">
        <f t="shared" si="120"/>
        <v>0</v>
      </c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>
        <f t="shared" si="111"/>
        <v>0</v>
      </c>
      <c r="G397" s="103"/>
      <c r="H397" s="103"/>
      <c r="I397" s="103">
        <f t="shared" si="112"/>
        <v>0</v>
      </c>
      <c r="J397" s="103"/>
      <c r="K397" s="103"/>
      <c r="L397" s="103">
        <f t="shared" si="113"/>
        <v>0</v>
      </c>
      <c r="M397" s="103"/>
      <c r="N397" s="103"/>
      <c r="O397" s="103">
        <f t="shared" si="114"/>
        <v>0</v>
      </c>
      <c r="P397" s="103"/>
      <c r="Q397" s="103"/>
      <c r="R397" s="103">
        <f t="shared" si="115"/>
        <v>0</v>
      </c>
      <c r="S397" s="103"/>
      <c r="T397" s="103"/>
      <c r="U397" s="103">
        <f t="shared" si="116"/>
        <v>0</v>
      </c>
      <c r="V397" s="103"/>
      <c r="W397" s="103"/>
      <c r="X397" s="103">
        <f t="shared" si="117"/>
        <v>0</v>
      </c>
      <c r="Y397" s="103"/>
      <c r="Z397" s="103"/>
      <c r="AA397" s="103">
        <f t="shared" si="118"/>
        <v>0</v>
      </c>
      <c r="AB397" s="103"/>
      <c r="AC397" s="103"/>
      <c r="AD397" s="103">
        <f t="shared" si="119"/>
        <v>0</v>
      </c>
      <c r="AE397" s="103"/>
      <c r="AF397" s="103"/>
      <c r="AG397" s="103">
        <f t="shared" si="120"/>
        <v>0</v>
      </c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106</v>
      </c>
      <c r="B398" s="104">
        <f t="shared" si="108"/>
        <v>0</v>
      </c>
      <c r="C398" s="104">
        <f t="shared" si="109"/>
        <v>0</v>
      </c>
      <c r="D398" s="103"/>
      <c r="E398" s="103"/>
      <c r="F398" s="103">
        <f t="shared" si="111"/>
        <v>0</v>
      </c>
      <c r="G398" s="103"/>
      <c r="H398" s="103"/>
      <c r="I398" s="103">
        <f t="shared" si="112"/>
        <v>0</v>
      </c>
      <c r="J398" s="103"/>
      <c r="K398" s="103"/>
      <c r="L398" s="103">
        <f t="shared" si="113"/>
        <v>0</v>
      </c>
      <c r="M398" s="103"/>
      <c r="N398" s="103"/>
      <c r="O398" s="103">
        <f t="shared" si="114"/>
        <v>0</v>
      </c>
      <c r="P398" s="103"/>
      <c r="Q398" s="103"/>
      <c r="R398" s="103">
        <f t="shared" si="115"/>
        <v>0</v>
      </c>
      <c r="S398" s="103"/>
      <c r="T398" s="103"/>
      <c r="U398" s="103">
        <f t="shared" si="116"/>
        <v>0</v>
      </c>
      <c r="V398" s="103"/>
      <c r="W398" s="103"/>
      <c r="X398" s="103">
        <f t="shared" si="117"/>
        <v>0</v>
      </c>
      <c r="Y398" s="103"/>
      <c r="Z398" s="103"/>
      <c r="AA398" s="103">
        <f t="shared" si="118"/>
        <v>0</v>
      </c>
      <c r="AB398" s="103"/>
      <c r="AC398" s="103"/>
      <c r="AD398" s="103">
        <f t="shared" si="119"/>
        <v>0</v>
      </c>
      <c r="AE398" s="103"/>
      <c r="AF398" s="103"/>
      <c r="AG398" s="103">
        <f t="shared" si="120"/>
        <v>0</v>
      </c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104</v>
      </c>
      <c r="B399" s="104">
        <f t="shared" si="108"/>
        <v>3171556.5300000003</v>
      </c>
      <c r="C399" s="104">
        <f t="shared" si="109"/>
        <v>36261068.659999996</v>
      </c>
      <c r="D399" s="103"/>
      <c r="E399" s="103"/>
      <c r="F399" s="103">
        <f t="shared" si="111"/>
        <v>0</v>
      </c>
      <c r="G399" s="103">
        <v>2685046.02</v>
      </c>
      <c r="H399" s="103"/>
      <c r="I399" s="103">
        <f t="shared" si="112"/>
        <v>2685046.02</v>
      </c>
      <c r="J399" s="103"/>
      <c r="K399" s="103"/>
      <c r="L399" s="103">
        <f t="shared" si="113"/>
        <v>0</v>
      </c>
      <c r="M399" s="103"/>
      <c r="N399" s="103"/>
      <c r="O399" s="103">
        <f t="shared" si="114"/>
        <v>0</v>
      </c>
      <c r="P399" s="103"/>
      <c r="Q399" s="103"/>
      <c r="R399" s="103">
        <f t="shared" si="115"/>
        <v>0</v>
      </c>
      <c r="S399" s="103"/>
      <c r="T399" s="103"/>
      <c r="U399" s="103">
        <f t="shared" si="116"/>
        <v>0</v>
      </c>
      <c r="V399" s="103"/>
      <c r="W399" s="103"/>
      <c r="X399" s="103">
        <f t="shared" si="117"/>
        <v>0</v>
      </c>
      <c r="Y399" s="103"/>
      <c r="Z399" s="103"/>
      <c r="AA399" s="103">
        <f t="shared" si="118"/>
        <v>0</v>
      </c>
      <c r="AB399" s="103"/>
      <c r="AC399" s="103">
        <v>36261068.659999996</v>
      </c>
      <c r="AD399" s="103">
        <f t="shared" si="119"/>
        <v>36261068.659999996</v>
      </c>
      <c r="AE399" s="103"/>
      <c r="AF399" s="103"/>
      <c r="AG399" s="103">
        <f t="shared" si="120"/>
        <v>0</v>
      </c>
      <c r="AH399" s="103">
        <v>486510.51</v>
      </c>
      <c r="AI399" s="103"/>
      <c r="AJ399" s="109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4">
        <f>(D400+G400+J400+M400+P400+S400+V400+Y400+AB400+AE400+AH400)</f>
        <v>23975109.699999999</v>
      </c>
      <c r="C400" s="104">
        <f>(E400+H400+K400+N400+Q400+T400+W400+Z400+AC400+AF400+AI400)</f>
        <v>0</v>
      </c>
      <c r="D400" s="103"/>
      <c r="E400" s="103"/>
      <c r="F400" s="103">
        <f t="shared" si="111"/>
        <v>0</v>
      </c>
      <c r="G400" s="103">
        <v>23975109.699999999</v>
      </c>
      <c r="H400" s="103"/>
      <c r="I400" s="103">
        <f t="shared" si="112"/>
        <v>23975109.699999999</v>
      </c>
      <c r="J400" s="103"/>
      <c r="K400" s="103"/>
      <c r="L400" s="103">
        <f t="shared" si="113"/>
        <v>0</v>
      </c>
      <c r="M400" s="103"/>
      <c r="N400" s="103"/>
      <c r="O400" s="103">
        <f t="shared" si="114"/>
        <v>0</v>
      </c>
      <c r="P400" s="103"/>
      <c r="Q400" s="103"/>
      <c r="R400" s="103">
        <f t="shared" si="115"/>
        <v>0</v>
      </c>
      <c r="S400" s="103"/>
      <c r="T400" s="103"/>
      <c r="U400" s="103">
        <f t="shared" si="116"/>
        <v>0</v>
      </c>
      <c r="V400" s="103"/>
      <c r="W400" s="103"/>
      <c r="X400" s="103">
        <f t="shared" si="117"/>
        <v>0</v>
      </c>
      <c r="Y400" s="103"/>
      <c r="Z400" s="103"/>
      <c r="AA400" s="103">
        <f t="shared" si="118"/>
        <v>0</v>
      </c>
      <c r="AB400" s="103"/>
      <c r="AC400" s="103"/>
      <c r="AD400" s="103">
        <f t="shared" si="119"/>
        <v>0</v>
      </c>
      <c r="AE400" s="103"/>
      <c r="AF400" s="103"/>
      <c r="AG400" s="103">
        <f t="shared" si="120"/>
        <v>0</v>
      </c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2">
        <f t="shared" si="121"/>
        <v>272435207.68999994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2">
        <f>(C401/B404*100)</f>
        <v>35.334071726948615</v>
      </c>
      <c r="C403" s="192"/>
      <c r="D403" s="192">
        <f>(E401/D404*100)</f>
        <v>0.17523872801811141</v>
      </c>
      <c r="E403" s="192"/>
      <c r="F403" s="36"/>
      <c r="G403" s="192">
        <f>(H401/G404*100)</f>
        <v>57.611217918864355</v>
      </c>
      <c r="H403" s="192"/>
      <c r="I403" s="36"/>
      <c r="J403" s="192">
        <f>(K401/J404*100)</f>
        <v>99.995382403000292</v>
      </c>
      <c r="K403" s="192"/>
      <c r="L403" s="36"/>
      <c r="M403" s="192">
        <f>(N401/M404*100)</f>
        <v>6.5476275632183683</v>
      </c>
      <c r="N403" s="192"/>
      <c r="O403" s="36"/>
      <c r="P403" s="192">
        <f>(Q401/P404*100)</f>
        <v>4.7057124360277651</v>
      </c>
      <c r="Q403" s="192"/>
      <c r="R403" s="36"/>
      <c r="S403" s="192">
        <f>(T401/S404*100)</f>
        <v>0</v>
      </c>
      <c r="T403" s="192"/>
      <c r="U403" s="36"/>
      <c r="V403" s="192">
        <f>(W401/V404*100)</f>
        <v>0.40111168839555245</v>
      </c>
      <c r="W403" s="192"/>
      <c r="X403" s="36"/>
      <c r="Y403" s="192">
        <f>(Z401/Y404*100)</f>
        <v>0.39291590682345062</v>
      </c>
      <c r="Z403" s="192"/>
      <c r="AA403" s="36"/>
      <c r="AB403" s="192">
        <f>(AC401/AB404*100)</f>
        <v>100</v>
      </c>
      <c r="AC403" s="192"/>
      <c r="AD403" s="36"/>
      <c r="AE403" s="192">
        <f>(AF401/AE404*100)</f>
        <v>48.011715764457101</v>
      </c>
      <c r="AF403" s="192"/>
      <c r="AG403" s="36"/>
      <c r="AH403" s="192">
        <f>(AI401/AH404*100)</f>
        <v>1.5070772954837539</v>
      </c>
      <c r="AI403" s="192"/>
      <c r="AJ403" s="36"/>
    </row>
    <row r="404" spans="1:36" ht="15.95" hidden="1" customHeight="1" x14ac:dyDescent="0.2">
      <c r="A404" s="5" t="s">
        <v>39</v>
      </c>
      <c r="B404" s="196">
        <f>(B401+C401)</f>
        <v>4941172401.5900002</v>
      </c>
      <c r="C404" s="195"/>
      <c r="D404" s="196">
        <f>(D401+E401)</f>
        <v>22710487.830000002</v>
      </c>
      <c r="E404" s="195"/>
      <c r="F404" s="37"/>
      <c r="G404" s="196">
        <f>(G401+H401)</f>
        <v>746866338.16000009</v>
      </c>
      <c r="H404" s="195"/>
      <c r="I404" s="37"/>
      <c r="J404" s="196">
        <f>(J401+K401)</f>
        <v>1138067917.2200003</v>
      </c>
      <c r="K404" s="195"/>
      <c r="L404" s="37"/>
      <c r="M404" s="196">
        <f>(M401+N401)</f>
        <v>47721244.829999991</v>
      </c>
      <c r="N404" s="195"/>
      <c r="O404" s="37"/>
      <c r="P404" s="196">
        <f>(P401+Q401)</f>
        <v>1233111604.0099998</v>
      </c>
      <c r="Q404" s="195"/>
      <c r="R404" s="37"/>
      <c r="S404" s="196">
        <f>(S401+T401)</f>
        <v>25487694.469999999</v>
      </c>
      <c r="T404" s="195"/>
      <c r="U404" s="37"/>
      <c r="V404" s="196">
        <f>(V401+W401)</f>
        <v>60406963.199999988</v>
      </c>
      <c r="W404" s="195"/>
      <c r="X404" s="37"/>
      <c r="Y404" s="196">
        <f>(Y401+Z401)</f>
        <v>1210080899.6099997</v>
      </c>
      <c r="Z404" s="195"/>
      <c r="AA404" s="37"/>
      <c r="AB404" s="196">
        <f>(AB401+AC401)</f>
        <v>36261068.659999996</v>
      </c>
      <c r="AC404" s="195"/>
      <c r="AD404" s="37"/>
      <c r="AE404" s="196">
        <f>(AE401+AF401)</f>
        <v>148022975.91</v>
      </c>
      <c r="AF404" s="195"/>
      <c r="AG404" s="37"/>
      <c r="AH404" s="196">
        <f>(AH401+AI401)</f>
        <v>272435207.69</v>
      </c>
      <c r="AI404" s="195"/>
      <c r="AJ404" s="37"/>
    </row>
    <row r="405" spans="1:36" ht="15.95" hidden="1" customHeight="1" x14ac:dyDescent="0.2">
      <c r="A405" s="5" t="s">
        <v>40</v>
      </c>
      <c r="B405" s="192">
        <f>SUM(D405:AI405)</f>
        <v>99.999999999999986</v>
      </c>
      <c r="C405" s="195"/>
      <c r="D405" s="192">
        <f>(D404/B404*100)</f>
        <v>0.4596173940964311</v>
      </c>
      <c r="E405" s="192"/>
      <c r="F405" s="36"/>
      <c r="G405" s="192">
        <f>(G404/B404*100)</f>
        <v>15.115164528962174</v>
      </c>
      <c r="H405" s="192"/>
      <c r="I405" s="36"/>
      <c r="J405" s="192">
        <f>(J404/B404*100)</f>
        <v>23.03234586297345</v>
      </c>
      <c r="K405" s="192"/>
      <c r="L405" s="36"/>
      <c r="M405" s="192">
        <f>(M404/B404*100)</f>
        <v>0.96578789306448731</v>
      </c>
      <c r="N405" s="192"/>
      <c r="O405" s="36"/>
      <c r="P405" s="192">
        <f>(P404/B404*100)</f>
        <v>24.955850631991744</v>
      </c>
      <c r="Q405" s="192"/>
      <c r="R405" s="36"/>
      <c r="S405" s="192">
        <f>(S404/B404*100)</f>
        <v>0.51582281285709475</v>
      </c>
      <c r="T405" s="192"/>
      <c r="U405" s="36"/>
      <c r="V405" s="192">
        <f>(V404/B404*100)</f>
        <v>1.2225228810183162</v>
      </c>
      <c r="W405" s="192"/>
      <c r="X405" s="36"/>
      <c r="Y405" s="192">
        <f>(Y404/B404*100)</f>
        <v>24.489752659118157</v>
      </c>
      <c r="Z405" s="192"/>
      <c r="AA405" s="36"/>
      <c r="AB405" s="192">
        <f>(AB404/B404*100)</f>
        <v>0.73385556529724993</v>
      </c>
      <c r="AC405" s="192"/>
      <c r="AD405" s="36"/>
      <c r="AE405" s="192">
        <f>(AE404/B404*100)</f>
        <v>2.9957055508196451</v>
      </c>
      <c r="AF405" s="192"/>
      <c r="AG405" s="36"/>
      <c r="AH405" s="192">
        <f>(AH404/B404*100)</f>
        <v>5.5135742198012396</v>
      </c>
      <c r="AI405" s="192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7" t="s">
        <v>42</v>
      </c>
      <c r="B412" s="197"/>
      <c r="C412" s="197"/>
      <c r="D412" s="197"/>
      <c r="E412" s="197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</row>
    <row r="413" spans="1:36" ht="15.95" hidden="1" customHeight="1" x14ac:dyDescent="0.2">
      <c r="A413" s="193" t="s">
        <v>56</v>
      </c>
      <c r="B413" s="193"/>
      <c r="C413" s="193"/>
      <c r="D413" s="193"/>
      <c r="E413" s="193"/>
      <c r="F413" s="193"/>
      <c r="G413" s="193"/>
      <c r="H413" s="193"/>
      <c r="I413" s="193"/>
      <c r="J413" s="193"/>
      <c r="K413" s="193"/>
      <c r="L413" s="193"/>
      <c r="M413" s="193"/>
      <c r="N413" s="193"/>
      <c r="O413" s="193"/>
      <c r="P413" s="193"/>
      <c r="Q413" s="19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3"/>
      <c r="AE413" s="193"/>
      <c r="AF413" s="193"/>
      <c r="AG413" s="193"/>
      <c r="AH413" s="193"/>
      <c r="AI413" s="193"/>
    </row>
    <row r="414" spans="1:36" ht="15.95" hidden="1" customHeight="1" x14ac:dyDescent="0.2">
      <c r="A414" s="200" t="s">
        <v>154</v>
      </c>
      <c r="B414" s="199"/>
      <c r="C414" s="199"/>
      <c r="D414" s="199"/>
      <c r="E414" s="199"/>
      <c r="F414" s="199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  <c r="AA414" s="199"/>
      <c r="AB414" s="199"/>
      <c r="AC414" s="199"/>
      <c r="AD414" s="199"/>
      <c r="AE414" s="199"/>
      <c r="AF414" s="199"/>
      <c r="AG414" s="199"/>
      <c r="AH414" s="199"/>
      <c r="AI414" s="199"/>
    </row>
    <row r="415" spans="1:36" ht="15.95" hidden="1" customHeight="1" x14ac:dyDescent="0.2">
      <c r="A415" s="193" t="s">
        <v>114</v>
      </c>
      <c r="B415" s="193"/>
      <c r="C415" s="193"/>
      <c r="D415" s="193"/>
      <c r="E415" s="193"/>
      <c r="F415" s="193"/>
      <c r="G415" s="193"/>
      <c r="H415" s="193"/>
      <c r="I415" s="193"/>
      <c r="J415" s="193"/>
      <c r="K415" s="193"/>
      <c r="L415" s="193"/>
      <c r="M415" s="193"/>
      <c r="N415" s="193"/>
      <c r="O415" s="193"/>
      <c r="P415" s="193"/>
      <c r="Q415" s="19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3"/>
      <c r="AE415" s="193"/>
      <c r="AF415" s="193"/>
      <c r="AG415" s="193"/>
      <c r="AH415" s="193"/>
      <c r="AI415" s="193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hidden="1" customHeight="1" thickBot="1" x14ac:dyDescent="0.25"/>
    <row r="418" spans="1:36" ht="27.75" hidden="1" customHeight="1" thickTop="1" thickBot="1" x14ac:dyDescent="0.25">
      <c r="A418" s="191" t="s">
        <v>33</v>
      </c>
      <c r="B418" s="194" t="s">
        <v>0</v>
      </c>
      <c r="C418" s="194"/>
      <c r="D418" s="194" t="s">
        <v>12</v>
      </c>
      <c r="E418" s="194"/>
      <c r="F418" s="159"/>
      <c r="G418" s="194" t="s">
        <v>13</v>
      </c>
      <c r="H418" s="194"/>
      <c r="I418" s="159"/>
      <c r="J418" s="194" t="s">
        <v>14</v>
      </c>
      <c r="K418" s="194"/>
      <c r="L418" s="159"/>
      <c r="M418" s="194" t="s">
        <v>15</v>
      </c>
      <c r="N418" s="194"/>
      <c r="O418" s="159"/>
      <c r="P418" s="194" t="s">
        <v>27</v>
      </c>
      <c r="Q418" s="194"/>
      <c r="R418" s="159"/>
      <c r="S418" s="194" t="s">
        <v>35</v>
      </c>
      <c r="T418" s="194"/>
      <c r="U418" s="159"/>
      <c r="V418" s="194" t="s">
        <v>16</v>
      </c>
      <c r="W418" s="194"/>
      <c r="X418" s="159"/>
      <c r="Y418" s="194" t="s">
        <v>68</v>
      </c>
      <c r="Z418" s="194"/>
      <c r="AA418" s="159"/>
      <c r="AB418" s="194" t="s">
        <v>34</v>
      </c>
      <c r="AC418" s="194"/>
      <c r="AD418" s="159"/>
      <c r="AE418" s="194" t="s">
        <v>17</v>
      </c>
      <c r="AF418" s="194"/>
      <c r="AG418" s="159"/>
      <c r="AH418" s="194" t="s">
        <v>18</v>
      </c>
      <c r="AI418" s="194"/>
      <c r="AJ418" s="74"/>
    </row>
    <row r="419" spans="1:36" ht="27.75" hidden="1" customHeight="1" thickTop="1" thickBot="1" x14ac:dyDescent="0.25">
      <c r="A419" s="198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22">(D420+G420+J420+M420+P420+S420+V420+Y420+AB420+AE420+AH420)</f>
        <v>812530469.82000005</v>
      </c>
      <c r="C420" s="104">
        <f t="shared" ref="C420:C456" si="123">(E420+H420+K420+N420+Q420+T420+W420+Z420+AC420+AF420+AI420)</f>
        <v>341423336.69</v>
      </c>
      <c r="D420" s="103">
        <v>4380081.01</v>
      </c>
      <c r="E420" s="103">
        <v>3483</v>
      </c>
      <c r="F420" s="103">
        <f>+D420+E420</f>
        <v>4383564.01</v>
      </c>
      <c r="G420" s="103">
        <v>74345943.640000001</v>
      </c>
      <c r="H420" s="103">
        <v>127636257.81999999</v>
      </c>
      <c r="I420" s="103">
        <f>+G420+H420</f>
        <v>201982201.45999998</v>
      </c>
      <c r="J420" s="103">
        <v>2125.08</v>
      </c>
      <c r="K420" s="103">
        <v>180434071.96000001</v>
      </c>
      <c r="L420" s="103">
        <f>+J420+K420</f>
        <v>180436197.04000002</v>
      </c>
      <c r="M420" s="103">
        <v>25217030.120000001</v>
      </c>
      <c r="N420" s="103"/>
      <c r="O420" s="103">
        <f>+M420+N420</f>
        <v>25217030.120000001</v>
      </c>
      <c r="P420" s="103">
        <v>439493543.81999999</v>
      </c>
      <c r="Q420" s="103">
        <v>30274603.879999999</v>
      </c>
      <c r="R420" s="103">
        <f>+P420+Q420</f>
        <v>469768147.69999999</v>
      </c>
      <c r="S420" s="103">
        <v>2686626.85</v>
      </c>
      <c r="T420" s="103"/>
      <c r="U420" s="103">
        <f>+S420+T420</f>
        <v>2686626.85</v>
      </c>
      <c r="V420" s="103">
        <v>21630658.989999998</v>
      </c>
      <c r="W420" s="103">
        <v>6.16</v>
      </c>
      <c r="X420" s="103">
        <f>+V420+W420</f>
        <v>21630665.149999999</v>
      </c>
      <c r="Y420" s="103">
        <v>173403306.5</v>
      </c>
      <c r="Z420" s="103">
        <v>701779.99</v>
      </c>
      <c r="AA420" s="103">
        <f>+Y420+Z420</f>
        <v>174105086.49000001</v>
      </c>
      <c r="AB420" s="103"/>
      <c r="AC420" s="103"/>
      <c r="AD420" s="103">
        <f>+AB420+AC420</f>
        <v>0</v>
      </c>
      <c r="AE420" s="103">
        <v>12810382.34</v>
      </c>
      <c r="AF420" s="103">
        <v>18902.43</v>
      </c>
      <c r="AG420" s="103">
        <f>+AE420+AF420</f>
        <v>12829284.77</v>
      </c>
      <c r="AH420" s="103">
        <v>58560771.469999999</v>
      </c>
      <c r="AI420" s="103">
        <v>2354231.4500000002</v>
      </c>
      <c r="AJ420" s="109">
        <f t="shared" ref="AJ420:AJ457" si="124">AH420+AI420</f>
        <v>60915002.920000002</v>
      </c>
    </row>
    <row r="421" spans="1:36" ht="15.95" hidden="1" customHeight="1" thickTop="1" thickBot="1" x14ac:dyDescent="0.25">
      <c r="A421" s="52" t="s">
        <v>163</v>
      </c>
      <c r="B421" s="104">
        <f t="shared" si="122"/>
        <v>584741293.1500001</v>
      </c>
      <c r="C421" s="104">
        <f t="shared" si="123"/>
        <v>79797928.379999995</v>
      </c>
      <c r="D421" s="103">
        <v>3694272.88</v>
      </c>
      <c r="E421" s="103">
        <v>16021.18</v>
      </c>
      <c r="F421" s="103">
        <f t="shared" ref="F421:F457" si="125">+D421+E421</f>
        <v>3710294.06</v>
      </c>
      <c r="G421" s="103">
        <v>88219695.510000005</v>
      </c>
      <c r="H421" s="103">
        <v>61394516.68</v>
      </c>
      <c r="I421" s="103">
        <f t="shared" ref="I421:I457" si="126">+G421+H421</f>
        <v>149614212.19</v>
      </c>
      <c r="J421" s="103"/>
      <c r="K421" s="103">
        <v>4499378.13</v>
      </c>
      <c r="L421" s="103">
        <f t="shared" ref="L421:L457" si="127">+J421+K421</f>
        <v>4499378.13</v>
      </c>
      <c r="M421" s="103">
        <v>1497427.45</v>
      </c>
      <c r="N421" s="103">
        <v>1152044.3899999999</v>
      </c>
      <c r="O421" s="103">
        <f t="shared" ref="O421:O457" si="128">+M421+N421</f>
        <v>2649471.84</v>
      </c>
      <c r="P421" s="103">
        <v>179953385.02000001</v>
      </c>
      <c r="Q421" s="103">
        <v>7711085.4199999999</v>
      </c>
      <c r="R421" s="103">
        <f t="shared" ref="R421:R457" si="129">+P421+Q421</f>
        <v>187664470.44</v>
      </c>
      <c r="S421" s="103">
        <v>3907392.28</v>
      </c>
      <c r="T421" s="103"/>
      <c r="U421" s="103">
        <f t="shared" ref="U421:U457" si="130">+S421+T421</f>
        <v>3907392.28</v>
      </c>
      <c r="V421" s="103">
        <v>7177595.6600000001</v>
      </c>
      <c r="W421" s="103">
        <v>12566.08</v>
      </c>
      <c r="X421" s="103">
        <f t="shared" ref="X421:X457" si="131">+V421+W421</f>
        <v>7190161.7400000002</v>
      </c>
      <c r="Y421" s="103">
        <v>226616653.28999999</v>
      </c>
      <c r="Z421" s="103">
        <v>1686269.91</v>
      </c>
      <c r="AA421" s="103">
        <f t="shared" ref="AA421:AA457" si="132">+Y421+Z421</f>
        <v>228302923.19999999</v>
      </c>
      <c r="AB421" s="103"/>
      <c r="AC421" s="103"/>
      <c r="AD421" s="103">
        <f t="shared" ref="AD421:AD457" si="133">+AB421+AC421</f>
        <v>0</v>
      </c>
      <c r="AE421" s="103">
        <v>4312001.47</v>
      </c>
      <c r="AF421" s="103"/>
      <c r="AG421" s="103">
        <f t="shared" ref="AG421:AG457" si="134">+AE421+AF421</f>
        <v>4312001.47</v>
      </c>
      <c r="AH421" s="103">
        <v>69362869.590000004</v>
      </c>
      <c r="AI421" s="103">
        <v>3326046.59</v>
      </c>
      <c r="AJ421" s="109">
        <f t="shared" si="124"/>
        <v>72688916.180000007</v>
      </c>
    </row>
    <row r="422" spans="1:36" ht="15.95" hidden="1" customHeight="1" thickTop="1" thickBot="1" x14ac:dyDescent="0.25">
      <c r="A422" s="52" t="s">
        <v>100</v>
      </c>
      <c r="B422" s="104">
        <f t="shared" si="122"/>
        <v>446565700.94999999</v>
      </c>
      <c r="C422" s="104">
        <f t="shared" si="123"/>
        <v>117743611.67</v>
      </c>
      <c r="D422" s="103">
        <v>2398072.06</v>
      </c>
      <c r="E422" s="103"/>
      <c r="F422" s="103">
        <f t="shared" si="125"/>
        <v>2398072.06</v>
      </c>
      <c r="G422" s="103">
        <v>54113102.649999999</v>
      </c>
      <c r="H422" s="103">
        <v>72750807.200000003</v>
      </c>
      <c r="I422" s="103">
        <f t="shared" si="126"/>
        <v>126863909.84999999</v>
      </c>
      <c r="J422" s="103"/>
      <c r="K422" s="103">
        <v>25948269.989999998</v>
      </c>
      <c r="L422" s="103">
        <f t="shared" si="127"/>
        <v>25948269.989999998</v>
      </c>
      <c r="M422" s="103">
        <v>12763392.08</v>
      </c>
      <c r="N422" s="103">
        <v>449266.81</v>
      </c>
      <c r="O422" s="103">
        <f t="shared" si="128"/>
        <v>13212658.890000001</v>
      </c>
      <c r="P422" s="103">
        <v>145645396.90000001</v>
      </c>
      <c r="Q422" s="103">
        <v>16549551.369999999</v>
      </c>
      <c r="R422" s="103">
        <f t="shared" si="129"/>
        <v>162194948.27000001</v>
      </c>
      <c r="S422" s="103">
        <v>2119396.84</v>
      </c>
      <c r="T422" s="103"/>
      <c r="U422" s="103">
        <f t="shared" si="130"/>
        <v>2119396.84</v>
      </c>
      <c r="V422" s="103">
        <v>5334179.83</v>
      </c>
      <c r="W422" s="103"/>
      <c r="X422" s="103">
        <f t="shared" si="131"/>
        <v>5334179.83</v>
      </c>
      <c r="Y422" s="103">
        <v>183080806.94999999</v>
      </c>
      <c r="Z422" s="103">
        <v>1157333.1599999999</v>
      </c>
      <c r="AA422" s="103">
        <f t="shared" si="132"/>
        <v>184238140.10999998</v>
      </c>
      <c r="AB422" s="103"/>
      <c r="AC422" s="103"/>
      <c r="AD422" s="103">
        <f t="shared" si="133"/>
        <v>0</v>
      </c>
      <c r="AE422" s="103">
        <v>4562924.34</v>
      </c>
      <c r="AF422" s="103">
        <v>63394.8</v>
      </c>
      <c r="AG422" s="103">
        <f t="shared" si="134"/>
        <v>4626319.1399999997</v>
      </c>
      <c r="AH422" s="103">
        <v>36548429.299999997</v>
      </c>
      <c r="AI422" s="103">
        <v>824988.34</v>
      </c>
      <c r="AJ422" s="109">
        <f t="shared" si="124"/>
        <v>37373417.640000001</v>
      </c>
    </row>
    <row r="423" spans="1:36" ht="15.95" hidden="1" customHeight="1" thickTop="1" thickBot="1" x14ac:dyDescent="0.25">
      <c r="A423" s="52" t="s">
        <v>97</v>
      </c>
      <c r="B423" s="104">
        <f t="shared" si="122"/>
        <v>337584555.54000002</v>
      </c>
      <c r="C423" s="104">
        <f t="shared" si="123"/>
        <v>21200182.019999996</v>
      </c>
      <c r="D423" s="103">
        <v>977546.16</v>
      </c>
      <c r="E423" s="103"/>
      <c r="F423" s="103">
        <f t="shared" si="125"/>
        <v>977546.16</v>
      </c>
      <c r="G423" s="103">
        <v>13598447.460000001</v>
      </c>
      <c r="H423" s="103">
        <v>108985.02</v>
      </c>
      <c r="I423" s="103">
        <f t="shared" si="126"/>
        <v>13707432.48</v>
      </c>
      <c r="J423" s="103">
        <v>22224.95</v>
      </c>
      <c r="K423" s="103">
        <v>13407099.439999999</v>
      </c>
      <c r="L423" s="103">
        <f t="shared" si="127"/>
        <v>13429324.389999999</v>
      </c>
      <c r="M423" s="103">
        <v>3693648.64</v>
      </c>
      <c r="N423" s="103">
        <v>234065</v>
      </c>
      <c r="O423" s="103">
        <f t="shared" si="128"/>
        <v>3927713.64</v>
      </c>
      <c r="P423" s="103">
        <v>144143432.94</v>
      </c>
      <c r="Q423" s="103">
        <v>5587008.5199999996</v>
      </c>
      <c r="R423" s="103">
        <f t="shared" si="129"/>
        <v>149730441.46000001</v>
      </c>
      <c r="S423" s="103">
        <v>3208849.02</v>
      </c>
      <c r="T423" s="103"/>
      <c r="U423" s="103">
        <f t="shared" si="130"/>
        <v>3208849.02</v>
      </c>
      <c r="V423" s="103">
        <v>7888553.3200000003</v>
      </c>
      <c r="W423" s="103">
        <v>1545.66</v>
      </c>
      <c r="X423" s="103">
        <f t="shared" si="131"/>
        <v>7890098.9800000004</v>
      </c>
      <c r="Y423" s="103">
        <v>113781410.67</v>
      </c>
      <c r="Z423" s="103">
        <v>1001342.87</v>
      </c>
      <c r="AA423" s="103">
        <f t="shared" si="132"/>
        <v>114782753.54000001</v>
      </c>
      <c r="AB423" s="103"/>
      <c r="AC423" s="103"/>
      <c r="AD423" s="103">
        <f t="shared" si="133"/>
        <v>0</v>
      </c>
      <c r="AE423" s="103">
        <v>7715814.75</v>
      </c>
      <c r="AF423" s="103">
        <v>80787.179999999993</v>
      </c>
      <c r="AG423" s="103">
        <f t="shared" si="134"/>
        <v>7796601.9299999997</v>
      </c>
      <c r="AH423" s="103">
        <v>42554627.630000003</v>
      </c>
      <c r="AI423" s="103">
        <v>779348.33</v>
      </c>
      <c r="AJ423" s="109">
        <f t="shared" si="124"/>
        <v>43333975.960000001</v>
      </c>
    </row>
    <row r="424" spans="1:36" ht="15.95" hidden="1" customHeight="1" thickTop="1" thickBot="1" x14ac:dyDescent="0.25">
      <c r="A424" s="52" t="s">
        <v>92</v>
      </c>
      <c r="B424" s="104">
        <f t="shared" si="122"/>
        <v>346508860.62</v>
      </c>
      <c r="C424" s="104">
        <f t="shared" si="123"/>
        <v>43420533.620000005</v>
      </c>
      <c r="D424" s="103">
        <v>137008.85999999999</v>
      </c>
      <c r="E424" s="103"/>
      <c r="F424" s="103">
        <f t="shared" si="125"/>
        <v>137008.85999999999</v>
      </c>
      <c r="G424" s="103">
        <v>17944150.870000001</v>
      </c>
      <c r="H424" s="103"/>
      <c r="I424" s="103">
        <f t="shared" si="126"/>
        <v>17944150.870000001</v>
      </c>
      <c r="J424" s="103">
        <v>790138.18</v>
      </c>
      <c r="K424" s="103">
        <v>32007364.649999999</v>
      </c>
      <c r="L424" s="103">
        <f t="shared" si="127"/>
        <v>32797502.829999998</v>
      </c>
      <c r="M424" s="103">
        <v>980954.07</v>
      </c>
      <c r="N424" s="103"/>
      <c r="O424" s="103">
        <f t="shared" si="128"/>
        <v>980954.07</v>
      </c>
      <c r="P424" s="103">
        <v>159815453.22999999</v>
      </c>
      <c r="Q424" s="103">
        <v>8368952.5199999996</v>
      </c>
      <c r="R424" s="103">
        <f t="shared" si="129"/>
        <v>168184405.75</v>
      </c>
      <c r="S424" s="103">
        <v>2119784.73</v>
      </c>
      <c r="T424" s="103">
        <v>0.49</v>
      </c>
      <c r="U424" s="103">
        <f t="shared" si="130"/>
        <v>2119785.2200000002</v>
      </c>
      <c r="V424" s="103">
        <v>10165906.09</v>
      </c>
      <c r="W424" s="103">
        <v>1276881.1000000001</v>
      </c>
      <c r="X424" s="103">
        <f t="shared" si="131"/>
        <v>11442787.189999999</v>
      </c>
      <c r="Y424" s="103">
        <v>121983431.23</v>
      </c>
      <c r="Z424" s="103">
        <v>1282134.1000000001</v>
      </c>
      <c r="AA424" s="103">
        <f t="shared" si="132"/>
        <v>123265565.33</v>
      </c>
      <c r="AB424" s="103"/>
      <c r="AC424" s="103"/>
      <c r="AD424" s="103">
        <f t="shared" si="133"/>
        <v>0</v>
      </c>
      <c r="AE424" s="103">
        <v>4825711.9800000004</v>
      </c>
      <c r="AF424" s="103">
        <v>238589.58</v>
      </c>
      <c r="AG424" s="103">
        <f t="shared" si="134"/>
        <v>5064301.5600000005</v>
      </c>
      <c r="AH424" s="103">
        <v>27746321.379999999</v>
      </c>
      <c r="AI424" s="103">
        <v>246611.18</v>
      </c>
      <c r="AJ424" s="109">
        <f t="shared" si="124"/>
        <v>27992932.559999999</v>
      </c>
    </row>
    <row r="425" spans="1:36" ht="15.95" hidden="1" customHeight="1" thickTop="1" thickBot="1" x14ac:dyDescent="0.25">
      <c r="A425" s="52" t="s">
        <v>89</v>
      </c>
      <c r="B425" s="104">
        <f t="shared" si="122"/>
        <v>0</v>
      </c>
      <c r="C425" s="104">
        <f t="shared" si="123"/>
        <v>0</v>
      </c>
      <c r="D425" s="103"/>
      <c r="E425" s="103"/>
      <c r="F425" s="103">
        <f t="shared" si="125"/>
        <v>0</v>
      </c>
      <c r="G425" s="103"/>
      <c r="H425" s="103"/>
      <c r="I425" s="103">
        <f t="shared" si="126"/>
        <v>0</v>
      </c>
      <c r="J425" s="103"/>
      <c r="K425" s="103"/>
      <c r="L425" s="103">
        <f t="shared" si="127"/>
        <v>0</v>
      </c>
      <c r="M425" s="103"/>
      <c r="N425" s="103"/>
      <c r="O425" s="103">
        <f t="shared" si="128"/>
        <v>0</v>
      </c>
      <c r="P425" s="103"/>
      <c r="Q425" s="103"/>
      <c r="R425" s="103">
        <f t="shared" si="129"/>
        <v>0</v>
      </c>
      <c r="S425" s="103"/>
      <c r="T425" s="103"/>
      <c r="U425" s="103">
        <f t="shared" si="130"/>
        <v>0</v>
      </c>
      <c r="V425" s="103"/>
      <c r="W425" s="103"/>
      <c r="X425" s="103">
        <f t="shared" si="131"/>
        <v>0</v>
      </c>
      <c r="Y425" s="103"/>
      <c r="Z425" s="103"/>
      <c r="AA425" s="103">
        <f t="shared" si="132"/>
        <v>0</v>
      </c>
      <c r="AB425" s="103"/>
      <c r="AC425" s="103"/>
      <c r="AD425" s="103">
        <f t="shared" si="133"/>
        <v>0</v>
      </c>
      <c r="AE425" s="103"/>
      <c r="AF425" s="103"/>
      <c r="AG425" s="103">
        <f t="shared" si="134"/>
        <v>0</v>
      </c>
      <c r="AH425" s="103"/>
      <c r="AI425" s="103"/>
      <c r="AJ425" s="109">
        <f t="shared" si="124"/>
        <v>0</v>
      </c>
    </row>
    <row r="426" spans="1:36" ht="15.95" hidden="1" customHeight="1" thickTop="1" thickBot="1" x14ac:dyDescent="0.25">
      <c r="A426" s="52" t="s">
        <v>94</v>
      </c>
      <c r="B426" s="104">
        <f t="shared" si="122"/>
        <v>91262357.390000001</v>
      </c>
      <c r="C426" s="104">
        <f t="shared" si="123"/>
        <v>519601.76</v>
      </c>
      <c r="D426" s="103"/>
      <c r="E426" s="103"/>
      <c r="F426" s="103">
        <f t="shared" si="125"/>
        <v>0</v>
      </c>
      <c r="G426" s="103">
        <v>201026.53</v>
      </c>
      <c r="H426" s="103"/>
      <c r="I426" s="103">
        <f t="shared" si="126"/>
        <v>201026.53</v>
      </c>
      <c r="J426" s="103"/>
      <c r="K426" s="103"/>
      <c r="L426" s="103">
        <f t="shared" si="127"/>
        <v>0</v>
      </c>
      <c r="M426" s="103">
        <v>27694.05</v>
      </c>
      <c r="N426" s="103"/>
      <c r="O426" s="103">
        <f t="shared" si="128"/>
        <v>27694.05</v>
      </c>
      <c r="P426" s="103">
        <v>9660591.5800000001</v>
      </c>
      <c r="Q426" s="103">
        <v>406887.53</v>
      </c>
      <c r="R426" s="103">
        <f t="shared" si="129"/>
        <v>10067479.109999999</v>
      </c>
      <c r="S426" s="103">
        <v>415774.22</v>
      </c>
      <c r="T426" s="103"/>
      <c r="U426" s="103">
        <f t="shared" si="130"/>
        <v>415774.22</v>
      </c>
      <c r="V426" s="103">
        <v>20959.400000000001</v>
      </c>
      <c r="W426" s="103">
        <v>133.19999999999999</v>
      </c>
      <c r="X426" s="103">
        <f t="shared" si="131"/>
        <v>21092.600000000002</v>
      </c>
      <c r="Y426" s="103">
        <v>75495369.75</v>
      </c>
      <c r="Z426" s="103">
        <v>86319.17</v>
      </c>
      <c r="AA426" s="103">
        <f t="shared" si="132"/>
        <v>75581688.920000002</v>
      </c>
      <c r="AB426" s="103"/>
      <c r="AC426" s="103"/>
      <c r="AD426" s="103">
        <f t="shared" si="133"/>
        <v>0</v>
      </c>
      <c r="AE426" s="103">
        <v>1248448.8700000001</v>
      </c>
      <c r="AF426" s="103">
        <v>2500</v>
      </c>
      <c r="AG426" s="103">
        <f t="shared" si="134"/>
        <v>1250948.8700000001</v>
      </c>
      <c r="AH426" s="103">
        <v>4192492.99</v>
      </c>
      <c r="AI426" s="103">
        <v>23761.86</v>
      </c>
      <c r="AJ426" s="109">
        <f t="shared" si="124"/>
        <v>4216254.8500000006</v>
      </c>
    </row>
    <row r="427" spans="1:36" ht="15.95" hidden="1" customHeight="1" thickTop="1" thickBot="1" x14ac:dyDescent="0.25">
      <c r="A427" s="52" t="s">
        <v>90</v>
      </c>
      <c r="B427" s="104">
        <f t="shared" si="122"/>
        <v>41226334.990000002</v>
      </c>
      <c r="C427" s="104">
        <f t="shared" si="123"/>
        <v>87758378.879999995</v>
      </c>
      <c r="D427" s="103"/>
      <c r="E427" s="103"/>
      <c r="F427" s="103">
        <f t="shared" si="125"/>
        <v>0</v>
      </c>
      <c r="G427" s="103">
        <v>20860724.350000001</v>
      </c>
      <c r="H427" s="103">
        <v>87758378.879999995</v>
      </c>
      <c r="I427" s="103">
        <f t="shared" si="126"/>
        <v>108619103.22999999</v>
      </c>
      <c r="J427" s="103"/>
      <c r="K427" s="103"/>
      <c r="L427" s="103">
        <f t="shared" si="127"/>
        <v>0</v>
      </c>
      <c r="M427" s="103">
        <v>865862.07</v>
      </c>
      <c r="N427" s="103"/>
      <c r="O427" s="103">
        <f t="shared" si="128"/>
        <v>865862.07</v>
      </c>
      <c r="P427" s="103">
        <v>13057557.33</v>
      </c>
      <c r="Q427" s="103"/>
      <c r="R427" s="103">
        <f t="shared" si="129"/>
        <v>13057557.33</v>
      </c>
      <c r="S427" s="103"/>
      <c r="T427" s="103"/>
      <c r="U427" s="103">
        <f t="shared" si="130"/>
        <v>0</v>
      </c>
      <c r="V427" s="103"/>
      <c r="W427" s="103"/>
      <c r="X427" s="103">
        <f t="shared" si="131"/>
        <v>0</v>
      </c>
      <c r="Y427" s="103"/>
      <c r="Z427" s="103"/>
      <c r="AA427" s="103">
        <f t="shared" si="132"/>
        <v>0</v>
      </c>
      <c r="AB427" s="103"/>
      <c r="AC427" s="103"/>
      <c r="AD427" s="103">
        <f t="shared" si="133"/>
        <v>0</v>
      </c>
      <c r="AE427" s="103"/>
      <c r="AF427" s="103"/>
      <c r="AG427" s="103">
        <f t="shared" si="134"/>
        <v>0</v>
      </c>
      <c r="AH427" s="103">
        <v>6442191.2400000002</v>
      </c>
      <c r="AI427" s="103"/>
      <c r="AJ427" s="109">
        <f t="shared" si="124"/>
        <v>6442191.2400000002</v>
      </c>
    </row>
    <row r="428" spans="1:36" ht="15.95" hidden="1" customHeight="1" thickTop="1" thickBot="1" x14ac:dyDescent="0.25">
      <c r="A428" s="52" t="s">
        <v>78</v>
      </c>
      <c r="B428" s="104">
        <f t="shared" si="122"/>
        <v>82035118.200000003</v>
      </c>
      <c r="C428" s="104">
        <f t="shared" si="123"/>
        <v>344685.9</v>
      </c>
      <c r="D428" s="103"/>
      <c r="E428" s="103"/>
      <c r="F428" s="103">
        <f t="shared" si="125"/>
        <v>0</v>
      </c>
      <c r="G428" s="103">
        <v>131080.84</v>
      </c>
      <c r="H428" s="103"/>
      <c r="I428" s="103">
        <f t="shared" si="126"/>
        <v>131080.84</v>
      </c>
      <c r="J428" s="103"/>
      <c r="K428" s="103"/>
      <c r="L428" s="103">
        <f t="shared" si="127"/>
        <v>0</v>
      </c>
      <c r="M428" s="103"/>
      <c r="N428" s="103"/>
      <c r="O428" s="103">
        <f t="shared" si="128"/>
        <v>0</v>
      </c>
      <c r="P428" s="103">
        <v>631564.86</v>
      </c>
      <c r="Q428" s="103"/>
      <c r="R428" s="103">
        <f t="shared" si="129"/>
        <v>631564.86</v>
      </c>
      <c r="S428" s="103">
        <v>52241.38</v>
      </c>
      <c r="T428" s="103"/>
      <c r="U428" s="103">
        <f t="shared" si="130"/>
        <v>52241.38</v>
      </c>
      <c r="V428" s="103">
        <v>1828133.37</v>
      </c>
      <c r="W428" s="103"/>
      <c r="X428" s="103">
        <f t="shared" si="131"/>
        <v>1828133.37</v>
      </c>
      <c r="Y428" s="103">
        <v>77796527.920000002</v>
      </c>
      <c r="Z428" s="103">
        <v>101955.9</v>
      </c>
      <c r="AA428" s="103">
        <f t="shared" si="132"/>
        <v>77898483.820000008</v>
      </c>
      <c r="AB428" s="103"/>
      <c r="AC428" s="103"/>
      <c r="AD428" s="103">
        <f t="shared" si="133"/>
        <v>0</v>
      </c>
      <c r="AE428" s="103">
        <v>1438390.58</v>
      </c>
      <c r="AF428" s="103">
        <v>242730</v>
      </c>
      <c r="AG428" s="103">
        <f t="shared" si="134"/>
        <v>1681120.58</v>
      </c>
      <c r="AH428" s="103">
        <v>157179.25</v>
      </c>
      <c r="AI428" s="103"/>
      <c r="AJ428" s="109">
        <f t="shared" si="124"/>
        <v>157179.25</v>
      </c>
    </row>
    <row r="429" spans="1:36" ht="15.95" hidden="1" customHeight="1" thickTop="1" thickBot="1" x14ac:dyDescent="0.25">
      <c r="A429" s="52" t="s">
        <v>96</v>
      </c>
      <c r="B429" s="104">
        <f t="shared" si="122"/>
        <v>15386298.560000001</v>
      </c>
      <c r="C429" s="104">
        <f t="shared" si="123"/>
        <v>166564603.91</v>
      </c>
      <c r="D429" s="103">
        <v>11104277.970000001</v>
      </c>
      <c r="E429" s="103"/>
      <c r="F429" s="103">
        <f t="shared" si="125"/>
        <v>11104277.970000001</v>
      </c>
      <c r="G429" s="103">
        <v>4282020.59</v>
      </c>
      <c r="H429" s="103">
        <v>156418.88</v>
      </c>
      <c r="I429" s="103">
        <f t="shared" si="126"/>
        <v>4438439.47</v>
      </c>
      <c r="J429" s="103"/>
      <c r="K429" s="103">
        <v>166408185.03</v>
      </c>
      <c r="L429" s="103">
        <f t="shared" si="127"/>
        <v>166408185.03</v>
      </c>
      <c r="M429" s="103"/>
      <c r="N429" s="103"/>
      <c r="O429" s="103">
        <f t="shared" si="128"/>
        <v>0</v>
      </c>
      <c r="P429" s="103"/>
      <c r="Q429" s="103"/>
      <c r="R429" s="103">
        <f t="shared" si="129"/>
        <v>0</v>
      </c>
      <c r="S429" s="103"/>
      <c r="T429" s="103"/>
      <c r="U429" s="103">
        <f t="shared" si="130"/>
        <v>0</v>
      </c>
      <c r="V429" s="103"/>
      <c r="W429" s="103"/>
      <c r="X429" s="103">
        <f t="shared" si="131"/>
        <v>0</v>
      </c>
      <c r="Y429" s="103"/>
      <c r="Z429" s="103"/>
      <c r="AA429" s="103">
        <f t="shared" si="132"/>
        <v>0</v>
      </c>
      <c r="AB429" s="103"/>
      <c r="AC429" s="103"/>
      <c r="AD429" s="103">
        <f t="shared" si="133"/>
        <v>0</v>
      </c>
      <c r="AE429" s="103"/>
      <c r="AF429" s="103"/>
      <c r="AG429" s="103">
        <f t="shared" si="134"/>
        <v>0</v>
      </c>
      <c r="AH429" s="103"/>
      <c r="AI429" s="103"/>
      <c r="AJ429" s="109">
        <f t="shared" si="124"/>
        <v>0</v>
      </c>
    </row>
    <row r="430" spans="1:36" ht="15.95" hidden="1" customHeight="1" thickTop="1" thickBot="1" x14ac:dyDescent="0.25">
      <c r="A430" s="52" t="s">
        <v>99</v>
      </c>
      <c r="B430" s="104">
        <f t="shared" si="122"/>
        <v>9957625.3300000001</v>
      </c>
      <c r="C430" s="104">
        <f t="shared" si="123"/>
        <v>0</v>
      </c>
      <c r="D430" s="103">
        <v>62732.74</v>
      </c>
      <c r="E430" s="103"/>
      <c r="F430" s="103">
        <f t="shared" si="125"/>
        <v>62732.74</v>
      </c>
      <c r="G430" s="103">
        <v>7089.2</v>
      </c>
      <c r="H430" s="103"/>
      <c r="I430" s="103">
        <f t="shared" si="126"/>
        <v>7089.2</v>
      </c>
      <c r="J430" s="103"/>
      <c r="K430" s="103"/>
      <c r="L430" s="103">
        <f t="shared" si="127"/>
        <v>0</v>
      </c>
      <c r="M430" s="103">
        <v>52991.4</v>
      </c>
      <c r="N430" s="103"/>
      <c r="O430" s="103">
        <f t="shared" si="128"/>
        <v>52991.4</v>
      </c>
      <c r="P430" s="103">
        <v>2659192.79</v>
      </c>
      <c r="Q430" s="103"/>
      <c r="R430" s="103">
        <f t="shared" si="129"/>
        <v>2659192.79</v>
      </c>
      <c r="S430" s="103">
        <v>133.19</v>
      </c>
      <c r="T430" s="103"/>
      <c r="U430" s="103">
        <f t="shared" si="130"/>
        <v>133.19</v>
      </c>
      <c r="V430" s="103">
        <v>59108.87</v>
      </c>
      <c r="W430" s="103"/>
      <c r="X430" s="103">
        <f t="shared" si="131"/>
        <v>59108.87</v>
      </c>
      <c r="Y430" s="103">
        <v>5206370.91</v>
      </c>
      <c r="Z430" s="103"/>
      <c r="AA430" s="103">
        <f t="shared" si="132"/>
        <v>5206370.91</v>
      </c>
      <c r="AB430" s="103"/>
      <c r="AC430" s="103"/>
      <c r="AD430" s="103">
        <f t="shared" si="133"/>
        <v>0</v>
      </c>
      <c r="AE430" s="103">
        <v>367047.13</v>
      </c>
      <c r="AF430" s="103"/>
      <c r="AG430" s="103">
        <f t="shared" si="134"/>
        <v>367047.13</v>
      </c>
      <c r="AH430" s="103">
        <v>1542959.1</v>
      </c>
      <c r="AI430" s="103"/>
      <c r="AJ430" s="109">
        <f t="shared" si="124"/>
        <v>1542959.1</v>
      </c>
    </row>
    <row r="431" spans="1:36" ht="15.95" hidden="1" customHeight="1" thickTop="1" thickBot="1" x14ac:dyDescent="0.25">
      <c r="A431" s="52" t="s">
        <v>83</v>
      </c>
      <c r="B431" s="104">
        <f t="shared" si="122"/>
        <v>27277043.890000001</v>
      </c>
      <c r="C431" s="104">
        <f t="shared" si="123"/>
        <v>0</v>
      </c>
      <c r="D431" s="103"/>
      <c r="E431" s="103"/>
      <c r="F431" s="103">
        <f t="shared" si="125"/>
        <v>0</v>
      </c>
      <c r="G431" s="103"/>
      <c r="H431" s="103"/>
      <c r="I431" s="103">
        <f t="shared" si="126"/>
        <v>0</v>
      </c>
      <c r="J431" s="103"/>
      <c r="K431" s="103"/>
      <c r="L431" s="103">
        <f t="shared" si="127"/>
        <v>0</v>
      </c>
      <c r="M431" s="103"/>
      <c r="N431" s="103"/>
      <c r="O431" s="103">
        <f t="shared" si="128"/>
        <v>0</v>
      </c>
      <c r="P431" s="103"/>
      <c r="Q431" s="103"/>
      <c r="R431" s="103">
        <f t="shared" si="129"/>
        <v>0</v>
      </c>
      <c r="S431" s="103"/>
      <c r="T431" s="103"/>
      <c r="U431" s="103">
        <f t="shared" si="130"/>
        <v>0</v>
      </c>
      <c r="V431" s="103"/>
      <c r="W431" s="103"/>
      <c r="X431" s="103">
        <f t="shared" si="131"/>
        <v>0</v>
      </c>
      <c r="Y431" s="103">
        <v>27273250.789999999</v>
      </c>
      <c r="Z431" s="103"/>
      <c r="AA431" s="103">
        <f t="shared" si="132"/>
        <v>27273250.789999999</v>
      </c>
      <c r="AB431" s="103"/>
      <c r="AC431" s="103"/>
      <c r="AD431" s="103">
        <f t="shared" si="133"/>
        <v>0</v>
      </c>
      <c r="AE431" s="103">
        <v>3793.1</v>
      </c>
      <c r="AF431" s="103"/>
      <c r="AG431" s="103">
        <f t="shared" si="134"/>
        <v>3793.1</v>
      </c>
      <c r="AH431" s="103"/>
      <c r="AI431" s="103"/>
      <c r="AJ431" s="109">
        <f t="shared" si="124"/>
        <v>0</v>
      </c>
    </row>
    <row r="432" spans="1:36" ht="15.95" hidden="1" customHeight="1" thickTop="1" thickBot="1" x14ac:dyDescent="0.25">
      <c r="A432" s="52" t="s">
        <v>85</v>
      </c>
      <c r="B432" s="104">
        <f t="shared" si="122"/>
        <v>0</v>
      </c>
      <c r="C432" s="104">
        <f t="shared" si="123"/>
        <v>0</v>
      </c>
      <c r="D432" s="103"/>
      <c r="E432" s="103"/>
      <c r="F432" s="103">
        <f t="shared" si="125"/>
        <v>0</v>
      </c>
      <c r="G432" s="103"/>
      <c r="H432" s="103"/>
      <c r="I432" s="103">
        <f t="shared" si="126"/>
        <v>0</v>
      </c>
      <c r="J432" s="103"/>
      <c r="K432" s="103"/>
      <c r="L432" s="103">
        <f t="shared" si="127"/>
        <v>0</v>
      </c>
      <c r="M432" s="103"/>
      <c r="N432" s="103"/>
      <c r="O432" s="103">
        <f t="shared" si="128"/>
        <v>0</v>
      </c>
      <c r="P432" s="103"/>
      <c r="Q432" s="103"/>
      <c r="R432" s="103">
        <f t="shared" si="129"/>
        <v>0</v>
      </c>
      <c r="S432" s="103"/>
      <c r="T432" s="103"/>
      <c r="U432" s="103">
        <f t="shared" si="130"/>
        <v>0</v>
      </c>
      <c r="V432" s="103"/>
      <c r="W432" s="103"/>
      <c r="X432" s="103">
        <f t="shared" si="131"/>
        <v>0</v>
      </c>
      <c r="Y432" s="103"/>
      <c r="Z432" s="103"/>
      <c r="AA432" s="103">
        <f t="shared" si="132"/>
        <v>0</v>
      </c>
      <c r="AB432" s="103"/>
      <c r="AC432" s="103"/>
      <c r="AD432" s="103">
        <f t="shared" si="133"/>
        <v>0</v>
      </c>
      <c r="AE432" s="103"/>
      <c r="AF432" s="103"/>
      <c r="AG432" s="103">
        <f t="shared" si="134"/>
        <v>0</v>
      </c>
      <c r="AH432" s="103"/>
      <c r="AI432" s="103"/>
      <c r="AJ432" s="109">
        <f t="shared" si="124"/>
        <v>0</v>
      </c>
    </row>
    <row r="433" spans="1:36" ht="15.95" hidden="1" customHeight="1" thickTop="1" thickBot="1" x14ac:dyDescent="0.25">
      <c r="A433" s="52" t="s">
        <v>81</v>
      </c>
      <c r="B433" s="104">
        <f t="shared" si="122"/>
        <v>27706839.650000006</v>
      </c>
      <c r="C433" s="104">
        <f t="shared" si="123"/>
        <v>5130596.6500000004</v>
      </c>
      <c r="D433" s="103"/>
      <c r="E433" s="103"/>
      <c r="F433" s="103">
        <f t="shared" si="125"/>
        <v>0</v>
      </c>
      <c r="G433" s="103">
        <v>8937022.6500000004</v>
      </c>
      <c r="H433" s="103">
        <v>143620.25</v>
      </c>
      <c r="I433" s="103">
        <f t="shared" si="126"/>
        <v>9080642.9000000004</v>
      </c>
      <c r="J433" s="103"/>
      <c r="K433" s="103"/>
      <c r="L433" s="103">
        <f t="shared" si="127"/>
        <v>0</v>
      </c>
      <c r="M433" s="103"/>
      <c r="N433" s="103"/>
      <c r="O433" s="103">
        <f t="shared" si="128"/>
        <v>0</v>
      </c>
      <c r="P433" s="103">
        <v>3278652.18</v>
      </c>
      <c r="Q433" s="103">
        <v>3865155.83</v>
      </c>
      <c r="R433" s="103">
        <f t="shared" si="129"/>
        <v>7143808.0099999998</v>
      </c>
      <c r="S433" s="103"/>
      <c r="T433" s="103"/>
      <c r="U433" s="103">
        <f t="shared" si="130"/>
        <v>0</v>
      </c>
      <c r="V433" s="103">
        <v>14337.32</v>
      </c>
      <c r="W433" s="103">
        <v>145500.01999999999</v>
      </c>
      <c r="X433" s="103">
        <f t="shared" si="131"/>
        <v>159837.34</v>
      </c>
      <c r="Y433" s="103">
        <v>14091611.73</v>
      </c>
      <c r="Z433" s="103">
        <v>493451.85</v>
      </c>
      <c r="AA433" s="103">
        <f t="shared" si="132"/>
        <v>14585063.58</v>
      </c>
      <c r="AB433" s="103"/>
      <c r="AC433" s="103"/>
      <c r="AD433" s="103">
        <f t="shared" si="133"/>
        <v>0</v>
      </c>
      <c r="AE433" s="103">
        <v>654909.26</v>
      </c>
      <c r="AF433" s="103">
        <v>383635</v>
      </c>
      <c r="AG433" s="103">
        <f t="shared" si="134"/>
        <v>1038544.26</v>
      </c>
      <c r="AH433" s="103">
        <v>730306.51</v>
      </c>
      <c r="AI433" s="103">
        <v>99233.7</v>
      </c>
      <c r="AJ433" s="109">
        <f t="shared" si="124"/>
        <v>829540.21</v>
      </c>
    </row>
    <row r="434" spans="1:36" ht="15.95" hidden="1" customHeight="1" thickTop="1" thickBot="1" x14ac:dyDescent="0.25">
      <c r="A434" s="52" t="s">
        <v>80</v>
      </c>
      <c r="B434" s="104">
        <f t="shared" si="122"/>
        <v>27017044.830000002</v>
      </c>
      <c r="C434" s="104">
        <f t="shared" si="123"/>
        <v>1356231.64</v>
      </c>
      <c r="D434" s="103"/>
      <c r="E434" s="103"/>
      <c r="F434" s="103">
        <f t="shared" si="125"/>
        <v>0</v>
      </c>
      <c r="G434" s="103">
        <v>3358887.71</v>
      </c>
      <c r="H434" s="103">
        <v>1356231.64</v>
      </c>
      <c r="I434" s="103">
        <f t="shared" si="126"/>
        <v>4715119.3499999996</v>
      </c>
      <c r="J434" s="103"/>
      <c r="K434" s="103"/>
      <c r="L434" s="103">
        <f t="shared" si="127"/>
        <v>0</v>
      </c>
      <c r="M434" s="103"/>
      <c r="N434" s="103"/>
      <c r="O434" s="103">
        <f t="shared" si="128"/>
        <v>0</v>
      </c>
      <c r="P434" s="103">
        <v>1266408.04</v>
      </c>
      <c r="Q434" s="103"/>
      <c r="R434" s="103">
        <f t="shared" si="129"/>
        <v>1266408.04</v>
      </c>
      <c r="S434" s="103">
        <v>415003.94</v>
      </c>
      <c r="T434" s="103"/>
      <c r="U434" s="103">
        <f t="shared" si="130"/>
        <v>415003.94</v>
      </c>
      <c r="V434" s="103"/>
      <c r="W434" s="103"/>
      <c r="X434" s="103">
        <f t="shared" si="131"/>
        <v>0</v>
      </c>
      <c r="Y434" s="103">
        <v>18121298.960000001</v>
      </c>
      <c r="Z434" s="103"/>
      <c r="AA434" s="103">
        <f t="shared" si="132"/>
        <v>18121298.960000001</v>
      </c>
      <c r="AB434" s="103"/>
      <c r="AC434" s="103"/>
      <c r="AD434" s="103">
        <f t="shared" si="133"/>
        <v>0</v>
      </c>
      <c r="AE434" s="103">
        <v>1703583.72</v>
      </c>
      <c r="AF434" s="103"/>
      <c r="AG434" s="103">
        <f t="shared" si="134"/>
        <v>1703583.72</v>
      </c>
      <c r="AH434" s="103">
        <v>2151862.46</v>
      </c>
      <c r="AI434" s="103"/>
      <c r="AJ434" s="109">
        <f t="shared" si="124"/>
        <v>2151862.46</v>
      </c>
    </row>
    <row r="435" spans="1:36" ht="15.95" hidden="1" customHeight="1" thickTop="1" thickBot="1" x14ac:dyDescent="0.25">
      <c r="A435" s="52" t="s">
        <v>108</v>
      </c>
      <c r="B435" s="104">
        <f t="shared" si="122"/>
        <v>49688771.960000008</v>
      </c>
      <c r="C435" s="104">
        <f t="shared" si="123"/>
        <v>0</v>
      </c>
      <c r="D435" s="103"/>
      <c r="E435" s="103"/>
      <c r="F435" s="103">
        <f t="shared" si="125"/>
        <v>0</v>
      </c>
      <c r="G435" s="103">
        <v>17598.93</v>
      </c>
      <c r="H435" s="103"/>
      <c r="I435" s="103">
        <f t="shared" si="126"/>
        <v>17598.93</v>
      </c>
      <c r="J435" s="103"/>
      <c r="K435" s="103"/>
      <c r="L435" s="103">
        <f t="shared" si="127"/>
        <v>0</v>
      </c>
      <c r="M435" s="103"/>
      <c r="N435" s="103"/>
      <c r="O435" s="103">
        <f t="shared" si="128"/>
        <v>0</v>
      </c>
      <c r="P435" s="103">
        <v>174226.6</v>
      </c>
      <c r="Q435" s="103"/>
      <c r="R435" s="103">
        <f t="shared" si="129"/>
        <v>174226.6</v>
      </c>
      <c r="S435" s="103">
        <v>20258.62</v>
      </c>
      <c r="T435" s="103"/>
      <c r="U435" s="103">
        <f t="shared" si="130"/>
        <v>20258.62</v>
      </c>
      <c r="V435" s="103">
        <v>214254.84</v>
      </c>
      <c r="W435" s="103"/>
      <c r="X435" s="103">
        <f t="shared" si="131"/>
        <v>214254.84</v>
      </c>
      <c r="Y435" s="103">
        <v>42047316.469999999</v>
      </c>
      <c r="Z435" s="103"/>
      <c r="AA435" s="103">
        <f t="shared" si="132"/>
        <v>42047316.469999999</v>
      </c>
      <c r="AB435" s="103"/>
      <c r="AC435" s="103"/>
      <c r="AD435" s="103">
        <f t="shared" si="133"/>
        <v>0</v>
      </c>
      <c r="AE435" s="103">
        <v>7003400.4100000001</v>
      </c>
      <c r="AF435" s="103"/>
      <c r="AG435" s="103">
        <f t="shared" si="134"/>
        <v>7003400.4100000001</v>
      </c>
      <c r="AH435" s="103">
        <v>211716.09</v>
      </c>
      <c r="AI435" s="103"/>
      <c r="AJ435" s="109">
        <f t="shared" si="124"/>
        <v>211716.09</v>
      </c>
    </row>
    <row r="436" spans="1:36" ht="15.95" hidden="1" customHeight="1" thickTop="1" thickBot="1" x14ac:dyDescent="0.25">
      <c r="A436" s="52" t="s">
        <v>79</v>
      </c>
      <c r="B436" s="104">
        <f t="shared" si="122"/>
        <v>48133922.289999999</v>
      </c>
      <c r="C436" s="104">
        <f t="shared" si="123"/>
        <v>77232224.799999982</v>
      </c>
      <c r="D436" s="103">
        <v>732.76</v>
      </c>
      <c r="E436" s="103"/>
      <c r="F436" s="103">
        <f t="shared" si="125"/>
        <v>732.76</v>
      </c>
      <c r="G436" s="103">
        <v>2702714.38</v>
      </c>
      <c r="H436" s="103">
        <v>76745072.219999999</v>
      </c>
      <c r="I436" s="103">
        <f t="shared" si="126"/>
        <v>79447786.599999994</v>
      </c>
      <c r="J436" s="103"/>
      <c r="K436" s="103">
        <v>314245.44</v>
      </c>
      <c r="L436" s="103">
        <f t="shared" si="127"/>
        <v>314245.44</v>
      </c>
      <c r="M436" s="103">
        <v>157259.34</v>
      </c>
      <c r="N436" s="103"/>
      <c r="O436" s="103">
        <f t="shared" si="128"/>
        <v>157259.34</v>
      </c>
      <c r="P436" s="103">
        <v>8737254.8499999996</v>
      </c>
      <c r="Q436" s="103">
        <v>69175.520000000004</v>
      </c>
      <c r="R436" s="103">
        <f t="shared" si="129"/>
        <v>8806430.3699999992</v>
      </c>
      <c r="S436" s="103">
        <v>2795548.16</v>
      </c>
      <c r="T436" s="103"/>
      <c r="U436" s="103">
        <f t="shared" si="130"/>
        <v>2795548.16</v>
      </c>
      <c r="V436" s="103">
        <v>456175.24</v>
      </c>
      <c r="W436" s="103"/>
      <c r="X436" s="103">
        <f t="shared" si="131"/>
        <v>456175.24</v>
      </c>
      <c r="Y436" s="103">
        <v>23091542.609999999</v>
      </c>
      <c r="Z436" s="103">
        <v>31653.82</v>
      </c>
      <c r="AA436" s="103">
        <f t="shared" si="132"/>
        <v>23123196.43</v>
      </c>
      <c r="AB436" s="103"/>
      <c r="AC436" s="103"/>
      <c r="AD436" s="103">
        <f t="shared" si="133"/>
        <v>0</v>
      </c>
      <c r="AE436" s="103">
        <v>4804635.2</v>
      </c>
      <c r="AF436" s="103">
        <v>72077.8</v>
      </c>
      <c r="AG436" s="103">
        <f t="shared" si="134"/>
        <v>4876713</v>
      </c>
      <c r="AH436" s="103">
        <v>5388059.75</v>
      </c>
      <c r="AI436" s="103"/>
      <c r="AJ436" s="109">
        <f t="shared" si="124"/>
        <v>5388059.75</v>
      </c>
    </row>
    <row r="437" spans="1:36" ht="15.95" hidden="1" customHeight="1" thickTop="1" thickBot="1" x14ac:dyDescent="0.25">
      <c r="A437" s="52" t="s">
        <v>84</v>
      </c>
      <c r="B437" s="104">
        <f t="shared" si="122"/>
        <v>0</v>
      </c>
      <c r="C437" s="104">
        <f t="shared" si="123"/>
        <v>0</v>
      </c>
      <c r="D437" s="103"/>
      <c r="E437" s="103"/>
      <c r="F437" s="103">
        <f t="shared" si="125"/>
        <v>0</v>
      </c>
      <c r="G437" s="103"/>
      <c r="H437" s="103"/>
      <c r="I437" s="103">
        <f t="shared" si="126"/>
        <v>0</v>
      </c>
      <c r="J437" s="103"/>
      <c r="K437" s="103"/>
      <c r="L437" s="103">
        <f t="shared" si="127"/>
        <v>0</v>
      </c>
      <c r="M437" s="103"/>
      <c r="N437" s="103"/>
      <c r="O437" s="103">
        <f t="shared" si="128"/>
        <v>0</v>
      </c>
      <c r="P437" s="103"/>
      <c r="Q437" s="103"/>
      <c r="R437" s="103">
        <f t="shared" si="129"/>
        <v>0</v>
      </c>
      <c r="S437" s="103"/>
      <c r="T437" s="103"/>
      <c r="U437" s="103">
        <f t="shared" si="130"/>
        <v>0</v>
      </c>
      <c r="V437" s="103"/>
      <c r="W437" s="103"/>
      <c r="X437" s="103">
        <f t="shared" si="131"/>
        <v>0</v>
      </c>
      <c r="Y437" s="103"/>
      <c r="Z437" s="103"/>
      <c r="AA437" s="103">
        <f t="shared" si="132"/>
        <v>0</v>
      </c>
      <c r="AB437" s="103"/>
      <c r="AC437" s="103"/>
      <c r="AD437" s="103">
        <f t="shared" si="133"/>
        <v>0</v>
      </c>
      <c r="AE437" s="103"/>
      <c r="AF437" s="103"/>
      <c r="AG437" s="103">
        <f t="shared" si="134"/>
        <v>0</v>
      </c>
      <c r="AH437" s="103"/>
      <c r="AI437" s="103"/>
      <c r="AJ437" s="109">
        <f t="shared" si="124"/>
        <v>0</v>
      </c>
    </row>
    <row r="438" spans="1:36" ht="15.95" hidden="1" customHeight="1" thickTop="1" thickBot="1" x14ac:dyDescent="0.25">
      <c r="A438" s="52" t="s">
        <v>101</v>
      </c>
      <c r="B438" s="104">
        <f t="shared" si="122"/>
        <v>418567.31</v>
      </c>
      <c r="C438" s="104">
        <f t="shared" si="123"/>
        <v>18594057.719999999</v>
      </c>
      <c r="D438" s="103"/>
      <c r="E438" s="103"/>
      <c r="F438" s="103">
        <f t="shared" si="125"/>
        <v>0</v>
      </c>
      <c r="G438" s="103">
        <v>418567.31</v>
      </c>
      <c r="H438" s="103"/>
      <c r="I438" s="103">
        <f t="shared" si="126"/>
        <v>418567.31</v>
      </c>
      <c r="J438" s="103"/>
      <c r="K438" s="103">
        <v>18594057.719999999</v>
      </c>
      <c r="L438" s="103">
        <f t="shared" si="127"/>
        <v>18594057.719999999</v>
      </c>
      <c r="M438" s="103"/>
      <c r="N438" s="103"/>
      <c r="O438" s="103">
        <f t="shared" si="128"/>
        <v>0</v>
      </c>
      <c r="P438" s="103"/>
      <c r="Q438" s="103"/>
      <c r="R438" s="103">
        <f t="shared" si="129"/>
        <v>0</v>
      </c>
      <c r="S438" s="103"/>
      <c r="T438" s="103"/>
      <c r="U438" s="103">
        <f t="shared" si="130"/>
        <v>0</v>
      </c>
      <c r="V438" s="103"/>
      <c r="W438" s="103"/>
      <c r="X438" s="103">
        <f t="shared" si="131"/>
        <v>0</v>
      </c>
      <c r="Y438" s="103"/>
      <c r="Z438" s="103"/>
      <c r="AA438" s="103">
        <f t="shared" si="132"/>
        <v>0</v>
      </c>
      <c r="AB438" s="103"/>
      <c r="AC438" s="103"/>
      <c r="AD438" s="103">
        <f t="shared" si="133"/>
        <v>0</v>
      </c>
      <c r="AE438" s="103"/>
      <c r="AF438" s="103"/>
      <c r="AG438" s="103">
        <f t="shared" si="134"/>
        <v>0</v>
      </c>
      <c r="AH438" s="103"/>
      <c r="AI438" s="103"/>
      <c r="AJ438" s="109">
        <f t="shared" si="124"/>
        <v>0</v>
      </c>
    </row>
    <row r="439" spans="1:36" ht="15.95" hidden="1" customHeight="1" thickTop="1" thickBot="1" x14ac:dyDescent="0.25">
      <c r="A439" s="52" t="s">
        <v>93</v>
      </c>
      <c r="B439" s="104">
        <f t="shared" si="122"/>
        <v>5085604.5600000005</v>
      </c>
      <c r="C439" s="104">
        <f t="shared" si="123"/>
        <v>22968425.280000001</v>
      </c>
      <c r="D439" s="103">
        <v>238663.78</v>
      </c>
      <c r="E439" s="103"/>
      <c r="F439" s="103">
        <f t="shared" si="125"/>
        <v>238663.78</v>
      </c>
      <c r="G439" s="103">
        <v>324022.46000000002</v>
      </c>
      <c r="H439" s="103"/>
      <c r="I439" s="103">
        <f t="shared" si="126"/>
        <v>324022.46000000002</v>
      </c>
      <c r="J439" s="103"/>
      <c r="K439" s="103">
        <v>22968425.280000001</v>
      </c>
      <c r="L439" s="103">
        <f t="shared" si="127"/>
        <v>22968425.280000001</v>
      </c>
      <c r="M439" s="103"/>
      <c r="N439" s="103"/>
      <c r="O439" s="103">
        <f t="shared" si="128"/>
        <v>0</v>
      </c>
      <c r="P439" s="103"/>
      <c r="Q439" s="103"/>
      <c r="R439" s="103">
        <f t="shared" si="129"/>
        <v>0</v>
      </c>
      <c r="S439" s="103"/>
      <c r="T439" s="103"/>
      <c r="U439" s="103">
        <f t="shared" si="130"/>
        <v>0</v>
      </c>
      <c r="V439" s="103"/>
      <c r="W439" s="103"/>
      <c r="X439" s="103">
        <f t="shared" si="131"/>
        <v>0</v>
      </c>
      <c r="Y439" s="103">
        <v>4196195.03</v>
      </c>
      <c r="Z439" s="103"/>
      <c r="AA439" s="103">
        <f t="shared" si="132"/>
        <v>4196195.03</v>
      </c>
      <c r="AB439" s="103"/>
      <c r="AC439" s="103"/>
      <c r="AD439" s="103">
        <f t="shared" si="133"/>
        <v>0</v>
      </c>
      <c r="AE439" s="103">
        <v>326723.28999999998</v>
      </c>
      <c r="AF439" s="103"/>
      <c r="AG439" s="103">
        <f t="shared" si="134"/>
        <v>326723.28999999998</v>
      </c>
      <c r="AH439" s="103"/>
      <c r="AI439" s="103"/>
      <c r="AJ439" s="109">
        <f t="shared" si="124"/>
        <v>0</v>
      </c>
    </row>
    <row r="440" spans="1:36" ht="15.95" hidden="1" customHeight="1" thickTop="1" thickBot="1" x14ac:dyDescent="0.25">
      <c r="A440" s="52" t="s">
        <v>102</v>
      </c>
      <c r="B440" s="104">
        <f t="shared" si="122"/>
        <v>46991787.169999994</v>
      </c>
      <c r="C440" s="104">
        <f t="shared" si="123"/>
        <v>0</v>
      </c>
      <c r="D440" s="103">
        <v>3349893.22</v>
      </c>
      <c r="E440" s="103"/>
      <c r="F440" s="103">
        <f t="shared" si="125"/>
        <v>3349893.22</v>
      </c>
      <c r="G440" s="103">
        <v>38340.949999999997</v>
      </c>
      <c r="H440" s="103"/>
      <c r="I440" s="103">
        <f t="shared" si="126"/>
        <v>38340.949999999997</v>
      </c>
      <c r="J440" s="103"/>
      <c r="K440" s="103"/>
      <c r="L440" s="103">
        <f t="shared" si="127"/>
        <v>0</v>
      </c>
      <c r="M440" s="103">
        <v>7518.97</v>
      </c>
      <c r="N440" s="103"/>
      <c r="O440" s="103">
        <f t="shared" si="128"/>
        <v>7518.97</v>
      </c>
      <c r="P440" s="103">
        <v>430092.22</v>
      </c>
      <c r="Q440" s="103"/>
      <c r="R440" s="103">
        <f t="shared" si="129"/>
        <v>430092.22</v>
      </c>
      <c r="S440" s="103">
        <v>10000</v>
      </c>
      <c r="T440" s="103"/>
      <c r="U440" s="103">
        <f t="shared" si="130"/>
        <v>10000</v>
      </c>
      <c r="V440" s="103">
        <v>12784.98</v>
      </c>
      <c r="W440" s="103"/>
      <c r="X440" s="103">
        <f t="shared" si="131"/>
        <v>12784.98</v>
      </c>
      <c r="Y440" s="103">
        <v>26982726.739999998</v>
      </c>
      <c r="Z440" s="103"/>
      <c r="AA440" s="103">
        <f t="shared" si="132"/>
        <v>26982726.739999998</v>
      </c>
      <c r="AB440" s="103"/>
      <c r="AC440" s="103"/>
      <c r="AD440" s="103">
        <f t="shared" si="133"/>
        <v>0</v>
      </c>
      <c r="AE440" s="103">
        <v>14144202.9</v>
      </c>
      <c r="AF440" s="103"/>
      <c r="AG440" s="103">
        <f t="shared" si="134"/>
        <v>14144202.9</v>
      </c>
      <c r="AH440" s="103">
        <v>2016227.19</v>
      </c>
      <c r="AI440" s="103"/>
      <c r="AJ440" s="109">
        <f t="shared" si="124"/>
        <v>2016227.19</v>
      </c>
    </row>
    <row r="441" spans="1:36" ht="15.95" hidden="1" customHeight="1" thickTop="1" thickBot="1" x14ac:dyDescent="0.25">
      <c r="A441" s="51" t="s">
        <v>116</v>
      </c>
      <c r="B441" s="104">
        <f t="shared" si="122"/>
        <v>56563763.730000004</v>
      </c>
      <c r="C441" s="104">
        <f t="shared" si="123"/>
        <v>502041.11</v>
      </c>
      <c r="D441" s="103">
        <v>7376.72</v>
      </c>
      <c r="E441" s="103"/>
      <c r="F441" s="103">
        <f t="shared" si="125"/>
        <v>7376.72</v>
      </c>
      <c r="G441" s="103">
        <v>240287.45</v>
      </c>
      <c r="H441" s="103"/>
      <c r="I441" s="103">
        <f t="shared" si="126"/>
        <v>240287.45</v>
      </c>
      <c r="J441" s="103"/>
      <c r="K441" s="103">
        <v>502041.11</v>
      </c>
      <c r="L441" s="103">
        <f t="shared" si="127"/>
        <v>502041.11</v>
      </c>
      <c r="M441" s="103">
        <v>101791.63</v>
      </c>
      <c r="N441" s="103"/>
      <c r="O441" s="103">
        <f t="shared" si="128"/>
        <v>101791.63</v>
      </c>
      <c r="P441" s="103">
        <v>520152.47</v>
      </c>
      <c r="Q441" s="103"/>
      <c r="R441" s="103">
        <f t="shared" si="129"/>
        <v>520152.47</v>
      </c>
      <c r="S441" s="103">
        <v>223782.12</v>
      </c>
      <c r="T441" s="103"/>
      <c r="U441" s="103">
        <f t="shared" si="130"/>
        <v>223782.12</v>
      </c>
      <c r="V441" s="103">
        <v>10956.82</v>
      </c>
      <c r="W441" s="103"/>
      <c r="X441" s="103">
        <f t="shared" si="131"/>
        <v>10956.82</v>
      </c>
      <c r="Y441" s="103">
        <v>54919758.890000001</v>
      </c>
      <c r="Z441" s="103"/>
      <c r="AA441" s="103">
        <f t="shared" si="132"/>
        <v>54919758.890000001</v>
      </c>
      <c r="AB441" s="103"/>
      <c r="AC441" s="103"/>
      <c r="AD441" s="103">
        <f t="shared" si="133"/>
        <v>0</v>
      </c>
      <c r="AE441" s="103"/>
      <c r="AF441" s="103"/>
      <c r="AG441" s="103">
        <f t="shared" si="134"/>
        <v>0</v>
      </c>
      <c r="AH441" s="103">
        <v>539657.63</v>
      </c>
      <c r="AI441" s="103"/>
      <c r="AJ441" s="109">
        <f t="shared" si="124"/>
        <v>539657.63</v>
      </c>
    </row>
    <row r="442" spans="1:36" ht="15.95" hidden="1" customHeight="1" thickTop="1" thickBot="1" x14ac:dyDescent="0.25">
      <c r="A442" s="52" t="s">
        <v>107</v>
      </c>
      <c r="B442" s="104">
        <f t="shared" si="122"/>
        <v>0</v>
      </c>
      <c r="C442" s="104">
        <f t="shared" si="123"/>
        <v>0</v>
      </c>
      <c r="D442" s="103"/>
      <c r="E442" s="103"/>
      <c r="F442" s="103">
        <f t="shared" si="125"/>
        <v>0</v>
      </c>
      <c r="G442" s="103"/>
      <c r="H442" s="103"/>
      <c r="I442" s="103">
        <f t="shared" si="126"/>
        <v>0</v>
      </c>
      <c r="J442" s="103"/>
      <c r="K442" s="103"/>
      <c r="L442" s="103">
        <f t="shared" si="127"/>
        <v>0</v>
      </c>
      <c r="M442" s="103"/>
      <c r="N442" s="103"/>
      <c r="O442" s="103">
        <f t="shared" si="128"/>
        <v>0</v>
      </c>
      <c r="P442" s="103"/>
      <c r="Q442" s="103"/>
      <c r="R442" s="103">
        <f t="shared" si="129"/>
        <v>0</v>
      </c>
      <c r="S442" s="103"/>
      <c r="T442" s="103"/>
      <c r="U442" s="103">
        <f t="shared" si="130"/>
        <v>0</v>
      </c>
      <c r="V442" s="103"/>
      <c r="W442" s="103"/>
      <c r="X442" s="103">
        <f t="shared" si="131"/>
        <v>0</v>
      </c>
      <c r="Y442" s="103"/>
      <c r="Z442" s="103"/>
      <c r="AA442" s="103">
        <f t="shared" si="132"/>
        <v>0</v>
      </c>
      <c r="AB442" s="103"/>
      <c r="AC442" s="103"/>
      <c r="AD442" s="103">
        <f t="shared" si="133"/>
        <v>0</v>
      </c>
      <c r="AE442" s="103"/>
      <c r="AF442" s="103"/>
      <c r="AG442" s="103">
        <f t="shared" si="134"/>
        <v>0</v>
      </c>
      <c r="AH442" s="103"/>
      <c r="AI442" s="103"/>
      <c r="AJ442" s="109">
        <f t="shared" si="124"/>
        <v>0</v>
      </c>
    </row>
    <row r="443" spans="1:36" ht="15.95" hidden="1" customHeight="1" thickTop="1" thickBot="1" x14ac:dyDescent="0.25">
      <c r="A443" s="52" t="s">
        <v>82</v>
      </c>
      <c r="B443" s="104">
        <f t="shared" si="122"/>
        <v>5174663.4800000004</v>
      </c>
      <c r="C443" s="104">
        <f t="shared" si="123"/>
        <v>0</v>
      </c>
      <c r="D443" s="103"/>
      <c r="E443" s="103"/>
      <c r="F443" s="103">
        <f t="shared" si="125"/>
        <v>0</v>
      </c>
      <c r="G443" s="103"/>
      <c r="H443" s="103"/>
      <c r="I443" s="103">
        <f t="shared" si="126"/>
        <v>0</v>
      </c>
      <c r="J443" s="103"/>
      <c r="K443" s="103"/>
      <c r="L443" s="103">
        <f t="shared" si="127"/>
        <v>0</v>
      </c>
      <c r="M443" s="103"/>
      <c r="N443" s="103"/>
      <c r="O443" s="103">
        <f t="shared" si="128"/>
        <v>0</v>
      </c>
      <c r="P443" s="103"/>
      <c r="Q443" s="103"/>
      <c r="R443" s="103">
        <f t="shared" si="129"/>
        <v>0</v>
      </c>
      <c r="S443" s="103"/>
      <c r="T443" s="103"/>
      <c r="U443" s="103">
        <f t="shared" si="130"/>
        <v>0</v>
      </c>
      <c r="V443" s="103"/>
      <c r="W443" s="103"/>
      <c r="X443" s="103">
        <f t="shared" si="131"/>
        <v>0</v>
      </c>
      <c r="Y443" s="103">
        <v>5174663.4800000004</v>
      </c>
      <c r="Z443" s="103"/>
      <c r="AA443" s="103">
        <f t="shared" si="132"/>
        <v>5174663.4800000004</v>
      </c>
      <c r="AB443" s="103"/>
      <c r="AC443" s="103"/>
      <c r="AD443" s="103">
        <f t="shared" si="133"/>
        <v>0</v>
      </c>
      <c r="AE443" s="103"/>
      <c r="AF443" s="103"/>
      <c r="AG443" s="103">
        <f t="shared" si="134"/>
        <v>0</v>
      </c>
      <c r="AH443" s="103"/>
      <c r="AI443" s="103"/>
      <c r="AJ443" s="109">
        <f t="shared" si="124"/>
        <v>0</v>
      </c>
    </row>
    <row r="444" spans="1:36" ht="15.95" hidden="1" customHeight="1" thickTop="1" thickBot="1" x14ac:dyDescent="0.25">
      <c r="A444" s="52" t="s">
        <v>105</v>
      </c>
      <c r="B444" s="104">
        <f t="shared" si="122"/>
        <v>0</v>
      </c>
      <c r="C444" s="104">
        <f t="shared" si="123"/>
        <v>0</v>
      </c>
      <c r="D444" s="103"/>
      <c r="E444" s="103"/>
      <c r="F444" s="103">
        <f t="shared" si="125"/>
        <v>0</v>
      </c>
      <c r="G444" s="103"/>
      <c r="H444" s="103"/>
      <c r="I444" s="103">
        <f t="shared" si="126"/>
        <v>0</v>
      </c>
      <c r="J444" s="103"/>
      <c r="K444" s="103"/>
      <c r="L444" s="103">
        <f t="shared" si="127"/>
        <v>0</v>
      </c>
      <c r="M444" s="103"/>
      <c r="N444" s="103"/>
      <c r="O444" s="103">
        <f t="shared" si="128"/>
        <v>0</v>
      </c>
      <c r="P444" s="103"/>
      <c r="Q444" s="103"/>
      <c r="R444" s="103">
        <f t="shared" si="129"/>
        <v>0</v>
      </c>
      <c r="S444" s="103"/>
      <c r="T444" s="103"/>
      <c r="U444" s="103">
        <f t="shared" si="130"/>
        <v>0</v>
      </c>
      <c r="V444" s="103"/>
      <c r="W444" s="103"/>
      <c r="X444" s="103">
        <f t="shared" si="131"/>
        <v>0</v>
      </c>
      <c r="Y444" s="103"/>
      <c r="Z444" s="103"/>
      <c r="AA444" s="103">
        <f t="shared" si="132"/>
        <v>0</v>
      </c>
      <c r="AB444" s="103"/>
      <c r="AC444" s="103"/>
      <c r="AD444" s="103">
        <f t="shared" si="133"/>
        <v>0</v>
      </c>
      <c r="AE444" s="103"/>
      <c r="AF444" s="103"/>
      <c r="AG444" s="103">
        <f t="shared" si="134"/>
        <v>0</v>
      </c>
      <c r="AH444" s="103"/>
      <c r="AI444" s="103"/>
      <c r="AJ444" s="109">
        <f t="shared" si="124"/>
        <v>0</v>
      </c>
    </row>
    <row r="445" spans="1:36" ht="15.95" hidden="1" customHeight="1" thickTop="1" thickBot="1" x14ac:dyDescent="0.25">
      <c r="A445" s="52" t="s">
        <v>115</v>
      </c>
      <c r="B445" s="104">
        <f t="shared" si="122"/>
        <v>31037248.41</v>
      </c>
      <c r="C445" s="104">
        <f t="shared" si="123"/>
        <v>337924.73</v>
      </c>
      <c r="D445" s="103">
        <v>91977.09</v>
      </c>
      <c r="E445" s="103"/>
      <c r="F445" s="103">
        <f t="shared" si="125"/>
        <v>91977.09</v>
      </c>
      <c r="G445" s="103">
        <v>271997.2</v>
      </c>
      <c r="H445" s="103"/>
      <c r="I445" s="103">
        <f t="shared" si="126"/>
        <v>271997.2</v>
      </c>
      <c r="J445" s="103"/>
      <c r="K445" s="103"/>
      <c r="L445" s="103">
        <f t="shared" si="127"/>
        <v>0</v>
      </c>
      <c r="M445" s="103">
        <v>277920.95</v>
      </c>
      <c r="N445" s="103"/>
      <c r="O445" s="103">
        <f t="shared" si="128"/>
        <v>277920.95</v>
      </c>
      <c r="P445" s="103">
        <v>9048696.9700000007</v>
      </c>
      <c r="Q445" s="103">
        <v>330224.71999999997</v>
      </c>
      <c r="R445" s="103">
        <f t="shared" si="129"/>
        <v>9378921.6900000013</v>
      </c>
      <c r="S445" s="103">
        <v>166968.94</v>
      </c>
      <c r="T445" s="103"/>
      <c r="U445" s="103">
        <f t="shared" si="130"/>
        <v>166968.94</v>
      </c>
      <c r="V445" s="103">
        <v>297518.38</v>
      </c>
      <c r="W445" s="103"/>
      <c r="X445" s="103">
        <f t="shared" si="131"/>
        <v>297518.38</v>
      </c>
      <c r="Y445" s="103">
        <v>19259696.059999999</v>
      </c>
      <c r="Z445" s="103"/>
      <c r="AA445" s="103">
        <f t="shared" si="132"/>
        <v>19259696.059999999</v>
      </c>
      <c r="AB445" s="103"/>
      <c r="AC445" s="103"/>
      <c r="AD445" s="103">
        <f t="shared" si="133"/>
        <v>0</v>
      </c>
      <c r="AE445" s="103">
        <v>90403.03</v>
      </c>
      <c r="AF445" s="103">
        <v>4450</v>
      </c>
      <c r="AG445" s="103">
        <f t="shared" si="134"/>
        <v>94853.03</v>
      </c>
      <c r="AH445" s="103">
        <v>1532069.79</v>
      </c>
      <c r="AI445" s="103">
        <v>3250.01</v>
      </c>
      <c r="AJ445" s="109">
        <f t="shared" si="124"/>
        <v>1535319.8</v>
      </c>
    </row>
    <row r="446" spans="1:36" ht="15.95" hidden="1" customHeight="1" thickTop="1" thickBot="1" x14ac:dyDescent="0.25">
      <c r="A446" s="52" t="s">
        <v>117</v>
      </c>
      <c r="B446" s="104">
        <f t="shared" si="122"/>
        <v>23815622.559999999</v>
      </c>
      <c r="C446" s="104">
        <f t="shared" si="123"/>
        <v>763515235.97000003</v>
      </c>
      <c r="D446" s="103">
        <v>3495195.87</v>
      </c>
      <c r="E446" s="103"/>
      <c r="F446" s="103">
        <f t="shared" si="125"/>
        <v>3495195.87</v>
      </c>
      <c r="G446" s="103">
        <v>19606154.239999998</v>
      </c>
      <c r="H446" s="103">
        <v>3500213.4</v>
      </c>
      <c r="I446" s="103">
        <f t="shared" si="126"/>
        <v>23106367.639999997</v>
      </c>
      <c r="J446" s="103"/>
      <c r="K446" s="103">
        <v>760015022.57000005</v>
      </c>
      <c r="L446" s="103">
        <f t="shared" si="127"/>
        <v>760015022.57000005</v>
      </c>
      <c r="M446" s="103">
        <v>714272.45</v>
      </c>
      <c r="N446" s="103"/>
      <c r="O446" s="103">
        <f t="shared" si="128"/>
        <v>714272.45</v>
      </c>
      <c r="P446" s="103"/>
      <c r="Q446" s="103"/>
      <c r="R446" s="103">
        <f t="shared" si="129"/>
        <v>0</v>
      </c>
      <c r="S446" s="103"/>
      <c r="T446" s="103"/>
      <c r="U446" s="103">
        <f t="shared" si="130"/>
        <v>0</v>
      </c>
      <c r="V446" s="103"/>
      <c r="W446" s="103"/>
      <c r="X446" s="103">
        <f t="shared" si="131"/>
        <v>0</v>
      </c>
      <c r="Y446" s="103"/>
      <c r="Z446" s="103"/>
      <c r="AA446" s="103">
        <f t="shared" si="132"/>
        <v>0</v>
      </c>
      <c r="AB446" s="103"/>
      <c r="AC446" s="103"/>
      <c r="AD446" s="103">
        <f t="shared" si="133"/>
        <v>0</v>
      </c>
      <c r="AE446" s="103"/>
      <c r="AF446" s="103"/>
      <c r="AG446" s="103">
        <f t="shared" si="134"/>
        <v>0</v>
      </c>
      <c r="AH446" s="103"/>
      <c r="AI446" s="103"/>
      <c r="AJ446" s="109">
        <f t="shared" si="124"/>
        <v>0</v>
      </c>
    </row>
    <row r="447" spans="1:36" ht="15.95" hidden="1" customHeight="1" thickTop="1" thickBot="1" x14ac:dyDescent="0.25">
      <c r="A447" s="52" t="s">
        <v>120</v>
      </c>
      <c r="B447" s="104">
        <f t="shared" si="122"/>
        <v>19721117.860000003</v>
      </c>
      <c r="C447" s="104">
        <f t="shared" si="123"/>
        <v>521286.51</v>
      </c>
      <c r="D447" s="103">
        <v>3449.65</v>
      </c>
      <c r="E447" s="103"/>
      <c r="F447" s="103">
        <f t="shared" si="125"/>
        <v>3449.65</v>
      </c>
      <c r="G447" s="103">
        <v>17327.560000000001</v>
      </c>
      <c r="H447" s="103"/>
      <c r="I447" s="103">
        <f t="shared" si="126"/>
        <v>17327.560000000001</v>
      </c>
      <c r="J447" s="103"/>
      <c r="K447" s="103">
        <v>301365.62</v>
      </c>
      <c r="L447" s="103">
        <f t="shared" si="127"/>
        <v>301365.62</v>
      </c>
      <c r="M447" s="103">
        <v>58152.44</v>
      </c>
      <c r="N447" s="103"/>
      <c r="O447" s="103">
        <f t="shared" si="128"/>
        <v>58152.44</v>
      </c>
      <c r="P447" s="103">
        <v>998529.76</v>
      </c>
      <c r="Q447" s="103"/>
      <c r="R447" s="103">
        <f t="shared" si="129"/>
        <v>998529.76</v>
      </c>
      <c r="S447" s="103">
        <v>42606.720000000001</v>
      </c>
      <c r="T447" s="103"/>
      <c r="U447" s="103">
        <f t="shared" si="130"/>
        <v>42606.720000000001</v>
      </c>
      <c r="V447" s="103">
        <v>325262.40000000002</v>
      </c>
      <c r="W447" s="103"/>
      <c r="X447" s="103">
        <f t="shared" si="131"/>
        <v>325262.40000000002</v>
      </c>
      <c r="Y447" s="103">
        <v>16148291.890000001</v>
      </c>
      <c r="Z447" s="103">
        <v>20240</v>
      </c>
      <c r="AA447" s="103">
        <f t="shared" si="132"/>
        <v>16168531.890000001</v>
      </c>
      <c r="AB447" s="103"/>
      <c r="AC447" s="103"/>
      <c r="AD447" s="103">
        <f t="shared" si="133"/>
        <v>0</v>
      </c>
      <c r="AE447" s="103">
        <v>1522567.07</v>
      </c>
      <c r="AF447" s="103">
        <v>199680.89</v>
      </c>
      <c r="AG447" s="103">
        <f t="shared" si="134"/>
        <v>1722247.96</v>
      </c>
      <c r="AH447" s="103">
        <v>604930.37</v>
      </c>
      <c r="AI447" s="103"/>
      <c r="AJ447" s="109">
        <f t="shared" si="124"/>
        <v>604930.37</v>
      </c>
    </row>
    <row r="448" spans="1:36" ht="15.95" hidden="1" customHeight="1" thickTop="1" thickBot="1" x14ac:dyDescent="0.25">
      <c r="A448" s="52" t="s">
        <v>166</v>
      </c>
      <c r="B448" s="104">
        <f t="shared" si="122"/>
        <v>11959310.249999998</v>
      </c>
      <c r="C448" s="104">
        <f t="shared" si="123"/>
        <v>66780</v>
      </c>
      <c r="D448" s="103"/>
      <c r="E448" s="103"/>
      <c r="F448" s="103">
        <f t="shared" si="125"/>
        <v>0</v>
      </c>
      <c r="G448" s="103">
        <v>355071.94</v>
      </c>
      <c r="H448" s="103"/>
      <c r="I448" s="103">
        <f t="shared" si="126"/>
        <v>355071.94</v>
      </c>
      <c r="J448" s="103"/>
      <c r="K448" s="103">
        <v>66780</v>
      </c>
      <c r="L448" s="103">
        <f t="shared" si="127"/>
        <v>66780</v>
      </c>
      <c r="M448" s="103">
        <v>6879.31</v>
      </c>
      <c r="N448" s="103"/>
      <c r="O448" s="103">
        <f t="shared" si="128"/>
        <v>6879.31</v>
      </c>
      <c r="P448" s="103">
        <v>1029629.22</v>
      </c>
      <c r="Q448" s="103"/>
      <c r="R448" s="103">
        <f t="shared" si="129"/>
        <v>1029629.22</v>
      </c>
      <c r="S448" s="103"/>
      <c r="T448" s="103"/>
      <c r="U448" s="103">
        <f t="shared" si="130"/>
        <v>0</v>
      </c>
      <c r="V448" s="103">
        <v>218540.99</v>
      </c>
      <c r="W448" s="103"/>
      <c r="X448" s="103">
        <f t="shared" si="131"/>
        <v>218540.99</v>
      </c>
      <c r="Y448" s="103">
        <v>4947949.22</v>
      </c>
      <c r="Z448" s="103"/>
      <c r="AA448" s="103">
        <f t="shared" si="132"/>
        <v>4947949.22</v>
      </c>
      <c r="AB448" s="103"/>
      <c r="AC448" s="103"/>
      <c r="AD448" s="103">
        <f t="shared" si="133"/>
        <v>0</v>
      </c>
      <c r="AE448" s="103">
        <v>4680738.47</v>
      </c>
      <c r="AF448" s="103"/>
      <c r="AG448" s="103">
        <f t="shared" si="134"/>
        <v>4680738.47</v>
      </c>
      <c r="AH448" s="103">
        <v>720501.1</v>
      </c>
      <c r="AI448" s="103"/>
      <c r="AJ448" s="109">
        <f t="shared" si="124"/>
        <v>720501.1</v>
      </c>
    </row>
    <row r="449" spans="1:36" ht="15.95" hidden="1" customHeight="1" thickTop="1" thickBot="1" x14ac:dyDescent="0.25">
      <c r="A449" s="52" t="s">
        <v>103</v>
      </c>
      <c r="B449" s="104">
        <f t="shared" si="122"/>
        <v>0</v>
      </c>
      <c r="C449" s="104">
        <f t="shared" si="123"/>
        <v>0</v>
      </c>
      <c r="D449" s="103"/>
      <c r="E449" s="103"/>
      <c r="F449" s="103">
        <f t="shared" si="125"/>
        <v>0</v>
      </c>
      <c r="G449" s="103"/>
      <c r="H449" s="103"/>
      <c r="I449" s="103">
        <f t="shared" si="126"/>
        <v>0</v>
      </c>
      <c r="J449" s="103"/>
      <c r="K449" s="103"/>
      <c r="L449" s="103">
        <f t="shared" si="127"/>
        <v>0</v>
      </c>
      <c r="M449" s="103"/>
      <c r="N449" s="103"/>
      <c r="O449" s="103">
        <f t="shared" si="128"/>
        <v>0</v>
      </c>
      <c r="P449" s="103"/>
      <c r="Q449" s="103"/>
      <c r="R449" s="103">
        <f t="shared" si="129"/>
        <v>0</v>
      </c>
      <c r="S449" s="103"/>
      <c r="T449" s="103"/>
      <c r="U449" s="103">
        <f t="shared" si="130"/>
        <v>0</v>
      </c>
      <c r="V449" s="103"/>
      <c r="W449" s="103"/>
      <c r="X449" s="103">
        <f t="shared" si="131"/>
        <v>0</v>
      </c>
      <c r="Y449" s="103"/>
      <c r="Z449" s="103"/>
      <c r="AA449" s="103">
        <f t="shared" si="132"/>
        <v>0</v>
      </c>
      <c r="AB449" s="103"/>
      <c r="AC449" s="103"/>
      <c r="AD449" s="103">
        <f t="shared" si="133"/>
        <v>0</v>
      </c>
      <c r="AE449" s="103"/>
      <c r="AF449" s="103"/>
      <c r="AG449" s="103">
        <f t="shared" si="134"/>
        <v>0</v>
      </c>
      <c r="AH449" s="103"/>
      <c r="AI449" s="103"/>
      <c r="AJ449" s="109">
        <f t="shared" si="124"/>
        <v>0</v>
      </c>
    </row>
    <row r="450" spans="1:36" ht="15.95" hidden="1" customHeight="1" thickTop="1" thickBot="1" x14ac:dyDescent="0.25">
      <c r="A450" s="51" t="s">
        <v>110</v>
      </c>
      <c r="B450" s="104">
        <f t="shared" si="122"/>
        <v>0</v>
      </c>
      <c r="C450" s="104">
        <f t="shared" si="123"/>
        <v>23388129.350000001</v>
      </c>
      <c r="D450" s="103"/>
      <c r="E450" s="103"/>
      <c r="F450" s="103">
        <f t="shared" si="125"/>
        <v>0</v>
      </c>
      <c r="G450" s="103"/>
      <c r="H450" s="103"/>
      <c r="I450" s="103">
        <f t="shared" si="126"/>
        <v>0</v>
      </c>
      <c r="J450" s="103"/>
      <c r="K450" s="103">
        <v>23388129.350000001</v>
      </c>
      <c r="L450" s="103">
        <f t="shared" si="127"/>
        <v>23388129.350000001</v>
      </c>
      <c r="M450" s="103"/>
      <c r="N450" s="103"/>
      <c r="O450" s="103">
        <f t="shared" si="128"/>
        <v>0</v>
      </c>
      <c r="P450" s="103"/>
      <c r="Q450" s="103"/>
      <c r="R450" s="103">
        <f t="shared" si="129"/>
        <v>0</v>
      </c>
      <c r="S450" s="103"/>
      <c r="T450" s="103"/>
      <c r="U450" s="103">
        <f t="shared" si="130"/>
        <v>0</v>
      </c>
      <c r="V450" s="103"/>
      <c r="W450" s="103"/>
      <c r="X450" s="103">
        <f t="shared" si="131"/>
        <v>0</v>
      </c>
      <c r="Y450" s="103"/>
      <c r="Z450" s="103"/>
      <c r="AA450" s="103">
        <f t="shared" si="132"/>
        <v>0</v>
      </c>
      <c r="AB450" s="103"/>
      <c r="AC450" s="103"/>
      <c r="AD450" s="103">
        <f t="shared" si="133"/>
        <v>0</v>
      </c>
      <c r="AE450" s="103"/>
      <c r="AF450" s="103"/>
      <c r="AG450" s="103">
        <f t="shared" si="134"/>
        <v>0</v>
      </c>
      <c r="AH450" s="103"/>
      <c r="AI450" s="103"/>
      <c r="AJ450" s="109">
        <f t="shared" si="124"/>
        <v>0</v>
      </c>
    </row>
    <row r="451" spans="1:36" ht="15.95" hidden="1" customHeight="1" thickTop="1" thickBot="1" x14ac:dyDescent="0.25">
      <c r="A451" s="52" t="s">
        <v>164</v>
      </c>
      <c r="B451" s="104">
        <f t="shared" si="122"/>
        <v>1965172</v>
      </c>
      <c r="C451" s="104">
        <f t="shared" si="123"/>
        <v>0</v>
      </c>
      <c r="D451" s="103"/>
      <c r="E451" s="103"/>
      <c r="F451" s="103">
        <f t="shared" si="125"/>
        <v>0</v>
      </c>
      <c r="G451" s="103"/>
      <c r="H451" s="103"/>
      <c r="I451" s="103">
        <f t="shared" si="126"/>
        <v>0</v>
      </c>
      <c r="J451" s="103"/>
      <c r="K451" s="103"/>
      <c r="L451" s="103">
        <f t="shared" si="127"/>
        <v>0</v>
      </c>
      <c r="M451" s="103"/>
      <c r="N451" s="103"/>
      <c r="O451" s="103">
        <f t="shared" si="128"/>
        <v>0</v>
      </c>
      <c r="P451" s="103">
        <v>573627</v>
      </c>
      <c r="Q451" s="103"/>
      <c r="R451" s="103">
        <f t="shared" si="129"/>
        <v>573627</v>
      </c>
      <c r="S451" s="103"/>
      <c r="T451" s="103"/>
      <c r="U451" s="103">
        <f t="shared" si="130"/>
        <v>0</v>
      </c>
      <c r="V451" s="103"/>
      <c r="W451" s="103"/>
      <c r="X451" s="103">
        <f t="shared" si="131"/>
        <v>0</v>
      </c>
      <c r="Y451" s="103">
        <v>1159365</v>
      </c>
      <c r="Z451" s="103"/>
      <c r="AA451" s="103">
        <f t="shared" si="132"/>
        <v>1159365</v>
      </c>
      <c r="AB451" s="103"/>
      <c r="AC451" s="103"/>
      <c r="AD451" s="103">
        <f t="shared" si="133"/>
        <v>0</v>
      </c>
      <c r="AE451" s="103">
        <v>33626</v>
      </c>
      <c r="AF451" s="103"/>
      <c r="AG451" s="103">
        <f t="shared" si="134"/>
        <v>33626</v>
      </c>
      <c r="AH451" s="103">
        <v>198554</v>
      </c>
      <c r="AI451" s="103"/>
      <c r="AJ451" s="109">
        <f t="shared" si="124"/>
        <v>198554</v>
      </c>
    </row>
    <row r="452" spans="1:36" ht="15.95" hidden="1" customHeight="1" thickTop="1" thickBot="1" x14ac:dyDescent="0.25">
      <c r="A452" s="52" t="s">
        <v>119</v>
      </c>
      <c r="B452" s="104">
        <f t="shared" si="122"/>
        <v>10809542.139999999</v>
      </c>
      <c r="C452" s="104">
        <f t="shared" si="123"/>
        <v>0</v>
      </c>
      <c r="D452" s="103">
        <v>321.55</v>
      </c>
      <c r="E452" s="103"/>
      <c r="F452" s="103">
        <f t="shared" si="125"/>
        <v>321.55</v>
      </c>
      <c r="G452" s="103">
        <v>8114600.4400000004</v>
      </c>
      <c r="H452" s="103"/>
      <c r="I452" s="103">
        <f t="shared" si="126"/>
        <v>8114600.4400000004</v>
      </c>
      <c r="J452" s="103"/>
      <c r="K452" s="103"/>
      <c r="L452" s="103">
        <f t="shared" si="127"/>
        <v>0</v>
      </c>
      <c r="M452" s="103"/>
      <c r="N452" s="103"/>
      <c r="O452" s="103">
        <f t="shared" si="128"/>
        <v>0</v>
      </c>
      <c r="P452" s="103">
        <v>2630605.06</v>
      </c>
      <c r="Q452" s="103"/>
      <c r="R452" s="103">
        <f t="shared" si="129"/>
        <v>2630605.06</v>
      </c>
      <c r="S452" s="103">
        <v>26981.93</v>
      </c>
      <c r="T452" s="103"/>
      <c r="U452" s="103">
        <f t="shared" si="130"/>
        <v>26981.93</v>
      </c>
      <c r="V452" s="103"/>
      <c r="W452" s="103"/>
      <c r="X452" s="103">
        <f t="shared" si="131"/>
        <v>0</v>
      </c>
      <c r="Y452" s="103"/>
      <c r="Z452" s="103"/>
      <c r="AA452" s="103">
        <f t="shared" si="132"/>
        <v>0</v>
      </c>
      <c r="AB452" s="103"/>
      <c r="AC452" s="103"/>
      <c r="AD452" s="103">
        <f t="shared" si="133"/>
        <v>0</v>
      </c>
      <c r="AE452" s="103">
        <v>24346.54</v>
      </c>
      <c r="AF452" s="103"/>
      <c r="AG452" s="103">
        <f t="shared" si="134"/>
        <v>24346.54</v>
      </c>
      <c r="AH452" s="103">
        <v>12686.62</v>
      </c>
      <c r="AI452" s="103"/>
      <c r="AJ452" s="109">
        <f t="shared" si="124"/>
        <v>12686.62</v>
      </c>
    </row>
    <row r="453" spans="1:36" ht="15.95" hidden="1" customHeight="1" thickTop="1" thickBot="1" x14ac:dyDescent="0.25">
      <c r="A453" s="52" t="s">
        <v>121</v>
      </c>
      <c r="B453" s="104">
        <f t="shared" si="122"/>
        <v>0</v>
      </c>
      <c r="C453" s="104">
        <f t="shared" si="123"/>
        <v>0</v>
      </c>
      <c r="D453" s="103"/>
      <c r="E453" s="103"/>
      <c r="F453" s="103">
        <f t="shared" si="125"/>
        <v>0</v>
      </c>
      <c r="G453" s="103"/>
      <c r="H453" s="103"/>
      <c r="I453" s="103">
        <f t="shared" si="126"/>
        <v>0</v>
      </c>
      <c r="J453" s="103"/>
      <c r="K453" s="103"/>
      <c r="L453" s="103">
        <f t="shared" si="127"/>
        <v>0</v>
      </c>
      <c r="M453" s="103"/>
      <c r="N453" s="103"/>
      <c r="O453" s="103">
        <f t="shared" si="128"/>
        <v>0</v>
      </c>
      <c r="P453" s="103"/>
      <c r="Q453" s="103"/>
      <c r="R453" s="103">
        <f t="shared" si="129"/>
        <v>0</v>
      </c>
      <c r="S453" s="103"/>
      <c r="T453" s="103"/>
      <c r="U453" s="103">
        <f t="shared" si="130"/>
        <v>0</v>
      </c>
      <c r="V453" s="103"/>
      <c r="W453" s="103"/>
      <c r="X453" s="103">
        <f t="shared" si="131"/>
        <v>0</v>
      </c>
      <c r="Y453" s="103"/>
      <c r="Z453" s="103"/>
      <c r="AA453" s="103">
        <f t="shared" si="132"/>
        <v>0</v>
      </c>
      <c r="AB453" s="103"/>
      <c r="AC453" s="103"/>
      <c r="AD453" s="103">
        <f t="shared" si="133"/>
        <v>0</v>
      </c>
      <c r="AE453" s="103"/>
      <c r="AF453" s="103"/>
      <c r="AG453" s="103">
        <f t="shared" si="134"/>
        <v>0</v>
      </c>
      <c r="AH453" s="103"/>
      <c r="AI453" s="103"/>
      <c r="AJ453" s="109">
        <f t="shared" si="124"/>
        <v>0</v>
      </c>
    </row>
    <row r="454" spans="1:36" ht="15.95" hidden="1" customHeight="1" thickTop="1" thickBot="1" x14ac:dyDescent="0.25">
      <c r="A454" s="52" t="s">
        <v>88</v>
      </c>
      <c r="B454" s="104">
        <f t="shared" si="122"/>
        <v>0</v>
      </c>
      <c r="C454" s="104">
        <f t="shared" si="123"/>
        <v>0</v>
      </c>
      <c r="D454" s="103"/>
      <c r="E454" s="103"/>
      <c r="F454" s="103">
        <f t="shared" si="125"/>
        <v>0</v>
      </c>
      <c r="G454" s="103"/>
      <c r="H454" s="103"/>
      <c r="I454" s="103">
        <f t="shared" si="126"/>
        <v>0</v>
      </c>
      <c r="J454" s="103"/>
      <c r="K454" s="103"/>
      <c r="L454" s="103">
        <f t="shared" si="127"/>
        <v>0</v>
      </c>
      <c r="M454" s="103"/>
      <c r="N454" s="103"/>
      <c r="O454" s="103">
        <f t="shared" si="128"/>
        <v>0</v>
      </c>
      <c r="P454" s="103"/>
      <c r="Q454" s="103"/>
      <c r="R454" s="103">
        <f t="shared" si="129"/>
        <v>0</v>
      </c>
      <c r="S454" s="103"/>
      <c r="T454" s="103"/>
      <c r="U454" s="103">
        <f t="shared" si="130"/>
        <v>0</v>
      </c>
      <c r="V454" s="103"/>
      <c r="W454" s="103"/>
      <c r="X454" s="103">
        <f t="shared" si="131"/>
        <v>0</v>
      </c>
      <c r="Y454" s="103"/>
      <c r="Z454" s="103"/>
      <c r="AA454" s="103">
        <f t="shared" si="132"/>
        <v>0</v>
      </c>
      <c r="AB454" s="103"/>
      <c r="AC454" s="103"/>
      <c r="AD454" s="103">
        <f t="shared" si="133"/>
        <v>0</v>
      </c>
      <c r="AE454" s="103"/>
      <c r="AF454" s="103"/>
      <c r="AG454" s="103">
        <f t="shared" si="134"/>
        <v>0</v>
      </c>
      <c r="AH454" s="103"/>
      <c r="AI454" s="103"/>
      <c r="AJ454" s="109">
        <f t="shared" si="124"/>
        <v>0</v>
      </c>
    </row>
    <row r="455" spans="1:36" ht="15.95" hidden="1" customHeight="1" thickTop="1" thickBot="1" x14ac:dyDescent="0.25">
      <c r="A455" s="52" t="s">
        <v>106</v>
      </c>
      <c r="B455" s="104">
        <f t="shared" si="122"/>
        <v>0</v>
      </c>
      <c r="C455" s="104">
        <f t="shared" si="123"/>
        <v>0</v>
      </c>
      <c r="D455" s="103"/>
      <c r="E455" s="103"/>
      <c r="F455" s="103">
        <f t="shared" si="125"/>
        <v>0</v>
      </c>
      <c r="G455" s="103"/>
      <c r="H455" s="103"/>
      <c r="I455" s="103">
        <f t="shared" si="126"/>
        <v>0</v>
      </c>
      <c r="J455" s="103"/>
      <c r="K455" s="103"/>
      <c r="L455" s="103">
        <f t="shared" si="127"/>
        <v>0</v>
      </c>
      <c r="M455" s="103"/>
      <c r="N455" s="103"/>
      <c r="O455" s="103">
        <f t="shared" si="128"/>
        <v>0</v>
      </c>
      <c r="P455" s="103"/>
      <c r="Q455" s="103"/>
      <c r="R455" s="103">
        <f t="shared" si="129"/>
        <v>0</v>
      </c>
      <c r="S455" s="103"/>
      <c r="T455" s="103"/>
      <c r="U455" s="103">
        <f t="shared" si="130"/>
        <v>0</v>
      </c>
      <c r="V455" s="103"/>
      <c r="W455" s="103"/>
      <c r="X455" s="103">
        <f t="shared" si="131"/>
        <v>0</v>
      </c>
      <c r="Y455" s="103"/>
      <c r="Z455" s="103"/>
      <c r="AA455" s="103">
        <f t="shared" si="132"/>
        <v>0</v>
      </c>
      <c r="AB455" s="103"/>
      <c r="AC455" s="103"/>
      <c r="AD455" s="103">
        <f t="shared" si="133"/>
        <v>0</v>
      </c>
      <c r="AE455" s="103"/>
      <c r="AF455" s="103"/>
      <c r="AG455" s="103">
        <f t="shared" si="134"/>
        <v>0</v>
      </c>
      <c r="AH455" s="103"/>
      <c r="AI455" s="103"/>
      <c r="AJ455" s="109">
        <f t="shared" si="124"/>
        <v>0</v>
      </c>
    </row>
    <row r="456" spans="1:36" ht="15.95" hidden="1" customHeight="1" thickTop="1" thickBot="1" x14ac:dyDescent="0.25">
      <c r="A456" s="52" t="s">
        <v>104</v>
      </c>
      <c r="B456" s="104">
        <f t="shared" si="122"/>
        <v>3783122.46</v>
      </c>
      <c r="C456" s="104">
        <f t="shared" si="123"/>
        <v>87546895.430000007</v>
      </c>
      <c r="D456" s="103"/>
      <c r="E456" s="103"/>
      <c r="F456" s="103">
        <f t="shared" si="125"/>
        <v>0</v>
      </c>
      <c r="G456" s="103">
        <v>2431797.42</v>
      </c>
      <c r="H456" s="103"/>
      <c r="I456" s="103">
        <f t="shared" si="126"/>
        <v>2431797.42</v>
      </c>
      <c r="J456" s="103"/>
      <c r="K456" s="103"/>
      <c r="L456" s="103">
        <f t="shared" si="127"/>
        <v>0</v>
      </c>
      <c r="M456" s="103"/>
      <c r="N456" s="103"/>
      <c r="O456" s="103">
        <f t="shared" si="128"/>
        <v>0</v>
      </c>
      <c r="P456" s="103"/>
      <c r="Q456" s="103"/>
      <c r="R456" s="103">
        <f t="shared" si="129"/>
        <v>0</v>
      </c>
      <c r="S456" s="103"/>
      <c r="T456" s="103"/>
      <c r="U456" s="103">
        <f t="shared" si="130"/>
        <v>0</v>
      </c>
      <c r="V456" s="103"/>
      <c r="W456" s="103"/>
      <c r="X456" s="103">
        <f t="shared" si="131"/>
        <v>0</v>
      </c>
      <c r="Y456" s="103"/>
      <c r="Z456" s="103"/>
      <c r="AA456" s="103">
        <f t="shared" si="132"/>
        <v>0</v>
      </c>
      <c r="AB456" s="103"/>
      <c r="AC456" s="103">
        <v>87546895.430000007</v>
      </c>
      <c r="AD456" s="103">
        <f t="shared" si="133"/>
        <v>87546895.430000007</v>
      </c>
      <c r="AE456" s="103"/>
      <c r="AF456" s="103"/>
      <c r="AG456" s="103">
        <f t="shared" si="134"/>
        <v>0</v>
      </c>
      <c r="AH456" s="103">
        <v>1351325.04</v>
      </c>
      <c r="AI456" s="103"/>
      <c r="AJ456" s="109">
        <f t="shared" si="124"/>
        <v>1351325.04</v>
      </c>
    </row>
    <row r="457" spans="1:36" ht="15.95" hidden="1" customHeight="1" thickTop="1" thickBot="1" x14ac:dyDescent="0.25">
      <c r="A457" s="52" t="s">
        <v>111</v>
      </c>
      <c r="B457" s="104">
        <f>(D457+G457+J457+M457+P457+S457+V457+Y457+AB457+AE457+AH457)</f>
        <v>20242982.399999999</v>
      </c>
      <c r="C457" s="104">
        <f>(E457+H457+K457+N457+Q457+T457+W457+Z457+AC457+AF457+AI457)</f>
        <v>0</v>
      </c>
      <c r="D457" s="103"/>
      <c r="E457" s="103"/>
      <c r="F457" s="103">
        <f t="shared" si="125"/>
        <v>0</v>
      </c>
      <c r="G457" s="103">
        <v>20242982.399999999</v>
      </c>
      <c r="H457" s="103"/>
      <c r="I457" s="103">
        <f t="shared" si="126"/>
        <v>20242982.399999999</v>
      </c>
      <c r="J457" s="103"/>
      <c r="K457" s="103"/>
      <c r="L457" s="103">
        <f t="shared" si="127"/>
        <v>0</v>
      </c>
      <c r="M457" s="103"/>
      <c r="N457" s="103"/>
      <c r="O457" s="103">
        <f t="shared" si="128"/>
        <v>0</v>
      </c>
      <c r="P457" s="103"/>
      <c r="Q457" s="103"/>
      <c r="R457" s="103">
        <f t="shared" si="129"/>
        <v>0</v>
      </c>
      <c r="S457" s="103"/>
      <c r="T457" s="103"/>
      <c r="U457" s="103">
        <f t="shared" si="130"/>
        <v>0</v>
      </c>
      <c r="V457" s="103"/>
      <c r="W457" s="103"/>
      <c r="X457" s="103">
        <f t="shared" si="131"/>
        <v>0</v>
      </c>
      <c r="Y457" s="103"/>
      <c r="Z457" s="103"/>
      <c r="AA457" s="103">
        <f t="shared" si="132"/>
        <v>0</v>
      </c>
      <c r="AB457" s="103"/>
      <c r="AC457" s="103"/>
      <c r="AD457" s="103">
        <f t="shared" si="133"/>
        <v>0</v>
      </c>
      <c r="AE457" s="103"/>
      <c r="AF457" s="103"/>
      <c r="AG457" s="103">
        <f t="shared" si="134"/>
        <v>0</v>
      </c>
      <c r="AH457" s="103"/>
      <c r="AI457" s="103"/>
      <c r="AJ457" s="109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2">
        <f>(C458/B461*100)</f>
        <v>36.865950189890967</v>
      </c>
      <c r="C460" s="192"/>
      <c r="D460" s="192">
        <f>(E458/D461*100)</f>
        <v>6.5098330063343965E-2</v>
      </c>
      <c r="E460" s="192"/>
      <c r="F460" s="36"/>
      <c r="G460" s="192">
        <f>(H458/G461*100)</f>
        <v>55.876355403125608</v>
      </c>
      <c r="H460" s="192"/>
      <c r="I460" s="36"/>
      <c r="J460" s="192">
        <f>(K458/J461*100)</f>
        <v>99.934823680573956</v>
      </c>
      <c r="K460" s="192"/>
      <c r="L460" s="36"/>
      <c r="M460" s="192">
        <f>(N458/M461*100)</f>
        <v>3.8032444154058056</v>
      </c>
      <c r="N460" s="192"/>
      <c r="O460" s="36"/>
      <c r="P460" s="192">
        <f>(Q458/P461*100)</f>
        <v>6.1126238649765492</v>
      </c>
      <c r="Q460" s="192"/>
      <c r="R460" s="36"/>
      <c r="S460" s="192">
        <f>(T458/S461*100)</f>
        <v>2.6906298288517335E-6</v>
      </c>
      <c r="T460" s="192"/>
      <c r="U460" s="36"/>
      <c r="V460" s="192">
        <f>(W458/V461*100)</f>
        <v>2.5163653825705183</v>
      </c>
      <c r="W460" s="192"/>
      <c r="X460" s="36"/>
      <c r="Y460" s="192">
        <f>(Z458/Y461*100)</f>
        <v>0.52866101459510462</v>
      </c>
      <c r="Z460" s="192"/>
      <c r="AA460" s="36"/>
      <c r="AB460" s="192">
        <f>(AC458/AB461*100)</f>
        <v>100</v>
      </c>
      <c r="AC460" s="192"/>
      <c r="AD460" s="36"/>
      <c r="AE460" s="192">
        <f>(AF458/AE461*100)</f>
        <v>1.7759453784026435</v>
      </c>
      <c r="AF460" s="192"/>
      <c r="AG460" s="36"/>
      <c r="AH460" s="192">
        <f>(AI458/AH461*100)</f>
        <v>2.8337578630397822</v>
      </c>
      <c r="AI460" s="192"/>
      <c r="AJ460" s="36"/>
    </row>
    <row r="461" spans="1:36" hidden="1" x14ac:dyDescent="0.2">
      <c r="A461" s="5" t="s">
        <v>39</v>
      </c>
      <c r="B461" s="196">
        <f>(B458+C458)</f>
        <v>5045123433.5199995</v>
      </c>
      <c r="C461" s="195"/>
      <c r="D461" s="196">
        <f>(D458+E458)</f>
        <v>29961106.499999996</v>
      </c>
      <c r="E461" s="195"/>
      <c r="F461" s="37"/>
      <c r="G461" s="196">
        <f>(G458+H458)</f>
        <v>772331156.66999984</v>
      </c>
      <c r="H461" s="195"/>
      <c r="I461" s="37"/>
      <c r="J461" s="196">
        <f>(J458+K458)</f>
        <v>1249668924.5</v>
      </c>
      <c r="K461" s="195"/>
      <c r="L461" s="37"/>
      <c r="M461" s="196">
        <f>(M458+N458)</f>
        <v>48258171.170000009</v>
      </c>
      <c r="N461" s="195"/>
      <c r="O461" s="37"/>
      <c r="P461" s="196">
        <f>(P458+Q458)</f>
        <v>1196910638.1499996</v>
      </c>
      <c r="Q461" s="195"/>
      <c r="R461" s="37"/>
      <c r="S461" s="196">
        <f>(S458+T458)</f>
        <v>18211349.429999996</v>
      </c>
      <c r="T461" s="195"/>
      <c r="U461" s="37"/>
      <c r="V461" s="196">
        <f>(V458+W458)</f>
        <v>57091558.719999999</v>
      </c>
      <c r="W461" s="195"/>
      <c r="X461" s="37"/>
      <c r="Y461" s="196">
        <f>(Y458+Z458)</f>
        <v>1241340024.8599999</v>
      </c>
      <c r="Z461" s="195"/>
      <c r="AA461" s="37"/>
      <c r="AB461" s="196">
        <f>(AB458+AC458)</f>
        <v>87546895.430000007</v>
      </c>
      <c r="AC461" s="195"/>
      <c r="AD461" s="37"/>
      <c r="AE461" s="196">
        <f>(AE458+AF458)</f>
        <v>73580398.129999995</v>
      </c>
      <c r="AF461" s="195"/>
      <c r="AG461" s="37"/>
      <c r="AH461" s="196">
        <f>(AH458+AI458)</f>
        <v>270223209.95999998</v>
      </c>
      <c r="AI461" s="195"/>
      <c r="AJ461" s="37"/>
    </row>
    <row r="462" spans="1:36" hidden="1" x14ac:dyDescent="0.2">
      <c r="A462" s="5" t="s">
        <v>40</v>
      </c>
      <c r="B462" s="192">
        <f>SUM(D462:AI462)</f>
        <v>100</v>
      </c>
      <c r="C462" s="195"/>
      <c r="D462" s="192">
        <f>(D461/B461*100)</f>
        <v>0.59386270514091333</v>
      </c>
      <c r="E462" s="192"/>
      <c r="F462" s="36"/>
      <c r="G462" s="192">
        <f>(G461/B461*100)</f>
        <v>15.308468996786107</v>
      </c>
      <c r="H462" s="192"/>
      <c r="I462" s="36"/>
      <c r="J462" s="192">
        <f>(J461/B461*100)</f>
        <v>24.769838458206003</v>
      </c>
      <c r="K462" s="192"/>
      <c r="L462" s="36"/>
      <c r="M462" s="192">
        <f>(M461/B461*100)</f>
        <v>0.9565310305268413</v>
      </c>
      <c r="N462" s="192"/>
      <c r="O462" s="36"/>
      <c r="P462" s="192">
        <f>(P461/B461*100)</f>
        <v>23.724110101998257</v>
      </c>
      <c r="Q462" s="192"/>
      <c r="R462" s="36"/>
      <c r="S462" s="192">
        <f>(S461/B461*100)</f>
        <v>0.36096935327693014</v>
      </c>
      <c r="T462" s="192"/>
      <c r="U462" s="36"/>
      <c r="V462" s="192">
        <f>(V461/B461*100)</f>
        <v>1.1316186704309636</v>
      </c>
      <c r="W462" s="192"/>
      <c r="X462" s="36"/>
      <c r="Y462" s="192">
        <f>(Y461/B461*100)</f>
        <v>24.604750334005463</v>
      </c>
      <c r="Z462" s="192"/>
      <c r="AA462" s="36"/>
      <c r="AB462" s="192">
        <f>(AB461/B461*100)</f>
        <v>1.7352775721667177</v>
      </c>
      <c r="AC462" s="192"/>
      <c r="AD462" s="36"/>
      <c r="AE462" s="192">
        <f>(AE461/B461*100)</f>
        <v>1.4584459448728038</v>
      </c>
      <c r="AF462" s="192"/>
      <c r="AG462" s="36"/>
      <c r="AH462" s="192">
        <f>(AH461/B461*100)</f>
        <v>5.3561268325889966</v>
      </c>
      <c r="AI462" s="192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7" t="s">
        <v>42</v>
      </c>
      <c r="B470" s="197"/>
      <c r="C470" s="197"/>
      <c r="D470" s="197"/>
      <c r="E470" s="197"/>
      <c r="F470" s="197"/>
      <c r="G470" s="197"/>
      <c r="H470" s="197"/>
      <c r="I470" s="197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197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  <c r="AG470" s="197"/>
      <c r="AH470" s="197"/>
      <c r="AI470" s="197"/>
    </row>
    <row r="471" spans="1:36" hidden="1" x14ac:dyDescent="0.2">
      <c r="A471" s="193" t="s">
        <v>56</v>
      </c>
      <c r="B471" s="193"/>
      <c r="C471" s="193"/>
      <c r="D471" s="193"/>
      <c r="E471" s="193"/>
      <c r="F471" s="193"/>
      <c r="G471" s="193"/>
      <c r="H471" s="193"/>
      <c r="I471" s="193"/>
      <c r="J471" s="193"/>
      <c r="K471" s="193"/>
      <c r="L471" s="193"/>
      <c r="M471" s="193"/>
      <c r="N471" s="193"/>
      <c r="O471" s="193"/>
      <c r="P471" s="193"/>
      <c r="Q471" s="19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/>
      <c r="AE471" s="193"/>
      <c r="AF471" s="193"/>
      <c r="AG471" s="193"/>
      <c r="AH471" s="193"/>
      <c r="AI471" s="193"/>
    </row>
    <row r="472" spans="1:36" hidden="1" x14ac:dyDescent="0.2">
      <c r="A472" s="200" t="s">
        <v>155</v>
      </c>
      <c r="B472" s="199"/>
      <c r="C472" s="199"/>
      <c r="D472" s="199"/>
      <c r="E472" s="199"/>
      <c r="F472" s="199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  <c r="T472" s="199"/>
      <c r="U472" s="199"/>
      <c r="V472" s="199"/>
      <c r="W472" s="199"/>
      <c r="X472" s="199"/>
      <c r="Y472" s="199"/>
      <c r="Z472" s="199"/>
      <c r="AA472" s="199"/>
      <c r="AB472" s="199"/>
      <c r="AC472" s="199"/>
      <c r="AD472" s="199"/>
      <c r="AE472" s="199"/>
      <c r="AF472" s="199"/>
      <c r="AG472" s="199"/>
      <c r="AH472" s="199"/>
      <c r="AI472" s="199"/>
    </row>
    <row r="473" spans="1:36" hidden="1" x14ac:dyDescent="0.2">
      <c r="A473" s="193" t="s">
        <v>114</v>
      </c>
      <c r="B473" s="193"/>
      <c r="C473" s="193"/>
      <c r="D473" s="193"/>
      <c r="E473" s="193"/>
      <c r="F473" s="193"/>
      <c r="G473" s="193"/>
      <c r="H473" s="193"/>
      <c r="I473" s="193"/>
      <c r="J473" s="193"/>
      <c r="K473" s="193"/>
      <c r="L473" s="193"/>
      <c r="M473" s="193"/>
      <c r="N473" s="193"/>
      <c r="O473" s="193"/>
      <c r="P473" s="193"/>
      <c r="Q473" s="193"/>
      <c r="R473" s="193"/>
      <c r="S473" s="193"/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3"/>
      <c r="AE473" s="193"/>
      <c r="AF473" s="193"/>
      <c r="AG473" s="193"/>
      <c r="AH473" s="193"/>
      <c r="AI473" s="193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91" t="s">
        <v>33</v>
      </c>
      <c r="B476" s="194" t="s">
        <v>0</v>
      </c>
      <c r="C476" s="194"/>
      <c r="D476" s="194" t="s">
        <v>12</v>
      </c>
      <c r="E476" s="194"/>
      <c r="F476" s="159"/>
      <c r="G476" s="194" t="s">
        <v>13</v>
      </c>
      <c r="H476" s="194"/>
      <c r="I476" s="159"/>
      <c r="J476" s="194" t="s">
        <v>14</v>
      </c>
      <c r="K476" s="194"/>
      <c r="L476" s="159"/>
      <c r="M476" s="194" t="s">
        <v>15</v>
      </c>
      <c r="N476" s="194"/>
      <c r="O476" s="159"/>
      <c r="P476" s="194" t="s">
        <v>27</v>
      </c>
      <c r="Q476" s="194"/>
      <c r="R476" s="159"/>
      <c r="S476" s="194" t="s">
        <v>35</v>
      </c>
      <c r="T476" s="194"/>
      <c r="U476" s="159"/>
      <c r="V476" s="194" t="s">
        <v>16</v>
      </c>
      <c r="W476" s="194"/>
      <c r="X476" s="159"/>
      <c r="Y476" s="194" t="s">
        <v>68</v>
      </c>
      <c r="Z476" s="194"/>
      <c r="AA476" s="159"/>
      <c r="AB476" s="194" t="s">
        <v>34</v>
      </c>
      <c r="AC476" s="194"/>
      <c r="AD476" s="159"/>
      <c r="AE476" s="194" t="s">
        <v>17</v>
      </c>
      <c r="AF476" s="194"/>
      <c r="AG476" s="159"/>
      <c r="AH476" s="194" t="s">
        <v>18</v>
      </c>
      <c r="AI476" s="194"/>
      <c r="AJ476" s="74"/>
    </row>
    <row r="477" spans="1:36" ht="25.5" hidden="1" thickTop="1" thickBot="1" x14ac:dyDescent="0.25">
      <c r="A477" s="198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36">(D478+G478+J478+M478+P478+S478+V478+Y478+AB478+AE478+AH478)</f>
        <v>681475934.03999996</v>
      </c>
      <c r="C478" s="104">
        <f t="shared" ref="C478:C514" si="137">(E478+H478+K478+N478+Q478+T478+W478+Z478+AC478+AF478+AI478)</f>
        <v>404019966.17000002</v>
      </c>
      <c r="D478" s="103">
        <v>4523502.0599999996</v>
      </c>
      <c r="E478" s="103">
        <v>5440.5</v>
      </c>
      <c r="F478" s="103">
        <f>+D478+E478</f>
        <v>4528942.5599999996</v>
      </c>
      <c r="G478" s="103">
        <v>92533741.230000004</v>
      </c>
      <c r="H478" s="103">
        <v>127577894.53</v>
      </c>
      <c r="I478" s="103">
        <f>+G478+H478</f>
        <v>220111635.75999999</v>
      </c>
      <c r="J478" s="103">
        <v>1099.17</v>
      </c>
      <c r="K478" s="103">
        <v>235731005.69</v>
      </c>
      <c r="L478" s="103">
        <f>+J478+K478</f>
        <v>235732104.85999998</v>
      </c>
      <c r="M478" s="103">
        <v>29922313.25</v>
      </c>
      <c r="N478" s="103"/>
      <c r="O478" s="103">
        <f>+M478+N478</f>
        <v>29922313.25</v>
      </c>
      <c r="P478" s="103">
        <v>297130316.60000002</v>
      </c>
      <c r="Q478" s="103">
        <v>24066199.170000002</v>
      </c>
      <c r="R478" s="103">
        <f>+P478+Q478</f>
        <v>321196515.77000004</v>
      </c>
      <c r="S478" s="103">
        <v>2407504.21</v>
      </c>
      <c r="T478" s="103"/>
      <c r="U478" s="103">
        <f>+S478+T478</f>
        <v>2407504.21</v>
      </c>
      <c r="V478" s="103">
        <v>35107741.82</v>
      </c>
      <c r="W478" s="103"/>
      <c r="X478" s="103">
        <f>+V478+W478</f>
        <v>35107741.82</v>
      </c>
      <c r="Y478" s="103">
        <v>170457158.44999999</v>
      </c>
      <c r="Z478" s="103">
        <v>824567.19</v>
      </c>
      <c r="AA478" s="103">
        <f>+Y478+Z478</f>
        <v>171281725.63999999</v>
      </c>
      <c r="AB478" s="103"/>
      <c r="AC478" s="103"/>
      <c r="AD478" s="103">
        <f>+AB478+AC478</f>
        <v>0</v>
      </c>
      <c r="AE478" s="103">
        <v>12591496.380000001</v>
      </c>
      <c r="AF478" s="103">
        <v>13320620.449999999</v>
      </c>
      <c r="AG478" s="103">
        <f>+AE478+AF478</f>
        <v>25912116.829999998</v>
      </c>
      <c r="AH478" s="103">
        <v>36801060.869999997</v>
      </c>
      <c r="AI478" s="103">
        <v>2494238.64</v>
      </c>
      <c r="AJ478" s="109">
        <f t="shared" ref="AJ478:AJ515" si="138">AH478+AI478</f>
        <v>39295299.509999998</v>
      </c>
    </row>
    <row r="479" spans="1:36" ht="15.95" hidden="1" customHeight="1" thickTop="1" thickBot="1" x14ac:dyDescent="0.25">
      <c r="A479" s="52" t="s">
        <v>163</v>
      </c>
      <c r="B479" s="104">
        <f t="shared" si="136"/>
        <v>566798252.28000009</v>
      </c>
      <c r="C479" s="104">
        <f t="shared" si="137"/>
        <v>127513186.42</v>
      </c>
      <c r="D479" s="103">
        <v>3919134.06</v>
      </c>
      <c r="E479" s="103">
        <v>35612.25</v>
      </c>
      <c r="F479" s="103">
        <f t="shared" ref="F479:F515" si="139">+D479+E479</f>
        <v>3954746.31</v>
      </c>
      <c r="G479" s="103">
        <v>69039430.090000004</v>
      </c>
      <c r="H479" s="103">
        <v>61826452.390000001</v>
      </c>
      <c r="I479" s="103">
        <f t="shared" ref="I479:I515" si="140">+G479+H479</f>
        <v>130865882.48</v>
      </c>
      <c r="J479" s="103"/>
      <c r="K479" s="103">
        <v>59811982.340000004</v>
      </c>
      <c r="L479" s="103">
        <f t="shared" ref="L479:L515" si="141">+J479+K479</f>
        <v>59811982.340000004</v>
      </c>
      <c r="M479" s="103">
        <v>3290613.31</v>
      </c>
      <c r="N479" s="103">
        <v>981434.88</v>
      </c>
      <c r="O479" s="103">
        <f t="shared" ref="O479:O515" si="142">+M479+N479</f>
        <v>4272048.1900000004</v>
      </c>
      <c r="P479" s="103">
        <v>179964552.63</v>
      </c>
      <c r="Q479" s="103">
        <v>4068722.81</v>
      </c>
      <c r="R479" s="103">
        <f t="shared" ref="R479:R515" si="143">+P479+Q479</f>
        <v>184033275.44</v>
      </c>
      <c r="S479" s="103">
        <v>3015051.53</v>
      </c>
      <c r="T479" s="103"/>
      <c r="U479" s="103">
        <f t="shared" ref="U479:U515" si="144">+S479+T479</f>
        <v>3015051.53</v>
      </c>
      <c r="V479" s="103">
        <v>5732453.9800000004</v>
      </c>
      <c r="W479" s="103">
        <v>63418.78</v>
      </c>
      <c r="X479" s="103">
        <f t="shared" ref="X479:X515" si="145">+V479+W479</f>
        <v>5795872.7600000007</v>
      </c>
      <c r="Y479" s="103">
        <v>260367488.61000001</v>
      </c>
      <c r="Z479" s="103">
        <v>358346.84</v>
      </c>
      <c r="AA479" s="103">
        <f t="shared" ref="AA479:AA515" si="146">+Y479+Z479</f>
        <v>260725835.45000002</v>
      </c>
      <c r="AB479" s="103"/>
      <c r="AC479" s="103"/>
      <c r="AD479" s="103">
        <f t="shared" ref="AD479:AD515" si="147">+AB479+AC479</f>
        <v>0</v>
      </c>
      <c r="AE479" s="103">
        <v>7674853.3099999996</v>
      </c>
      <c r="AF479" s="103"/>
      <c r="AG479" s="103">
        <f t="shared" ref="AG479:AG515" si="148">+AE479+AF479</f>
        <v>7674853.3099999996</v>
      </c>
      <c r="AH479" s="103">
        <v>33794674.759999998</v>
      </c>
      <c r="AI479" s="103">
        <v>367216.13</v>
      </c>
      <c r="AJ479" s="109">
        <f t="shared" si="138"/>
        <v>34161890.890000001</v>
      </c>
    </row>
    <row r="480" spans="1:36" ht="15.95" hidden="1" customHeight="1" thickTop="1" thickBot="1" x14ac:dyDescent="0.25">
      <c r="A480" s="52" t="s">
        <v>100</v>
      </c>
      <c r="B480" s="104">
        <f t="shared" si="136"/>
        <v>482809890.30000001</v>
      </c>
      <c r="C480" s="104">
        <f t="shared" si="137"/>
        <v>137603647.29999998</v>
      </c>
      <c r="D480" s="103">
        <v>2242276.11</v>
      </c>
      <c r="E480" s="103"/>
      <c r="F480" s="103">
        <f t="shared" si="139"/>
        <v>2242276.11</v>
      </c>
      <c r="G480" s="103">
        <v>70076163.920000002</v>
      </c>
      <c r="H480" s="103">
        <v>72541988.549999997</v>
      </c>
      <c r="I480" s="103">
        <f t="shared" si="140"/>
        <v>142618152.47</v>
      </c>
      <c r="J480" s="103"/>
      <c r="K480" s="103">
        <v>30340191.530000001</v>
      </c>
      <c r="L480" s="103">
        <f t="shared" si="141"/>
        <v>30340191.530000001</v>
      </c>
      <c r="M480" s="103">
        <v>13122303.779999999</v>
      </c>
      <c r="N480" s="103">
        <v>479027.61</v>
      </c>
      <c r="O480" s="103">
        <f t="shared" si="142"/>
        <v>13601331.389999999</v>
      </c>
      <c r="P480" s="103">
        <v>138225735.94</v>
      </c>
      <c r="Q480" s="103">
        <v>16326775.800000001</v>
      </c>
      <c r="R480" s="103">
        <f t="shared" si="143"/>
        <v>154552511.74000001</v>
      </c>
      <c r="S480" s="103">
        <v>2101513.4900000002</v>
      </c>
      <c r="T480" s="103"/>
      <c r="U480" s="103">
        <f t="shared" si="144"/>
        <v>2101513.4900000002</v>
      </c>
      <c r="V480" s="103">
        <v>5776895.6500000004</v>
      </c>
      <c r="W480" s="103"/>
      <c r="X480" s="103">
        <f t="shared" si="145"/>
        <v>5776895.6500000004</v>
      </c>
      <c r="Y480" s="103">
        <v>188501340.22999999</v>
      </c>
      <c r="Z480" s="103">
        <v>2157321.33</v>
      </c>
      <c r="AA480" s="103">
        <f t="shared" si="146"/>
        <v>190658661.56</v>
      </c>
      <c r="AB480" s="103"/>
      <c r="AC480" s="103"/>
      <c r="AD480" s="103">
        <f t="shared" si="147"/>
        <v>0</v>
      </c>
      <c r="AE480" s="103">
        <v>4345846.95</v>
      </c>
      <c r="AF480" s="103">
        <v>1279704.6599999999</v>
      </c>
      <c r="AG480" s="103">
        <f t="shared" si="148"/>
        <v>5625551.6100000003</v>
      </c>
      <c r="AH480" s="103">
        <v>58417814.229999997</v>
      </c>
      <c r="AI480" s="103">
        <v>14478637.82</v>
      </c>
      <c r="AJ480" s="109">
        <f t="shared" si="138"/>
        <v>72896452.049999997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316815331.83000004</v>
      </c>
      <c r="C481" s="104">
        <f t="shared" si="137"/>
        <v>15978057.430000002</v>
      </c>
      <c r="D481" s="103">
        <v>752031.64</v>
      </c>
      <c r="E481" s="103">
        <v>14087.94</v>
      </c>
      <c r="F481" s="103">
        <f t="shared" si="139"/>
        <v>766119.58</v>
      </c>
      <c r="G481" s="103">
        <v>13142492.539999999</v>
      </c>
      <c r="H481" s="103">
        <v>112169.42</v>
      </c>
      <c r="I481" s="103">
        <f t="shared" si="140"/>
        <v>13254661.959999999</v>
      </c>
      <c r="J481" s="103">
        <v>31429.05</v>
      </c>
      <c r="K481" s="103">
        <v>8750852.7300000004</v>
      </c>
      <c r="L481" s="103">
        <f t="shared" si="141"/>
        <v>8782281.7800000012</v>
      </c>
      <c r="M481" s="103">
        <v>1711138.9</v>
      </c>
      <c r="N481" s="103">
        <v>240308</v>
      </c>
      <c r="O481" s="103">
        <f t="shared" si="142"/>
        <v>1951446.9</v>
      </c>
      <c r="P481" s="103">
        <v>112106881.15000001</v>
      </c>
      <c r="Q481" s="103">
        <v>5574713.8700000001</v>
      </c>
      <c r="R481" s="103">
        <f t="shared" si="143"/>
        <v>117681595.02000001</v>
      </c>
      <c r="S481" s="103">
        <v>5411358.2300000004</v>
      </c>
      <c r="T481" s="103"/>
      <c r="U481" s="103">
        <f t="shared" si="144"/>
        <v>5411358.2300000004</v>
      </c>
      <c r="V481" s="103">
        <v>9041574.2699999996</v>
      </c>
      <c r="W481" s="103">
        <v>73.25</v>
      </c>
      <c r="X481" s="103">
        <f t="shared" si="145"/>
        <v>9041647.5199999996</v>
      </c>
      <c r="Y481" s="103">
        <v>125980642.06</v>
      </c>
      <c r="Z481" s="103">
        <v>1234771.19</v>
      </c>
      <c r="AA481" s="103">
        <f t="shared" si="146"/>
        <v>127215413.25</v>
      </c>
      <c r="AB481" s="103"/>
      <c r="AC481" s="103"/>
      <c r="AD481" s="103">
        <f t="shared" si="147"/>
        <v>0</v>
      </c>
      <c r="AE481" s="103">
        <v>10826502.15</v>
      </c>
      <c r="AF481" s="103">
        <v>51079.98</v>
      </c>
      <c r="AG481" s="103">
        <f t="shared" si="148"/>
        <v>10877582.130000001</v>
      </c>
      <c r="AH481" s="103">
        <v>37811281.840000004</v>
      </c>
      <c r="AI481" s="103">
        <v>1.05</v>
      </c>
      <c r="AJ481" s="109">
        <f t="shared" si="138"/>
        <v>37811282.890000001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429523862.67000002</v>
      </c>
      <c r="C482" s="104">
        <f t="shared" si="137"/>
        <v>124305139.70999999</v>
      </c>
      <c r="D482" s="103">
        <v>247004.55</v>
      </c>
      <c r="E482" s="103"/>
      <c r="F482" s="103">
        <f t="shared" si="139"/>
        <v>247004.55</v>
      </c>
      <c r="G482" s="103">
        <v>14718960.380000001</v>
      </c>
      <c r="H482" s="103"/>
      <c r="I482" s="103">
        <f t="shared" si="140"/>
        <v>14718960.380000001</v>
      </c>
      <c r="J482" s="103"/>
      <c r="K482" s="103">
        <v>109392835.11</v>
      </c>
      <c r="L482" s="103">
        <f t="shared" si="141"/>
        <v>109392835.11</v>
      </c>
      <c r="M482" s="103">
        <v>1668738.79</v>
      </c>
      <c r="N482" s="103">
        <v>120609.19</v>
      </c>
      <c r="O482" s="103">
        <f t="shared" si="142"/>
        <v>1789347.98</v>
      </c>
      <c r="P482" s="103">
        <v>238568453.52000001</v>
      </c>
      <c r="Q482" s="103">
        <v>10516728.640000001</v>
      </c>
      <c r="R482" s="103">
        <f t="shared" si="143"/>
        <v>249085182.16000003</v>
      </c>
      <c r="S482" s="103">
        <v>2887601.08</v>
      </c>
      <c r="T482" s="103"/>
      <c r="U482" s="103">
        <f t="shared" si="144"/>
        <v>2887601.08</v>
      </c>
      <c r="V482" s="103">
        <v>6398849.8399999999</v>
      </c>
      <c r="W482" s="103">
        <v>2069700.21</v>
      </c>
      <c r="X482" s="103">
        <f t="shared" si="145"/>
        <v>8468550.0500000007</v>
      </c>
      <c r="Y482" s="103">
        <v>131888800.20999999</v>
      </c>
      <c r="Z482" s="103">
        <v>527659.31000000006</v>
      </c>
      <c r="AA482" s="103">
        <f t="shared" si="146"/>
        <v>132416459.52</v>
      </c>
      <c r="AB482" s="103"/>
      <c r="AC482" s="103"/>
      <c r="AD482" s="103">
        <f t="shared" si="147"/>
        <v>0</v>
      </c>
      <c r="AE482" s="103">
        <v>6623761.6100000003</v>
      </c>
      <c r="AF482" s="103">
        <v>1337910.44</v>
      </c>
      <c r="AG482" s="103">
        <f t="shared" si="148"/>
        <v>7961672.0500000007</v>
      </c>
      <c r="AH482" s="103">
        <v>26521692.690000001</v>
      </c>
      <c r="AI482" s="103">
        <v>339696.81</v>
      </c>
      <c r="AJ482" s="109">
        <f t="shared" si="138"/>
        <v>26861389.5</v>
      </c>
    </row>
    <row r="483" spans="1:36" ht="15.95" hidden="1" customHeight="1" thickTop="1" thickBot="1" x14ac:dyDescent="0.25">
      <c r="A483" s="52" t="s">
        <v>89</v>
      </c>
      <c r="B483" s="104">
        <f t="shared" si="136"/>
        <v>0</v>
      </c>
      <c r="C483" s="104">
        <f t="shared" si="137"/>
        <v>0</v>
      </c>
      <c r="D483" s="103"/>
      <c r="E483" s="103"/>
      <c r="F483" s="103">
        <f t="shared" si="139"/>
        <v>0</v>
      </c>
      <c r="G483" s="103"/>
      <c r="H483" s="103"/>
      <c r="I483" s="103">
        <f t="shared" si="140"/>
        <v>0</v>
      </c>
      <c r="J483" s="103"/>
      <c r="K483" s="103"/>
      <c r="L483" s="103">
        <f t="shared" si="141"/>
        <v>0</v>
      </c>
      <c r="M483" s="103"/>
      <c r="N483" s="103"/>
      <c r="O483" s="103">
        <f t="shared" si="142"/>
        <v>0</v>
      </c>
      <c r="P483" s="103"/>
      <c r="Q483" s="103"/>
      <c r="R483" s="103">
        <f t="shared" si="143"/>
        <v>0</v>
      </c>
      <c r="S483" s="103"/>
      <c r="T483" s="103"/>
      <c r="U483" s="103">
        <f t="shared" si="144"/>
        <v>0</v>
      </c>
      <c r="V483" s="103"/>
      <c r="W483" s="103"/>
      <c r="X483" s="103">
        <f t="shared" si="145"/>
        <v>0</v>
      </c>
      <c r="Y483" s="103"/>
      <c r="Z483" s="103"/>
      <c r="AA483" s="103">
        <f t="shared" si="146"/>
        <v>0</v>
      </c>
      <c r="AB483" s="103"/>
      <c r="AC483" s="103"/>
      <c r="AD483" s="103">
        <f t="shared" si="147"/>
        <v>0</v>
      </c>
      <c r="AE483" s="103"/>
      <c r="AF483" s="103"/>
      <c r="AG483" s="103">
        <f t="shared" si="148"/>
        <v>0</v>
      </c>
      <c r="AH483" s="103"/>
      <c r="AI483" s="103"/>
      <c r="AJ483" s="109">
        <f t="shared" si="138"/>
        <v>0</v>
      </c>
    </row>
    <row r="484" spans="1:36" ht="15.95" hidden="1" customHeight="1" thickTop="1" thickBot="1" x14ac:dyDescent="0.25">
      <c r="A484" s="52" t="s">
        <v>94</v>
      </c>
      <c r="B484" s="104">
        <f t="shared" si="136"/>
        <v>88277939.299999997</v>
      </c>
      <c r="C484" s="104">
        <f t="shared" si="137"/>
        <v>51705.11</v>
      </c>
      <c r="D484" s="103"/>
      <c r="E484" s="103"/>
      <c r="F484" s="103">
        <f t="shared" si="139"/>
        <v>0</v>
      </c>
      <c r="G484" s="103">
        <v>168183.96</v>
      </c>
      <c r="H484" s="103"/>
      <c r="I484" s="103">
        <f t="shared" si="140"/>
        <v>168183.96</v>
      </c>
      <c r="J484" s="103"/>
      <c r="K484" s="103"/>
      <c r="L484" s="103">
        <f t="shared" si="141"/>
        <v>0</v>
      </c>
      <c r="M484" s="103">
        <v>23453.03</v>
      </c>
      <c r="N484" s="103"/>
      <c r="O484" s="103">
        <f t="shared" si="142"/>
        <v>23453.03</v>
      </c>
      <c r="P484" s="103">
        <v>6844406.8799999999</v>
      </c>
      <c r="Q484" s="103">
        <v>3467.75</v>
      </c>
      <c r="R484" s="103">
        <f t="shared" si="143"/>
        <v>6847874.6299999999</v>
      </c>
      <c r="S484" s="103">
        <v>412080.08</v>
      </c>
      <c r="T484" s="103"/>
      <c r="U484" s="103">
        <f t="shared" si="144"/>
        <v>412080.08</v>
      </c>
      <c r="V484" s="103">
        <v>325014.46999999997</v>
      </c>
      <c r="W484" s="103"/>
      <c r="X484" s="103">
        <f t="shared" si="145"/>
        <v>325014.46999999997</v>
      </c>
      <c r="Y484" s="103">
        <v>73107435.439999998</v>
      </c>
      <c r="Z484" s="103">
        <v>43534.080000000002</v>
      </c>
      <c r="AA484" s="103">
        <f t="shared" si="146"/>
        <v>73150969.519999996</v>
      </c>
      <c r="AB484" s="103"/>
      <c r="AC484" s="103"/>
      <c r="AD484" s="103">
        <f t="shared" si="147"/>
        <v>0</v>
      </c>
      <c r="AE484" s="103">
        <v>5441605.2400000002</v>
      </c>
      <c r="AF484" s="103"/>
      <c r="AG484" s="103">
        <f t="shared" si="148"/>
        <v>5441605.2400000002</v>
      </c>
      <c r="AH484" s="103">
        <v>1955760.2</v>
      </c>
      <c r="AI484" s="103">
        <v>4703.28</v>
      </c>
      <c r="AJ484" s="109">
        <f t="shared" si="138"/>
        <v>1960463.48</v>
      </c>
    </row>
    <row r="485" spans="1:36" ht="15.95" hidden="1" customHeight="1" thickTop="1" thickBot="1" x14ac:dyDescent="0.25">
      <c r="A485" s="52" t="s">
        <v>90</v>
      </c>
      <c r="B485" s="104">
        <f t="shared" si="136"/>
        <v>36193535.170000002</v>
      </c>
      <c r="C485" s="104">
        <f t="shared" si="137"/>
        <v>86754811.319999993</v>
      </c>
      <c r="D485" s="103"/>
      <c r="E485" s="103"/>
      <c r="F485" s="103">
        <f t="shared" si="139"/>
        <v>0</v>
      </c>
      <c r="G485" s="103">
        <v>20498703.719999999</v>
      </c>
      <c r="H485" s="103">
        <v>86754811.319999993</v>
      </c>
      <c r="I485" s="103">
        <f t="shared" si="140"/>
        <v>107253515.03999999</v>
      </c>
      <c r="J485" s="103"/>
      <c r="K485" s="103"/>
      <c r="L485" s="103">
        <f t="shared" si="141"/>
        <v>0</v>
      </c>
      <c r="M485" s="103">
        <v>852735.17</v>
      </c>
      <c r="N485" s="103"/>
      <c r="O485" s="103">
        <f t="shared" si="142"/>
        <v>852735.17</v>
      </c>
      <c r="P485" s="103">
        <v>10416761.59</v>
      </c>
      <c r="Q485" s="103"/>
      <c r="R485" s="103">
        <f t="shared" si="143"/>
        <v>10416761.59</v>
      </c>
      <c r="S485" s="103"/>
      <c r="T485" s="103"/>
      <c r="U485" s="103">
        <f t="shared" si="144"/>
        <v>0</v>
      </c>
      <c r="V485" s="103"/>
      <c r="W485" s="103"/>
      <c r="X485" s="103">
        <f t="shared" si="145"/>
        <v>0</v>
      </c>
      <c r="Y485" s="103"/>
      <c r="Z485" s="103"/>
      <c r="AA485" s="103">
        <f t="shared" si="146"/>
        <v>0</v>
      </c>
      <c r="AB485" s="103"/>
      <c r="AC485" s="103"/>
      <c r="AD485" s="103">
        <f t="shared" si="147"/>
        <v>0</v>
      </c>
      <c r="AE485" s="103"/>
      <c r="AF485" s="103"/>
      <c r="AG485" s="103">
        <f t="shared" si="148"/>
        <v>0</v>
      </c>
      <c r="AH485" s="103">
        <v>4425334.6900000004</v>
      </c>
      <c r="AI485" s="105"/>
      <c r="AJ485" s="109">
        <f t="shared" si="138"/>
        <v>4425334.6900000004</v>
      </c>
    </row>
    <row r="486" spans="1:36" ht="15.95" hidden="1" customHeight="1" thickTop="1" thickBot="1" x14ac:dyDescent="0.25">
      <c r="A486" s="52" t="s">
        <v>78</v>
      </c>
      <c r="B486" s="104">
        <f t="shared" si="136"/>
        <v>77757557.370000005</v>
      </c>
      <c r="C486" s="104">
        <f t="shared" si="137"/>
        <v>22630.23</v>
      </c>
      <c r="D486" s="103"/>
      <c r="E486" s="103"/>
      <c r="F486" s="103">
        <f t="shared" si="139"/>
        <v>0</v>
      </c>
      <c r="G486" s="103">
        <v>29452.61</v>
      </c>
      <c r="H486" s="103"/>
      <c r="I486" s="103">
        <f t="shared" si="140"/>
        <v>29452.61</v>
      </c>
      <c r="J486" s="103"/>
      <c r="K486" s="103"/>
      <c r="L486" s="103">
        <f t="shared" si="141"/>
        <v>0</v>
      </c>
      <c r="M486" s="103"/>
      <c r="N486" s="103"/>
      <c r="O486" s="103">
        <f t="shared" si="142"/>
        <v>0</v>
      </c>
      <c r="P486" s="103">
        <v>200701.51</v>
      </c>
      <c r="Q486" s="103"/>
      <c r="R486" s="103">
        <f t="shared" si="143"/>
        <v>200701.51</v>
      </c>
      <c r="S486" s="103">
        <v>52787.17</v>
      </c>
      <c r="T486" s="103"/>
      <c r="U486" s="103">
        <f t="shared" si="144"/>
        <v>52787.17</v>
      </c>
      <c r="V486" s="103">
        <v>1990171.11</v>
      </c>
      <c r="W486" s="103"/>
      <c r="X486" s="103">
        <f t="shared" si="145"/>
        <v>1990171.11</v>
      </c>
      <c r="Y486" s="103">
        <v>73805607.189999998</v>
      </c>
      <c r="Z486" s="103">
        <v>22630.23</v>
      </c>
      <c r="AA486" s="103">
        <f t="shared" si="146"/>
        <v>73828237.420000002</v>
      </c>
      <c r="AB486" s="103"/>
      <c r="AC486" s="103"/>
      <c r="AD486" s="103">
        <f t="shared" si="147"/>
        <v>0</v>
      </c>
      <c r="AE486" s="103">
        <v>1539731.01</v>
      </c>
      <c r="AF486" s="103"/>
      <c r="AG486" s="103">
        <f t="shared" si="148"/>
        <v>1539731.01</v>
      </c>
      <c r="AH486" s="103">
        <v>139106.76999999999</v>
      </c>
      <c r="AI486" s="103"/>
      <c r="AJ486" s="109">
        <f t="shared" si="138"/>
        <v>139106.76999999999</v>
      </c>
    </row>
    <row r="487" spans="1:36" ht="15.95" hidden="1" customHeight="1" thickTop="1" thickBot="1" x14ac:dyDescent="0.25">
      <c r="A487" s="52" t="s">
        <v>96</v>
      </c>
      <c r="B487" s="104">
        <f t="shared" si="136"/>
        <v>6684892.7199999997</v>
      </c>
      <c r="C487" s="104">
        <f t="shared" si="137"/>
        <v>161766540.11000001</v>
      </c>
      <c r="D487" s="103">
        <v>5255752.5</v>
      </c>
      <c r="E487" s="103"/>
      <c r="F487" s="103">
        <f t="shared" si="139"/>
        <v>5255752.5</v>
      </c>
      <c r="G487" s="103">
        <v>1429140.22</v>
      </c>
      <c r="H487" s="103">
        <v>152713.26999999999</v>
      </c>
      <c r="I487" s="103">
        <f t="shared" si="140"/>
        <v>1581853.49</v>
      </c>
      <c r="J487" s="103"/>
      <c r="K487" s="103">
        <v>161613826.84</v>
      </c>
      <c r="L487" s="103">
        <f t="shared" si="141"/>
        <v>161613826.84</v>
      </c>
      <c r="M487" s="103"/>
      <c r="N487" s="103"/>
      <c r="O487" s="103">
        <f t="shared" si="142"/>
        <v>0</v>
      </c>
      <c r="P487" s="103"/>
      <c r="Q487" s="103"/>
      <c r="R487" s="103">
        <f t="shared" si="143"/>
        <v>0</v>
      </c>
      <c r="S487" s="103"/>
      <c r="T487" s="103"/>
      <c r="U487" s="103">
        <f t="shared" si="144"/>
        <v>0</v>
      </c>
      <c r="V487" s="103"/>
      <c r="W487" s="103"/>
      <c r="X487" s="103">
        <f t="shared" si="145"/>
        <v>0</v>
      </c>
      <c r="Y487" s="103"/>
      <c r="Z487" s="103"/>
      <c r="AA487" s="103">
        <f t="shared" si="146"/>
        <v>0</v>
      </c>
      <c r="AB487" s="103"/>
      <c r="AC487" s="103"/>
      <c r="AD487" s="103">
        <f t="shared" si="147"/>
        <v>0</v>
      </c>
      <c r="AE487" s="103"/>
      <c r="AF487" s="103"/>
      <c r="AG487" s="103">
        <f t="shared" si="148"/>
        <v>0</v>
      </c>
      <c r="AH487" s="103"/>
      <c r="AI487" s="103"/>
      <c r="AJ487" s="109">
        <f t="shared" si="138"/>
        <v>0</v>
      </c>
    </row>
    <row r="488" spans="1:36" ht="15.95" hidden="1" customHeight="1" thickTop="1" thickBot="1" x14ac:dyDescent="0.25">
      <c r="A488" s="52" t="s">
        <v>99</v>
      </c>
      <c r="B488" s="104">
        <f t="shared" si="136"/>
        <v>11026205.859999999</v>
      </c>
      <c r="C488" s="104">
        <f t="shared" si="137"/>
        <v>0</v>
      </c>
      <c r="D488" s="103">
        <v>29209.48</v>
      </c>
      <c r="E488" s="103"/>
      <c r="F488" s="103">
        <f t="shared" si="139"/>
        <v>29209.48</v>
      </c>
      <c r="G488" s="103">
        <v>81774.27</v>
      </c>
      <c r="H488" s="103"/>
      <c r="I488" s="103">
        <f t="shared" si="140"/>
        <v>81774.27</v>
      </c>
      <c r="J488" s="103"/>
      <c r="K488" s="103"/>
      <c r="L488" s="103">
        <f t="shared" si="141"/>
        <v>0</v>
      </c>
      <c r="M488" s="103">
        <v>40945.699999999997</v>
      </c>
      <c r="N488" s="103"/>
      <c r="O488" s="103">
        <f t="shared" si="142"/>
        <v>40945.699999999997</v>
      </c>
      <c r="P488" s="103">
        <v>4192675.11</v>
      </c>
      <c r="Q488" s="103"/>
      <c r="R488" s="103">
        <f t="shared" si="143"/>
        <v>4192675.11</v>
      </c>
      <c r="S488" s="103"/>
      <c r="T488" s="103"/>
      <c r="U488" s="103">
        <f t="shared" si="144"/>
        <v>0</v>
      </c>
      <c r="V488" s="103">
        <v>58406.05</v>
      </c>
      <c r="W488" s="103"/>
      <c r="X488" s="103">
        <f t="shared" si="145"/>
        <v>58406.05</v>
      </c>
      <c r="Y488" s="103">
        <v>5146241.43</v>
      </c>
      <c r="Z488" s="103"/>
      <c r="AA488" s="103">
        <f t="shared" si="146"/>
        <v>5146241.43</v>
      </c>
      <c r="AB488" s="103"/>
      <c r="AC488" s="103"/>
      <c r="AD488" s="103">
        <f t="shared" si="147"/>
        <v>0</v>
      </c>
      <c r="AE488" s="103">
        <v>260563.46</v>
      </c>
      <c r="AF488" s="103"/>
      <c r="AG488" s="103">
        <f t="shared" si="148"/>
        <v>260563.46</v>
      </c>
      <c r="AH488" s="103">
        <v>1216390.3600000001</v>
      </c>
      <c r="AI488" s="103"/>
      <c r="AJ488" s="109">
        <f t="shared" si="138"/>
        <v>1216390.3600000001</v>
      </c>
    </row>
    <row r="489" spans="1:36" ht="15.95" hidden="1" customHeight="1" thickTop="1" thickBot="1" x14ac:dyDescent="0.25">
      <c r="A489" s="52" t="s">
        <v>83</v>
      </c>
      <c r="B489" s="104">
        <f t="shared" si="136"/>
        <v>26096532.199999999</v>
      </c>
      <c r="C489" s="104">
        <f t="shared" si="137"/>
        <v>0</v>
      </c>
      <c r="D489" s="103"/>
      <c r="E489" s="103"/>
      <c r="F489" s="103">
        <f t="shared" si="139"/>
        <v>0</v>
      </c>
      <c r="G489" s="103"/>
      <c r="H489" s="103"/>
      <c r="I489" s="103">
        <f t="shared" si="140"/>
        <v>0</v>
      </c>
      <c r="J489" s="103"/>
      <c r="K489" s="103"/>
      <c r="L489" s="103">
        <f t="shared" si="141"/>
        <v>0</v>
      </c>
      <c r="M489" s="103"/>
      <c r="N489" s="103"/>
      <c r="O489" s="103">
        <f t="shared" si="142"/>
        <v>0</v>
      </c>
      <c r="P489" s="103"/>
      <c r="Q489" s="103"/>
      <c r="R489" s="103">
        <f t="shared" si="143"/>
        <v>0</v>
      </c>
      <c r="S489" s="103"/>
      <c r="T489" s="103"/>
      <c r="U489" s="103">
        <f t="shared" si="144"/>
        <v>0</v>
      </c>
      <c r="V489" s="103"/>
      <c r="W489" s="103"/>
      <c r="X489" s="103">
        <f t="shared" si="145"/>
        <v>0</v>
      </c>
      <c r="Y489" s="103">
        <v>26094635.649999999</v>
      </c>
      <c r="Z489" s="103"/>
      <c r="AA489" s="103">
        <f t="shared" si="146"/>
        <v>26094635.649999999</v>
      </c>
      <c r="AB489" s="103"/>
      <c r="AC489" s="103"/>
      <c r="AD489" s="103">
        <f t="shared" si="147"/>
        <v>0</v>
      </c>
      <c r="AE489" s="103">
        <v>1896.55</v>
      </c>
      <c r="AF489" s="103"/>
      <c r="AG489" s="103">
        <f t="shared" si="148"/>
        <v>1896.55</v>
      </c>
      <c r="AH489" s="103"/>
      <c r="AI489" s="103"/>
      <c r="AJ489" s="109">
        <f t="shared" si="138"/>
        <v>0</v>
      </c>
    </row>
    <row r="490" spans="1:36" ht="15.95" hidden="1" customHeight="1" thickTop="1" thickBot="1" x14ac:dyDescent="0.25">
      <c r="A490" s="52" t="s">
        <v>85</v>
      </c>
      <c r="B490" s="104">
        <f t="shared" si="136"/>
        <v>0</v>
      </c>
      <c r="C490" s="104">
        <f t="shared" si="137"/>
        <v>0</v>
      </c>
      <c r="D490" s="103"/>
      <c r="E490" s="103"/>
      <c r="F490" s="103">
        <f t="shared" si="139"/>
        <v>0</v>
      </c>
      <c r="G490" s="103"/>
      <c r="H490" s="103"/>
      <c r="I490" s="103">
        <f t="shared" si="140"/>
        <v>0</v>
      </c>
      <c r="J490" s="103"/>
      <c r="K490" s="103"/>
      <c r="L490" s="103">
        <f t="shared" si="141"/>
        <v>0</v>
      </c>
      <c r="M490" s="103"/>
      <c r="N490" s="103"/>
      <c r="O490" s="103">
        <f t="shared" si="142"/>
        <v>0</v>
      </c>
      <c r="P490" s="103"/>
      <c r="Q490" s="103"/>
      <c r="R490" s="103">
        <f t="shared" si="143"/>
        <v>0</v>
      </c>
      <c r="S490" s="103"/>
      <c r="T490" s="103"/>
      <c r="U490" s="103">
        <f t="shared" si="144"/>
        <v>0</v>
      </c>
      <c r="V490" s="103"/>
      <c r="W490" s="103"/>
      <c r="X490" s="103">
        <f t="shared" si="145"/>
        <v>0</v>
      </c>
      <c r="Y490" s="103"/>
      <c r="Z490" s="103"/>
      <c r="AA490" s="103">
        <f t="shared" si="146"/>
        <v>0</v>
      </c>
      <c r="AB490" s="103"/>
      <c r="AC490" s="103"/>
      <c r="AD490" s="103">
        <f t="shared" si="147"/>
        <v>0</v>
      </c>
      <c r="AE490" s="103"/>
      <c r="AF490" s="103"/>
      <c r="AG490" s="103">
        <f t="shared" si="148"/>
        <v>0</v>
      </c>
      <c r="AH490" s="103"/>
      <c r="AI490" s="103"/>
      <c r="AJ490" s="109">
        <f t="shared" si="138"/>
        <v>0</v>
      </c>
    </row>
    <row r="491" spans="1:36" ht="15.95" hidden="1" customHeight="1" thickTop="1" thickBot="1" x14ac:dyDescent="0.25">
      <c r="A491" s="52" t="s">
        <v>81</v>
      </c>
      <c r="B491" s="104">
        <f t="shared" si="136"/>
        <v>37562902.659999996</v>
      </c>
      <c r="C491" s="104">
        <f t="shared" si="137"/>
        <v>77277.73000000001</v>
      </c>
      <c r="D491" s="103"/>
      <c r="E491" s="103"/>
      <c r="F491" s="103">
        <f t="shared" si="139"/>
        <v>0</v>
      </c>
      <c r="G491" s="103">
        <v>16073570.25</v>
      </c>
      <c r="H491" s="103">
        <v>52529.11</v>
      </c>
      <c r="I491" s="103">
        <f t="shared" si="140"/>
        <v>16126099.359999999</v>
      </c>
      <c r="J491" s="103"/>
      <c r="K491" s="103"/>
      <c r="L491" s="103">
        <f t="shared" si="141"/>
        <v>0</v>
      </c>
      <c r="M491" s="103"/>
      <c r="N491" s="103"/>
      <c r="O491" s="103">
        <f t="shared" si="142"/>
        <v>0</v>
      </c>
      <c r="P491" s="103">
        <v>3587246.73</v>
      </c>
      <c r="Q491" s="103"/>
      <c r="R491" s="103">
        <f t="shared" si="143"/>
        <v>3587246.73</v>
      </c>
      <c r="S491" s="103"/>
      <c r="T491" s="103"/>
      <c r="U491" s="103">
        <f t="shared" si="144"/>
        <v>0</v>
      </c>
      <c r="V491" s="103">
        <v>13316.4</v>
      </c>
      <c r="W491" s="103"/>
      <c r="X491" s="103">
        <f t="shared" si="145"/>
        <v>13316.4</v>
      </c>
      <c r="Y491" s="103">
        <v>17171814.739999998</v>
      </c>
      <c r="Z491" s="103">
        <v>12548.62</v>
      </c>
      <c r="AA491" s="103">
        <f t="shared" si="146"/>
        <v>17184363.359999999</v>
      </c>
      <c r="AB491" s="103"/>
      <c r="AC491" s="103"/>
      <c r="AD491" s="103">
        <f t="shared" si="147"/>
        <v>0</v>
      </c>
      <c r="AE491" s="103">
        <v>372675.42</v>
      </c>
      <c r="AF491" s="103"/>
      <c r="AG491" s="103">
        <f t="shared" si="148"/>
        <v>372675.42</v>
      </c>
      <c r="AH491" s="103">
        <v>344279.12</v>
      </c>
      <c r="AI491" s="103">
        <v>12200</v>
      </c>
      <c r="AJ491" s="109">
        <f t="shared" si="138"/>
        <v>356479.12</v>
      </c>
    </row>
    <row r="492" spans="1:36" ht="15.95" hidden="1" customHeight="1" thickTop="1" thickBot="1" x14ac:dyDescent="0.25">
      <c r="A492" s="52" t="s">
        <v>80</v>
      </c>
      <c r="B492" s="104">
        <f t="shared" si="136"/>
        <v>25112350.73</v>
      </c>
      <c r="C492" s="104">
        <f t="shared" si="137"/>
        <v>1372817.52</v>
      </c>
      <c r="D492" s="103"/>
      <c r="E492" s="103"/>
      <c r="F492" s="103">
        <f t="shared" si="139"/>
        <v>0</v>
      </c>
      <c r="G492" s="103">
        <v>2208541.77</v>
      </c>
      <c r="H492" s="103">
        <v>1372817.52</v>
      </c>
      <c r="I492" s="103">
        <f t="shared" si="140"/>
        <v>3581359.29</v>
      </c>
      <c r="J492" s="103"/>
      <c r="K492" s="103"/>
      <c r="L492" s="103">
        <f t="shared" si="141"/>
        <v>0</v>
      </c>
      <c r="M492" s="103"/>
      <c r="N492" s="103"/>
      <c r="O492" s="103">
        <f t="shared" si="142"/>
        <v>0</v>
      </c>
      <c r="P492" s="103">
        <v>978774.16</v>
      </c>
      <c r="Q492" s="103"/>
      <c r="R492" s="103">
        <f t="shared" si="143"/>
        <v>978774.16</v>
      </c>
      <c r="S492" s="103">
        <v>256373.89</v>
      </c>
      <c r="T492" s="103"/>
      <c r="U492" s="103">
        <f t="shared" si="144"/>
        <v>256373.89</v>
      </c>
      <c r="V492" s="103"/>
      <c r="W492" s="103"/>
      <c r="X492" s="103">
        <f t="shared" si="145"/>
        <v>0</v>
      </c>
      <c r="Y492" s="103">
        <v>17729031.609999999</v>
      </c>
      <c r="Z492" s="103"/>
      <c r="AA492" s="103">
        <f t="shared" si="146"/>
        <v>17729031.609999999</v>
      </c>
      <c r="AB492" s="103"/>
      <c r="AC492" s="103"/>
      <c r="AD492" s="103">
        <f t="shared" si="147"/>
        <v>0</v>
      </c>
      <c r="AE492" s="103">
        <v>1730699.41</v>
      </c>
      <c r="AF492" s="103"/>
      <c r="AG492" s="103">
        <f t="shared" si="148"/>
        <v>1730699.41</v>
      </c>
      <c r="AH492" s="103">
        <v>2208929.89</v>
      </c>
      <c r="AI492" s="103"/>
      <c r="AJ492" s="109">
        <f t="shared" si="138"/>
        <v>2208929.89</v>
      </c>
    </row>
    <row r="493" spans="1:36" ht="15.95" hidden="1" customHeight="1" thickTop="1" thickBot="1" x14ac:dyDescent="0.25">
      <c r="A493" s="52" t="s">
        <v>108</v>
      </c>
      <c r="B493" s="104">
        <f t="shared" si="136"/>
        <v>49627001.109999999</v>
      </c>
      <c r="C493" s="104">
        <f t="shared" si="137"/>
        <v>0</v>
      </c>
      <c r="D493" s="103"/>
      <c r="E493" s="103"/>
      <c r="F493" s="103">
        <f t="shared" si="139"/>
        <v>0</v>
      </c>
      <c r="G493" s="103">
        <v>14636.22</v>
      </c>
      <c r="H493" s="103"/>
      <c r="I493" s="103">
        <f t="shared" si="140"/>
        <v>14636.22</v>
      </c>
      <c r="J493" s="103"/>
      <c r="K493" s="103"/>
      <c r="L493" s="103">
        <f t="shared" si="141"/>
        <v>0</v>
      </c>
      <c r="M493" s="103"/>
      <c r="N493" s="103"/>
      <c r="O493" s="103">
        <f t="shared" si="142"/>
        <v>0</v>
      </c>
      <c r="P493" s="103">
        <v>123155.17</v>
      </c>
      <c r="Q493" s="103"/>
      <c r="R493" s="103">
        <f t="shared" si="143"/>
        <v>123155.17</v>
      </c>
      <c r="S493" s="103">
        <v>20258.62</v>
      </c>
      <c r="T493" s="103"/>
      <c r="U493" s="103">
        <f t="shared" si="144"/>
        <v>20258.62</v>
      </c>
      <c r="V493" s="103">
        <v>125996.71</v>
      </c>
      <c r="W493" s="103"/>
      <c r="X493" s="103">
        <f t="shared" si="145"/>
        <v>125996.71</v>
      </c>
      <c r="Y493" s="103">
        <v>42388139.560000002</v>
      </c>
      <c r="Z493" s="103"/>
      <c r="AA493" s="103">
        <f t="shared" si="146"/>
        <v>42388139.560000002</v>
      </c>
      <c r="AB493" s="103"/>
      <c r="AC493" s="103"/>
      <c r="AD493" s="103">
        <f t="shared" si="147"/>
        <v>0</v>
      </c>
      <c r="AE493" s="103">
        <v>6682264.1799999997</v>
      </c>
      <c r="AF493" s="103"/>
      <c r="AG493" s="103">
        <f t="shared" si="148"/>
        <v>6682264.1799999997</v>
      </c>
      <c r="AH493" s="103">
        <v>272550.65000000002</v>
      </c>
      <c r="AI493" s="103"/>
      <c r="AJ493" s="109">
        <f t="shared" si="138"/>
        <v>272550.65000000002</v>
      </c>
    </row>
    <row r="494" spans="1:36" ht="15.95" hidden="1" customHeight="1" thickTop="1" thickBot="1" x14ac:dyDescent="0.25">
      <c r="A494" s="52" t="s">
        <v>79</v>
      </c>
      <c r="B494" s="104">
        <f t="shared" si="136"/>
        <v>62547230.100000001</v>
      </c>
      <c r="C494" s="104">
        <f t="shared" si="137"/>
        <v>79752141.570000008</v>
      </c>
      <c r="D494" s="103">
        <v>3720</v>
      </c>
      <c r="E494" s="103"/>
      <c r="F494" s="103">
        <f t="shared" si="139"/>
        <v>3720</v>
      </c>
      <c r="G494" s="103">
        <v>1852930.18</v>
      </c>
      <c r="H494" s="103">
        <v>79015347.480000004</v>
      </c>
      <c r="I494" s="103">
        <f t="shared" si="140"/>
        <v>80868277.660000011</v>
      </c>
      <c r="J494" s="103"/>
      <c r="K494" s="103">
        <v>420711.3</v>
      </c>
      <c r="L494" s="103">
        <f t="shared" si="141"/>
        <v>420711.3</v>
      </c>
      <c r="M494" s="103">
        <v>6381.16</v>
      </c>
      <c r="N494" s="103">
        <v>157995.20000000001</v>
      </c>
      <c r="O494" s="103">
        <f t="shared" si="142"/>
        <v>164376.36000000002</v>
      </c>
      <c r="P494" s="103">
        <v>22821031.440000001</v>
      </c>
      <c r="Q494" s="103">
        <v>61411.39</v>
      </c>
      <c r="R494" s="103">
        <f t="shared" si="143"/>
        <v>22882442.830000002</v>
      </c>
      <c r="S494" s="103">
        <v>2389325.71</v>
      </c>
      <c r="T494" s="103"/>
      <c r="U494" s="103">
        <f t="shared" si="144"/>
        <v>2389325.71</v>
      </c>
      <c r="V494" s="103">
        <v>893695.59</v>
      </c>
      <c r="W494" s="103"/>
      <c r="X494" s="103">
        <f t="shared" si="145"/>
        <v>893695.59</v>
      </c>
      <c r="Y494" s="103">
        <v>22338989.989999998</v>
      </c>
      <c r="Z494" s="103">
        <v>96676.2</v>
      </c>
      <c r="AA494" s="103">
        <f t="shared" si="146"/>
        <v>22435666.189999998</v>
      </c>
      <c r="AB494" s="103"/>
      <c r="AC494" s="103"/>
      <c r="AD494" s="103">
        <f t="shared" si="147"/>
        <v>0</v>
      </c>
      <c r="AE494" s="103">
        <v>3743665.29</v>
      </c>
      <c r="AF494" s="103"/>
      <c r="AG494" s="103">
        <f t="shared" si="148"/>
        <v>3743665.29</v>
      </c>
      <c r="AH494" s="103">
        <v>8497490.7400000002</v>
      </c>
      <c r="AI494" s="103"/>
      <c r="AJ494" s="109">
        <f t="shared" si="138"/>
        <v>8497490.7400000002</v>
      </c>
    </row>
    <row r="495" spans="1:36" ht="15.95" hidden="1" customHeight="1" thickTop="1" thickBot="1" x14ac:dyDescent="0.25">
      <c r="A495" s="52" t="s">
        <v>84</v>
      </c>
      <c r="B495" s="104">
        <f t="shared" si="136"/>
        <v>0</v>
      </c>
      <c r="C495" s="104">
        <f t="shared" si="137"/>
        <v>0</v>
      </c>
      <c r="D495" s="103"/>
      <c r="E495" s="103"/>
      <c r="F495" s="103">
        <f t="shared" si="139"/>
        <v>0</v>
      </c>
      <c r="G495" s="103"/>
      <c r="H495" s="103"/>
      <c r="I495" s="103">
        <f t="shared" si="140"/>
        <v>0</v>
      </c>
      <c r="J495" s="103"/>
      <c r="K495" s="103"/>
      <c r="L495" s="103">
        <f t="shared" si="141"/>
        <v>0</v>
      </c>
      <c r="M495" s="103"/>
      <c r="N495" s="103"/>
      <c r="O495" s="103">
        <f t="shared" si="142"/>
        <v>0</v>
      </c>
      <c r="P495" s="103"/>
      <c r="Q495" s="103"/>
      <c r="R495" s="103">
        <f t="shared" si="143"/>
        <v>0</v>
      </c>
      <c r="S495" s="103"/>
      <c r="T495" s="103"/>
      <c r="U495" s="103">
        <f t="shared" si="144"/>
        <v>0</v>
      </c>
      <c r="V495" s="103"/>
      <c r="W495" s="103"/>
      <c r="X495" s="103">
        <f t="shared" si="145"/>
        <v>0</v>
      </c>
      <c r="Y495" s="103"/>
      <c r="Z495" s="103"/>
      <c r="AA495" s="103">
        <f t="shared" si="146"/>
        <v>0</v>
      </c>
      <c r="AB495" s="103"/>
      <c r="AC495" s="103"/>
      <c r="AD495" s="103">
        <f t="shared" si="147"/>
        <v>0</v>
      </c>
      <c r="AE495" s="103"/>
      <c r="AF495" s="103"/>
      <c r="AG495" s="103">
        <f t="shared" si="148"/>
        <v>0</v>
      </c>
      <c r="AH495" s="103"/>
      <c r="AI495" s="103"/>
      <c r="AJ495" s="109">
        <f t="shared" si="138"/>
        <v>0</v>
      </c>
    </row>
    <row r="496" spans="1:36" ht="15.95" hidden="1" customHeight="1" thickTop="1" thickBot="1" x14ac:dyDescent="0.25">
      <c r="A496" s="52" t="s">
        <v>101</v>
      </c>
      <c r="B496" s="104">
        <f t="shared" si="136"/>
        <v>679835.2</v>
      </c>
      <c r="C496" s="104">
        <f t="shared" si="137"/>
        <v>25479612.460000001</v>
      </c>
      <c r="D496" s="103"/>
      <c r="E496" s="103"/>
      <c r="F496" s="103">
        <f t="shared" si="139"/>
        <v>0</v>
      </c>
      <c r="G496" s="103">
        <v>679835.2</v>
      </c>
      <c r="H496" s="103"/>
      <c r="I496" s="103">
        <f t="shared" si="140"/>
        <v>679835.2</v>
      </c>
      <c r="J496" s="103"/>
      <c r="K496" s="103">
        <v>25479612.460000001</v>
      </c>
      <c r="L496" s="103">
        <f t="shared" si="141"/>
        <v>25479612.460000001</v>
      </c>
      <c r="M496" s="103"/>
      <c r="N496" s="103"/>
      <c r="O496" s="103">
        <f t="shared" si="142"/>
        <v>0</v>
      </c>
      <c r="P496" s="103"/>
      <c r="Q496" s="103"/>
      <c r="R496" s="103">
        <f t="shared" si="143"/>
        <v>0</v>
      </c>
      <c r="S496" s="103"/>
      <c r="T496" s="103"/>
      <c r="U496" s="103">
        <f t="shared" si="144"/>
        <v>0</v>
      </c>
      <c r="V496" s="103"/>
      <c r="W496" s="103"/>
      <c r="X496" s="103">
        <f t="shared" si="145"/>
        <v>0</v>
      </c>
      <c r="Y496" s="103"/>
      <c r="Z496" s="103"/>
      <c r="AA496" s="103">
        <f t="shared" si="146"/>
        <v>0</v>
      </c>
      <c r="AB496" s="103"/>
      <c r="AC496" s="103"/>
      <c r="AD496" s="103">
        <f t="shared" si="147"/>
        <v>0</v>
      </c>
      <c r="AE496" s="103"/>
      <c r="AF496" s="103"/>
      <c r="AG496" s="103">
        <f t="shared" si="148"/>
        <v>0</v>
      </c>
      <c r="AH496" s="103"/>
      <c r="AI496" s="103"/>
      <c r="AJ496" s="109">
        <f t="shared" si="138"/>
        <v>0</v>
      </c>
    </row>
    <row r="497" spans="1:36" ht="15.95" hidden="1" customHeight="1" thickTop="1" thickBot="1" x14ac:dyDescent="0.25">
      <c r="A497" s="52" t="s">
        <v>93</v>
      </c>
      <c r="B497" s="104">
        <f t="shared" si="136"/>
        <v>5359477.74</v>
      </c>
      <c r="C497" s="104">
        <f t="shared" si="137"/>
        <v>30601565.27</v>
      </c>
      <c r="D497" s="103">
        <v>206116.36</v>
      </c>
      <c r="E497" s="103"/>
      <c r="F497" s="103">
        <f t="shared" si="139"/>
        <v>206116.36</v>
      </c>
      <c r="G497" s="103"/>
      <c r="H497" s="103"/>
      <c r="I497" s="103">
        <f t="shared" si="140"/>
        <v>0</v>
      </c>
      <c r="J497" s="103"/>
      <c r="K497" s="103">
        <v>30601565.27</v>
      </c>
      <c r="L497" s="103">
        <f t="shared" si="141"/>
        <v>30601565.27</v>
      </c>
      <c r="M497" s="103"/>
      <c r="N497" s="103"/>
      <c r="O497" s="103">
        <f t="shared" si="142"/>
        <v>0</v>
      </c>
      <c r="P497" s="103"/>
      <c r="Q497" s="103"/>
      <c r="R497" s="103">
        <f t="shared" si="143"/>
        <v>0</v>
      </c>
      <c r="S497" s="103"/>
      <c r="T497" s="103"/>
      <c r="U497" s="103">
        <f t="shared" si="144"/>
        <v>0</v>
      </c>
      <c r="V497" s="103"/>
      <c r="W497" s="103"/>
      <c r="X497" s="103">
        <f t="shared" si="145"/>
        <v>0</v>
      </c>
      <c r="Y497" s="103">
        <v>4339237.24</v>
      </c>
      <c r="Z497" s="103"/>
      <c r="AA497" s="103">
        <f t="shared" si="146"/>
        <v>4339237.24</v>
      </c>
      <c r="AB497" s="103"/>
      <c r="AC497" s="103"/>
      <c r="AD497" s="103">
        <f t="shared" si="147"/>
        <v>0</v>
      </c>
      <c r="AE497" s="103">
        <v>814124.14</v>
      </c>
      <c r="AF497" s="103"/>
      <c r="AG497" s="103">
        <f t="shared" si="148"/>
        <v>814124.14</v>
      </c>
      <c r="AH497" s="103"/>
      <c r="AI497" s="103"/>
      <c r="AJ497" s="109">
        <f t="shared" si="138"/>
        <v>0</v>
      </c>
    </row>
    <row r="498" spans="1:36" ht="15.95" hidden="1" customHeight="1" thickTop="1" thickBot="1" x14ac:dyDescent="0.25">
      <c r="A498" s="52" t="s">
        <v>102</v>
      </c>
      <c r="B498" s="104">
        <f t="shared" si="136"/>
        <v>52229280.590000004</v>
      </c>
      <c r="C498" s="104">
        <f t="shared" si="137"/>
        <v>0</v>
      </c>
      <c r="D498" s="103">
        <v>4084257.42</v>
      </c>
      <c r="E498" s="103"/>
      <c r="F498" s="103">
        <f t="shared" si="139"/>
        <v>4084257.42</v>
      </c>
      <c r="G498" s="103">
        <v>18462.349999999999</v>
      </c>
      <c r="H498" s="103"/>
      <c r="I498" s="103">
        <f t="shared" si="140"/>
        <v>18462.349999999999</v>
      </c>
      <c r="J498" s="103"/>
      <c r="K498" s="103"/>
      <c r="L498" s="103">
        <f t="shared" si="141"/>
        <v>0</v>
      </c>
      <c r="M498" s="103">
        <v>6250</v>
      </c>
      <c r="N498" s="103"/>
      <c r="O498" s="103">
        <f t="shared" si="142"/>
        <v>6250</v>
      </c>
      <c r="P498" s="103">
        <v>1513473.32</v>
      </c>
      <c r="Q498" s="103"/>
      <c r="R498" s="103">
        <f t="shared" si="143"/>
        <v>1513473.32</v>
      </c>
      <c r="S498" s="103">
        <v>16163.79</v>
      </c>
      <c r="T498" s="103"/>
      <c r="U498" s="103">
        <f t="shared" si="144"/>
        <v>16163.79</v>
      </c>
      <c r="V498" s="103">
        <v>15670.66</v>
      </c>
      <c r="W498" s="103"/>
      <c r="X498" s="103">
        <f t="shared" si="145"/>
        <v>15670.66</v>
      </c>
      <c r="Y498" s="103">
        <v>26660778.600000001</v>
      </c>
      <c r="Z498" s="103"/>
      <c r="AA498" s="103">
        <f t="shared" si="146"/>
        <v>26660778.600000001</v>
      </c>
      <c r="AB498" s="103"/>
      <c r="AC498" s="103"/>
      <c r="AD498" s="103">
        <f t="shared" si="147"/>
        <v>0</v>
      </c>
      <c r="AE498" s="103">
        <v>15557476.43</v>
      </c>
      <c r="AF498" s="103"/>
      <c r="AG498" s="103">
        <f t="shared" si="148"/>
        <v>15557476.43</v>
      </c>
      <c r="AH498" s="103">
        <v>4356748.0199999996</v>
      </c>
      <c r="AI498" s="103"/>
      <c r="AJ498" s="109">
        <f t="shared" si="138"/>
        <v>4356748.0199999996</v>
      </c>
    </row>
    <row r="499" spans="1:36" ht="15.95" hidden="1" customHeight="1" thickTop="1" thickBot="1" x14ac:dyDescent="0.25">
      <c r="A499" s="51" t="s">
        <v>116</v>
      </c>
      <c r="B499" s="104">
        <f t="shared" si="136"/>
        <v>52507735.669999994</v>
      </c>
      <c r="C499" s="104">
        <f t="shared" si="137"/>
        <v>2341270.84</v>
      </c>
      <c r="D499" s="103">
        <v>6519.19</v>
      </c>
      <c r="E499" s="103"/>
      <c r="F499" s="103">
        <f t="shared" si="139"/>
        <v>6519.19</v>
      </c>
      <c r="G499" s="103">
        <v>180294.7</v>
      </c>
      <c r="H499" s="103"/>
      <c r="I499" s="103">
        <f t="shared" si="140"/>
        <v>180294.7</v>
      </c>
      <c r="J499" s="103"/>
      <c r="K499" s="103">
        <v>2341270.84</v>
      </c>
      <c r="L499" s="103">
        <f t="shared" si="141"/>
        <v>2341270.84</v>
      </c>
      <c r="M499" s="103">
        <v>101083.65</v>
      </c>
      <c r="N499" s="103"/>
      <c r="O499" s="103">
        <f t="shared" si="142"/>
        <v>101083.65</v>
      </c>
      <c r="P499" s="103">
        <v>487677.76</v>
      </c>
      <c r="Q499" s="103"/>
      <c r="R499" s="103">
        <f t="shared" si="143"/>
        <v>487677.76</v>
      </c>
      <c r="S499" s="103">
        <v>163901.07999999999</v>
      </c>
      <c r="T499" s="103"/>
      <c r="U499" s="103">
        <f t="shared" si="144"/>
        <v>163901.07999999999</v>
      </c>
      <c r="V499" s="103">
        <v>13864.58</v>
      </c>
      <c r="W499" s="103"/>
      <c r="X499" s="103">
        <f t="shared" si="145"/>
        <v>13864.58</v>
      </c>
      <c r="Y499" s="103">
        <v>51106161.189999998</v>
      </c>
      <c r="Z499" s="103"/>
      <c r="AA499" s="103">
        <f t="shared" si="146"/>
        <v>51106161.189999998</v>
      </c>
      <c r="AB499" s="103"/>
      <c r="AC499" s="103"/>
      <c r="AD499" s="103">
        <f t="shared" si="147"/>
        <v>0</v>
      </c>
      <c r="AE499" s="103">
        <v>11275.86</v>
      </c>
      <c r="AF499" s="103"/>
      <c r="AG499" s="103">
        <f t="shared" si="148"/>
        <v>11275.86</v>
      </c>
      <c r="AH499" s="103">
        <v>436957.66</v>
      </c>
      <c r="AI499" s="103"/>
      <c r="AJ499" s="109">
        <f t="shared" si="138"/>
        <v>436957.66</v>
      </c>
    </row>
    <row r="500" spans="1:36" ht="15.95" hidden="1" customHeight="1" thickTop="1" thickBot="1" x14ac:dyDescent="0.25">
      <c r="A500" s="52" t="s">
        <v>107</v>
      </c>
      <c r="B500" s="104">
        <f t="shared" si="136"/>
        <v>0</v>
      </c>
      <c r="C500" s="104">
        <f t="shared" si="137"/>
        <v>0</v>
      </c>
      <c r="D500" s="103"/>
      <c r="E500" s="103"/>
      <c r="F500" s="103">
        <f t="shared" si="139"/>
        <v>0</v>
      </c>
      <c r="G500" s="103"/>
      <c r="H500" s="103"/>
      <c r="I500" s="103">
        <f t="shared" si="140"/>
        <v>0</v>
      </c>
      <c r="J500" s="103"/>
      <c r="K500" s="103"/>
      <c r="L500" s="103">
        <f t="shared" si="141"/>
        <v>0</v>
      </c>
      <c r="M500" s="103"/>
      <c r="N500" s="103"/>
      <c r="O500" s="103">
        <f t="shared" si="142"/>
        <v>0</v>
      </c>
      <c r="P500" s="103"/>
      <c r="Q500" s="103"/>
      <c r="R500" s="103">
        <f t="shared" si="143"/>
        <v>0</v>
      </c>
      <c r="S500" s="103"/>
      <c r="T500" s="103"/>
      <c r="U500" s="103">
        <f t="shared" si="144"/>
        <v>0</v>
      </c>
      <c r="V500" s="103"/>
      <c r="W500" s="103"/>
      <c r="X500" s="103">
        <f t="shared" si="145"/>
        <v>0</v>
      </c>
      <c r="Y500" s="103"/>
      <c r="Z500" s="103"/>
      <c r="AA500" s="103">
        <f t="shared" si="146"/>
        <v>0</v>
      </c>
      <c r="AB500" s="103"/>
      <c r="AC500" s="103"/>
      <c r="AD500" s="103">
        <f t="shared" si="147"/>
        <v>0</v>
      </c>
      <c r="AE500" s="103"/>
      <c r="AF500" s="103"/>
      <c r="AG500" s="103">
        <f t="shared" si="148"/>
        <v>0</v>
      </c>
      <c r="AH500" s="103"/>
      <c r="AI500" s="103"/>
      <c r="AJ500" s="109">
        <f t="shared" si="138"/>
        <v>0</v>
      </c>
    </row>
    <row r="501" spans="1:36" ht="15.95" hidden="1" customHeight="1" thickTop="1" thickBot="1" x14ac:dyDescent="0.25">
      <c r="A501" s="52" t="s">
        <v>82</v>
      </c>
      <c r="B501" s="104">
        <f t="shared" si="136"/>
        <v>5728406.4500000002</v>
      </c>
      <c r="C501" s="104">
        <f t="shared" si="137"/>
        <v>0</v>
      </c>
      <c r="D501" s="103"/>
      <c r="E501" s="103"/>
      <c r="F501" s="103">
        <f t="shared" si="139"/>
        <v>0</v>
      </c>
      <c r="G501" s="103"/>
      <c r="H501" s="103"/>
      <c r="I501" s="103">
        <f t="shared" si="140"/>
        <v>0</v>
      </c>
      <c r="J501" s="103"/>
      <c r="K501" s="103"/>
      <c r="L501" s="103">
        <f t="shared" si="141"/>
        <v>0</v>
      </c>
      <c r="M501" s="103"/>
      <c r="N501" s="103"/>
      <c r="O501" s="103">
        <f t="shared" si="142"/>
        <v>0</v>
      </c>
      <c r="P501" s="103"/>
      <c r="Q501" s="103"/>
      <c r="R501" s="103">
        <f t="shared" si="143"/>
        <v>0</v>
      </c>
      <c r="S501" s="103"/>
      <c r="T501" s="103"/>
      <c r="U501" s="103">
        <f t="shared" si="144"/>
        <v>0</v>
      </c>
      <c r="V501" s="103"/>
      <c r="W501" s="103"/>
      <c r="X501" s="103">
        <f t="shared" si="145"/>
        <v>0</v>
      </c>
      <c r="Y501" s="103">
        <v>5728406.4500000002</v>
      </c>
      <c r="Z501" s="103"/>
      <c r="AA501" s="103">
        <f t="shared" si="146"/>
        <v>5728406.4500000002</v>
      </c>
      <c r="AB501" s="103"/>
      <c r="AC501" s="103"/>
      <c r="AD501" s="103">
        <f t="shared" si="147"/>
        <v>0</v>
      </c>
      <c r="AE501" s="103"/>
      <c r="AF501" s="103"/>
      <c r="AG501" s="103">
        <f t="shared" si="148"/>
        <v>0</v>
      </c>
      <c r="AH501" s="103"/>
      <c r="AI501" s="103"/>
      <c r="AJ501" s="109">
        <f t="shared" si="138"/>
        <v>0</v>
      </c>
    </row>
    <row r="502" spans="1:36" ht="15.95" hidden="1" customHeight="1" thickTop="1" thickBot="1" x14ac:dyDescent="0.25">
      <c r="A502" s="52" t="s">
        <v>105</v>
      </c>
      <c r="B502" s="104">
        <f t="shared" si="136"/>
        <v>0</v>
      </c>
      <c r="C502" s="104">
        <f t="shared" si="137"/>
        <v>0</v>
      </c>
      <c r="D502" s="103"/>
      <c r="E502" s="103"/>
      <c r="F502" s="103">
        <f t="shared" si="139"/>
        <v>0</v>
      </c>
      <c r="G502" s="103"/>
      <c r="H502" s="103"/>
      <c r="I502" s="103">
        <f t="shared" si="140"/>
        <v>0</v>
      </c>
      <c r="J502" s="103"/>
      <c r="K502" s="103"/>
      <c r="L502" s="103">
        <f t="shared" si="141"/>
        <v>0</v>
      </c>
      <c r="M502" s="103"/>
      <c r="N502" s="103"/>
      <c r="O502" s="103">
        <f t="shared" si="142"/>
        <v>0</v>
      </c>
      <c r="P502" s="103"/>
      <c r="Q502" s="103"/>
      <c r="R502" s="103">
        <f t="shared" si="143"/>
        <v>0</v>
      </c>
      <c r="S502" s="103"/>
      <c r="T502" s="103"/>
      <c r="U502" s="103">
        <f t="shared" si="144"/>
        <v>0</v>
      </c>
      <c r="V502" s="103"/>
      <c r="W502" s="103"/>
      <c r="X502" s="103">
        <f t="shared" si="145"/>
        <v>0</v>
      </c>
      <c r="Y502" s="103"/>
      <c r="Z502" s="103"/>
      <c r="AA502" s="103">
        <f t="shared" si="146"/>
        <v>0</v>
      </c>
      <c r="AB502" s="103"/>
      <c r="AC502" s="103"/>
      <c r="AD502" s="103">
        <f t="shared" si="147"/>
        <v>0</v>
      </c>
      <c r="AE502" s="103"/>
      <c r="AF502" s="103"/>
      <c r="AG502" s="103">
        <f t="shared" si="148"/>
        <v>0</v>
      </c>
      <c r="AH502" s="103"/>
      <c r="AI502" s="103"/>
      <c r="AJ502" s="109">
        <f t="shared" si="138"/>
        <v>0</v>
      </c>
    </row>
    <row r="503" spans="1:36" ht="15.95" hidden="1" customHeight="1" thickTop="1" thickBot="1" x14ac:dyDescent="0.25">
      <c r="A503" s="52" t="s">
        <v>115</v>
      </c>
      <c r="B503" s="104">
        <f t="shared" si="136"/>
        <v>32738460.259999998</v>
      </c>
      <c r="C503" s="104">
        <f t="shared" si="137"/>
        <v>211952.45</v>
      </c>
      <c r="D503" s="103">
        <v>225770.23999999999</v>
      </c>
      <c r="E503" s="103"/>
      <c r="F503" s="103">
        <f t="shared" si="139"/>
        <v>225770.23999999999</v>
      </c>
      <c r="G503" s="103">
        <v>1684364.97</v>
      </c>
      <c r="H503" s="103"/>
      <c r="I503" s="103">
        <f t="shared" si="140"/>
        <v>1684364.97</v>
      </c>
      <c r="J503" s="103"/>
      <c r="K503" s="103"/>
      <c r="L503" s="103">
        <f t="shared" si="141"/>
        <v>0</v>
      </c>
      <c r="M503" s="103">
        <v>381850.95</v>
      </c>
      <c r="N503" s="103"/>
      <c r="O503" s="103">
        <f t="shared" si="142"/>
        <v>381850.95</v>
      </c>
      <c r="P503" s="103">
        <v>11840001.48</v>
      </c>
      <c r="Q503" s="103">
        <v>193853.45</v>
      </c>
      <c r="R503" s="103">
        <f t="shared" si="143"/>
        <v>12033854.93</v>
      </c>
      <c r="S503" s="103">
        <v>170492.27</v>
      </c>
      <c r="T503" s="103"/>
      <c r="U503" s="103">
        <f t="shared" si="144"/>
        <v>170492.27</v>
      </c>
      <c r="V503" s="103">
        <v>263917.65999999997</v>
      </c>
      <c r="W503" s="103">
        <v>10398.969999999999</v>
      </c>
      <c r="X503" s="103">
        <f t="shared" si="145"/>
        <v>274316.62999999995</v>
      </c>
      <c r="Y503" s="103">
        <v>16699679.34</v>
      </c>
      <c r="Z503" s="103">
        <v>0.02</v>
      </c>
      <c r="AA503" s="103">
        <f t="shared" si="146"/>
        <v>16699679.359999999</v>
      </c>
      <c r="AB503" s="103"/>
      <c r="AC503" s="103"/>
      <c r="AD503" s="103">
        <f t="shared" si="147"/>
        <v>0</v>
      </c>
      <c r="AE503" s="103">
        <v>192501.86</v>
      </c>
      <c r="AF503" s="103">
        <v>4450</v>
      </c>
      <c r="AG503" s="103">
        <f t="shared" si="148"/>
        <v>196951.86</v>
      </c>
      <c r="AH503" s="103">
        <v>1279881.49</v>
      </c>
      <c r="AI503" s="103">
        <v>3250.01</v>
      </c>
      <c r="AJ503" s="109">
        <f t="shared" si="138"/>
        <v>1283131.5</v>
      </c>
    </row>
    <row r="504" spans="1:36" ht="15.95" hidden="1" customHeight="1" thickTop="1" thickBot="1" x14ac:dyDescent="0.25">
      <c r="A504" s="52" t="s">
        <v>117</v>
      </c>
      <c r="B504" s="104">
        <f t="shared" si="136"/>
        <v>15504960.65</v>
      </c>
      <c r="C504" s="104">
        <f t="shared" si="137"/>
        <v>799725202.37</v>
      </c>
      <c r="D504" s="103">
        <v>389725.73</v>
      </c>
      <c r="E504" s="103"/>
      <c r="F504" s="103">
        <f t="shared" si="139"/>
        <v>389725.73</v>
      </c>
      <c r="G504" s="103">
        <v>12768863.15</v>
      </c>
      <c r="H504" s="103">
        <v>6295472.5999999996</v>
      </c>
      <c r="I504" s="103">
        <f t="shared" si="140"/>
        <v>19064335.75</v>
      </c>
      <c r="J504" s="103"/>
      <c r="K504" s="103">
        <v>793429729.76999998</v>
      </c>
      <c r="L504" s="103">
        <f t="shared" si="141"/>
        <v>793429729.76999998</v>
      </c>
      <c r="M504" s="103">
        <v>2322204.02</v>
      </c>
      <c r="N504" s="103"/>
      <c r="O504" s="103">
        <f t="shared" si="142"/>
        <v>2322204.02</v>
      </c>
      <c r="P504" s="103"/>
      <c r="Q504" s="103"/>
      <c r="R504" s="103">
        <f t="shared" si="143"/>
        <v>0</v>
      </c>
      <c r="S504" s="103"/>
      <c r="T504" s="103"/>
      <c r="U504" s="103">
        <f t="shared" si="144"/>
        <v>0</v>
      </c>
      <c r="V504" s="103"/>
      <c r="W504" s="103"/>
      <c r="X504" s="103">
        <f t="shared" si="145"/>
        <v>0</v>
      </c>
      <c r="Y504" s="103">
        <v>24167.75</v>
      </c>
      <c r="Z504" s="103"/>
      <c r="AA504" s="103">
        <f t="shared" si="146"/>
        <v>24167.75</v>
      </c>
      <c r="AB504" s="103"/>
      <c r="AC504" s="103"/>
      <c r="AD504" s="103">
        <f t="shared" si="147"/>
        <v>0</v>
      </c>
      <c r="AE504" s="103"/>
      <c r="AF504" s="103"/>
      <c r="AG504" s="103">
        <f t="shared" si="148"/>
        <v>0</v>
      </c>
      <c r="AH504" s="103"/>
      <c r="AI504" s="103"/>
      <c r="AJ504" s="109">
        <f t="shared" si="138"/>
        <v>0</v>
      </c>
    </row>
    <row r="505" spans="1:36" ht="15.95" hidden="1" customHeight="1" thickTop="1" thickBot="1" x14ac:dyDescent="0.25">
      <c r="A505" s="52" t="s">
        <v>120</v>
      </c>
      <c r="B505" s="104">
        <f t="shared" si="136"/>
        <v>21258370.769999996</v>
      </c>
      <c r="C505" s="104">
        <f t="shared" si="137"/>
        <v>520599.17</v>
      </c>
      <c r="D505" s="103">
        <v>3466.9</v>
      </c>
      <c r="E505" s="103"/>
      <c r="F505" s="103">
        <f t="shared" si="139"/>
        <v>3466.9</v>
      </c>
      <c r="G505" s="103">
        <v>384591.1</v>
      </c>
      <c r="H505" s="103"/>
      <c r="I505" s="103">
        <f t="shared" si="140"/>
        <v>384591.1</v>
      </c>
      <c r="J505" s="103"/>
      <c r="K505" s="103">
        <v>48195.69</v>
      </c>
      <c r="L505" s="103">
        <f t="shared" si="141"/>
        <v>48195.69</v>
      </c>
      <c r="M505" s="103"/>
      <c r="N505" s="103"/>
      <c r="O505" s="103">
        <f t="shared" si="142"/>
        <v>0</v>
      </c>
      <c r="P505" s="103">
        <v>1197443.07</v>
      </c>
      <c r="Q505" s="103">
        <v>423343.49</v>
      </c>
      <c r="R505" s="103">
        <f t="shared" si="143"/>
        <v>1620786.56</v>
      </c>
      <c r="S505" s="103">
        <v>6794.17</v>
      </c>
      <c r="T505" s="103"/>
      <c r="U505" s="103">
        <f t="shared" si="144"/>
        <v>6794.17</v>
      </c>
      <c r="V505" s="103">
        <v>76934.100000000006</v>
      </c>
      <c r="W505" s="103"/>
      <c r="X505" s="103">
        <f t="shared" si="145"/>
        <v>76934.100000000006</v>
      </c>
      <c r="Y505" s="103">
        <v>18520225.579999998</v>
      </c>
      <c r="Z505" s="103">
        <v>49059.99</v>
      </c>
      <c r="AA505" s="103">
        <f t="shared" si="146"/>
        <v>18569285.569999997</v>
      </c>
      <c r="AB505" s="103"/>
      <c r="AC505" s="103"/>
      <c r="AD505" s="103">
        <f t="shared" si="147"/>
        <v>0</v>
      </c>
      <c r="AE505" s="103">
        <v>367034.86</v>
      </c>
      <c r="AF505" s="103"/>
      <c r="AG505" s="103">
        <f t="shared" si="148"/>
        <v>367034.86</v>
      </c>
      <c r="AH505" s="103">
        <v>701880.99</v>
      </c>
      <c r="AI505" s="103"/>
      <c r="AJ505" s="109">
        <f t="shared" si="138"/>
        <v>701880.99</v>
      </c>
    </row>
    <row r="506" spans="1:36" ht="15.95" hidden="1" customHeight="1" thickTop="1" thickBot="1" x14ac:dyDescent="0.25">
      <c r="A506" s="52" t="s">
        <v>166</v>
      </c>
      <c r="B506" s="104">
        <f t="shared" si="136"/>
        <v>12878682.479999999</v>
      </c>
      <c r="C506" s="104">
        <f t="shared" si="137"/>
        <v>78810</v>
      </c>
      <c r="D506" s="103"/>
      <c r="E506" s="103"/>
      <c r="F506" s="103">
        <f t="shared" si="139"/>
        <v>0</v>
      </c>
      <c r="G506" s="103">
        <v>406676.41</v>
      </c>
      <c r="H506" s="103"/>
      <c r="I506" s="103">
        <f t="shared" si="140"/>
        <v>406676.41</v>
      </c>
      <c r="J506" s="103"/>
      <c r="K506" s="103">
        <v>78810</v>
      </c>
      <c r="L506" s="103">
        <f t="shared" si="141"/>
        <v>78810</v>
      </c>
      <c r="M506" s="103"/>
      <c r="N506" s="103"/>
      <c r="O506" s="103">
        <f t="shared" si="142"/>
        <v>0</v>
      </c>
      <c r="P506" s="103">
        <v>1059356.76</v>
      </c>
      <c r="Q506" s="103"/>
      <c r="R506" s="103">
        <f t="shared" si="143"/>
        <v>1059356.76</v>
      </c>
      <c r="S506" s="103">
        <v>189532.53</v>
      </c>
      <c r="T506" s="103"/>
      <c r="U506" s="103">
        <f t="shared" si="144"/>
        <v>189532.53</v>
      </c>
      <c r="V506" s="103">
        <v>36163.79</v>
      </c>
      <c r="W506" s="103"/>
      <c r="X506" s="103">
        <f t="shared" si="145"/>
        <v>36163.79</v>
      </c>
      <c r="Y506" s="103">
        <v>4938861.04</v>
      </c>
      <c r="Z506" s="103"/>
      <c r="AA506" s="103">
        <f t="shared" si="146"/>
        <v>4938861.04</v>
      </c>
      <c r="AB506" s="103"/>
      <c r="AC506" s="103"/>
      <c r="AD506" s="103">
        <f t="shared" si="147"/>
        <v>0</v>
      </c>
      <c r="AE506" s="103">
        <v>5785566.2599999998</v>
      </c>
      <c r="AF506" s="103"/>
      <c r="AG506" s="103">
        <f t="shared" si="148"/>
        <v>5785566.2599999998</v>
      </c>
      <c r="AH506" s="103">
        <v>462525.69</v>
      </c>
      <c r="AI506" s="103"/>
      <c r="AJ506" s="109">
        <f t="shared" si="138"/>
        <v>462525.69</v>
      </c>
    </row>
    <row r="507" spans="1:36" ht="15.95" hidden="1" customHeight="1" thickTop="1" thickBot="1" x14ac:dyDescent="0.25">
      <c r="A507" s="52" t="s">
        <v>103</v>
      </c>
      <c r="B507" s="104">
        <f t="shared" si="136"/>
        <v>0</v>
      </c>
      <c r="C507" s="104">
        <f t="shared" si="137"/>
        <v>0</v>
      </c>
      <c r="D507" s="103"/>
      <c r="E507" s="103"/>
      <c r="F507" s="103">
        <f t="shared" si="139"/>
        <v>0</v>
      </c>
      <c r="G507" s="103"/>
      <c r="H507" s="103"/>
      <c r="I507" s="103">
        <f t="shared" si="140"/>
        <v>0</v>
      </c>
      <c r="J507" s="103"/>
      <c r="K507" s="103"/>
      <c r="L507" s="103">
        <f t="shared" si="141"/>
        <v>0</v>
      </c>
      <c r="M507" s="103"/>
      <c r="N507" s="103"/>
      <c r="O507" s="103">
        <f t="shared" si="142"/>
        <v>0</v>
      </c>
      <c r="P507" s="103"/>
      <c r="Q507" s="103"/>
      <c r="R507" s="103">
        <f t="shared" si="143"/>
        <v>0</v>
      </c>
      <c r="S507" s="103"/>
      <c r="T507" s="103"/>
      <c r="U507" s="103">
        <f t="shared" si="144"/>
        <v>0</v>
      </c>
      <c r="V507" s="103"/>
      <c r="W507" s="103"/>
      <c r="X507" s="103">
        <f t="shared" si="145"/>
        <v>0</v>
      </c>
      <c r="Y507" s="103"/>
      <c r="Z507" s="103"/>
      <c r="AA507" s="103">
        <f t="shared" si="146"/>
        <v>0</v>
      </c>
      <c r="AB507" s="103"/>
      <c r="AC507" s="103"/>
      <c r="AD507" s="103">
        <f t="shared" si="147"/>
        <v>0</v>
      </c>
      <c r="AE507" s="103"/>
      <c r="AF507" s="103"/>
      <c r="AG507" s="103">
        <f t="shared" si="148"/>
        <v>0</v>
      </c>
      <c r="AH507" s="103"/>
      <c r="AI507" s="103"/>
      <c r="AJ507" s="109">
        <f t="shared" si="138"/>
        <v>0</v>
      </c>
    </row>
    <row r="508" spans="1:36" ht="15.95" hidden="1" customHeight="1" thickTop="1" thickBot="1" x14ac:dyDescent="0.25">
      <c r="A508" s="51" t="s">
        <v>110</v>
      </c>
      <c r="B508" s="104">
        <f t="shared" si="136"/>
        <v>0</v>
      </c>
      <c r="C508" s="104">
        <f t="shared" si="137"/>
        <v>20871174.02</v>
      </c>
      <c r="D508" s="103"/>
      <c r="E508" s="103"/>
      <c r="F508" s="103">
        <f t="shared" si="139"/>
        <v>0</v>
      </c>
      <c r="G508" s="103"/>
      <c r="H508" s="103"/>
      <c r="I508" s="103">
        <f t="shared" si="140"/>
        <v>0</v>
      </c>
      <c r="J508" s="103"/>
      <c r="K508" s="103">
        <v>20871174.02</v>
      </c>
      <c r="L508" s="103">
        <f t="shared" si="141"/>
        <v>20871174.02</v>
      </c>
      <c r="M508" s="103"/>
      <c r="N508" s="103"/>
      <c r="O508" s="103">
        <f t="shared" si="142"/>
        <v>0</v>
      </c>
      <c r="P508" s="103"/>
      <c r="Q508" s="103"/>
      <c r="R508" s="103">
        <f t="shared" si="143"/>
        <v>0</v>
      </c>
      <c r="S508" s="103"/>
      <c r="T508" s="103"/>
      <c r="U508" s="103">
        <f t="shared" si="144"/>
        <v>0</v>
      </c>
      <c r="V508" s="103"/>
      <c r="W508" s="103"/>
      <c r="X508" s="103">
        <f t="shared" si="145"/>
        <v>0</v>
      </c>
      <c r="Y508" s="103"/>
      <c r="Z508" s="103"/>
      <c r="AA508" s="103">
        <f t="shared" si="146"/>
        <v>0</v>
      </c>
      <c r="AB508" s="103"/>
      <c r="AC508" s="103"/>
      <c r="AD508" s="103">
        <f t="shared" si="147"/>
        <v>0</v>
      </c>
      <c r="AE508" s="103"/>
      <c r="AF508" s="103"/>
      <c r="AG508" s="103">
        <f t="shared" si="148"/>
        <v>0</v>
      </c>
      <c r="AH508" s="103"/>
      <c r="AI508" s="103"/>
      <c r="AJ508" s="109">
        <f t="shared" si="138"/>
        <v>0</v>
      </c>
    </row>
    <row r="509" spans="1:36" ht="15.95" hidden="1" customHeight="1" thickTop="1" thickBot="1" x14ac:dyDescent="0.25">
      <c r="A509" s="52" t="s">
        <v>164</v>
      </c>
      <c r="B509" s="104">
        <f t="shared" si="136"/>
        <v>3337825</v>
      </c>
      <c r="C509" s="104">
        <f t="shared" si="137"/>
        <v>0</v>
      </c>
      <c r="D509" s="103"/>
      <c r="E509" s="103"/>
      <c r="F509" s="103">
        <f t="shared" si="139"/>
        <v>0</v>
      </c>
      <c r="G509" s="103">
        <v>51533</v>
      </c>
      <c r="H509" s="103"/>
      <c r="I509" s="103">
        <f t="shared" si="140"/>
        <v>51533</v>
      </c>
      <c r="J509" s="103"/>
      <c r="K509" s="103"/>
      <c r="L509" s="103">
        <f t="shared" si="141"/>
        <v>0</v>
      </c>
      <c r="M509" s="103"/>
      <c r="N509" s="103"/>
      <c r="O509" s="103">
        <f t="shared" si="142"/>
        <v>0</v>
      </c>
      <c r="P509" s="103">
        <v>680617</v>
      </c>
      <c r="Q509" s="103"/>
      <c r="R509" s="103">
        <f t="shared" si="143"/>
        <v>680617</v>
      </c>
      <c r="S509" s="103">
        <v>148441</v>
      </c>
      <c r="T509" s="103"/>
      <c r="U509" s="103">
        <f t="shared" si="144"/>
        <v>148441</v>
      </c>
      <c r="V509" s="103">
        <v>33096</v>
      </c>
      <c r="W509" s="103"/>
      <c r="X509" s="103">
        <f t="shared" si="145"/>
        <v>33096</v>
      </c>
      <c r="Y509" s="103">
        <v>1390481</v>
      </c>
      <c r="Z509" s="103"/>
      <c r="AA509" s="103">
        <f t="shared" si="146"/>
        <v>1390481</v>
      </c>
      <c r="AB509" s="103"/>
      <c r="AC509" s="103"/>
      <c r="AD509" s="103">
        <f t="shared" si="147"/>
        <v>0</v>
      </c>
      <c r="AE509" s="103">
        <v>236609</v>
      </c>
      <c r="AF509" s="103"/>
      <c r="AG509" s="103">
        <f t="shared" si="148"/>
        <v>236609</v>
      </c>
      <c r="AH509" s="103">
        <v>797048</v>
      </c>
      <c r="AI509" s="103"/>
      <c r="AJ509" s="109">
        <f t="shared" si="138"/>
        <v>797048</v>
      </c>
    </row>
    <row r="510" spans="1:36" ht="15.95" hidden="1" customHeight="1" thickTop="1" thickBot="1" x14ac:dyDescent="0.25">
      <c r="A510" s="52" t="s">
        <v>119</v>
      </c>
      <c r="B510" s="104">
        <f t="shared" si="136"/>
        <v>11929523.120000001</v>
      </c>
      <c r="C510" s="104">
        <f t="shared" si="137"/>
        <v>0</v>
      </c>
      <c r="D510" s="103">
        <v>321.55</v>
      </c>
      <c r="E510" s="103"/>
      <c r="F510" s="103">
        <f t="shared" si="139"/>
        <v>321.55</v>
      </c>
      <c r="G510" s="103">
        <v>8748921.0099999998</v>
      </c>
      <c r="H510" s="103"/>
      <c r="I510" s="103">
        <f t="shared" si="140"/>
        <v>8748921.0099999998</v>
      </c>
      <c r="J510" s="103"/>
      <c r="K510" s="103"/>
      <c r="L510" s="103">
        <f t="shared" si="141"/>
        <v>0</v>
      </c>
      <c r="M510" s="103"/>
      <c r="N510" s="103"/>
      <c r="O510" s="103">
        <f t="shared" si="142"/>
        <v>0</v>
      </c>
      <c r="P510" s="103">
        <v>3083762.84</v>
      </c>
      <c r="Q510" s="103"/>
      <c r="R510" s="103">
        <f t="shared" si="143"/>
        <v>3083762.84</v>
      </c>
      <c r="S510" s="103"/>
      <c r="T510" s="103"/>
      <c r="U510" s="103">
        <f t="shared" si="144"/>
        <v>0</v>
      </c>
      <c r="V510" s="103">
        <v>3703.06</v>
      </c>
      <c r="W510" s="103"/>
      <c r="X510" s="103">
        <f t="shared" si="145"/>
        <v>3703.06</v>
      </c>
      <c r="Y510" s="103"/>
      <c r="Z510" s="103"/>
      <c r="AA510" s="103">
        <f t="shared" si="146"/>
        <v>0</v>
      </c>
      <c r="AB510" s="103"/>
      <c r="AC510" s="103"/>
      <c r="AD510" s="103">
        <f t="shared" si="147"/>
        <v>0</v>
      </c>
      <c r="AE510" s="103">
        <v>78187.97</v>
      </c>
      <c r="AF510" s="103"/>
      <c r="AG510" s="103">
        <f t="shared" si="148"/>
        <v>78187.97</v>
      </c>
      <c r="AH510" s="103">
        <v>14626.69</v>
      </c>
      <c r="AI510" s="103"/>
      <c r="AJ510" s="109">
        <f t="shared" si="138"/>
        <v>14626.69</v>
      </c>
    </row>
    <row r="511" spans="1:36" ht="15.95" hidden="1" customHeight="1" thickTop="1" thickBot="1" x14ac:dyDescent="0.25">
      <c r="A511" s="52" t="s">
        <v>121</v>
      </c>
      <c r="B511" s="104">
        <f t="shared" si="136"/>
        <v>0</v>
      </c>
      <c r="C511" s="104">
        <f t="shared" si="137"/>
        <v>0</v>
      </c>
      <c r="D511" s="103"/>
      <c r="E511" s="103"/>
      <c r="F511" s="103">
        <f t="shared" si="139"/>
        <v>0</v>
      </c>
      <c r="G511" s="103"/>
      <c r="H511" s="103"/>
      <c r="I511" s="103">
        <f t="shared" si="140"/>
        <v>0</v>
      </c>
      <c r="J511" s="103"/>
      <c r="K511" s="103"/>
      <c r="L511" s="103">
        <f t="shared" si="141"/>
        <v>0</v>
      </c>
      <c r="M511" s="103"/>
      <c r="N511" s="103"/>
      <c r="O511" s="103">
        <f t="shared" si="142"/>
        <v>0</v>
      </c>
      <c r="P511" s="103"/>
      <c r="Q511" s="103"/>
      <c r="R511" s="103">
        <f t="shared" si="143"/>
        <v>0</v>
      </c>
      <c r="S511" s="103"/>
      <c r="T511" s="103"/>
      <c r="U511" s="103">
        <f t="shared" si="144"/>
        <v>0</v>
      </c>
      <c r="V511" s="103"/>
      <c r="W511" s="103"/>
      <c r="X511" s="103">
        <f t="shared" si="145"/>
        <v>0</v>
      </c>
      <c r="Y511" s="103"/>
      <c r="Z511" s="103"/>
      <c r="AA511" s="103">
        <f t="shared" si="146"/>
        <v>0</v>
      </c>
      <c r="AB511" s="103"/>
      <c r="AC511" s="103"/>
      <c r="AD511" s="103">
        <f t="shared" si="147"/>
        <v>0</v>
      </c>
      <c r="AE511" s="103"/>
      <c r="AF511" s="103"/>
      <c r="AG511" s="103">
        <f t="shared" si="148"/>
        <v>0</v>
      </c>
      <c r="AH511" s="103"/>
      <c r="AI511" s="103"/>
      <c r="AJ511" s="109">
        <f t="shared" si="138"/>
        <v>0</v>
      </c>
    </row>
    <row r="512" spans="1:36" ht="15.95" hidden="1" customHeight="1" thickTop="1" thickBot="1" x14ac:dyDescent="0.25">
      <c r="A512" s="52" t="s">
        <v>88</v>
      </c>
      <c r="B512" s="104">
        <f t="shared" si="136"/>
        <v>0</v>
      </c>
      <c r="C512" s="104">
        <f t="shared" si="137"/>
        <v>0</v>
      </c>
      <c r="D512" s="103"/>
      <c r="E512" s="103"/>
      <c r="F512" s="103">
        <f t="shared" si="139"/>
        <v>0</v>
      </c>
      <c r="G512" s="103"/>
      <c r="H512" s="103"/>
      <c r="I512" s="103">
        <f t="shared" si="140"/>
        <v>0</v>
      </c>
      <c r="J512" s="103"/>
      <c r="K512" s="103"/>
      <c r="L512" s="103">
        <f t="shared" si="141"/>
        <v>0</v>
      </c>
      <c r="M512" s="103"/>
      <c r="N512" s="103"/>
      <c r="O512" s="103">
        <f t="shared" si="142"/>
        <v>0</v>
      </c>
      <c r="P512" s="103"/>
      <c r="Q512" s="103"/>
      <c r="R512" s="103">
        <f t="shared" si="143"/>
        <v>0</v>
      </c>
      <c r="S512" s="103"/>
      <c r="T512" s="103"/>
      <c r="U512" s="103">
        <f t="shared" si="144"/>
        <v>0</v>
      </c>
      <c r="V512" s="103"/>
      <c r="W512" s="103"/>
      <c r="X512" s="103">
        <f t="shared" si="145"/>
        <v>0</v>
      </c>
      <c r="Y512" s="103"/>
      <c r="Z512" s="103"/>
      <c r="AA512" s="103">
        <f t="shared" si="146"/>
        <v>0</v>
      </c>
      <c r="AB512" s="103"/>
      <c r="AC512" s="103"/>
      <c r="AD512" s="103">
        <f t="shared" si="147"/>
        <v>0</v>
      </c>
      <c r="AE512" s="103"/>
      <c r="AF512" s="103"/>
      <c r="AG512" s="103">
        <f t="shared" si="148"/>
        <v>0</v>
      </c>
      <c r="AH512" s="103"/>
      <c r="AI512" s="103"/>
      <c r="AJ512" s="109">
        <f t="shared" si="138"/>
        <v>0</v>
      </c>
    </row>
    <row r="513" spans="1:36" ht="15.95" hidden="1" customHeight="1" thickTop="1" thickBot="1" x14ac:dyDescent="0.25">
      <c r="A513" s="52" t="s">
        <v>106</v>
      </c>
      <c r="B513" s="104">
        <f t="shared" si="136"/>
        <v>0</v>
      </c>
      <c r="C513" s="104">
        <f t="shared" si="137"/>
        <v>0</v>
      </c>
      <c r="D513" s="103"/>
      <c r="E513" s="103"/>
      <c r="F513" s="103">
        <f t="shared" si="139"/>
        <v>0</v>
      </c>
      <c r="G513" s="103"/>
      <c r="H513" s="103"/>
      <c r="I513" s="103">
        <f t="shared" si="140"/>
        <v>0</v>
      </c>
      <c r="J513" s="103"/>
      <c r="K513" s="103"/>
      <c r="L513" s="103">
        <f t="shared" si="141"/>
        <v>0</v>
      </c>
      <c r="M513" s="103"/>
      <c r="N513" s="103"/>
      <c r="O513" s="103">
        <f t="shared" si="142"/>
        <v>0</v>
      </c>
      <c r="P513" s="103"/>
      <c r="Q513" s="103"/>
      <c r="R513" s="103">
        <f t="shared" si="143"/>
        <v>0</v>
      </c>
      <c r="S513" s="103"/>
      <c r="T513" s="103"/>
      <c r="U513" s="103">
        <f t="shared" si="144"/>
        <v>0</v>
      </c>
      <c r="V513" s="103"/>
      <c r="W513" s="103"/>
      <c r="X513" s="103">
        <f t="shared" si="145"/>
        <v>0</v>
      </c>
      <c r="Y513" s="103"/>
      <c r="Z513" s="103"/>
      <c r="AA513" s="103">
        <f t="shared" si="146"/>
        <v>0</v>
      </c>
      <c r="AB513" s="103"/>
      <c r="AC513" s="103"/>
      <c r="AD513" s="103">
        <f t="shared" si="147"/>
        <v>0</v>
      </c>
      <c r="AE513" s="103"/>
      <c r="AF513" s="103"/>
      <c r="AG513" s="103">
        <f t="shared" si="148"/>
        <v>0</v>
      </c>
      <c r="AH513" s="103"/>
      <c r="AI513" s="103"/>
      <c r="AJ513" s="109">
        <f t="shared" si="138"/>
        <v>0</v>
      </c>
    </row>
    <row r="514" spans="1:36" ht="15.95" hidden="1" customHeight="1" thickTop="1" thickBot="1" x14ac:dyDescent="0.25">
      <c r="A514" s="52" t="s">
        <v>104</v>
      </c>
      <c r="B514" s="104">
        <f t="shared" si="136"/>
        <v>1903262.39</v>
      </c>
      <c r="C514" s="104">
        <f t="shared" si="137"/>
        <v>19055289.41</v>
      </c>
      <c r="D514" s="103"/>
      <c r="E514" s="103"/>
      <c r="F514" s="103">
        <f t="shared" si="139"/>
        <v>0</v>
      </c>
      <c r="G514" s="103">
        <v>1504930.65</v>
      </c>
      <c r="H514" s="103"/>
      <c r="I514" s="103">
        <f t="shared" si="140"/>
        <v>1504930.65</v>
      </c>
      <c r="J514" s="103"/>
      <c r="K514" s="103"/>
      <c r="L514" s="103">
        <f t="shared" si="141"/>
        <v>0</v>
      </c>
      <c r="M514" s="103"/>
      <c r="N514" s="103"/>
      <c r="O514" s="103">
        <f t="shared" si="142"/>
        <v>0</v>
      </c>
      <c r="P514" s="103"/>
      <c r="Q514" s="103"/>
      <c r="R514" s="103">
        <f t="shared" si="143"/>
        <v>0</v>
      </c>
      <c r="S514" s="103"/>
      <c r="T514" s="103"/>
      <c r="U514" s="103">
        <f t="shared" si="144"/>
        <v>0</v>
      </c>
      <c r="V514" s="103"/>
      <c r="W514" s="103"/>
      <c r="X514" s="103">
        <f t="shared" si="145"/>
        <v>0</v>
      </c>
      <c r="Y514" s="103"/>
      <c r="Z514" s="103"/>
      <c r="AA514" s="103">
        <f t="shared" si="146"/>
        <v>0</v>
      </c>
      <c r="AB514" s="103"/>
      <c r="AC514" s="103">
        <v>19055289.41</v>
      </c>
      <c r="AD514" s="103">
        <f t="shared" si="147"/>
        <v>19055289.41</v>
      </c>
      <c r="AE514" s="103"/>
      <c r="AF514" s="103"/>
      <c r="AG514" s="103">
        <f t="shared" si="148"/>
        <v>0</v>
      </c>
      <c r="AH514" s="103">
        <v>398331.74</v>
      </c>
      <c r="AI514" s="103"/>
      <c r="AJ514" s="109">
        <f t="shared" si="138"/>
        <v>398331.74</v>
      </c>
    </row>
    <row r="515" spans="1:36" ht="15.95" hidden="1" customHeight="1" thickTop="1" thickBot="1" x14ac:dyDescent="0.25">
      <c r="A515" s="52" t="s">
        <v>111</v>
      </c>
      <c r="B515" s="104">
        <f>(D515+G515+J515+M515+P515+S515+V515+Y515+AB515+AE515+AH515)</f>
        <v>23364296.41</v>
      </c>
      <c r="C515" s="104">
        <f>(E515+H515+K515+N515+Q515+T515+W515+Z515+AC515+AF515+AI515)</f>
        <v>0</v>
      </c>
      <c r="D515" s="103"/>
      <c r="E515" s="103"/>
      <c r="F515" s="103">
        <f t="shared" si="139"/>
        <v>0</v>
      </c>
      <c r="G515" s="103">
        <v>23309529.510000002</v>
      </c>
      <c r="H515" s="103"/>
      <c r="I515" s="103">
        <f t="shared" si="140"/>
        <v>23309529.510000002</v>
      </c>
      <c r="J515" s="103"/>
      <c r="K515" s="103"/>
      <c r="L515" s="103">
        <f t="shared" si="141"/>
        <v>0</v>
      </c>
      <c r="M515" s="103"/>
      <c r="N515" s="103"/>
      <c r="O515" s="103">
        <f t="shared" si="142"/>
        <v>0</v>
      </c>
      <c r="P515" s="103"/>
      <c r="Q515" s="103"/>
      <c r="R515" s="103">
        <f t="shared" si="143"/>
        <v>0</v>
      </c>
      <c r="S515" s="103"/>
      <c r="T515" s="103"/>
      <c r="U515" s="103">
        <f t="shared" si="144"/>
        <v>0</v>
      </c>
      <c r="V515" s="103"/>
      <c r="W515" s="103"/>
      <c r="X515" s="103">
        <f t="shared" si="145"/>
        <v>0</v>
      </c>
      <c r="Y515" s="103"/>
      <c r="Z515" s="103"/>
      <c r="AA515" s="103">
        <f t="shared" si="146"/>
        <v>0</v>
      </c>
      <c r="AB515" s="103"/>
      <c r="AC515" s="103"/>
      <c r="AD515" s="103">
        <f t="shared" si="147"/>
        <v>0</v>
      </c>
      <c r="AE515" s="103">
        <v>54766.9</v>
      </c>
      <c r="AF515" s="103"/>
      <c r="AG515" s="103">
        <f t="shared" si="148"/>
        <v>54766.9</v>
      </c>
      <c r="AH515" s="103"/>
      <c r="AI515" s="103"/>
      <c r="AJ515" s="109">
        <f t="shared" si="13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3137729535.0699997</v>
      </c>
      <c r="C516" s="66">
        <f>SUM(C478:C515)</f>
        <v>2038103396.6100004</v>
      </c>
      <c r="D516" s="66">
        <f>SUM(D478:D515)</f>
        <v>21888807.789999999</v>
      </c>
      <c r="E516" s="66">
        <f t="shared" ref="E516:AI516" si="149">SUM(E478:E515)</f>
        <v>55140.69</v>
      </c>
      <c r="F516" s="66">
        <f t="shared" si="149"/>
        <v>21943948.479999997</v>
      </c>
      <c r="G516" s="66">
        <f t="shared" si="149"/>
        <v>351605723.41000009</v>
      </c>
      <c r="H516" s="66">
        <f t="shared" si="149"/>
        <v>435702196.19000006</v>
      </c>
      <c r="I516" s="66">
        <f t="shared" si="149"/>
        <v>787307919.60000002</v>
      </c>
      <c r="J516" s="66">
        <f t="shared" si="149"/>
        <v>32528.22</v>
      </c>
      <c r="K516" s="66">
        <f t="shared" si="149"/>
        <v>1478911763.5900002</v>
      </c>
      <c r="L516" s="66">
        <f t="shared" si="149"/>
        <v>1478944291.8099999</v>
      </c>
      <c r="M516" s="66">
        <f t="shared" si="149"/>
        <v>53450011.710000001</v>
      </c>
      <c r="N516" s="66">
        <f t="shared" si="149"/>
        <v>1979374.88</v>
      </c>
      <c r="O516" s="66">
        <f t="shared" si="149"/>
        <v>55429386.590000004</v>
      </c>
      <c r="P516" s="66">
        <f t="shared" si="149"/>
        <v>1035023024.6600002</v>
      </c>
      <c r="Q516" s="66">
        <f t="shared" si="149"/>
        <v>61235216.370000005</v>
      </c>
      <c r="R516" s="66">
        <f t="shared" si="149"/>
        <v>1096258241.03</v>
      </c>
      <c r="S516" s="66">
        <f t="shared" si="149"/>
        <v>19649178.850000001</v>
      </c>
      <c r="T516" s="66">
        <f t="shared" si="149"/>
        <v>0</v>
      </c>
      <c r="U516" s="66">
        <f t="shared" si="149"/>
        <v>19649178.850000001</v>
      </c>
      <c r="V516" s="66">
        <f t="shared" si="149"/>
        <v>65907465.739999995</v>
      </c>
      <c r="W516" s="66">
        <f t="shared" si="149"/>
        <v>2143591.21</v>
      </c>
      <c r="X516" s="66">
        <f t="shared" si="149"/>
        <v>68051056.949999988</v>
      </c>
      <c r="Y516" s="66">
        <f t="shared" si="149"/>
        <v>1284385323.3599997</v>
      </c>
      <c r="Z516" s="66">
        <f t="shared" si="149"/>
        <v>5327115.0000000019</v>
      </c>
      <c r="AA516" s="66">
        <f t="shared" si="149"/>
        <v>1289712438.3599997</v>
      </c>
      <c r="AB516" s="66">
        <f t="shared" si="149"/>
        <v>0</v>
      </c>
      <c r="AC516" s="66">
        <f t="shared" si="149"/>
        <v>19055289.41</v>
      </c>
      <c r="AD516" s="66">
        <f t="shared" si="149"/>
        <v>19055289.41</v>
      </c>
      <c r="AE516" s="66">
        <f t="shared" si="149"/>
        <v>84933104.24000001</v>
      </c>
      <c r="AF516" s="66">
        <f t="shared" si="149"/>
        <v>15993765.529999999</v>
      </c>
      <c r="AG516" s="66">
        <f t="shared" si="149"/>
        <v>100926869.77000004</v>
      </c>
      <c r="AH516" s="66">
        <f t="shared" si="149"/>
        <v>220854367.09000003</v>
      </c>
      <c r="AI516" s="66">
        <f t="shared" si="149"/>
        <v>17699943.740000002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2">
        <f>(C516/B519*100)</f>
        <v>39.377302619937183</v>
      </c>
      <c r="C518" s="192"/>
      <c r="D518" s="192">
        <f>(E516/D519*100)</f>
        <v>0.25127970953019668</v>
      </c>
      <c r="E518" s="192"/>
      <c r="F518" s="36"/>
      <c r="G518" s="192">
        <f>(H516/G519*100)</f>
        <v>55.340761262932936</v>
      </c>
      <c r="H518" s="192"/>
      <c r="I518" s="36"/>
      <c r="J518" s="192">
        <f>(K516/J519*100)</f>
        <v>99.99780057841393</v>
      </c>
      <c r="K518" s="192"/>
      <c r="L518" s="36"/>
      <c r="M518" s="192">
        <f>(N516/M519*100)</f>
        <v>3.570984637879969</v>
      </c>
      <c r="N518" s="192"/>
      <c r="O518" s="36"/>
      <c r="P518" s="192">
        <f>(Q516/P519*100)</f>
        <v>5.5858386352896066</v>
      </c>
      <c r="Q518" s="192"/>
      <c r="R518" s="36"/>
      <c r="S518" s="192">
        <f>(T516/S519*100)</f>
        <v>0</v>
      </c>
      <c r="T518" s="192"/>
      <c r="U518" s="36"/>
      <c r="V518" s="192">
        <f>(W516/V519*100)</f>
        <v>3.1499748954303355</v>
      </c>
      <c r="W518" s="192"/>
      <c r="X518" s="36"/>
      <c r="Y518" s="192">
        <f>(Z516/Y519*100)</f>
        <v>0.41304672588673874</v>
      </c>
      <c r="Z518" s="192"/>
      <c r="AA518" s="36"/>
      <c r="AB518" s="192">
        <f>(AC516/AB519*100)</f>
        <v>100</v>
      </c>
      <c r="AC518" s="192"/>
      <c r="AD518" s="36"/>
      <c r="AE518" s="192">
        <f>(AF516/AE519*100)</f>
        <v>15.846885538457533</v>
      </c>
      <c r="AF518" s="192"/>
      <c r="AG518" s="36"/>
      <c r="AH518" s="192">
        <f>(AI516/AH519*100)</f>
        <v>7.4196704634750619</v>
      </c>
      <c r="AI518" s="192"/>
      <c r="AJ518" s="36"/>
    </row>
    <row r="519" spans="1:36" hidden="1" x14ac:dyDescent="0.2">
      <c r="A519" s="5" t="s">
        <v>39</v>
      </c>
      <c r="B519" s="196">
        <f>(B516+C516)</f>
        <v>5175832931.6800003</v>
      </c>
      <c r="C519" s="195"/>
      <c r="D519" s="196">
        <f>(D516+E516)</f>
        <v>21943948.48</v>
      </c>
      <c r="E519" s="195"/>
      <c r="F519" s="37"/>
      <c r="G519" s="196">
        <f>(G516+H516)</f>
        <v>787307919.60000014</v>
      </c>
      <c r="H519" s="195"/>
      <c r="I519" s="37"/>
      <c r="J519" s="196">
        <f>(J516+K516)</f>
        <v>1478944291.8100002</v>
      </c>
      <c r="K519" s="195"/>
      <c r="L519" s="37"/>
      <c r="M519" s="196">
        <f>(M516+N516)</f>
        <v>55429386.590000004</v>
      </c>
      <c r="N519" s="195"/>
      <c r="O519" s="37"/>
      <c r="P519" s="196">
        <f>(P516+Q516)</f>
        <v>1096258241.0300002</v>
      </c>
      <c r="Q519" s="195"/>
      <c r="R519" s="37"/>
      <c r="S519" s="196">
        <f>(S516+T516)</f>
        <v>19649178.850000001</v>
      </c>
      <c r="T519" s="195"/>
      <c r="U519" s="37"/>
      <c r="V519" s="196">
        <f>(V516+W516)</f>
        <v>68051056.949999988</v>
      </c>
      <c r="W519" s="195"/>
      <c r="X519" s="37"/>
      <c r="Y519" s="196">
        <f>(Y516+Z516)</f>
        <v>1289712438.3599997</v>
      </c>
      <c r="Z519" s="195"/>
      <c r="AA519" s="37"/>
      <c r="AB519" s="196">
        <f>(AB516+AC516)</f>
        <v>19055289.41</v>
      </c>
      <c r="AC519" s="195"/>
      <c r="AD519" s="37"/>
      <c r="AE519" s="196">
        <f>(AE516+AF516)</f>
        <v>100926869.77000001</v>
      </c>
      <c r="AF519" s="195"/>
      <c r="AG519" s="37"/>
      <c r="AH519" s="196">
        <f>(AH516+AI516)</f>
        <v>238554310.83000004</v>
      </c>
      <c r="AI519" s="195"/>
      <c r="AJ519" s="37"/>
    </row>
    <row r="520" spans="1:36" hidden="1" x14ac:dyDescent="0.2">
      <c r="A520" s="5" t="s">
        <v>40</v>
      </c>
      <c r="B520" s="192">
        <f>SUM(D520:AI520)</f>
        <v>100.00000000000001</v>
      </c>
      <c r="C520" s="195"/>
      <c r="D520" s="192">
        <f>(D519/B519*100)</f>
        <v>0.42396941264634896</v>
      </c>
      <c r="E520" s="192"/>
      <c r="F520" s="36"/>
      <c r="G520" s="192">
        <f>(G519/B519*100)</f>
        <v>15.211231312762861</v>
      </c>
      <c r="H520" s="192"/>
      <c r="I520" s="36"/>
      <c r="J520" s="192">
        <f>(J519/B519*100)</f>
        <v>28.574034582100712</v>
      </c>
      <c r="K520" s="192"/>
      <c r="L520" s="36"/>
      <c r="M520" s="192">
        <f>(M519/B519*100)</f>
        <v>1.0709268889018879</v>
      </c>
      <c r="N520" s="192"/>
      <c r="O520" s="36"/>
      <c r="P520" s="192">
        <f>(P519/B519*100)</f>
        <v>21.180325089708234</v>
      </c>
      <c r="Q520" s="192"/>
      <c r="R520" s="36"/>
      <c r="S520" s="192">
        <f>(S519/B519*100)</f>
        <v>0.37963317420336756</v>
      </c>
      <c r="T520" s="192"/>
      <c r="U520" s="36"/>
      <c r="V520" s="192">
        <f>(V519/B519*100)</f>
        <v>1.314784651055412</v>
      </c>
      <c r="W520" s="192"/>
      <c r="X520" s="36"/>
      <c r="Y520" s="192">
        <f>(Y519/B519*100)</f>
        <v>24.917968863832275</v>
      </c>
      <c r="Z520" s="192"/>
      <c r="AA520" s="36"/>
      <c r="AB520" s="192">
        <f>(AB519/B519*100)</f>
        <v>0.36815889657811907</v>
      </c>
      <c r="AC520" s="192"/>
      <c r="AD520" s="36"/>
      <c r="AE520" s="192">
        <f>(AE519/B519*100)</f>
        <v>1.9499638242233723</v>
      </c>
      <c r="AF520" s="192"/>
      <c r="AG520" s="36"/>
      <c r="AH520" s="192">
        <f>(AH519/B519*100)</f>
        <v>4.6090033039874179</v>
      </c>
      <c r="AI520" s="192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7" t="s">
        <v>42</v>
      </c>
      <c r="B528" s="197"/>
      <c r="C528" s="197"/>
      <c r="D528" s="197"/>
      <c r="E528" s="197"/>
      <c r="F528" s="197"/>
      <c r="G528" s="197"/>
      <c r="H528" s="197"/>
      <c r="I528" s="197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197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</row>
    <row r="529" spans="1:36" hidden="1" x14ac:dyDescent="0.2">
      <c r="A529" s="193" t="s">
        <v>56</v>
      </c>
      <c r="B529" s="193"/>
      <c r="C529" s="193"/>
      <c r="D529" s="193"/>
      <c r="E529" s="193"/>
      <c r="F529" s="193"/>
      <c r="G529" s="193"/>
      <c r="H529" s="193"/>
      <c r="I529" s="193"/>
      <c r="J529" s="193"/>
      <c r="K529" s="193"/>
      <c r="L529" s="193"/>
      <c r="M529" s="193"/>
      <c r="N529" s="193"/>
      <c r="O529" s="193"/>
      <c r="P529" s="193"/>
      <c r="Q529" s="193"/>
      <c r="R529" s="193"/>
      <c r="S529" s="193"/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3"/>
      <c r="AE529" s="193"/>
      <c r="AF529" s="193"/>
      <c r="AG529" s="193"/>
      <c r="AH529" s="193"/>
      <c r="AI529" s="193"/>
    </row>
    <row r="530" spans="1:36" hidden="1" x14ac:dyDescent="0.2">
      <c r="A530" s="200" t="s">
        <v>130</v>
      </c>
      <c r="B530" s="199"/>
      <c r="C530" s="199"/>
      <c r="D530" s="199"/>
      <c r="E530" s="199"/>
      <c r="F530" s="199"/>
      <c r="G530" s="199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  <c r="T530" s="199"/>
      <c r="U530" s="199"/>
      <c r="V530" s="199"/>
      <c r="W530" s="199"/>
      <c r="X530" s="199"/>
      <c r="Y530" s="199"/>
      <c r="Z530" s="199"/>
      <c r="AA530" s="199"/>
      <c r="AB530" s="199"/>
      <c r="AC530" s="199"/>
      <c r="AD530" s="199"/>
      <c r="AE530" s="199"/>
      <c r="AF530" s="199"/>
      <c r="AG530" s="199"/>
      <c r="AH530" s="199"/>
      <c r="AI530" s="199"/>
    </row>
    <row r="531" spans="1:36" hidden="1" x14ac:dyDescent="0.2">
      <c r="A531" s="193" t="s">
        <v>114</v>
      </c>
      <c r="B531" s="193"/>
      <c r="C531" s="193"/>
      <c r="D531" s="193"/>
      <c r="E531" s="193"/>
      <c r="F531" s="193"/>
      <c r="G531" s="193"/>
      <c r="H531" s="193"/>
      <c r="I531" s="193"/>
      <c r="J531" s="193"/>
      <c r="K531" s="193"/>
      <c r="L531" s="193"/>
      <c r="M531" s="193"/>
      <c r="N531" s="193"/>
      <c r="O531" s="193"/>
      <c r="P531" s="193"/>
      <c r="Q531" s="19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/>
      <c r="AE531" s="193"/>
      <c r="AF531" s="193"/>
      <c r="AG531" s="193"/>
      <c r="AH531" s="193"/>
      <c r="AI531" s="193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91" t="s">
        <v>33</v>
      </c>
      <c r="B534" s="194" t="s">
        <v>0</v>
      </c>
      <c r="C534" s="194"/>
      <c r="D534" s="194" t="s">
        <v>12</v>
      </c>
      <c r="E534" s="194"/>
      <c r="F534" s="159"/>
      <c r="G534" s="194" t="s">
        <v>13</v>
      </c>
      <c r="H534" s="194"/>
      <c r="I534" s="159"/>
      <c r="J534" s="194" t="s">
        <v>14</v>
      </c>
      <c r="K534" s="194"/>
      <c r="L534" s="159"/>
      <c r="M534" s="194" t="s">
        <v>15</v>
      </c>
      <c r="N534" s="194"/>
      <c r="O534" s="159"/>
      <c r="P534" s="194" t="s">
        <v>27</v>
      </c>
      <c r="Q534" s="194"/>
      <c r="R534" s="159"/>
      <c r="S534" s="194" t="s">
        <v>35</v>
      </c>
      <c r="T534" s="194"/>
      <c r="U534" s="159"/>
      <c r="V534" s="194" t="s">
        <v>16</v>
      </c>
      <c r="W534" s="194"/>
      <c r="X534" s="159"/>
      <c r="Y534" s="194" t="s">
        <v>68</v>
      </c>
      <c r="Z534" s="194"/>
      <c r="AA534" s="159"/>
      <c r="AB534" s="194" t="s">
        <v>34</v>
      </c>
      <c r="AC534" s="194"/>
      <c r="AD534" s="159"/>
      <c r="AE534" s="194" t="s">
        <v>17</v>
      </c>
      <c r="AF534" s="194"/>
      <c r="AG534" s="159"/>
      <c r="AH534" s="194" t="s">
        <v>18</v>
      </c>
      <c r="AI534" s="194"/>
      <c r="AJ534" s="74"/>
    </row>
    <row r="535" spans="1:36" ht="25.5" hidden="1" thickTop="1" thickBot="1" x14ac:dyDescent="0.25">
      <c r="A535" s="198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607701403.52999997</v>
      </c>
      <c r="C536" s="104">
        <f>(E536+H536+K536+N536+Q536+T536+W536+Z536+AC536+AF536+AI536)</f>
        <v>420827140.75</v>
      </c>
      <c r="D536" s="103">
        <v>4556391.8600000003</v>
      </c>
      <c r="E536" s="103">
        <v>1746</v>
      </c>
      <c r="F536" s="103">
        <f>+D536+E536</f>
        <v>4558137.8600000003</v>
      </c>
      <c r="G536" s="103">
        <v>72566636.25</v>
      </c>
      <c r="H536" s="103">
        <v>127513148.01000001</v>
      </c>
      <c r="I536" s="103">
        <f>+G536+H536</f>
        <v>200079784.25999999</v>
      </c>
      <c r="J536" s="103">
        <v>439.68</v>
      </c>
      <c r="K536" s="103">
        <v>263940442.66999999</v>
      </c>
      <c r="L536" s="103">
        <f>+J536+K536</f>
        <v>263940882.34999999</v>
      </c>
      <c r="M536" s="103">
        <v>26062736.350000001</v>
      </c>
      <c r="N536" s="103"/>
      <c r="O536" s="103">
        <f>+M536+N536</f>
        <v>26062736.350000001</v>
      </c>
      <c r="P536" s="103">
        <v>247833015.81999999</v>
      </c>
      <c r="Q536" s="103">
        <v>26373178.620000001</v>
      </c>
      <c r="R536" s="103">
        <f>+P536+Q536</f>
        <v>274206194.44</v>
      </c>
      <c r="S536" s="103">
        <v>2936317.52</v>
      </c>
      <c r="T536" s="103"/>
      <c r="U536" s="103">
        <f>+S536+T536</f>
        <v>2936317.52</v>
      </c>
      <c r="V536" s="103">
        <v>32872681.699999999</v>
      </c>
      <c r="W536" s="103">
        <v>13500</v>
      </c>
      <c r="X536" s="103">
        <f>+V536+W536</f>
        <v>32886181.699999999</v>
      </c>
      <c r="Y536" s="103">
        <v>168598745.77000001</v>
      </c>
      <c r="Z536" s="103">
        <v>91926.51</v>
      </c>
      <c r="AA536" s="103">
        <f>+Y536+Z536</f>
        <v>168690672.28</v>
      </c>
      <c r="AB536" s="103"/>
      <c r="AC536" s="103"/>
      <c r="AD536" s="103">
        <f>+AB536+AC536</f>
        <v>0</v>
      </c>
      <c r="AE536" s="103">
        <v>9093288.2699999996</v>
      </c>
      <c r="AF536" s="103">
        <v>256930.55</v>
      </c>
      <c r="AG536" s="103">
        <f>+AE536+AF536</f>
        <v>9350218.8200000003</v>
      </c>
      <c r="AH536" s="103">
        <v>43181150.310000002</v>
      </c>
      <c r="AI536" s="103">
        <v>2636268.39</v>
      </c>
      <c r="AJ536" s="100">
        <f>AH536+AI536</f>
        <v>45817418.700000003</v>
      </c>
    </row>
    <row r="537" spans="1:36" ht="15.95" hidden="1" customHeight="1" thickTop="1" thickBot="1" x14ac:dyDescent="0.25">
      <c r="A537" s="52" t="s">
        <v>163</v>
      </c>
      <c r="B537" s="104">
        <f t="shared" ref="B537:B572" si="150">(D537+G537+J537+M537+P537+S537+V537+Y537+AB537+AE537+AH537)</f>
        <v>449979279.04999995</v>
      </c>
      <c r="C537" s="104">
        <f t="shared" ref="C537:C572" si="151">(E537+H537+K537+N537+Q537+T537+W537+Z537+AC537+AF537+AI537)</f>
        <v>263974220.21000001</v>
      </c>
      <c r="D537" s="103">
        <v>3028519.12</v>
      </c>
      <c r="E537" s="103">
        <v>-26742.37</v>
      </c>
      <c r="F537" s="103">
        <f t="shared" ref="F537:F573" si="152">+D537+E537</f>
        <v>3001776.75</v>
      </c>
      <c r="G537" s="103">
        <v>81778540.090000004</v>
      </c>
      <c r="H537" s="103">
        <v>61818663.399999999</v>
      </c>
      <c r="I537" s="103">
        <f t="shared" ref="I537:I573" si="153">+G537+H537</f>
        <v>143597203.49000001</v>
      </c>
      <c r="J537" s="103"/>
      <c r="K537" s="103">
        <v>7583089.1399999997</v>
      </c>
      <c r="L537" s="103">
        <f t="shared" ref="L537:L573" si="154">+J537+K537</f>
        <v>7583089.1399999997</v>
      </c>
      <c r="M537" s="103">
        <v>1491161.24</v>
      </c>
      <c r="N537" s="103">
        <v>863658.1</v>
      </c>
      <c r="O537" s="103">
        <f t="shared" ref="O537:O573" si="155">+M537+N537</f>
        <v>2354819.34</v>
      </c>
      <c r="P537" s="103">
        <v>279835724.38</v>
      </c>
      <c r="Q537" s="103">
        <v>13269959.73</v>
      </c>
      <c r="R537" s="103">
        <f t="shared" ref="R537:R573" si="156">+P537+Q537</f>
        <v>293105684.11000001</v>
      </c>
      <c r="S537" s="103">
        <v>3818363.4</v>
      </c>
      <c r="T537" s="103"/>
      <c r="U537" s="103">
        <f t="shared" ref="U537:U573" si="157">+S537+T537</f>
        <v>3818363.4</v>
      </c>
      <c r="V537" s="103">
        <v>15704202.41</v>
      </c>
      <c r="W537" s="103">
        <v>7273.87</v>
      </c>
      <c r="X537" s="103">
        <f t="shared" ref="X537:X573" si="158">+V537+W537</f>
        <v>15711476.279999999</v>
      </c>
      <c r="Y537" s="103">
        <v>181850633.91999999</v>
      </c>
      <c r="Z537" s="103">
        <v>1239026.8700000001</v>
      </c>
      <c r="AA537" s="103">
        <f t="shared" ref="AA537:AA573" si="159">+Y537+Z537</f>
        <v>183089660.78999999</v>
      </c>
      <c r="AB537" s="103"/>
      <c r="AC537" s="103"/>
      <c r="AD537" s="103">
        <f t="shared" ref="AD537:AD573" si="160">+AB537+AC537</f>
        <v>0</v>
      </c>
      <c r="AE537" s="103">
        <v>6789101.96</v>
      </c>
      <c r="AF537" s="103"/>
      <c r="AG537" s="103">
        <f t="shared" ref="AG537:AG573" si="161">+AE537+AF537</f>
        <v>6789101.96</v>
      </c>
      <c r="AH537" s="103">
        <v>-124316967.47</v>
      </c>
      <c r="AI537" s="103">
        <v>179219291.47</v>
      </c>
      <c r="AJ537" s="100">
        <f t="shared" ref="AJ537:AJ573" si="162">AH537+AI537</f>
        <v>54902324</v>
      </c>
    </row>
    <row r="538" spans="1:36" ht="15.95" hidden="1" customHeight="1" thickTop="1" thickBot="1" x14ac:dyDescent="0.25">
      <c r="A538" s="52" t="s">
        <v>100</v>
      </c>
      <c r="B538" s="104">
        <f>(D538+G538+J538+M538+P538+S538+V538+Y538+AB538+AE538+AH538)</f>
        <v>455456022.27999997</v>
      </c>
      <c r="C538" s="104">
        <f>(E538+H538+K538+N538+Q538+T538+W538+Z538+AC538+AF538+AI538)</f>
        <v>114388642.90000002</v>
      </c>
      <c r="D538" s="103">
        <v>2408922.4</v>
      </c>
      <c r="E538" s="103"/>
      <c r="F538" s="103">
        <f t="shared" si="152"/>
        <v>2408922.4</v>
      </c>
      <c r="G538" s="103">
        <v>65093462.890000001</v>
      </c>
      <c r="H538" s="103">
        <v>72362495.650000006</v>
      </c>
      <c r="I538" s="103">
        <f t="shared" si="153"/>
        <v>137455958.54000002</v>
      </c>
      <c r="J538" s="103"/>
      <c r="K538" s="103">
        <v>28397155.609999999</v>
      </c>
      <c r="L538" s="103">
        <f t="shared" si="154"/>
        <v>28397155.609999999</v>
      </c>
      <c r="M538" s="103">
        <v>13715251.060000001</v>
      </c>
      <c r="N538" s="103">
        <v>340887.93</v>
      </c>
      <c r="O538" s="103">
        <f t="shared" si="155"/>
        <v>14056138.99</v>
      </c>
      <c r="P538" s="103">
        <v>128075961.45999999</v>
      </c>
      <c r="Q538" s="103">
        <v>10598357.32</v>
      </c>
      <c r="R538" s="103">
        <f t="shared" si="156"/>
        <v>138674318.78</v>
      </c>
      <c r="S538" s="103">
        <v>1005532.81</v>
      </c>
      <c r="T538" s="103"/>
      <c r="U538" s="103">
        <f t="shared" si="157"/>
        <v>1005532.81</v>
      </c>
      <c r="V538" s="103">
        <v>4433384.4400000004</v>
      </c>
      <c r="W538" s="103">
        <v>-32770.39</v>
      </c>
      <c r="X538" s="103">
        <f t="shared" si="158"/>
        <v>4400614.0500000007</v>
      </c>
      <c r="Y538" s="103">
        <v>183353898.88999999</v>
      </c>
      <c r="Z538" s="103">
        <v>204273.92000000001</v>
      </c>
      <c r="AA538" s="103">
        <f t="shared" si="159"/>
        <v>183558172.80999997</v>
      </c>
      <c r="AB538" s="103"/>
      <c r="AC538" s="103"/>
      <c r="AD538" s="103">
        <f t="shared" si="160"/>
        <v>0</v>
      </c>
      <c r="AE538" s="103">
        <v>8159100.8700000001</v>
      </c>
      <c r="AF538" s="103">
        <v>238525.71</v>
      </c>
      <c r="AG538" s="103">
        <f t="shared" si="161"/>
        <v>8397626.5800000001</v>
      </c>
      <c r="AH538" s="103">
        <v>49210507.460000001</v>
      </c>
      <c r="AI538" s="103">
        <v>2279717.15</v>
      </c>
      <c r="AJ538" s="100">
        <f>AH538+AI538</f>
        <v>51490224.609999999</v>
      </c>
    </row>
    <row r="539" spans="1:36" ht="15.95" hidden="1" customHeight="1" thickTop="1" thickBot="1" x14ac:dyDescent="0.25">
      <c r="A539" s="52" t="s">
        <v>97</v>
      </c>
      <c r="B539" s="104">
        <f t="shared" si="150"/>
        <v>321473085.26000005</v>
      </c>
      <c r="C539" s="104">
        <f t="shared" si="151"/>
        <v>12472274.200000003</v>
      </c>
      <c r="D539" s="103">
        <v>894141.32</v>
      </c>
      <c r="E539" s="103">
        <v>14087.94</v>
      </c>
      <c r="F539" s="103">
        <f t="shared" si="152"/>
        <v>908229.25999999989</v>
      </c>
      <c r="G539" s="103">
        <v>12909157.619999999</v>
      </c>
      <c r="H539" s="103">
        <v>94887.3</v>
      </c>
      <c r="I539" s="103">
        <f t="shared" si="153"/>
        <v>13004044.92</v>
      </c>
      <c r="J539" s="103">
        <v>113179.05</v>
      </c>
      <c r="K539" s="103">
        <v>8718352.7300000004</v>
      </c>
      <c r="L539" s="103">
        <f t="shared" si="154"/>
        <v>8831531.7800000012</v>
      </c>
      <c r="M539" s="103">
        <v>1416271.81</v>
      </c>
      <c r="N539" s="103">
        <v>1196338</v>
      </c>
      <c r="O539" s="103">
        <f t="shared" si="155"/>
        <v>2612609.81</v>
      </c>
      <c r="P539" s="103">
        <v>148383885.53</v>
      </c>
      <c r="Q539" s="103">
        <v>1797266.26</v>
      </c>
      <c r="R539" s="103">
        <f t="shared" si="156"/>
        <v>150181151.78999999</v>
      </c>
      <c r="S539" s="103">
        <v>3683649.78</v>
      </c>
      <c r="T539" s="103"/>
      <c r="U539" s="103">
        <f t="shared" si="157"/>
        <v>3683649.78</v>
      </c>
      <c r="V539" s="103">
        <v>8785768.9000000004</v>
      </c>
      <c r="W539" s="103">
        <v>1584.32</v>
      </c>
      <c r="X539" s="103">
        <f t="shared" si="158"/>
        <v>8787353.2200000007</v>
      </c>
      <c r="Y539" s="103">
        <v>98821329.090000004</v>
      </c>
      <c r="Z539" s="103">
        <v>359563.13</v>
      </c>
      <c r="AA539" s="103">
        <f t="shared" si="159"/>
        <v>99180892.219999999</v>
      </c>
      <c r="AB539" s="103"/>
      <c r="AC539" s="103"/>
      <c r="AD539" s="103">
        <f t="shared" si="160"/>
        <v>0</v>
      </c>
      <c r="AE539" s="103">
        <v>7176515.1600000001</v>
      </c>
      <c r="AF539" s="103">
        <v>61648.72</v>
      </c>
      <c r="AG539" s="103">
        <f t="shared" si="161"/>
        <v>7238163.8799999999</v>
      </c>
      <c r="AH539" s="103">
        <v>39289187</v>
      </c>
      <c r="AI539" s="103">
        <v>228545.8</v>
      </c>
      <c r="AJ539" s="100">
        <f t="shared" si="162"/>
        <v>39517732.799999997</v>
      </c>
    </row>
    <row r="540" spans="1:36" ht="15.95" hidden="1" customHeight="1" thickTop="1" thickBot="1" x14ac:dyDescent="0.25">
      <c r="A540" s="52" t="s">
        <v>92</v>
      </c>
      <c r="B540" s="104">
        <f t="shared" si="150"/>
        <v>324121043.72000003</v>
      </c>
      <c r="C540" s="104">
        <f t="shared" si="151"/>
        <v>173192186.26999998</v>
      </c>
      <c r="D540" s="103">
        <v>73621.45</v>
      </c>
      <c r="E540" s="103"/>
      <c r="F540" s="103">
        <f t="shared" si="152"/>
        <v>73621.45</v>
      </c>
      <c r="G540" s="103">
        <v>17619119.460000001</v>
      </c>
      <c r="H540" s="103"/>
      <c r="I540" s="103">
        <f t="shared" si="153"/>
        <v>17619119.460000001</v>
      </c>
      <c r="J540" s="103">
        <v>408934.06</v>
      </c>
      <c r="K540" s="103">
        <v>161618202.55000001</v>
      </c>
      <c r="L540" s="103">
        <f t="shared" si="154"/>
        <v>162027136.61000001</v>
      </c>
      <c r="M540" s="103">
        <v>1061009.8899999999</v>
      </c>
      <c r="N540" s="103">
        <v>84968.05</v>
      </c>
      <c r="O540" s="103">
        <f t="shared" si="155"/>
        <v>1145977.94</v>
      </c>
      <c r="P540" s="103">
        <v>122241882.55</v>
      </c>
      <c r="Q540" s="103">
        <v>9166220.6999999993</v>
      </c>
      <c r="R540" s="103">
        <f t="shared" si="156"/>
        <v>131408103.25</v>
      </c>
      <c r="S540" s="103">
        <v>4371111.09</v>
      </c>
      <c r="T540" s="103"/>
      <c r="U540" s="103">
        <f t="shared" si="157"/>
        <v>4371111.09</v>
      </c>
      <c r="V540" s="103">
        <v>12908235.880000001</v>
      </c>
      <c r="W540" s="103">
        <v>150202.14000000001</v>
      </c>
      <c r="X540" s="103">
        <f t="shared" si="158"/>
        <v>13058438.020000001</v>
      </c>
      <c r="Y540" s="103">
        <v>117578256.72</v>
      </c>
      <c r="Z540" s="103">
        <v>1510096.39</v>
      </c>
      <c r="AA540" s="103">
        <f t="shared" si="159"/>
        <v>119088353.11</v>
      </c>
      <c r="AB540" s="103"/>
      <c r="AC540" s="103"/>
      <c r="AD540" s="103">
        <f t="shared" si="160"/>
        <v>0</v>
      </c>
      <c r="AE540" s="103">
        <v>9605343.7899999991</v>
      </c>
      <c r="AF540" s="103">
        <v>210560.3</v>
      </c>
      <c r="AG540" s="103">
        <f t="shared" si="161"/>
        <v>9815904.0899999999</v>
      </c>
      <c r="AH540" s="103">
        <v>38253528.829999998</v>
      </c>
      <c r="AI540" s="103">
        <v>451936.14</v>
      </c>
      <c r="AJ540" s="100">
        <f t="shared" si="162"/>
        <v>38705464.969999999</v>
      </c>
    </row>
    <row r="541" spans="1:36" ht="15.95" hidden="1" customHeight="1" thickTop="1" thickBot="1" x14ac:dyDescent="0.25">
      <c r="A541" s="52" t="s">
        <v>89</v>
      </c>
      <c r="B541" s="104">
        <f t="shared" si="150"/>
        <v>0</v>
      </c>
      <c r="C541" s="104">
        <f t="shared" si="151"/>
        <v>0</v>
      </c>
      <c r="D541" s="103"/>
      <c r="E541" s="103"/>
      <c r="F541" s="103">
        <f t="shared" si="152"/>
        <v>0</v>
      </c>
      <c r="G541" s="103"/>
      <c r="H541" s="103"/>
      <c r="I541" s="103">
        <f t="shared" si="153"/>
        <v>0</v>
      </c>
      <c r="J541" s="103"/>
      <c r="K541" s="103"/>
      <c r="L541" s="103">
        <f t="shared" si="154"/>
        <v>0</v>
      </c>
      <c r="M541" s="103"/>
      <c r="N541" s="103"/>
      <c r="O541" s="103">
        <f t="shared" si="155"/>
        <v>0</v>
      </c>
      <c r="P541" s="103"/>
      <c r="Q541" s="103"/>
      <c r="R541" s="103">
        <f t="shared" si="156"/>
        <v>0</v>
      </c>
      <c r="S541" s="103"/>
      <c r="T541" s="103"/>
      <c r="U541" s="103">
        <f t="shared" si="157"/>
        <v>0</v>
      </c>
      <c r="V541" s="103"/>
      <c r="W541" s="103"/>
      <c r="X541" s="103">
        <f t="shared" si="158"/>
        <v>0</v>
      </c>
      <c r="Y541" s="103"/>
      <c r="Z541" s="103"/>
      <c r="AA541" s="103">
        <f t="shared" si="159"/>
        <v>0</v>
      </c>
      <c r="AB541" s="103"/>
      <c r="AC541" s="103"/>
      <c r="AD541" s="103">
        <f t="shared" si="160"/>
        <v>0</v>
      </c>
      <c r="AE541" s="103"/>
      <c r="AF541" s="103"/>
      <c r="AG541" s="103">
        <f t="shared" si="161"/>
        <v>0</v>
      </c>
      <c r="AH541" s="103"/>
      <c r="AI541" s="103"/>
      <c r="AJ541" s="100">
        <f t="shared" si="162"/>
        <v>0</v>
      </c>
    </row>
    <row r="542" spans="1:36" ht="15.95" hidden="1" customHeight="1" thickTop="1" thickBot="1" x14ac:dyDescent="0.25">
      <c r="A542" s="52" t="s">
        <v>94</v>
      </c>
      <c r="B542" s="104">
        <f t="shared" si="150"/>
        <v>80789927.069999993</v>
      </c>
      <c r="C542" s="104">
        <f t="shared" si="151"/>
        <v>72089.11</v>
      </c>
      <c r="D542" s="103"/>
      <c r="E542" s="103"/>
      <c r="F542" s="103">
        <f t="shared" si="152"/>
        <v>0</v>
      </c>
      <c r="G542" s="103">
        <v>68854.36</v>
      </c>
      <c r="H542" s="103"/>
      <c r="I542" s="103">
        <f t="shared" si="153"/>
        <v>68854.36</v>
      </c>
      <c r="J542" s="103"/>
      <c r="K542" s="103"/>
      <c r="L542" s="103">
        <f t="shared" si="154"/>
        <v>0</v>
      </c>
      <c r="M542" s="103"/>
      <c r="N542" s="103"/>
      <c r="O542" s="103">
        <f t="shared" si="155"/>
        <v>0</v>
      </c>
      <c r="P542" s="103">
        <v>7517683.9400000004</v>
      </c>
      <c r="Q542" s="103">
        <v>1017.39</v>
      </c>
      <c r="R542" s="103">
        <f t="shared" si="156"/>
        <v>7518701.3300000001</v>
      </c>
      <c r="S542" s="103">
        <v>458129.56</v>
      </c>
      <c r="T542" s="103"/>
      <c r="U542" s="103">
        <f t="shared" si="157"/>
        <v>458129.56</v>
      </c>
      <c r="V542" s="103">
        <v>19804.82</v>
      </c>
      <c r="W542" s="103">
        <v>128.19999999999999</v>
      </c>
      <c r="X542" s="103">
        <f t="shared" si="158"/>
        <v>19933.02</v>
      </c>
      <c r="Y542" s="103">
        <v>67401903.269999996</v>
      </c>
      <c r="Z542" s="103">
        <v>69314.75</v>
      </c>
      <c r="AA542" s="103">
        <f t="shared" si="159"/>
        <v>67471218.019999996</v>
      </c>
      <c r="AB542" s="103"/>
      <c r="AC542" s="103"/>
      <c r="AD542" s="103">
        <f t="shared" si="160"/>
        <v>0</v>
      </c>
      <c r="AE542" s="103">
        <v>906156.46</v>
      </c>
      <c r="AF542" s="103"/>
      <c r="AG542" s="103">
        <f t="shared" si="161"/>
        <v>906156.46</v>
      </c>
      <c r="AH542" s="103">
        <v>4417394.66</v>
      </c>
      <c r="AI542" s="103">
        <v>1628.77</v>
      </c>
      <c r="AJ542" s="100">
        <f t="shared" si="162"/>
        <v>4419023.43</v>
      </c>
    </row>
    <row r="543" spans="1:36" ht="15.95" hidden="1" customHeight="1" thickTop="1" thickBot="1" x14ac:dyDescent="0.25">
      <c r="A543" s="52" t="s">
        <v>90</v>
      </c>
      <c r="B543" s="104">
        <f t="shared" si="150"/>
        <v>30198877.529999997</v>
      </c>
      <c r="C543" s="104">
        <f t="shared" si="151"/>
        <v>86539404.939999998</v>
      </c>
      <c r="D543" s="103"/>
      <c r="E543" s="103"/>
      <c r="F543" s="103">
        <f t="shared" si="152"/>
        <v>0</v>
      </c>
      <c r="G543" s="103">
        <v>16697049.689999999</v>
      </c>
      <c r="H543" s="103">
        <v>86539404.939999998</v>
      </c>
      <c r="I543" s="103">
        <f t="shared" si="153"/>
        <v>103236454.63</v>
      </c>
      <c r="J543" s="103"/>
      <c r="K543" s="103"/>
      <c r="L543" s="103">
        <f t="shared" si="154"/>
        <v>0</v>
      </c>
      <c r="M543" s="103"/>
      <c r="N543" s="103"/>
      <c r="O543" s="103">
        <f t="shared" si="155"/>
        <v>0</v>
      </c>
      <c r="P543" s="103">
        <v>9666882.2100000009</v>
      </c>
      <c r="Q543" s="103"/>
      <c r="R543" s="103">
        <f t="shared" si="156"/>
        <v>9666882.2100000009</v>
      </c>
      <c r="S543" s="103"/>
      <c r="T543" s="103"/>
      <c r="U543" s="103">
        <f t="shared" si="157"/>
        <v>0</v>
      </c>
      <c r="V543" s="103"/>
      <c r="W543" s="103"/>
      <c r="X543" s="103">
        <f t="shared" si="158"/>
        <v>0</v>
      </c>
      <c r="Y543" s="103"/>
      <c r="Z543" s="103"/>
      <c r="AA543" s="103">
        <f t="shared" si="159"/>
        <v>0</v>
      </c>
      <c r="AB543" s="103"/>
      <c r="AC543" s="103"/>
      <c r="AD543" s="103">
        <f t="shared" si="160"/>
        <v>0</v>
      </c>
      <c r="AE543" s="103"/>
      <c r="AF543" s="103"/>
      <c r="AG543" s="103">
        <f t="shared" si="161"/>
        <v>0</v>
      </c>
      <c r="AH543" s="103">
        <v>3834945.63</v>
      </c>
      <c r="AI543" s="152"/>
      <c r="AJ543" s="100">
        <f t="shared" si="162"/>
        <v>3834945.63</v>
      </c>
    </row>
    <row r="544" spans="1:36" ht="15.95" hidden="1" customHeight="1" thickTop="1" thickBot="1" x14ac:dyDescent="0.25">
      <c r="A544" s="52" t="s">
        <v>78</v>
      </c>
      <c r="B544" s="104">
        <f t="shared" si="150"/>
        <v>68357586.439999998</v>
      </c>
      <c r="C544" s="104">
        <f t="shared" si="151"/>
        <v>22500</v>
      </c>
      <c r="D544" s="103"/>
      <c r="E544" s="103"/>
      <c r="F544" s="103">
        <f t="shared" si="152"/>
        <v>0</v>
      </c>
      <c r="G544" s="103">
        <v>68805.679999999993</v>
      </c>
      <c r="H544" s="103"/>
      <c r="I544" s="103">
        <f t="shared" si="153"/>
        <v>68805.679999999993</v>
      </c>
      <c r="J544" s="103"/>
      <c r="K544" s="103"/>
      <c r="L544" s="103">
        <f t="shared" si="154"/>
        <v>0</v>
      </c>
      <c r="M544" s="103"/>
      <c r="N544" s="103"/>
      <c r="O544" s="103">
        <f t="shared" si="155"/>
        <v>0</v>
      </c>
      <c r="P544" s="103">
        <v>330726.96999999997</v>
      </c>
      <c r="Q544" s="103"/>
      <c r="R544" s="103">
        <f t="shared" si="156"/>
        <v>330726.96999999997</v>
      </c>
      <c r="S544" s="103">
        <v>66163.789999999994</v>
      </c>
      <c r="T544" s="103"/>
      <c r="U544" s="103">
        <f t="shared" si="157"/>
        <v>66163.789999999994</v>
      </c>
      <c r="V544" s="103">
        <v>2550734.5099999998</v>
      </c>
      <c r="W544" s="103"/>
      <c r="X544" s="103">
        <f t="shared" si="158"/>
        <v>2550734.5099999998</v>
      </c>
      <c r="Y544" s="103">
        <v>64935874.530000001</v>
      </c>
      <c r="Z544" s="103">
        <v>22500</v>
      </c>
      <c r="AA544" s="103">
        <f t="shared" si="159"/>
        <v>64958374.530000001</v>
      </c>
      <c r="AB544" s="103"/>
      <c r="AC544" s="103"/>
      <c r="AD544" s="103">
        <f t="shared" si="160"/>
        <v>0</v>
      </c>
      <c r="AE544" s="103">
        <v>325130.57</v>
      </c>
      <c r="AF544" s="103"/>
      <c r="AG544" s="103">
        <f t="shared" si="161"/>
        <v>325130.57</v>
      </c>
      <c r="AH544" s="103">
        <v>80150.39</v>
      </c>
      <c r="AI544" s="103"/>
      <c r="AJ544" s="100">
        <f t="shared" si="162"/>
        <v>80150.39</v>
      </c>
    </row>
    <row r="545" spans="1:36" ht="15.95" hidden="1" customHeight="1" thickTop="1" thickBot="1" x14ac:dyDescent="0.25">
      <c r="A545" s="52" t="s">
        <v>96</v>
      </c>
      <c r="B545" s="104">
        <f t="shared" si="150"/>
        <v>4994433.72</v>
      </c>
      <c r="C545" s="104">
        <f t="shared" si="151"/>
        <v>155429897.53999999</v>
      </c>
      <c r="D545" s="103">
        <v>4843089.37</v>
      </c>
      <c r="E545" s="103"/>
      <c r="F545" s="103">
        <f t="shared" si="152"/>
        <v>4843089.37</v>
      </c>
      <c r="G545" s="103">
        <v>151344.35</v>
      </c>
      <c r="H545" s="103">
        <v>148383.29</v>
      </c>
      <c r="I545" s="103">
        <f t="shared" si="153"/>
        <v>299727.64</v>
      </c>
      <c r="J545" s="103"/>
      <c r="K545" s="103">
        <v>155281514.25</v>
      </c>
      <c r="L545" s="103">
        <f t="shared" si="154"/>
        <v>155281514.25</v>
      </c>
      <c r="M545" s="103"/>
      <c r="N545" s="103"/>
      <c r="O545" s="103">
        <f t="shared" si="155"/>
        <v>0</v>
      </c>
      <c r="P545" s="103"/>
      <c r="Q545" s="103"/>
      <c r="R545" s="103">
        <f t="shared" si="156"/>
        <v>0</v>
      </c>
      <c r="S545" s="103"/>
      <c r="T545" s="103"/>
      <c r="U545" s="103">
        <f t="shared" si="157"/>
        <v>0</v>
      </c>
      <c r="V545" s="103"/>
      <c r="W545" s="103"/>
      <c r="X545" s="103">
        <f t="shared" si="158"/>
        <v>0</v>
      </c>
      <c r="Y545" s="103"/>
      <c r="Z545" s="103"/>
      <c r="AA545" s="103">
        <f t="shared" si="159"/>
        <v>0</v>
      </c>
      <c r="AB545" s="103"/>
      <c r="AC545" s="103"/>
      <c r="AD545" s="103">
        <f t="shared" si="160"/>
        <v>0</v>
      </c>
      <c r="AE545" s="103"/>
      <c r="AF545" s="103"/>
      <c r="AG545" s="103">
        <f t="shared" si="161"/>
        <v>0</v>
      </c>
      <c r="AH545" s="103"/>
      <c r="AI545" s="103"/>
      <c r="AJ545" s="100">
        <f t="shared" si="162"/>
        <v>0</v>
      </c>
    </row>
    <row r="546" spans="1:36" ht="15.95" hidden="1" customHeight="1" thickTop="1" thickBot="1" x14ac:dyDescent="0.25">
      <c r="A546" s="52" t="s">
        <v>99</v>
      </c>
      <c r="B546" s="104">
        <f t="shared" si="150"/>
        <v>9410771.4000000004</v>
      </c>
      <c r="C546" s="104">
        <f t="shared" si="151"/>
        <v>0</v>
      </c>
      <c r="D546" s="103">
        <v>34350.01</v>
      </c>
      <c r="E546" s="103"/>
      <c r="F546" s="103">
        <f t="shared" si="152"/>
        <v>34350.01</v>
      </c>
      <c r="G546" s="103">
        <v>32680.21</v>
      </c>
      <c r="H546" s="103"/>
      <c r="I546" s="103">
        <f t="shared" si="153"/>
        <v>32680.21</v>
      </c>
      <c r="J546" s="103"/>
      <c r="K546" s="103"/>
      <c r="L546" s="103">
        <f t="shared" si="154"/>
        <v>0</v>
      </c>
      <c r="M546" s="103">
        <v>55372.44</v>
      </c>
      <c r="N546" s="103"/>
      <c r="O546" s="103">
        <f t="shared" si="155"/>
        <v>55372.44</v>
      </c>
      <c r="P546" s="103">
        <v>2271986.14</v>
      </c>
      <c r="Q546" s="103"/>
      <c r="R546" s="103">
        <f t="shared" si="156"/>
        <v>2271986.14</v>
      </c>
      <c r="S546" s="103">
        <v>54310.34</v>
      </c>
      <c r="T546" s="103"/>
      <c r="U546" s="103">
        <f t="shared" si="157"/>
        <v>54310.34</v>
      </c>
      <c r="V546" s="103">
        <v>200712.88</v>
      </c>
      <c r="W546" s="103"/>
      <c r="X546" s="103">
        <f t="shared" si="158"/>
        <v>200712.88</v>
      </c>
      <c r="Y546" s="103">
        <v>5860353.6500000004</v>
      </c>
      <c r="Z546" s="103"/>
      <c r="AA546" s="103">
        <f t="shared" si="159"/>
        <v>5860353.6500000004</v>
      </c>
      <c r="AB546" s="103"/>
      <c r="AC546" s="103"/>
      <c r="AD546" s="103">
        <f t="shared" si="160"/>
        <v>0</v>
      </c>
      <c r="AE546" s="103">
        <v>426334.01</v>
      </c>
      <c r="AF546" s="103"/>
      <c r="AG546" s="103">
        <f t="shared" si="161"/>
        <v>426334.01</v>
      </c>
      <c r="AH546" s="103">
        <v>474671.72</v>
      </c>
      <c r="AI546" s="103"/>
      <c r="AJ546" s="100">
        <f t="shared" si="162"/>
        <v>474671.72</v>
      </c>
    </row>
    <row r="547" spans="1:36" ht="15.95" hidden="1" customHeight="1" thickTop="1" thickBot="1" x14ac:dyDescent="0.25">
      <c r="A547" s="52" t="s">
        <v>83</v>
      </c>
      <c r="B547" s="104">
        <f t="shared" si="150"/>
        <v>22254437.100000001</v>
      </c>
      <c r="C547" s="104">
        <f t="shared" si="151"/>
        <v>0</v>
      </c>
      <c r="D547" s="103"/>
      <c r="E547" s="103"/>
      <c r="F547" s="103">
        <f t="shared" si="152"/>
        <v>0</v>
      </c>
      <c r="G547" s="103"/>
      <c r="H547" s="103"/>
      <c r="I547" s="103">
        <f t="shared" si="153"/>
        <v>0</v>
      </c>
      <c r="J547" s="103"/>
      <c r="K547" s="103"/>
      <c r="L547" s="103">
        <f t="shared" si="154"/>
        <v>0</v>
      </c>
      <c r="M547" s="103"/>
      <c r="N547" s="103"/>
      <c r="O547" s="103">
        <f t="shared" si="155"/>
        <v>0</v>
      </c>
      <c r="P547" s="103"/>
      <c r="Q547" s="103"/>
      <c r="R547" s="103">
        <f t="shared" si="156"/>
        <v>0</v>
      </c>
      <c r="S547" s="103"/>
      <c r="T547" s="103"/>
      <c r="U547" s="103">
        <f t="shared" si="157"/>
        <v>0</v>
      </c>
      <c r="V547" s="103"/>
      <c r="W547" s="103"/>
      <c r="X547" s="103">
        <f t="shared" si="158"/>
        <v>0</v>
      </c>
      <c r="Y547" s="103">
        <v>22254437.100000001</v>
      </c>
      <c r="Z547" s="103"/>
      <c r="AA547" s="103">
        <f t="shared" si="159"/>
        <v>22254437.100000001</v>
      </c>
      <c r="AB547" s="103"/>
      <c r="AC547" s="103"/>
      <c r="AD547" s="103">
        <f t="shared" si="160"/>
        <v>0</v>
      </c>
      <c r="AE547" s="103"/>
      <c r="AF547" s="103"/>
      <c r="AG547" s="103">
        <f t="shared" si="161"/>
        <v>0</v>
      </c>
      <c r="AH547" s="103"/>
      <c r="AI547" s="103"/>
      <c r="AJ547" s="100">
        <f t="shared" si="162"/>
        <v>0</v>
      </c>
    </row>
    <row r="548" spans="1:36" ht="15.95" hidden="1" customHeight="1" thickTop="1" thickBot="1" x14ac:dyDescent="0.25">
      <c r="A548" s="52" t="s">
        <v>85</v>
      </c>
      <c r="B548" s="104">
        <f t="shared" si="150"/>
        <v>0</v>
      </c>
      <c r="C548" s="104">
        <f t="shared" si="151"/>
        <v>0</v>
      </c>
      <c r="D548" s="103"/>
      <c r="E548" s="103"/>
      <c r="F548" s="103">
        <f t="shared" si="152"/>
        <v>0</v>
      </c>
      <c r="G548" s="103"/>
      <c r="H548" s="103"/>
      <c r="I548" s="103">
        <f t="shared" si="153"/>
        <v>0</v>
      </c>
      <c r="J548" s="103"/>
      <c r="K548" s="103"/>
      <c r="L548" s="103">
        <f t="shared" si="154"/>
        <v>0</v>
      </c>
      <c r="M548" s="103"/>
      <c r="N548" s="103"/>
      <c r="O548" s="103">
        <f t="shared" si="155"/>
        <v>0</v>
      </c>
      <c r="P548" s="103"/>
      <c r="Q548" s="103"/>
      <c r="R548" s="103">
        <f t="shared" si="156"/>
        <v>0</v>
      </c>
      <c r="S548" s="103"/>
      <c r="T548" s="103"/>
      <c r="U548" s="103">
        <f t="shared" si="157"/>
        <v>0</v>
      </c>
      <c r="V548" s="103"/>
      <c r="W548" s="103"/>
      <c r="X548" s="103">
        <f t="shared" si="158"/>
        <v>0</v>
      </c>
      <c r="Y548" s="103"/>
      <c r="Z548" s="103"/>
      <c r="AA548" s="103">
        <f t="shared" si="159"/>
        <v>0</v>
      </c>
      <c r="AB548" s="103"/>
      <c r="AC548" s="103"/>
      <c r="AD548" s="103">
        <f t="shared" si="160"/>
        <v>0</v>
      </c>
      <c r="AE548" s="103"/>
      <c r="AF548" s="103"/>
      <c r="AG548" s="103">
        <f t="shared" si="161"/>
        <v>0</v>
      </c>
      <c r="AH548" s="103"/>
      <c r="AI548" s="103"/>
      <c r="AJ548" s="100">
        <f t="shared" si="162"/>
        <v>0</v>
      </c>
    </row>
    <row r="549" spans="1:36" ht="15.95" hidden="1" customHeight="1" thickTop="1" thickBot="1" x14ac:dyDescent="0.25">
      <c r="A549" s="52" t="s">
        <v>81</v>
      </c>
      <c r="B549" s="104">
        <f t="shared" si="150"/>
        <v>26714259.609999999</v>
      </c>
      <c r="C549" s="104">
        <f t="shared" si="151"/>
        <v>164531.11000000002</v>
      </c>
      <c r="D549" s="103"/>
      <c r="E549" s="103"/>
      <c r="F549" s="103">
        <f t="shared" si="152"/>
        <v>0</v>
      </c>
      <c r="G549" s="103">
        <v>10717607.34</v>
      </c>
      <c r="H549" s="103">
        <v>53332.79</v>
      </c>
      <c r="I549" s="103">
        <f t="shared" si="153"/>
        <v>10770940.129999999</v>
      </c>
      <c r="J549" s="103"/>
      <c r="K549" s="103"/>
      <c r="L549" s="103">
        <f t="shared" si="154"/>
        <v>0</v>
      </c>
      <c r="M549" s="103"/>
      <c r="N549" s="103"/>
      <c r="O549" s="103">
        <f t="shared" si="155"/>
        <v>0</v>
      </c>
      <c r="P549" s="103">
        <v>3396040.81</v>
      </c>
      <c r="Q549" s="103"/>
      <c r="R549" s="103">
        <f t="shared" si="156"/>
        <v>3396040.81</v>
      </c>
      <c r="S549" s="103"/>
      <c r="T549" s="103"/>
      <c r="U549" s="103">
        <f t="shared" si="157"/>
        <v>0</v>
      </c>
      <c r="V549" s="103">
        <v>20937.810000000001</v>
      </c>
      <c r="W549" s="103"/>
      <c r="X549" s="103">
        <f t="shared" si="158"/>
        <v>20937.810000000001</v>
      </c>
      <c r="Y549" s="103">
        <v>10865856.109999999</v>
      </c>
      <c r="Z549" s="103">
        <v>105598.32</v>
      </c>
      <c r="AA549" s="103">
        <f t="shared" si="159"/>
        <v>10971454.43</v>
      </c>
      <c r="AB549" s="103"/>
      <c r="AC549" s="103"/>
      <c r="AD549" s="103">
        <f t="shared" si="160"/>
        <v>0</v>
      </c>
      <c r="AE549" s="103">
        <v>1382292.13</v>
      </c>
      <c r="AF549" s="103"/>
      <c r="AG549" s="103">
        <f t="shared" si="161"/>
        <v>1382292.13</v>
      </c>
      <c r="AH549" s="103">
        <v>331525.40999999997</v>
      </c>
      <c r="AI549" s="103">
        <v>5600</v>
      </c>
      <c r="AJ549" s="100">
        <f t="shared" si="162"/>
        <v>337125.41</v>
      </c>
    </row>
    <row r="550" spans="1:36" ht="15.95" hidden="1" customHeight="1" thickTop="1" thickBot="1" x14ac:dyDescent="0.25">
      <c r="A550" s="52" t="s">
        <v>80</v>
      </c>
      <c r="B550" s="104">
        <f t="shared" si="150"/>
        <v>24013005.82</v>
      </c>
      <c r="C550" s="104">
        <f t="shared" si="151"/>
        <v>1385683.43</v>
      </c>
      <c r="D550" s="103"/>
      <c r="E550" s="103"/>
      <c r="F550" s="103">
        <f t="shared" si="152"/>
        <v>0</v>
      </c>
      <c r="G550" s="103">
        <v>857275.39</v>
      </c>
      <c r="H550" s="103">
        <v>1385683.43</v>
      </c>
      <c r="I550" s="103">
        <f t="shared" si="153"/>
        <v>2242958.8199999998</v>
      </c>
      <c r="J550" s="103"/>
      <c r="K550" s="103"/>
      <c r="L550" s="103">
        <f t="shared" si="154"/>
        <v>0</v>
      </c>
      <c r="M550" s="103"/>
      <c r="N550" s="103"/>
      <c r="O550" s="103">
        <f t="shared" si="155"/>
        <v>0</v>
      </c>
      <c r="P550" s="103">
        <v>1056291.8700000001</v>
      </c>
      <c r="Q550" s="103"/>
      <c r="R550" s="103">
        <f t="shared" si="156"/>
        <v>1056291.8700000001</v>
      </c>
      <c r="S550" s="103">
        <v>377051.54</v>
      </c>
      <c r="T550" s="103"/>
      <c r="U550" s="103">
        <f t="shared" si="157"/>
        <v>377051.54</v>
      </c>
      <c r="V550" s="103">
        <v>14358.29</v>
      </c>
      <c r="W550" s="103"/>
      <c r="X550" s="103">
        <f t="shared" si="158"/>
        <v>14358.29</v>
      </c>
      <c r="Y550" s="103">
        <v>16410132.67</v>
      </c>
      <c r="Z550" s="103"/>
      <c r="AA550" s="103">
        <f t="shared" si="159"/>
        <v>16410132.67</v>
      </c>
      <c r="AB550" s="103"/>
      <c r="AC550" s="103"/>
      <c r="AD550" s="103">
        <f t="shared" si="160"/>
        <v>0</v>
      </c>
      <c r="AE550" s="103">
        <v>2797988.68</v>
      </c>
      <c r="AF550" s="103"/>
      <c r="AG550" s="103">
        <f t="shared" si="161"/>
        <v>2797988.68</v>
      </c>
      <c r="AH550" s="103">
        <v>2499907.38</v>
      </c>
      <c r="AI550" s="103"/>
      <c r="AJ550" s="100">
        <f>AH550+AI550</f>
        <v>2499907.38</v>
      </c>
    </row>
    <row r="551" spans="1:36" ht="15.95" hidden="1" customHeight="1" thickTop="1" thickBot="1" x14ac:dyDescent="0.25">
      <c r="A551" s="52" t="s">
        <v>108</v>
      </c>
      <c r="B551" s="104">
        <f t="shared" si="150"/>
        <v>40470841.609999999</v>
      </c>
      <c r="C551" s="104">
        <f t="shared" si="151"/>
        <v>0</v>
      </c>
      <c r="D551" s="103"/>
      <c r="E551" s="103"/>
      <c r="F551" s="103">
        <f t="shared" si="152"/>
        <v>0</v>
      </c>
      <c r="G551" s="103">
        <v>22647.85</v>
      </c>
      <c r="H551" s="103"/>
      <c r="I551" s="103">
        <f t="shared" si="153"/>
        <v>22647.85</v>
      </c>
      <c r="J551" s="103"/>
      <c r="K551" s="103"/>
      <c r="L551" s="103">
        <f t="shared" si="154"/>
        <v>0</v>
      </c>
      <c r="M551" s="103"/>
      <c r="N551" s="103"/>
      <c r="O551" s="103">
        <f t="shared" si="155"/>
        <v>0</v>
      </c>
      <c r="P551" s="103">
        <v>213637.07</v>
      </c>
      <c r="Q551" s="103"/>
      <c r="R551" s="103">
        <f t="shared" si="156"/>
        <v>213637.07</v>
      </c>
      <c r="S551" s="103"/>
      <c r="T551" s="103"/>
      <c r="U551" s="103">
        <f t="shared" si="157"/>
        <v>0</v>
      </c>
      <c r="V551" s="103">
        <v>177354.34</v>
      </c>
      <c r="W551" s="103"/>
      <c r="X551" s="103">
        <f t="shared" si="158"/>
        <v>177354.34</v>
      </c>
      <c r="Y551" s="103">
        <v>35290357.109999999</v>
      </c>
      <c r="Z551" s="103"/>
      <c r="AA551" s="103">
        <f t="shared" si="159"/>
        <v>35290357.109999999</v>
      </c>
      <c r="AB551" s="103"/>
      <c r="AC551" s="103"/>
      <c r="AD551" s="103">
        <f t="shared" si="160"/>
        <v>0</v>
      </c>
      <c r="AE551" s="103">
        <v>4553927.79</v>
      </c>
      <c r="AF551" s="103"/>
      <c r="AG551" s="103">
        <f t="shared" si="161"/>
        <v>4553927.79</v>
      </c>
      <c r="AH551" s="103">
        <v>212917.45</v>
      </c>
      <c r="AI551" s="103"/>
      <c r="AJ551" s="100">
        <f t="shared" si="162"/>
        <v>212917.45</v>
      </c>
    </row>
    <row r="552" spans="1:36" ht="15.95" hidden="1" customHeight="1" thickTop="1" thickBot="1" x14ac:dyDescent="0.25">
      <c r="A552" s="52" t="s">
        <v>79</v>
      </c>
      <c r="B552" s="104">
        <f t="shared" si="150"/>
        <v>51078675.57</v>
      </c>
      <c r="C552" s="104">
        <f t="shared" si="151"/>
        <v>84168331.720000014</v>
      </c>
      <c r="D552" s="103"/>
      <c r="E552" s="103"/>
      <c r="F552" s="103">
        <f t="shared" si="152"/>
        <v>0</v>
      </c>
      <c r="G552" s="103">
        <v>2517909.23</v>
      </c>
      <c r="H552" s="103">
        <v>77189552.420000002</v>
      </c>
      <c r="I552" s="103">
        <f t="shared" si="153"/>
        <v>79707461.650000006</v>
      </c>
      <c r="J552" s="103"/>
      <c r="K552" s="103">
        <v>60934.47</v>
      </c>
      <c r="L552" s="103">
        <f t="shared" si="154"/>
        <v>60934.47</v>
      </c>
      <c r="M552" s="103">
        <v>26002.799999999999</v>
      </c>
      <c r="N552" s="103">
        <v>156194.4</v>
      </c>
      <c r="O552" s="103">
        <f t="shared" si="155"/>
        <v>182197.19999999998</v>
      </c>
      <c r="P552" s="103">
        <v>21090915</v>
      </c>
      <c r="Q552" s="103">
        <v>4443528.4000000004</v>
      </c>
      <c r="R552" s="103">
        <f t="shared" si="156"/>
        <v>25534443.399999999</v>
      </c>
      <c r="S552" s="103">
        <v>2129284.92</v>
      </c>
      <c r="T552" s="103">
        <v>303086.36</v>
      </c>
      <c r="U552" s="103">
        <f t="shared" si="157"/>
        <v>2432371.2799999998</v>
      </c>
      <c r="V552" s="103">
        <v>240399.91</v>
      </c>
      <c r="W552" s="103"/>
      <c r="X552" s="103">
        <f t="shared" si="158"/>
        <v>240399.91</v>
      </c>
      <c r="Y552" s="103">
        <v>18957882.300000001</v>
      </c>
      <c r="Z552" s="103">
        <v>1259041.71</v>
      </c>
      <c r="AA552" s="103">
        <f t="shared" si="159"/>
        <v>20216924.010000002</v>
      </c>
      <c r="AB552" s="103"/>
      <c r="AC552" s="103"/>
      <c r="AD552" s="103">
        <f t="shared" si="160"/>
        <v>0</v>
      </c>
      <c r="AE552" s="103">
        <v>1596572.76</v>
      </c>
      <c r="AF552" s="103">
        <v>1453.45</v>
      </c>
      <c r="AG552" s="103">
        <f t="shared" si="161"/>
        <v>1598026.21</v>
      </c>
      <c r="AH552" s="103">
        <v>4519708.6500000004</v>
      </c>
      <c r="AI552" s="103">
        <v>754540.51</v>
      </c>
      <c r="AJ552" s="100">
        <f t="shared" si="162"/>
        <v>5274249.16</v>
      </c>
    </row>
    <row r="553" spans="1:36" ht="15.95" hidden="1" customHeight="1" thickTop="1" thickBot="1" x14ac:dyDescent="0.25">
      <c r="A553" s="52" t="s">
        <v>84</v>
      </c>
      <c r="B553" s="104">
        <f t="shared" si="150"/>
        <v>0</v>
      </c>
      <c r="C553" s="104">
        <f t="shared" si="151"/>
        <v>0</v>
      </c>
      <c r="D553" s="103"/>
      <c r="E553" s="103"/>
      <c r="F553" s="103">
        <f t="shared" si="152"/>
        <v>0</v>
      </c>
      <c r="G553" s="103"/>
      <c r="H553" s="103"/>
      <c r="I553" s="103">
        <f t="shared" si="153"/>
        <v>0</v>
      </c>
      <c r="J553" s="103"/>
      <c r="K553" s="103"/>
      <c r="L553" s="103">
        <f t="shared" si="154"/>
        <v>0</v>
      </c>
      <c r="M553" s="103"/>
      <c r="N553" s="103"/>
      <c r="O553" s="103">
        <f t="shared" si="155"/>
        <v>0</v>
      </c>
      <c r="P553" s="103"/>
      <c r="Q553" s="103"/>
      <c r="R553" s="103">
        <f t="shared" si="156"/>
        <v>0</v>
      </c>
      <c r="S553" s="103"/>
      <c r="T553" s="103"/>
      <c r="U553" s="103">
        <f t="shared" si="157"/>
        <v>0</v>
      </c>
      <c r="V553" s="103"/>
      <c r="W553" s="103"/>
      <c r="X553" s="103">
        <f t="shared" si="158"/>
        <v>0</v>
      </c>
      <c r="Y553" s="103"/>
      <c r="Z553" s="103"/>
      <c r="AA553" s="103">
        <f t="shared" si="159"/>
        <v>0</v>
      </c>
      <c r="AB553" s="103"/>
      <c r="AC553" s="103"/>
      <c r="AD553" s="103">
        <f t="shared" si="160"/>
        <v>0</v>
      </c>
      <c r="AE553" s="103"/>
      <c r="AF553" s="103"/>
      <c r="AG553" s="103">
        <f t="shared" si="161"/>
        <v>0</v>
      </c>
      <c r="AH553" s="103"/>
      <c r="AI553" s="103"/>
      <c r="AJ553" s="100">
        <f t="shared" si="162"/>
        <v>0</v>
      </c>
    </row>
    <row r="554" spans="1:36" ht="15.95" hidden="1" customHeight="1" thickTop="1" thickBot="1" x14ac:dyDescent="0.25">
      <c r="A554" s="52" t="s">
        <v>101</v>
      </c>
      <c r="B554" s="104">
        <f t="shared" si="150"/>
        <v>184768.6</v>
      </c>
      <c r="C554" s="104">
        <f t="shared" si="151"/>
        <v>26592050.93</v>
      </c>
      <c r="D554" s="103"/>
      <c r="E554" s="103"/>
      <c r="F554" s="103">
        <f t="shared" si="152"/>
        <v>0</v>
      </c>
      <c r="G554" s="103">
        <v>184768.6</v>
      </c>
      <c r="H554" s="103"/>
      <c r="I554" s="103">
        <f t="shared" si="153"/>
        <v>184768.6</v>
      </c>
      <c r="J554" s="103"/>
      <c r="K554" s="103">
        <v>26592050.93</v>
      </c>
      <c r="L554" s="103">
        <f t="shared" si="154"/>
        <v>26592050.93</v>
      </c>
      <c r="M554" s="103"/>
      <c r="N554" s="103"/>
      <c r="O554" s="103">
        <f t="shared" si="155"/>
        <v>0</v>
      </c>
      <c r="P554" s="103"/>
      <c r="Q554" s="103"/>
      <c r="R554" s="103">
        <f t="shared" si="156"/>
        <v>0</v>
      </c>
      <c r="S554" s="103"/>
      <c r="T554" s="103"/>
      <c r="U554" s="103">
        <f t="shared" si="157"/>
        <v>0</v>
      </c>
      <c r="V554" s="103"/>
      <c r="W554" s="103"/>
      <c r="X554" s="103">
        <f t="shared" si="158"/>
        <v>0</v>
      </c>
      <c r="Y554" s="103"/>
      <c r="Z554" s="103"/>
      <c r="AA554" s="103">
        <f t="shared" si="159"/>
        <v>0</v>
      </c>
      <c r="AB554" s="103"/>
      <c r="AC554" s="103"/>
      <c r="AD554" s="103">
        <f t="shared" si="160"/>
        <v>0</v>
      </c>
      <c r="AE554" s="103"/>
      <c r="AF554" s="103"/>
      <c r="AG554" s="103">
        <f t="shared" si="161"/>
        <v>0</v>
      </c>
      <c r="AH554" s="103"/>
      <c r="AI554" s="103"/>
      <c r="AJ554" s="100">
        <f t="shared" si="162"/>
        <v>0</v>
      </c>
    </row>
    <row r="555" spans="1:36" ht="15.95" hidden="1" customHeight="1" thickTop="1" thickBot="1" x14ac:dyDescent="0.25">
      <c r="A555" s="52" t="s">
        <v>93</v>
      </c>
      <c r="B555" s="104">
        <f t="shared" si="150"/>
        <v>5826995.7800000003</v>
      </c>
      <c r="C555" s="104">
        <f t="shared" si="151"/>
        <v>2748360.49</v>
      </c>
      <c r="D555" s="103">
        <v>165422.41</v>
      </c>
      <c r="E555" s="103"/>
      <c r="F555" s="103">
        <f t="shared" si="152"/>
        <v>165422.41</v>
      </c>
      <c r="G555" s="103"/>
      <c r="H555" s="103"/>
      <c r="I555" s="103">
        <f t="shared" si="153"/>
        <v>0</v>
      </c>
      <c r="J555" s="103"/>
      <c r="K555" s="103">
        <v>2748360.49</v>
      </c>
      <c r="L555" s="103">
        <f t="shared" si="154"/>
        <v>2748360.49</v>
      </c>
      <c r="M555" s="103"/>
      <c r="N555" s="103"/>
      <c r="O555" s="103">
        <f t="shared" si="155"/>
        <v>0</v>
      </c>
      <c r="P555" s="103"/>
      <c r="Q555" s="103"/>
      <c r="R555" s="103">
        <f t="shared" si="156"/>
        <v>0</v>
      </c>
      <c r="S555" s="103"/>
      <c r="T555" s="103"/>
      <c r="U555" s="103">
        <f t="shared" si="157"/>
        <v>0</v>
      </c>
      <c r="V555" s="103"/>
      <c r="W555" s="103"/>
      <c r="X555" s="103">
        <f t="shared" si="158"/>
        <v>0</v>
      </c>
      <c r="Y555" s="103">
        <v>5157190.6100000003</v>
      </c>
      <c r="Z555" s="103"/>
      <c r="AA555" s="103">
        <f t="shared" si="159"/>
        <v>5157190.6100000003</v>
      </c>
      <c r="AB555" s="103"/>
      <c r="AC555" s="103"/>
      <c r="AD555" s="103">
        <f t="shared" si="160"/>
        <v>0</v>
      </c>
      <c r="AE555" s="103">
        <v>504382.76</v>
      </c>
      <c r="AF555" s="103"/>
      <c r="AG555" s="103">
        <f t="shared" si="161"/>
        <v>504382.76</v>
      </c>
      <c r="AH555" s="103"/>
      <c r="AI555" s="103"/>
      <c r="AJ555" s="100">
        <f t="shared" si="162"/>
        <v>0</v>
      </c>
    </row>
    <row r="556" spans="1:36" ht="15.95" hidden="1" customHeight="1" thickTop="1" thickBot="1" x14ac:dyDescent="0.25">
      <c r="A556" s="52" t="s">
        <v>102</v>
      </c>
      <c r="B556" s="104">
        <f t="shared" si="150"/>
        <v>50877156.920000002</v>
      </c>
      <c r="C556" s="104">
        <f t="shared" si="151"/>
        <v>2011380.57</v>
      </c>
      <c r="D556" s="103">
        <v>3147291.41</v>
      </c>
      <c r="E556" s="103"/>
      <c r="F556" s="103">
        <f t="shared" si="152"/>
        <v>3147291.41</v>
      </c>
      <c r="G556" s="103">
        <v>28169.48</v>
      </c>
      <c r="H556" s="103"/>
      <c r="I556" s="103">
        <f t="shared" si="153"/>
        <v>28169.48</v>
      </c>
      <c r="J556" s="103"/>
      <c r="K556" s="103"/>
      <c r="L556" s="103">
        <f t="shared" si="154"/>
        <v>0</v>
      </c>
      <c r="M556" s="103"/>
      <c r="N556" s="103"/>
      <c r="O556" s="103">
        <f t="shared" si="155"/>
        <v>0</v>
      </c>
      <c r="P556" s="103">
        <v>3106448.65</v>
      </c>
      <c r="Q556" s="103"/>
      <c r="R556" s="103">
        <f t="shared" si="156"/>
        <v>3106448.65</v>
      </c>
      <c r="S556" s="103"/>
      <c r="T556" s="103"/>
      <c r="U556" s="103">
        <f t="shared" si="157"/>
        <v>0</v>
      </c>
      <c r="V556" s="103">
        <v>24310.86</v>
      </c>
      <c r="W556" s="103"/>
      <c r="X556" s="103">
        <f t="shared" si="158"/>
        <v>24310.86</v>
      </c>
      <c r="Y556" s="103">
        <v>21718230.969999999</v>
      </c>
      <c r="Z556" s="103"/>
      <c r="AA556" s="103">
        <f t="shared" si="159"/>
        <v>21718230.969999999</v>
      </c>
      <c r="AB556" s="103"/>
      <c r="AC556" s="103"/>
      <c r="AD556" s="103">
        <f t="shared" si="160"/>
        <v>0</v>
      </c>
      <c r="AE556" s="103">
        <v>21223194.41</v>
      </c>
      <c r="AF556" s="103">
        <v>2011380.57</v>
      </c>
      <c r="AG556" s="103">
        <f t="shared" si="161"/>
        <v>23234574.98</v>
      </c>
      <c r="AH556" s="103">
        <v>1629511.14</v>
      </c>
      <c r="AI556" s="103"/>
      <c r="AJ556" s="100">
        <f t="shared" si="162"/>
        <v>1629511.14</v>
      </c>
    </row>
    <row r="557" spans="1:36" ht="15.95" hidden="1" customHeight="1" thickTop="1" thickBot="1" x14ac:dyDescent="0.25">
      <c r="A557" s="51" t="s">
        <v>116</v>
      </c>
      <c r="B557" s="104">
        <f t="shared" si="150"/>
        <v>42583883.049999997</v>
      </c>
      <c r="C557" s="104">
        <f t="shared" si="151"/>
        <v>368773.59</v>
      </c>
      <c r="D557" s="103">
        <v>6225.01</v>
      </c>
      <c r="E557" s="103"/>
      <c r="F557" s="103">
        <f t="shared" si="152"/>
        <v>6225.01</v>
      </c>
      <c r="G557" s="103">
        <v>144993.99</v>
      </c>
      <c r="H557" s="103"/>
      <c r="I557" s="103">
        <f t="shared" si="153"/>
        <v>144993.99</v>
      </c>
      <c r="J557" s="103"/>
      <c r="K557" s="103">
        <v>368773.59</v>
      </c>
      <c r="L557" s="103">
        <f t="shared" si="154"/>
        <v>368773.59</v>
      </c>
      <c r="M557" s="103">
        <v>42955.03</v>
      </c>
      <c r="N557" s="103"/>
      <c r="O557" s="103">
        <f t="shared" si="155"/>
        <v>42955.03</v>
      </c>
      <c r="P557" s="103">
        <v>420954.51</v>
      </c>
      <c r="Q557" s="103"/>
      <c r="R557" s="103">
        <f t="shared" si="156"/>
        <v>420954.51</v>
      </c>
      <c r="S557" s="103">
        <v>259204.97</v>
      </c>
      <c r="T557" s="103"/>
      <c r="U557" s="103">
        <f t="shared" si="157"/>
        <v>259204.97</v>
      </c>
      <c r="V557" s="103">
        <v>13864</v>
      </c>
      <c r="W557" s="103"/>
      <c r="X557" s="103">
        <f t="shared" si="158"/>
        <v>13864</v>
      </c>
      <c r="Y557" s="103">
        <v>41570767.789999999</v>
      </c>
      <c r="Z557" s="103"/>
      <c r="AA557" s="103">
        <f t="shared" si="159"/>
        <v>41570767.789999999</v>
      </c>
      <c r="AB557" s="103"/>
      <c r="AC557" s="103"/>
      <c r="AD557" s="103">
        <f t="shared" si="160"/>
        <v>0</v>
      </c>
      <c r="AE557" s="103">
        <v>3000</v>
      </c>
      <c r="AF557" s="103"/>
      <c r="AG557" s="103">
        <f t="shared" si="161"/>
        <v>3000</v>
      </c>
      <c r="AH557" s="103">
        <v>121917.75</v>
      </c>
      <c r="AI557" s="103"/>
      <c r="AJ557" s="100">
        <f t="shared" si="162"/>
        <v>121917.75</v>
      </c>
    </row>
    <row r="558" spans="1:36" ht="15.95" hidden="1" customHeight="1" thickTop="1" thickBot="1" x14ac:dyDescent="0.25">
      <c r="A558" s="52" t="s">
        <v>107</v>
      </c>
      <c r="B558" s="104">
        <f t="shared" si="150"/>
        <v>0</v>
      </c>
      <c r="C558" s="104">
        <f t="shared" si="151"/>
        <v>0</v>
      </c>
      <c r="D558" s="103"/>
      <c r="E558" s="103"/>
      <c r="F558" s="103">
        <f t="shared" si="152"/>
        <v>0</v>
      </c>
      <c r="G558" s="103"/>
      <c r="H558" s="103"/>
      <c r="I558" s="103">
        <f t="shared" si="153"/>
        <v>0</v>
      </c>
      <c r="J558" s="103"/>
      <c r="K558" s="103"/>
      <c r="L558" s="103">
        <f t="shared" si="154"/>
        <v>0</v>
      </c>
      <c r="M558" s="103"/>
      <c r="N558" s="103"/>
      <c r="O558" s="103">
        <f t="shared" si="155"/>
        <v>0</v>
      </c>
      <c r="P558" s="103"/>
      <c r="Q558" s="103"/>
      <c r="R558" s="103">
        <f t="shared" si="156"/>
        <v>0</v>
      </c>
      <c r="S558" s="103"/>
      <c r="T558" s="103"/>
      <c r="U558" s="103">
        <f t="shared" si="157"/>
        <v>0</v>
      </c>
      <c r="V558" s="103"/>
      <c r="W558" s="103"/>
      <c r="X558" s="103">
        <f t="shared" si="158"/>
        <v>0</v>
      </c>
      <c r="Y558" s="103"/>
      <c r="Z558" s="103"/>
      <c r="AA558" s="103">
        <f t="shared" si="159"/>
        <v>0</v>
      </c>
      <c r="AB558" s="103"/>
      <c r="AC558" s="103"/>
      <c r="AD558" s="103">
        <f t="shared" si="160"/>
        <v>0</v>
      </c>
      <c r="AE558" s="103"/>
      <c r="AF558" s="103"/>
      <c r="AG558" s="103">
        <f t="shared" si="161"/>
        <v>0</v>
      </c>
      <c r="AH558" s="103"/>
      <c r="AI558" s="103"/>
      <c r="AJ558" s="100">
        <f t="shared" si="162"/>
        <v>0</v>
      </c>
    </row>
    <row r="559" spans="1:36" ht="15.95" hidden="1" customHeight="1" thickTop="1" thickBot="1" x14ac:dyDescent="0.25">
      <c r="A559" s="52" t="s">
        <v>82</v>
      </c>
      <c r="B559" s="104">
        <f t="shared" si="150"/>
        <v>4368278.4000000004</v>
      </c>
      <c r="C559" s="104">
        <f t="shared" si="151"/>
        <v>0</v>
      </c>
      <c r="D559" s="103"/>
      <c r="E559" s="103"/>
      <c r="F559" s="103">
        <f t="shared" si="152"/>
        <v>0</v>
      </c>
      <c r="G559" s="103"/>
      <c r="H559" s="103"/>
      <c r="I559" s="103">
        <f t="shared" si="153"/>
        <v>0</v>
      </c>
      <c r="J559" s="103"/>
      <c r="K559" s="103"/>
      <c r="L559" s="103">
        <f t="shared" si="154"/>
        <v>0</v>
      </c>
      <c r="M559" s="103"/>
      <c r="N559" s="103"/>
      <c r="O559" s="103">
        <f t="shared" si="155"/>
        <v>0</v>
      </c>
      <c r="P559" s="103"/>
      <c r="Q559" s="103"/>
      <c r="R559" s="103">
        <f t="shared" si="156"/>
        <v>0</v>
      </c>
      <c r="S559" s="103"/>
      <c r="T559" s="103"/>
      <c r="U559" s="103">
        <f t="shared" si="157"/>
        <v>0</v>
      </c>
      <c r="V559" s="103"/>
      <c r="W559" s="103"/>
      <c r="X559" s="103">
        <f t="shared" si="158"/>
        <v>0</v>
      </c>
      <c r="Y559" s="103">
        <v>4368278.4000000004</v>
      </c>
      <c r="Z559" s="103"/>
      <c r="AA559" s="103">
        <f t="shared" si="159"/>
        <v>4368278.4000000004</v>
      </c>
      <c r="AB559" s="103"/>
      <c r="AC559" s="103"/>
      <c r="AD559" s="103">
        <f t="shared" si="160"/>
        <v>0</v>
      </c>
      <c r="AE559" s="103"/>
      <c r="AF559" s="103"/>
      <c r="AG559" s="103">
        <f t="shared" si="161"/>
        <v>0</v>
      </c>
      <c r="AH559" s="103"/>
      <c r="AI559" s="103"/>
      <c r="AJ559" s="100">
        <f t="shared" si="162"/>
        <v>0</v>
      </c>
    </row>
    <row r="560" spans="1:36" ht="15.95" hidden="1" customHeight="1" thickTop="1" thickBot="1" x14ac:dyDescent="0.25">
      <c r="A560" s="52" t="s">
        <v>105</v>
      </c>
      <c r="B560" s="104">
        <f t="shared" si="150"/>
        <v>0</v>
      </c>
      <c r="C560" s="104">
        <f t="shared" si="151"/>
        <v>0</v>
      </c>
      <c r="D560" s="103"/>
      <c r="E560" s="103"/>
      <c r="F560" s="103">
        <f t="shared" si="152"/>
        <v>0</v>
      </c>
      <c r="G560" s="103"/>
      <c r="H560" s="103"/>
      <c r="I560" s="103">
        <f t="shared" si="153"/>
        <v>0</v>
      </c>
      <c r="J560" s="103"/>
      <c r="K560" s="103"/>
      <c r="L560" s="103">
        <f t="shared" si="154"/>
        <v>0</v>
      </c>
      <c r="M560" s="103"/>
      <c r="N560" s="103"/>
      <c r="O560" s="103">
        <f t="shared" si="155"/>
        <v>0</v>
      </c>
      <c r="P560" s="103"/>
      <c r="Q560" s="103"/>
      <c r="R560" s="103">
        <f t="shared" si="156"/>
        <v>0</v>
      </c>
      <c r="S560" s="103"/>
      <c r="T560" s="103"/>
      <c r="U560" s="103">
        <f t="shared" si="157"/>
        <v>0</v>
      </c>
      <c r="V560" s="103"/>
      <c r="W560" s="103"/>
      <c r="X560" s="103">
        <f t="shared" si="158"/>
        <v>0</v>
      </c>
      <c r="Y560" s="103"/>
      <c r="Z560" s="103"/>
      <c r="AA560" s="103">
        <f t="shared" si="159"/>
        <v>0</v>
      </c>
      <c r="AB560" s="103"/>
      <c r="AC560" s="103"/>
      <c r="AD560" s="103">
        <f t="shared" si="160"/>
        <v>0</v>
      </c>
      <c r="AE560" s="103"/>
      <c r="AF560" s="103"/>
      <c r="AG560" s="103">
        <f t="shared" si="161"/>
        <v>0</v>
      </c>
      <c r="AH560" s="103"/>
      <c r="AI560" s="103"/>
      <c r="AJ560" s="100">
        <f t="shared" si="162"/>
        <v>0</v>
      </c>
    </row>
    <row r="561" spans="1:36" ht="15.95" hidden="1" customHeight="1" thickTop="1" thickBot="1" x14ac:dyDescent="0.25">
      <c r="A561" s="52" t="s">
        <v>115</v>
      </c>
      <c r="B561" s="104">
        <f t="shared" si="150"/>
        <v>31817238.68</v>
      </c>
      <c r="C561" s="104">
        <f t="shared" si="151"/>
        <v>625810.01</v>
      </c>
      <c r="D561" s="103">
        <v>19799.810000000001</v>
      </c>
      <c r="E561" s="103"/>
      <c r="F561" s="103">
        <f t="shared" si="152"/>
        <v>19799.810000000001</v>
      </c>
      <c r="G561" s="103">
        <v>1624742.75</v>
      </c>
      <c r="H561" s="103"/>
      <c r="I561" s="103">
        <f t="shared" si="153"/>
        <v>1624742.75</v>
      </c>
      <c r="J561" s="103"/>
      <c r="K561" s="103"/>
      <c r="L561" s="103">
        <f t="shared" si="154"/>
        <v>0</v>
      </c>
      <c r="M561" s="103">
        <v>2275967.08</v>
      </c>
      <c r="N561" s="103"/>
      <c r="O561" s="103">
        <f t="shared" si="155"/>
        <v>2275967.08</v>
      </c>
      <c r="P561" s="103">
        <v>11355765.26</v>
      </c>
      <c r="Q561" s="103">
        <v>583032.4</v>
      </c>
      <c r="R561" s="103">
        <f t="shared" si="156"/>
        <v>11938797.66</v>
      </c>
      <c r="S561" s="103">
        <v>568923.93999999994</v>
      </c>
      <c r="T561" s="103"/>
      <c r="U561" s="103">
        <f t="shared" si="157"/>
        <v>568923.93999999994</v>
      </c>
      <c r="V561" s="103">
        <v>230828.36</v>
      </c>
      <c r="W561" s="103">
        <v>7618.3</v>
      </c>
      <c r="X561" s="103">
        <f t="shared" si="158"/>
        <v>238446.65999999997</v>
      </c>
      <c r="Y561" s="103">
        <v>13260510.550000001</v>
      </c>
      <c r="Z561" s="103"/>
      <c r="AA561" s="103">
        <f t="shared" si="159"/>
        <v>13260510.550000001</v>
      </c>
      <c r="AB561" s="103"/>
      <c r="AC561" s="103"/>
      <c r="AD561" s="103">
        <f t="shared" si="160"/>
        <v>0</v>
      </c>
      <c r="AE561" s="103">
        <v>957022.57</v>
      </c>
      <c r="AF561" s="103">
        <v>21379.23</v>
      </c>
      <c r="AG561" s="103">
        <f t="shared" si="161"/>
        <v>978401.79999999993</v>
      </c>
      <c r="AH561" s="103">
        <v>1523678.36</v>
      </c>
      <c r="AI561" s="103">
        <v>13780.08</v>
      </c>
      <c r="AJ561" s="100">
        <f t="shared" si="162"/>
        <v>1537458.4400000002</v>
      </c>
    </row>
    <row r="562" spans="1:36" ht="15.95" hidden="1" customHeight="1" thickTop="1" thickBot="1" x14ac:dyDescent="0.25">
      <c r="A562" s="52" t="s">
        <v>117</v>
      </c>
      <c r="B562" s="104">
        <f>(D562+G562+J562+M562+P562+S562+V562+Y562+AB562+AE562+AH562)</f>
        <v>30624034.500000004</v>
      </c>
      <c r="C562" s="104">
        <f t="shared" si="151"/>
        <v>695410633.74000001</v>
      </c>
      <c r="D562" s="103">
        <v>6683642.7599999998</v>
      </c>
      <c r="E562" s="103"/>
      <c r="F562" s="103">
        <f t="shared" si="152"/>
        <v>6683642.7599999998</v>
      </c>
      <c r="G562" s="103">
        <v>16163766.23</v>
      </c>
      <c r="H562" s="103">
        <v>3687092.35</v>
      </c>
      <c r="I562" s="103">
        <f t="shared" si="153"/>
        <v>19850858.580000002</v>
      </c>
      <c r="J562" s="103"/>
      <c r="K562" s="103">
        <v>691723541.38999999</v>
      </c>
      <c r="L562" s="103">
        <f t="shared" si="154"/>
        <v>691723541.38999999</v>
      </c>
      <c r="M562" s="103">
        <v>3478997.45</v>
      </c>
      <c r="N562" s="103"/>
      <c r="O562" s="103">
        <f t="shared" si="155"/>
        <v>3478997.45</v>
      </c>
      <c r="P562" s="103">
        <v>478940.84</v>
      </c>
      <c r="Q562" s="103"/>
      <c r="R562" s="103">
        <f t="shared" si="156"/>
        <v>478940.84</v>
      </c>
      <c r="S562" s="103">
        <v>218686.28</v>
      </c>
      <c r="T562" s="103"/>
      <c r="U562" s="103">
        <f t="shared" si="157"/>
        <v>218686.28</v>
      </c>
      <c r="V562" s="103"/>
      <c r="W562" s="103"/>
      <c r="X562" s="103">
        <f t="shared" si="158"/>
        <v>0</v>
      </c>
      <c r="Y562" s="103">
        <v>3437261.5</v>
      </c>
      <c r="Z562" s="103"/>
      <c r="AA562" s="103">
        <f t="shared" si="159"/>
        <v>3437261.5</v>
      </c>
      <c r="AB562" s="103"/>
      <c r="AC562" s="103"/>
      <c r="AD562" s="103">
        <f t="shared" si="160"/>
        <v>0</v>
      </c>
      <c r="AE562" s="103"/>
      <c r="AF562" s="103"/>
      <c r="AG562" s="103">
        <f t="shared" si="161"/>
        <v>0</v>
      </c>
      <c r="AH562" s="181">
        <v>162739.44</v>
      </c>
      <c r="AI562" s="103"/>
      <c r="AJ562" s="100">
        <f t="shared" si="162"/>
        <v>162739.44</v>
      </c>
    </row>
    <row r="563" spans="1:36" ht="15.95" hidden="1" customHeight="1" thickTop="1" thickBot="1" x14ac:dyDescent="0.25">
      <c r="A563" s="52" t="s">
        <v>120</v>
      </c>
      <c r="B563" s="104">
        <f t="shared" si="150"/>
        <v>17600091.039999999</v>
      </c>
      <c r="C563" s="104">
        <f t="shared" si="151"/>
        <v>3469.7</v>
      </c>
      <c r="D563" s="103"/>
      <c r="E563" s="103"/>
      <c r="F563" s="103">
        <f t="shared" si="152"/>
        <v>0</v>
      </c>
      <c r="G563" s="103"/>
      <c r="H563" s="103"/>
      <c r="I563" s="103">
        <f t="shared" si="153"/>
        <v>0</v>
      </c>
      <c r="J563" s="103"/>
      <c r="K563" s="103">
        <v>3469.7</v>
      </c>
      <c r="L563" s="103">
        <f t="shared" si="154"/>
        <v>3469.7</v>
      </c>
      <c r="M563" s="103">
        <v>26898.71</v>
      </c>
      <c r="N563" s="103"/>
      <c r="O563" s="103">
        <f t="shared" si="155"/>
        <v>26898.71</v>
      </c>
      <c r="P563" s="103">
        <v>998857.86</v>
      </c>
      <c r="Q563" s="103"/>
      <c r="R563" s="103">
        <f t="shared" si="156"/>
        <v>998857.86</v>
      </c>
      <c r="S563" s="103">
        <v>56998.29</v>
      </c>
      <c r="T563" s="103"/>
      <c r="U563" s="103">
        <f t="shared" si="157"/>
        <v>56998.29</v>
      </c>
      <c r="V563" s="103">
        <v>101122.8</v>
      </c>
      <c r="W563" s="103"/>
      <c r="X563" s="103">
        <f t="shared" si="158"/>
        <v>101122.8</v>
      </c>
      <c r="Y563" s="103">
        <v>15064140.710000001</v>
      </c>
      <c r="Z563" s="103"/>
      <c r="AA563" s="103">
        <f t="shared" si="159"/>
        <v>15064140.710000001</v>
      </c>
      <c r="AB563" s="103"/>
      <c r="AC563" s="103"/>
      <c r="AD563" s="103">
        <f t="shared" si="160"/>
        <v>0</v>
      </c>
      <c r="AE563" s="103">
        <v>438944.69</v>
      </c>
      <c r="AF563" s="103"/>
      <c r="AG563" s="103">
        <f t="shared" si="161"/>
        <v>438944.69</v>
      </c>
      <c r="AH563" s="103">
        <v>913127.98</v>
      </c>
      <c r="AI563" s="103"/>
      <c r="AJ563" s="100">
        <f t="shared" si="162"/>
        <v>913127.98</v>
      </c>
    </row>
    <row r="564" spans="1:36" ht="15.95" hidden="1" customHeight="1" thickTop="1" thickBot="1" x14ac:dyDescent="0.25">
      <c r="A564" s="52" t="s">
        <v>166</v>
      </c>
      <c r="B564" s="104">
        <f t="shared" si="150"/>
        <v>14058855.390000001</v>
      </c>
      <c r="C564" s="104">
        <f t="shared" si="151"/>
        <v>95975.01</v>
      </c>
      <c r="D564" s="103"/>
      <c r="E564" s="103"/>
      <c r="F564" s="103">
        <f t="shared" si="152"/>
        <v>0</v>
      </c>
      <c r="G564" s="103">
        <v>116799.4</v>
      </c>
      <c r="H564" s="103"/>
      <c r="I564" s="103">
        <f t="shared" si="153"/>
        <v>116799.4</v>
      </c>
      <c r="J564" s="103"/>
      <c r="K564" s="103">
        <v>73500</v>
      </c>
      <c r="L564" s="103">
        <f t="shared" si="154"/>
        <v>73500</v>
      </c>
      <c r="M564" s="103"/>
      <c r="N564" s="103">
        <v>11960</v>
      </c>
      <c r="O564" s="103">
        <f t="shared" si="155"/>
        <v>11960</v>
      </c>
      <c r="P564" s="103">
        <v>323341</v>
      </c>
      <c r="Q564" s="103"/>
      <c r="R564" s="103">
        <f t="shared" si="156"/>
        <v>323341</v>
      </c>
      <c r="S564" s="103"/>
      <c r="T564" s="103"/>
      <c r="U564" s="103">
        <f t="shared" si="157"/>
        <v>0</v>
      </c>
      <c r="V564" s="103">
        <v>110282.09</v>
      </c>
      <c r="W564" s="103"/>
      <c r="X564" s="103">
        <f t="shared" si="158"/>
        <v>110282.09</v>
      </c>
      <c r="Y564" s="103">
        <v>5112555.29</v>
      </c>
      <c r="Z564" s="103">
        <v>10515.01</v>
      </c>
      <c r="AA564" s="103">
        <f t="shared" si="159"/>
        <v>5123070.3</v>
      </c>
      <c r="AB564" s="103"/>
      <c r="AC564" s="103"/>
      <c r="AD564" s="103">
        <f t="shared" si="160"/>
        <v>0</v>
      </c>
      <c r="AE564" s="103">
        <v>8112803.4100000001</v>
      </c>
      <c r="AF564" s="103"/>
      <c r="AG564" s="103">
        <f t="shared" si="161"/>
        <v>8112803.4100000001</v>
      </c>
      <c r="AH564" s="103">
        <v>283074.2</v>
      </c>
      <c r="AI564" s="103"/>
      <c r="AJ564" s="100">
        <f t="shared" si="162"/>
        <v>283074.2</v>
      </c>
    </row>
    <row r="565" spans="1:36" ht="15.95" hidden="1" customHeight="1" thickTop="1" thickBot="1" x14ac:dyDescent="0.25">
      <c r="A565" s="52" t="s">
        <v>103</v>
      </c>
      <c r="B565" s="104">
        <f t="shared" si="150"/>
        <v>0</v>
      </c>
      <c r="C565" s="104">
        <f t="shared" si="151"/>
        <v>0</v>
      </c>
      <c r="D565" s="103"/>
      <c r="E565" s="103"/>
      <c r="F565" s="103">
        <f t="shared" si="152"/>
        <v>0</v>
      </c>
      <c r="G565" s="103"/>
      <c r="H565" s="103"/>
      <c r="I565" s="103">
        <f t="shared" si="153"/>
        <v>0</v>
      </c>
      <c r="J565" s="103"/>
      <c r="K565" s="103"/>
      <c r="L565" s="103">
        <f t="shared" si="154"/>
        <v>0</v>
      </c>
      <c r="M565" s="103"/>
      <c r="N565" s="103"/>
      <c r="O565" s="103">
        <f t="shared" si="155"/>
        <v>0</v>
      </c>
      <c r="P565" s="103"/>
      <c r="Q565" s="103"/>
      <c r="R565" s="103">
        <f t="shared" si="156"/>
        <v>0</v>
      </c>
      <c r="S565" s="103"/>
      <c r="T565" s="103"/>
      <c r="U565" s="103">
        <f t="shared" si="157"/>
        <v>0</v>
      </c>
      <c r="V565" s="103"/>
      <c r="W565" s="103"/>
      <c r="X565" s="103">
        <f t="shared" si="158"/>
        <v>0</v>
      </c>
      <c r="Y565" s="103"/>
      <c r="Z565" s="103"/>
      <c r="AA565" s="103">
        <f t="shared" si="159"/>
        <v>0</v>
      </c>
      <c r="AB565" s="103"/>
      <c r="AC565" s="103"/>
      <c r="AD565" s="103">
        <f t="shared" si="160"/>
        <v>0</v>
      </c>
      <c r="AE565" s="103"/>
      <c r="AF565" s="103"/>
      <c r="AG565" s="103">
        <f t="shared" si="161"/>
        <v>0</v>
      </c>
      <c r="AH565" s="103"/>
      <c r="AI565" s="103"/>
      <c r="AJ565" s="100">
        <f t="shared" si="162"/>
        <v>0</v>
      </c>
    </row>
    <row r="566" spans="1:36" ht="15.95" hidden="1" customHeight="1" thickTop="1" thickBot="1" x14ac:dyDescent="0.25">
      <c r="A566" s="51" t="s">
        <v>110</v>
      </c>
      <c r="B566" s="104">
        <f t="shared" si="150"/>
        <v>0</v>
      </c>
      <c r="C566" s="104">
        <f t="shared" si="151"/>
        <v>25680647.539999999</v>
      </c>
      <c r="D566" s="103"/>
      <c r="E566" s="103"/>
      <c r="F566" s="103">
        <f t="shared" si="152"/>
        <v>0</v>
      </c>
      <c r="G566" s="103"/>
      <c r="H566" s="103"/>
      <c r="I566" s="103">
        <f t="shared" si="153"/>
        <v>0</v>
      </c>
      <c r="J566" s="103"/>
      <c r="K566" s="103">
        <v>25680647.539999999</v>
      </c>
      <c r="L566" s="103">
        <f t="shared" si="154"/>
        <v>25680647.539999999</v>
      </c>
      <c r="M566" s="103"/>
      <c r="N566" s="103"/>
      <c r="O566" s="103">
        <f t="shared" si="155"/>
        <v>0</v>
      </c>
      <c r="P566" s="103"/>
      <c r="Q566" s="103"/>
      <c r="R566" s="103">
        <f t="shared" si="156"/>
        <v>0</v>
      </c>
      <c r="S566" s="103"/>
      <c r="T566" s="103"/>
      <c r="U566" s="103">
        <f t="shared" si="157"/>
        <v>0</v>
      </c>
      <c r="V566" s="103"/>
      <c r="W566" s="103"/>
      <c r="X566" s="103">
        <f t="shared" si="158"/>
        <v>0</v>
      </c>
      <c r="Y566" s="103"/>
      <c r="Z566" s="103"/>
      <c r="AA566" s="103">
        <f t="shared" si="159"/>
        <v>0</v>
      </c>
      <c r="AB566" s="103"/>
      <c r="AC566" s="103"/>
      <c r="AD566" s="103">
        <f t="shared" si="160"/>
        <v>0</v>
      </c>
      <c r="AE566" s="103"/>
      <c r="AF566" s="103"/>
      <c r="AG566" s="103">
        <f t="shared" si="161"/>
        <v>0</v>
      </c>
      <c r="AH566" s="103"/>
      <c r="AI566" s="103"/>
      <c r="AJ566" s="100">
        <f t="shared" si="162"/>
        <v>0</v>
      </c>
    </row>
    <row r="567" spans="1:36" ht="15.95" hidden="1" customHeight="1" thickTop="1" thickBot="1" x14ac:dyDescent="0.25">
      <c r="A567" s="52" t="s">
        <v>164</v>
      </c>
      <c r="B567" s="104">
        <f t="shared" si="150"/>
        <v>3288833</v>
      </c>
      <c r="C567" s="104">
        <f t="shared" si="151"/>
        <v>0</v>
      </c>
      <c r="D567" s="103"/>
      <c r="E567" s="103"/>
      <c r="F567" s="103">
        <f t="shared" si="152"/>
        <v>0</v>
      </c>
      <c r="G567" s="103">
        <v>5078</v>
      </c>
      <c r="H567" s="103"/>
      <c r="I567" s="103">
        <f t="shared" si="153"/>
        <v>5078</v>
      </c>
      <c r="J567" s="103"/>
      <c r="K567" s="103"/>
      <c r="L567" s="103">
        <f t="shared" si="154"/>
        <v>0</v>
      </c>
      <c r="M567" s="103"/>
      <c r="N567" s="103"/>
      <c r="O567" s="103">
        <f t="shared" si="155"/>
        <v>0</v>
      </c>
      <c r="P567" s="103">
        <v>676427</v>
      </c>
      <c r="Q567" s="103"/>
      <c r="R567" s="103">
        <f t="shared" si="156"/>
        <v>676427</v>
      </c>
      <c r="S567" s="103">
        <v>71606</v>
      </c>
      <c r="T567" s="103"/>
      <c r="U567" s="103">
        <f t="shared" si="157"/>
        <v>71606</v>
      </c>
      <c r="V567" s="103">
        <v>59416</v>
      </c>
      <c r="W567" s="103"/>
      <c r="X567" s="103">
        <f t="shared" si="158"/>
        <v>59416</v>
      </c>
      <c r="Y567" s="103">
        <v>1772968</v>
      </c>
      <c r="Z567" s="103"/>
      <c r="AA567" s="103">
        <f t="shared" si="159"/>
        <v>1772968</v>
      </c>
      <c r="AB567" s="103"/>
      <c r="AC567" s="103"/>
      <c r="AD567" s="103">
        <f t="shared" si="160"/>
        <v>0</v>
      </c>
      <c r="AE567" s="103">
        <v>175959</v>
      </c>
      <c r="AF567" s="103"/>
      <c r="AG567" s="103">
        <f t="shared" si="161"/>
        <v>175959</v>
      </c>
      <c r="AH567" s="103">
        <v>527379</v>
      </c>
      <c r="AI567" s="103"/>
      <c r="AJ567" s="100">
        <f t="shared" si="162"/>
        <v>527379</v>
      </c>
    </row>
    <row r="568" spans="1:36" ht="15.95" hidden="1" customHeight="1" thickTop="1" thickBot="1" x14ac:dyDescent="0.25">
      <c r="A568" s="52" t="s">
        <v>119</v>
      </c>
      <c r="B568" s="104">
        <f t="shared" si="150"/>
        <v>11590647.33</v>
      </c>
      <c r="C568" s="104">
        <f t="shared" si="151"/>
        <v>0</v>
      </c>
      <c r="D568" s="103">
        <v>321.55</v>
      </c>
      <c r="E568" s="103"/>
      <c r="F568" s="103">
        <f t="shared" si="152"/>
        <v>321.55</v>
      </c>
      <c r="G568" s="103">
        <v>8367213.8099999996</v>
      </c>
      <c r="H568" s="103"/>
      <c r="I568" s="103">
        <f t="shared" si="153"/>
        <v>8367213.8099999996</v>
      </c>
      <c r="J568" s="103"/>
      <c r="K568" s="103"/>
      <c r="L568" s="103">
        <f t="shared" si="154"/>
        <v>0</v>
      </c>
      <c r="M568" s="103"/>
      <c r="N568" s="103"/>
      <c r="O568" s="103">
        <f t="shared" si="155"/>
        <v>0</v>
      </c>
      <c r="P568" s="103">
        <v>2955295.33</v>
      </c>
      <c r="Q568" s="103"/>
      <c r="R568" s="103">
        <f t="shared" si="156"/>
        <v>2955295.33</v>
      </c>
      <c r="S568" s="103">
        <v>32832.160000000003</v>
      </c>
      <c r="T568" s="103"/>
      <c r="U568" s="103">
        <f t="shared" si="157"/>
        <v>32832.160000000003</v>
      </c>
      <c r="V568" s="103">
        <v>14616.08</v>
      </c>
      <c r="W568" s="103"/>
      <c r="X568" s="103">
        <f t="shared" si="158"/>
        <v>14616.08</v>
      </c>
      <c r="Y568" s="103"/>
      <c r="Z568" s="103"/>
      <c r="AA568" s="103">
        <f t="shared" si="159"/>
        <v>0</v>
      </c>
      <c r="AB568" s="103"/>
      <c r="AC568" s="103"/>
      <c r="AD568" s="103">
        <f t="shared" si="160"/>
        <v>0</v>
      </c>
      <c r="AE568" s="103">
        <v>12098.84</v>
      </c>
      <c r="AF568" s="103"/>
      <c r="AG568" s="103">
        <f t="shared" si="161"/>
        <v>12098.84</v>
      </c>
      <c r="AH568" s="103">
        <v>208269.56</v>
      </c>
      <c r="AI568" s="103"/>
      <c r="AJ568" s="100">
        <f t="shared" si="162"/>
        <v>208269.56</v>
      </c>
    </row>
    <row r="569" spans="1:36" ht="15.95" hidden="1" customHeight="1" thickTop="1" thickBot="1" x14ac:dyDescent="0.25">
      <c r="A569" s="52" t="s">
        <v>121</v>
      </c>
      <c r="B569" s="104">
        <f t="shared" si="150"/>
        <v>0</v>
      </c>
      <c r="C569" s="104">
        <f t="shared" si="151"/>
        <v>0</v>
      </c>
      <c r="D569" s="103"/>
      <c r="E569" s="103"/>
      <c r="F569" s="103">
        <f t="shared" si="152"/>
        <v>0</v>
      </c>
      <c r="G569" s="103"/>
      <c r="H569" s="103"/>
      <c r="I569" s="103">
        <f t="shared" si="153"/>
        <v>0</v>
      </c>
      <c r="J569" s="103"/>
      <c r="K569" s="103"/>
      <c r="L569" s="103">
        <f t="shared" si="154"/>
        <v>0</v>
      </c>
      <c r="M569" s="103"/>
      <c r="N569" s="103"/>
      <c r="O569" s="103">
        <f t="shared" si="155"/>
        <v>0</v>
      </c>
      <c r="P569" s="103"/>
      <c r="Q569" s="103"/>
      <c r="R569" s="103">
        <f t="shared" si="156"/>
        <v>0</v>
      </c>
      <c r="S569" s="103"/>
      <c r="T569" s="103"/>
      <c r="U569" s="103">
        <f t="shared" si="157"/>
        <v>0</v>
      </c>
      <c r="V569" s="103"/>
      <c r="W569" s="103"/>
      <c r="X569" s="103">
        <f t="shared" si="158"/>
        <v>0</v>
      </c>
      <c r="Y569" s="103"/>
      <c r="Z569" s="103"/>
      <c r="AA569" s="103">
        <f t="shared" si="159"/>
        <v>0</v>
      </c>
      <c r="AB569" s="103"/>
      <c r="AC569" s="103"/>
      <c r="AD569" s="103">
        <f t="shared" si="160"/>
        <v>0</v>
      </c>
      <c r="AE569" s="103"/>
      <c r="AF569" s="103"/>
      <c r="AG569" s="103">
        <f t="shared" si="161"/>
        <v>0</v>
      </c>
      <c r="AH569" s="103"/>
      <c r="AI569" s="103"/>
      <c r="AJ569" s="100">
        <f t="shared" si="162"/>
        <v>0</v>
      </c>
    </row>
    <row r="570" spans="1:36" ht="15.95" hidden="1" customHeight="1" thickTop="1" thickBot="1" x14ac:dyDescent="0.25">
      <c r="A570" s="52" t="s">
        <v>88</v>
      </c>
      <c r="B570" s="104">
        <f t="shared" si="150"/>
        <v>0</v>
      </c>
      <c r="C570" s="104">
        <f t="shared" si="151"/>
        <v>0</v>
      </c>
      <c r="D570" s="103"/>
      <c r="E570" s="103"/>
      <c r="F570" s="103">
        <f t="shared" si="152"/>
        <v>0</v>
      </c>
      <c r="G570" s="103"/>
      <c r="H570" s="103"/>
      <c r="I570" s="103">
        <f t="shared" si="153"/>
        <v>0</v>
      </c>
      <c r="J570" s="103"/>
      <c r="K570" s="103"/>
      <c r="L570" s="103">
        <f t="shared" si="154"/>
        <v>0</v>
      </c>
      <c r="M570" s="103"/>
      <c r="N570" s="103"/>
      <c r="O570" s="103">
        <f t="shared" si="155"/>
        <v>0</v>
      </c>
      <c r="P570" s="103"/>
      <c r="Q570" s="103"/>
      <c r="R570" s="103">
        <f t="shared" si="156"/>
        <v>0</v>
      </c>
      <c r="S570" s="103"/>
      <c r="T570" s="103"/>
      <c r="U570" s="103">
        <f t="shared" si="157"/>
        <v>0</v>
      </c>
      <c r="V570" s="103"/>
      <c r="W570" s="103"/>
      <c r="X570" s="103">
        <f t="shared" si="158"/>
        <v>0</v>
      </c>
      <c r="Y570" s="103"/>
      <c r="Z570" s="103"/>
      <c r="AA570" s="103">
        <f t="shared" si="159"/>
        <v>0</v>
      </c>
      <c r="AB570" s="103"/>
      <c r="AC570" s="103"/>
      <c r="AD570" s="103">
        <f t="shared" si="160"/>
        <v>0</v>
      </c>
      <c r="AE570" s="103"/>
      <c r="AF570" s="103"/>
      <c r="AG570" s="103">
        <f t="shared" si="161"/>
        <v>0</v>
      </c>
      <c r="AH570" s="103"/>
      <c r="AI570" s="103"/>
      <c r="AJ570" s="100">
        <f t="shared" si="162"/>
        <v>0</v>
      </c>
    </row>
    <row r="571" spans="1:36" ht="15.95" hidden="1" customHeight="1" thickTop="1" thickBot="1" x14ac:dyDescent="0.25">
      <c r="A571" s="52" t="s">
        <v>106</v>
      </c>
      <c r="B571" s="104">
        <f t="shared" si="150"/>
        <v>0</v>
      </c>
      <c r="C571" s="104">
        <f t="shared" si="151"/>
        <v>0</v>
      </c>
      <c r="D571" s="103"/>
      <c r="E571" s="103"/>
      <c r="F571" s="103">
        <f t="shared" si="152"/>
        <v>0</v>
      </c>
      <c r="G571" s="103"/>
      <c r="H571" s="103"/>
      <c r="I571" s="103">
        <f t="shared" si="153"/>
        <v>0</v>
      </c>
      <c r="J571" s="103"/>
      <c r="K571" s="103"/>
      <c r="L571" s="103">
        <f t="shared" si="154"/>
        <v>0</v>
      </c>
      <c r="M571" s="103"/>
      <c r="N571" s="103"/>
      <c r="O571" s="103">
        <f t="shared" si="155"/>
        <v>0</v>
      </c>
      <c r="P571" s="103"/>
      <c r="Q571" s="103"/>
      <c r="R571" s="103">
        <f t="shared" si="156"/>
        <v>0</v>
      </c>
      <c r="S571" s="103"/>
      <c r="T571" s="103"/>
      <c r="U571" s="103">
        <f t="shared" si="157"/>
        <v>0</v>
      </c>
      <c r="V571" s="103"/>
      <c r="W571" s="103"/>
      <c r="X571" s="103">
        <f t="shared" si="158"/>
        <v>0</v>
      </c>
      <c r="Y571" s="103"/>
      <c r="Z571" s="103"/>
      <c r="AA571" s="103">
        <f t="shared" si="159"/>
        <v>0</v>
      </c>
      <c r="AB571" s="103"/>
      <c r="AC571" s="103"/>
      <c r="AD571" s="103">
        <f t="shared" si="160"/>
        <v>0</v>
      </c>
      <c r="AE571" s="103"/>
      <c r="AF571" s="103"/>
      <c r="AG571" s="103">
        <f t="shared" si="161"/>
        <v>0</v>
      </c>
      <c r="AH571" s="103"/>
      <c r="AI571" s="103"/>
      <c r="AJ571" s="100">
        <f t="shared" si="162"/>
        <v>0</v>
      </c>
    </row>
    <row r="572" spans="1:36" ht="15.95" hidden="1" customHeight="1" thickTop="1" thickBot="1" x14ac:dyDescent="0.25">
      <c r="A572" s="52" t="s">
        <v>104</v>
      </c>
      <c r="B572" s="104">
        <f t="shared" si="150"/>
        <v>2499079.6800000002</v>
      </c>
      <c r="C572" s="104">
        <f t="shared" si="151"/>
        <v>10784705.720000001</v>
      </c>
      <c r="D572" s="103"/>
      <c r="E572" s="103"/>
      <c r="F572" s="103">
        <f t="shared" si="152"/>
        <v>0</v>
      </c>
      <c r="G572" s="103">
        <v>2118089.14</v>
      </c>
      <c r="H572" s="103"/>
      <c r="I572" s="103">
        <f t="shared" si="153"/>
        <v>2118089.14</v>
      </c>
      <c r="J572" s="103"/>
      <c r="K572" s="103"/>
      <c r="L572" s="103">
        <f t="shared" si="154"/>
        <v>0</v>
      </c>
      <c r="M572" s="103"/>
      <c r="N572" s="103"/>
      <c r="O572" s="103">
        <f t="shared" si="155"/>
        <v>0</v>
      </c>
      <c r="P572" s="103"/>
      <c r="Q572" s="103"/>
      <c r="R572" s="103">
        <f t="shared" si="156"/>
        <v>0</v>
      </c>
      <c r="S572" s="103"/>
      <c r="T572" s="103"/>
      <c r="U572" s="103">
        <f t="shared" si="157"/>
        <v>0</v>
      </c>
      <c r="V572" s="103"/>
      <c r="W572" s="103"/>
      <c r="X572" s="103">
        <f t="shared" si="158"/>
        <v>0</v>
      </c>
      <c r="Y572" s="103"/>
      <c r="Z572" s="103"/>
      <c r="AA572" s="103">
        <f t="shared" si="159"/>
        <v>0</v>
      </c>
      <c r="AB572" s="103"/>
      <c r="AC572" s="103">
        <v>10784705.720000001</v>
      </c>
      <c r="AD572" s="103">
        <f t="shared" si="160"/>
        <v>10784705.720000001</v>
      </c>
      <c r="AE572" s="103"/>
      <c r="AF572" s="103"/>
      <c r="AG572" s="103">
        <f t="shared" si="161"/>
        <v>0</v>
      </c>
      <c r="AH572" s="103">
        <v>380990.54</v>
      </c>
      <c r="AI572" s="103"/>
      <c r="AJ572" s="100">
        <f t="shared" si="162"/>
        <v>380990.54</v>
      </c>
    </row>
    <row r="573" spans="1:36" ht="15.95" hidden="1" customHeight="1" thickTop="1" thickBot="1" x14ac:dyDescent="0.25">
      <c r="A573" s="52" t="s">
        <v>111</v>
      </c>
      <c r="B573" s="104">
        <f>(D573+G573+J573+M573+P573+S573+V573+Y573+AB573+AE573+AH573)</f>
        <v>23674958.150000002</v>
      </c>
      <c r="C573" s="104">
        <f>(E573+H573+K573+N573+Q573+T573+W573+Z573+AC573+AF573+AI573)</f>
        <v>0</v>
      </c>
      <c r="D573" s="103"/>
      <c r="E573" s="103"/>
      <c r="F573" s="103">
        <f t="shared" si="152"/>
        <v>0</v>
      </c>
      <c r="G573" s="103">
        <v>23668555.030000001</v>
      </c>
      <c r="H573" s="103"/>
      <c r="I573" s="103">
        <f t="shared" si="153"/>
        <v>23668555.030000001</v>
      </c>
      <c r="J573" s="103"/>
      <c r="K573" s="103"/>
      <c r="L573" s="103">
        <f t="shared" si="154"/>
        <v>0</v>
      </c>
      <c r="M573" s="103"/>
      <c r="N573" s="103"/>
      <c r="O573" s="103">
        <f t="shared" si="155"/>
        <v>0</v>
      </c>
      <c r="P573" s="103"/>
      <c r="Q573" s="103"/>
      <c r="R573" s="103">
        <f t="shared" si="156"/>
        <v>0</v>
      </c>
      <c r="S573" s="103"/>
      <c r="T573" s="103"/>
      <c r="U573" s="103">
        <f t="shared" si="157"/>
        <v>0</v>
      </c>
      <c r="V573" s="103"/>
      <c r="W573" s="103"/>
      <c r="X573" s="103">
        <f t="shared" si="158"/>
        <v>0</v>
      </c>
      <c r="Y573" s="103"/>
      <c r="Z573" s="103"/>
      <c r="AA573" s="103">
        <f t="shared" si="159"/>
        <v>0</v>
      </c>
      <c r="AB573" s="103"/>
      <c r="AC573" s="103"/>
      <c r="AD573" s="103">
        <f t="shared" si="160"/>
        <v>0</v>
      </c>
      <c r="AE573" s="103">
        <v>6403.12</v>
      </c>
      <c r="AF573" s="103"/>
      <c r="AG573" s="103">
        <f t="shared" si="161"/>
        <v>6403.12</v>
      </c>
      <c r="AH573" s="103"/>
      <c r="AI573" s="103"/>
      <c r="AJ573" s="100">
        <f t="shared" si="16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63">SUM(B536:B573)</f>
        <v>2756008470.230001</v>
      </c>
      <c r="C574" s="66">
        <f t="shared" si="163"/>
        <v>2076958709.48</v>
      </c>
      <c r="D574" s="66">
        <f t="shared" si="163"/>
        <v>25861738.48</v>
      </c>
      <c r="E574" s="66">
        <f t="shared" si="163"/>
        <v>-10908.429999999998</v>
      </c>
      <c r="F574" s="66">
        <f t="shared" si="163"/>
        <v>25850830.050000001</v>
      </c>
      <c r="G574" s="66">
        <f t="shared" si="163"/>
        <v>333523266.84000015</v>
      </c>
      <c r="H574" s="66">
        <f t="shared" si="163"/>
        <v>430792643.5800001</v>
      </c>
      <c r="I574" s="66">
        <f t="shared" si="163"/>
        <v>764315910.42000008</v>
      </c>
      <c r="J574" s="66">
        <f t="shared" si="163"/>
        <v>522552.79</v>
      </c>
      <c r="K574" s="66">
        <f t="shared" si="163"/>
        <v>1372790035.0600002</v>
      </c>
      <c r="L574" s="66">
        <f t="shared" si="163"/>
        <v>1373312587.8500001</v>
      </c>
      <c r="M574" s="66">
        <f t="shared" si="163"/>
        <v>49652623.859999999</v>
      </c>
      <c r="N574" s="66">
        <f t="shared" si="163"/>
        <v>2654006.48</v>
      </c>
      <c r="O574" s="66">
        <f t="shared" si="163"/>
        <v>52306630.340000004</v>
      </c>
      <c r="P574" s="66">
        <f t="shared" si="163"/>
        <v>992230664.20000005</v>
      </c>
      <c r="Q574" s="66">
        <f t="shared" si="163"/>
        <v>66232560.819999993</v>
      </c>
      <c r="R574" s="66">
        <f t="shared" si="163"/>
        <v>1058463225.02</v>
      </c>
      <c r="S574" s="66">
        <f t="shared" si="163"/>
        <v>20108166.390000001</v>
      </c>
      <c r="T574" s="66">
        <f t="shared" si="163"/>
        <v>303086.36</v>
      </c>
      <c r="U574" s="66">
        <f t="shared" si="163"/>
        <v>20411252.75</v>
      </c>
      <c r="V574" s="66">
        <f t="shared" si="163"/>
        <v>78483016.079999998</v>
      </c>
      <c r="W574" s="66">
        <f t="shared" si="163"/>
        <v>147536.44</v>
      </c>
      <c r="X574" s="66">
        <f t="shared" si="163"/>
        <v>78630552.519999996</v>
      </c>
      <c r="Y574" s="66">
        <f t="shared" si="163"/>
        <v>1103641564.9499998</v>
      </c>
      <c r="Z574" s="66">
        <f t="shared" si="163"/>
        <v>4871856.6099999994</v>
      </c>
      <c r="AA574" s="66">
        <f t="shared" si="163"/>
        <v>1108513421.5599999</v>
      </c>
      <c r="AB574" s="66">
        <f t="shared" si="163"/>
        <v>0</v>
      </c>
      <c r="AC574" s="66">
        <f t="shared" si="163"/>
        <v>10784705.720000001</v>
      </c>
      <c r="AD574" s="66">
        <f t="shared" si="163"/>
        <v>10784705.720000001</v>
      </c>
      <c r="AE574" s="66">
        <f t="shared" si="163"/>
        <v>84245561.249999985</v>
      </c>
      <c r="AF574" s="66">
        <f t="shared" si="163"/>
        <v>2801878.53</v>
      </c>
      <c r="AG574" s="66">
        <f t="shared" si="163"/>
        <v>87047439.780000001</v>
      </c>
      <c r="AH574" s="66">
        <f t="shared" si="163"/>
        <v>67739315.390000015</v>
      </c>
      <c r="AI574" s="66">
        <f t="shared" si="163"/>
        <v>185591308.31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2">
        <f>(C574/B577*100)</f>
        <v>42.974815103226639</v>
      </c>
      <c r="C576" s="192"/>
      <c r="D576" s="192">
        <f>(E574/D577*100)</f>
        <v>-4.2197600537008668E-2</v>
      </c>
      <c r="E576" s="192"/>
      <c r="F576" s="36"/>
      <c r="G576" s="192">
        <f>(H574/G577*100)</f>
        <v>56.363165767839988</v>
      </c>
      <c r="H576" s="192"/>
      <c r="I576" s="36"/>
      <c r="J576" s="192">
        <f>(K574/J577*100)</f>
        <v>99.961949464774207</v>
      </c>
      <c r="K576" s="192"/>
      <c r="L576" s="36"/>
      <c r="M576" s="192">
        <f>(N574/M577*100)</f>
        <v>5.0739389303967926</v>
      </c>
      <c r="N576" s="192"/>
      <c r="O576" s="36"/>
      <c r="P576" s="192">
        <f>(Q574/P577*100)</f>
        <v>6.2574267347595853</v>
      </c>
      <c r="Q576" s="192"/>
      <c r="R576" s="36"/>
      <c r="S576" s="192">
        <f>(T574/S577*100)</f>
        <v>1.4848983730310232</v>
      </c>
      <c r="T576" s="192"/>
      <c r="U576" s="36"/>
      <c r="V576" s="192">
        <f>(W574/V577*100)</f>
        <v>0.18763245999380904</v>
      </c>
      <c r="W576" s="192"/>
      <c r="X576" s="36"/>
      <c r="Y576" s="192">
        <f>(Z574/Y577*100)</f>
        <v>0.43949459837336796</v>
      </c>
      <c r="Z576" s="192"/>
      <c r="AA576" s="36"/>
      <c r="AB576" s="192">
        <f>(AC574/AB577*100)</f>
        <v>100</v>
      </c>
      <c r="AC576" s="192"/>
      <c r="AD576" s="36"/>
      <c r="AE576" s="192">
        <f>(AF574/AE577*100)</f>
        <v>3.2187948744745953</v>
      </c>
      <c r="AF576" s="192"/>
      <c r="AG576" s="36"/>
      <c r="AH576" s="192">
        <f>(AI574/AH577*100)</f>
        <v>73.260510553110834</v>
      </c>
      <c r="AI576" s="192"/>
      <c r="AJ576" s="36"/>
    </row>
    <row r="577" spans="1:36" hidden="1" x14ac:dyDescent="0.2">
      <c r="A577" s="5" t="s">
        <v>39</v>
      </c>
      <c r="B577" s="196">
        <f>(B574+C574)</f>
        <v>4832967179.710001</v>
      </c>
      <c r="C577" s="195"/>
      <c r="D577" s="196">
        <f>(D574+E574)</f>
        <v>25850830.050000001</v>
      </c>
      <c r="E577" s="195"/>
      <c r="F577" s="37"/>
      <c r="G577" s="196">
        <f>(G574+H574)</f>
        <v>764315910.42000031</v>
      </c>
      <c r="H577" s="195"/>
      <c r="I577" s="37"/>
      <c r="J577" s="196">
        <f>(J574+K574)</f>
        <v>1373312587.8500001</v>
      </c>
      <c r="K577" s="195"/>
      <c r="L577" s="37"/>
      <c r="M577" s="196">
        <f>(M574+N574)</f>
        <v>52306630.339999996</v>
      </c>
      <c r="N577" s="195"/>
      <c r="O577" s="37"/>
      <c r="P577" s="196">
        <f>(P574+Q574)</f>
        <v>1058463225.02</v>
      </c>
      <c r="Q577" s="195"/>
      <c r="R577" s="37"/>
      <c r="S577" s="196">
        <f>(S574+T574)</f>
        <v>20411252.75</v>
      </c>
      <c r="T577" s="195"/>
      <c r="U577" s="37"/>
      <c r="V577" s="196">
        <f>(V574+W574)</f>
        <v>78630552.519999996</v>
      </c>
      <c r="W577" s="195"/>
      <c r="X577" s="37"/>
      <c r="Y577" s="196">
        <f>(Y574+Z574)</f>
        <v>1108513421.5599997</v>
      </c>
      <c r="Z577" s="195"/>
      <c r="AA577" s="37"/>
      <c r="AB577" s="196">
        <f>(AB574+AC574)</f>
        <v>10784705.720000001</v>
      </c>
      <c r="AC577" s="195"/>
      <c r="AD577" s="37"/>
      <c r="AE577" s="196">
        <f>(AE574+AF574)</f>
        <v>87047439.779999986</v>
      </c>
      <c r="AF577" s="195"/>
      <c r="AG577" s="37"/>
      <c r="AH577" s="196">
        <f>(AH574+AI574)</f>
        <v>253330623.70000002</v>
      </c>
      <c r="AI577" s="195"/>
      <c r="AJ577" s="37"/>
    </row>
    <row r="578" spans="1:36" hidden="1" x14ac:dyDescent="0.2">
      <c r="A578" s="5" t="s">
        <v>40</v>
      </c>
      <c r="B578" s="192">
        <f>SUM(D578:AI578)</f>
        <v>99.999999999999957</v>
      </c>
      <c r="C578" s="195"/>
      <c r="D578" s="192">
        <f>(D577/B577*100)</f>
        <v>0.53488528038278882</v>
      </c>
      <c r="E578" s="192"/>
      <c r="F578" s="36"/>
      <c r="G578" s="192">
        <f>(G577/B577*100)</f>
        <v>15.814630681308756</v>
      </c>
      <c r="H578" s="192"/>
      <c r="I578" s="36"/>
      <c r="J578" s="192">
        <f>(J577/B577*100)</f>
        <v>28.415516530207537</v>
      </c>
      <c r="K578" s="192"/>
      <c r="L578" s="36"/>
      <c r="M578" s="192">
        <f>(M577/B577*100)</f>
        <v>1.0822881347011055</v>
      </c>
      <c r="N578" s="192"/>
      <c r="O578" s="36"/>
      <c r="P578" s="192">
        <f>(P577/B577*100)</f>
        <v>21.900898261086731</v>
      </c>
      <c r="Q578" s="192"/>
      <c r="R578" s="36"/>
      <c r="S578" s="192">
        <f>(S577/B577*100)</f>
        <v>0.42233377531905281</v>
      </c>
      <c r="T578" s="192"/>
      <c r="U578" s="36"/>
      <c r="V578" s="192">
        <f>(V577/B577*100)</f>
        <v>1.6269622696820831</v>
      </c>
      <c r="W578" s="192"/>
      <c r="X578" s="36"/>
      <c r="Y578" s="192">
        <f>(Y577/B577*100)</f>
        <v>22.936498021625614</v>
      </c>
      <c r="Z578" s="192"/>
      <c r="AA578" s="36"/>
      <c r="AB578" s="192">
        <f>(AB577/B577*100)</f>
        <v>0.22314874732187051</v>
      </c>
      <c r="AC578" s="192"/>
      <c r="AD578" s="36"/>
      <c r="AE578" s="192">
        <f>(AE577/B577*100)</f>
        <v>1.801117958041321</v>
      </c>
      <c r="AF578" s="192"/>
      <c r="AG578" s="36"/>
      <c r="AH578" s="192">
        <f>(AH577/B577*100)</f>
        <v>5.2417203403231261</v>
      </c>
      <c r="AI578" s="192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x14ac:dyDescent="0.3">
      <c r="A587" s="197" t="s">
        <v>42</v>
      </c>
      <c r="B587" s="197"/>
      <c r="C587" s="197"/>
      <c r="D587" s="197"/>
      <c r="E587" s="197"/>
      <c r="F587" s="197"/>
      <c r="G587" s="197"/>
      <c r="H587" s="197"/>
      <c r="I587" s="197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197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</row>
    <row r="588" spans="1:36" x14ac:dyDescent="0.2">
      <c r="A588" s="193" t="s">
        <v>56</v>
      </c>
      <c r="B588" s="193"/>
      <c r="C588" s="193"/>
      <c r="D588" s="193"/>
      <c r="E588" s="193"/>
      <c r="F588" s="193"/>
      <c r="G588" s="193"/>
      <c r="H588" s="193"/>
      <c r="I588" s="193"/>
      <c r="J588" s="193"/>
      <c r="K588" s="193"/>
      <c r="L588" s="193"/>
      <c r="M588" s="193"/>
      <c r="N588" s="193"/>
      <c r="O588" s="193"/>
      <c r="P588" s="193"/>
      <c r="Q588" s="193"/>
      <c r="R588" s="193"/>
      <c r="S588" s="193"/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3"/>
      <c r="AE588" s="193"/>
      <c r="AF588" s="193"/>
      <c r="AG588" s="193"/>
      <c r="AH588" s="193"/>
      <c r="AI588" s="193"/>
    </row>
    <row r="589" spans="1:36" x14ac:dyDescent="0.2">
      <c r="A589" s="200" t="s">
        <v>131</v>
      </c>
      <c r="B589" s="199"/>
      <c r="C589" s="199"/>
      <c r="D589" s="199"/>
      <c r="E589" s="199"/>
      <c r="F589" s="199"/>
      <c r="G589" s="199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  <c r="T589" s="199"/>
      <c r="U589" s="199"/>
      <c r="V589" s="199"/>
      <c r="W589" s="199"/>
      <c r="X589" s="199"/>
      <c r="Y589" s="199"/>
      <c r="Z589" s="199"/>
      <c r="AA589" s="199"/>
      <c r="AB589" s="199"/>
      <c r="AC589" s="199"/>
      <c r="AD589" s="199"/>
      <c r="AE589" s="199"/>
      <c r="AF589" s="199"/>
      <c r="AG589" s="199"/>
      <c r="AH589" s="199"/>
      <c r="AI589" s="199"/>
    </row>
    <row r="590" spans="1:36" x14ac:dyDescent="0.2">
      <c r="A590" s="193" t="s">
        <v>114</v>
      </c>
      <c r="B590" s="193"/>
      <c r="C590" s="193"/>
      <c r="D590" s="193"/>
      <c r="E590" s="193"/>
      <c r="F590" s="193"/>
      <c r="G590" s="193"/>
      <c r="H590" s="193"/>
      <c r="I590" s="193"/>
      <c r="J590" s="193"/>
      <c r="K590" s="193"/>
      <c r="L590" s="193"/>
      <c r="M590" s="193"/>
      <c r="N590" s="193"/>
      <c r="O590" s="193"/>
      <c r="P590" s="193"/>
      <c r="Q590" s="193"/>
      <c r="R590" s="193"/>
      <c r="S590" s="193"/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3"/>
      <c r="AE590" s="193"/>
      <c r="AF590" s="193"/>
      <c r="AG590" s="193"/>
      <c r="AH590" s="193"/>
      <c r="AI590" s="193"/>
    </row>
    <row r="591" spans="1:36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thickBot="1" x14ac:dyDescent="0.25"/>
    <row r="593" spans="1:36" ht="24" customHeight="1" thickTop="1" thickBot="1" x14ac:dyDescent="0.25">
      <c r="A593" s="191" t="s">
        <v>33</v>
      </c>
      <c r="B593" s="194" t="s">
        <v>0</v>
      </c>
      <c r="C593" s="194"/>
      <c r="D593" s="194" t="s">
        <v>12</v>
      </c>
      <c r="E593" s="194"/>
      <c r="F593" s="159"/>
      <c r="G593" s="194" t="s">
        <v>13</v>
      </c>
      <c r="H593" s="194"/>
      <c r="I593" s="159"/>
      <c r="J593" s="194" t="s">
        <v>14</v>
      </c>
      <c r="K593" s="194"/>
      <c r="L593" s="159"/>
      <c r="M593" s="194" t="s">
        <v>15</v>
      </c>
      <c r="N593" s="194"/>
      <c r="O593" s="159"/>
      <c r="P593" s="194" t="s">
        <v>27</v>
      </c>
      <c r="Q593" s="194"/>
      <c r="R593" s="159"/>
      <c r="S593" s="194" t="s">
        <v>35</v>
      </c>
      <c r="T593" s="194"/>
      <c r="U593" s="159"/>
      <c r="V593" s="194" t="s">
        <v>16</v>
      </c>
      <c r="W593" s="194"/>
      <c r="X593" s="159"/>
      <c r="Y593" s="194" t="s">
        <v>68</v>
      </c>
      <c r="Z593" s="194"/>
      <c r="AA593" s="159"/>
      <c r="AB593" s="194" t="s">
        <v>34</v>
      </c>
      <c r="AC593" s="194"/>
      <c r="AD593" s="159"/>
      <c r="AE593" s="194" t="s">
        <v>17</v>
      </c>
      <c r="AF593" s="194"/>
      <c r="AG593" s="159"/>
      <c r="AH593" s="194" t="s">
        <v>18</v>
      </c>
      <c r="AI593" s="194"/>
      <c r="AJ593" s="29"/>
    </row>
    <row r="594" spans="1:36" ht="25.5" thickTop="1" thickBot="1" x14ac:dyDescent="0.25">
      <c r="A594" s="198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customHeight="1" thickTop="1" thickBot="1" x14ac:dyDescent="0.25">
      <c r="A595" s="103" t="s">
        <v>91</v>
      </c>
      <c r="B595" s="104">
        <f t="shared" ref="B595:B632" si="164">(D595+G595+J595+M595+P595+S595+V595+Y595+AB595+AE595+AH595)</f>
        <v>676540660.50999999</v>
      </c>
      <c r="C595" s="104">
        <f t="shared" ref="C595:C632" si="165">(E595+H595+K595+N595+Q595+T595+W595+Z595+AC595+AF595+AI595)</f>
        <v>394536125.06</v>
      </c>
      <c r="D595" s="103">
        <v>6632201.5899999999</v>
      </c>
      <c r="E595" s="103">
        <v>6906.89</v>
      </c>
      <c r="F595" s="103">
        <f>+D595+E595</f>
        <v>6639108.4799999995</v>
      </c>
      <c r="G595" s="103">
        <v>80040991.629999995</v>
      </c>
      <c r="H595" s="103">
        <v>129293723.33</v>
      </c>
      <c r="I595" s="103">
        <f>+G595+H595</f>
        <v>209334714.95999998</v>
      </c>
      <c r="J595" s="103">
        <v>3183.23</v>
      </c>
      <c r="K595" s="103">
        <v>256640908.03</v>
      </c>
      <c r="L595" s="103">
        <f>+J595+K595</f>
        <v>256644091.25999999</v>
      </c>
      <c r="M595" s="103">
        <v>31614304.530000001</v>
      </c>
      <c r="N595" s="103"/>
      <c r="O595" s="103">
        <f>+M595+N595</f>
        <v>31614304.530000001</v>
      </c>
      <c r="P595" s="103">
        <v>332647516.48000002</v>
      </c>
      <c r="Q595" s="103">
        <v>6423671.29</v>
      </c>
      <c r="R595" s="103">
        <f>+P595+Q595</f>
        <v>339071187.77000004</v>
      </c>
      <c r="S595" s="103">
        <v>2554037.46</v>
      </c>
      <c r="T595" s="103"/>
      <c r="U595" s="103">
        <f>+S595+T595</f>
        <v>2554037.46</v>
      </c>
      <c r="V595" s="103">
        <v>25525100.140000001</v>
      </c>
      <c r="W595" s="103">
        <v>43094.6</v>
      </c>
      <c r="X595" s="103">
        <f>+V595+W595</f>
        <v>25568194.740000002</v>
      </c>
      <c r="Y595" s="103">
        <v>155746664.38999999</v>
      </c>
      <c r="Z595" s="103">
        <v>858296.2</v>
      </c>
      <c r="AA595" s="103">
        <f>+Y595+Z595</f>
        <v>156604960.58999997</v>
      </c>
      <c r="AB595" s="103"/>
      <c r="AC595" s="103"/>
      <c r="AD595" s="103">
        <f>+AB595+AC595</f>
        <v>0</v>
      </c>
      <c r="AE595" s="103">
        <v>7043948.8099999996</v>
      </c>
      <c r="AF595" s="103">
        <v>165905.14000000001</v>
      </c>
      <c r="AG595" s="103">
        <f>+AE595+AF595</f>
        <v>7209853.9499999993</v>
      </c>
      <c r="AH595" s="103">
        <v>34732712.25</v>
      </c>
      <c r="AI595" s="103">
        <v>1103619.58</v>
      </c>
      <c r="AJ595" s="100">
        <f>AH595+AI595</f>
        <v>35836331.829999998</v>
      </c>
    </row>
    <row r="596" spans="1:36" ht="15.95" customHeight="1" thickTop="1" thickBot="1" x14ac:dyDescent="0.25">
      <c r="A596" s="52" t="s">
        <v>163</v>
      </c>
      <c r="B596" s="104">
        <f t="shared" si="164"/>
        <v>653409325.10000002</v>
      </c>
      <c r="C596" s="104">
        <f t="shared" si="165"/>
        <v>73799424.469999999</v>
      </c>
      <c r="D596" s="103">
        <v>5192167.8</v>
      </c>
      <c r="E596" s="103">
        <v>30710.86</v>
      </c>
      <c r="F596" s="103">
        <f t="shared" ref="F596:F632" si="166">+D596+E596</f>
        <v>5222878.66</v>
      </c>
      <c r="G596" s="103">
        <v>92832147.340000004</v>
      </c>
      <c r="H596" s="103">
        <v>61064857.240000002</v>
      </c>
      <c r="I596" s="103">
        <f t="shared" ref="I596:I632" si="167">+G596+H596</f>
        <v>153897004.58000001</v>
      </c>
      <c r="J596" s="103"/>
      <c r="K596" s="103">
        <v>6140471.75</v>
      </c>
      <c r="L596" s="103">
        <f t="shared" ref="L596:L632" si="168">+J596+K596</f>
        <v>6140471.75</v>
      </c>
      <c r="M596" s="103">
        <v>2916153.79</v>
      </c>
      <c r="N596" s="103">
        <v>930944.7</v>
      </c>
      <c r="O596" s="103">
        <f t="shared" ref="O596:O632" si="169">+M596+N596</f>
        <v>3847098.49</v>
      </c>
      <c r="P596" s="103">
        <v>164091984.24000001</v>
      </c>
      <c r="Q596" s="103">
        <v>4995805.82</v>
      </c>
      <c r="R596" s="103">
        <f t="shared" ref="R596:R632" si="170">+P596+Q596</f>
        <v>169087790.06</v>
      </c>
      <c r="S596" s="103">
        <v>1708721.45</v>
      </c>
      <c r="T596" s="103"/>
      <c r="U596" s="103">
        <f t="shared" ref="U596:U632" si="171">+S596+T596</f>
        <v>1708721.45</v>
      </c>
      <c r="V596" s="103">
        <v>8055567.0700000003</v>
      </c>
      <c r="W596" s="103">
        <v>2.02</v>
      </c>
      <c r="X596" s="103">
        <f t="shared" ref="X596:X632" si="172">+V596+W596</f>
        <v>8055569.0899999999</v>
      </c>
      <c r="Y596" s="103">
        <v>326285691.16000003</v>
      </c>
      <c r="Z596" s="103">
        <v>574802.72</v>
      </c>
      <c r="AA596" s="103">
        <f t="shared" ref="AA596:AA632" si="173">+Y596+Z596</f>
        <v>326860493.88000005</v>
      </c>
      <c r="AB596" s="103"/>
      <c r="AC596" s="103"/>
      <c r="AD596" s="103">
        <f t="shared" ref="AD596:AD632" si="174">+AB596+AC596</f>
        <v>0</v>
      </c>
      <c r="AE596" s="103">
        <v>7122209.7999999998</v>
      </c>
      <c r="AF596" s="103"/>
      <c r="AG596" s="103">
        <f t="shared" ref="AG596:AG632" si="175">+AE596+AF596</f>
        <v>7122209.7999999998</v>
      </c>
      <c r="AH596" s="103">
        <v>45204682.450000003</v>
      </c>
      <c r="AI596" s="103">
        <v>61829.36</v>
      </c>
      <c r="AJ596" s="100">
        <f t="shared" ref="AJ596:AJ632" si="176">AH596+AI596</f>
        <v>45266511.810000002</v>
      </c>
    </row>
    <row r="597" spans="1:36" ht="15.95" customHeight="1" thickTop="1" thickBot="1" x14ac:dyDescent="0.25">
      <c r="A597" s="52" t="s">
        <v>100</v>
      </c>
      <c r="B597" s="104">
        <f t="shared" si="164"/>
        <v>578529593.07000005</v>
      </c>
      <c r="C597" s="104">
        <f t="shared" si="165"/>
        <v>105102999.84999998</v>
      </c>
      <c r="D597" s="103">
        <v>2785587.85</v>
      </c>
      <c r="E597" s="103"/>
      <c r="F597" s="103">
        <f t="shared" si="166"/>
        <v>2785587.85</v>
      </c>
      <c r="G597" s="103">
        <v>66247038.25</v>
      </c>
      <c r="H597" s="103">
        <v>71773640.379999995</v>
      </c>
      <c r="I597" s="103">
        <f t="shared" si="167"/>
        <v>138020678.63</v>
      </c>
      <c r="J597" s="103"/>
      <c r="K597" s="103">
        <v>27006258.789999999</v>
      </c>
      <c r="L597" s="103">
        <f t="shared" si="168"/>
        <v>27006258.789999999</v>
      </c>
      <c r="M597" s="103">
        <v>14532315.52</v>
      </c>
      <c r="N597" s="103">
        <v>484172.19</v>
      </c>
      <c r="O597" s="103">
        <f t="shared" si="169"/>
        <v>15016487.709999999</v>
      </c>
      <c r="P597" s="103">
        <v>259100664.44</v>
      </c>
      <c r="Q597" s="103">
        <v>5339229.55</v>
      </c>
      <c r="R597" s="103">
        <f t="shared" si="170"/>
        <v>264439893.99000001</v>
      </c>
      <c r="S597" s="103">
        <v>1466093.96</v>
      </c>
      <c r="T597" s="103"/>
      <c r="U597" s="103">
        <f t="shared" si="171"/>
        <v>1466093.96</v>
      </c>
      <c r="V597" s="103">
        <v>3109062.49</v>
      </c>
      <c r="W597" s="103">
        <v>-252097.06</v>
      </c>
      <c r="X597" s="103">
        <f t="shared" si="172"/>
        <v>2856965.43</v>
      </c>
      <c r="Y597" s="103">
        <v>190606433.5</v>
      </c>
      <c r="Z597" s="103">
        <v>697373.43</v>
      </c>
      <c r="AA597" s="103">
        <f t="shared" si="173"/>
        <v>191303806.93000001</v>
      </c>
      <c r="AB597" s="103"/>
      <c r="AC597" s="103"/>
      <c r="AD597" s="103">
        <f t="shared" si="174"/>
        <v>0</v>
      </c>
      <c r="AE597" s="103">
        <v>10107157.460000001</v>
      </c>
      <c r="AF597" s="103"/>
      <c r="AG597" s="103">
        <f t="shared" si="175"/>
        <v>10107157.460000001</v>
      </c>
      <c r="AH597" s="103">
        <v>30575239.600000001</v>
      </c>
      <c r="AI597" s="103">
        <v>54422.57</v>
      </c>
      <c r="AJ597" s="100">
        <f t="shared" si="176"/>
        <v>30629662.170000002</v>
      </c>
    </row>
    <row r="598" spans="1:36" ht="15.95" customHeight="1" thickTop="1" thickBot="1" x14ac:dyDescent="0.25">
      <c r="A598" s="52" t="s">
        <v>97</v>
      </c>
      <c r="B598" s="104">
        <f t="shared" si="164"/>
        <v>309784534.32000005</v>
      </c>
      <c r="C598" s="104">
        <f t="shared" si="165"/>
        <v>58841952.329999991</v>
      </c>
      <c r="D598" s="103">
        <v>1079933.7</v>
      </c>
      <c r="E598" s="103">
        <v>14087.94</v>
      </c>
      <c r="F598" s="103">
        <f t="shared" si="166"/>
        <v>1094021.6399999999</v>
      </c>
      <c r="G598" s="103">
        <v>16968982.43</v>
      </c>
      <c r="H598" s="103">
        <v>123498.9</v>
      </c>
      <c r="I598" s="103">
        <f t="shared" si="167"/>
        <v>17092481.329999998</v>
      </c>
      <c r="J598" s="103">
        <v>72695.679999999993</v>
      </c>
      <c r="K598" s="103">
        <v>31626798.800000001</v>
      </c>
      <c r="L598" s="103">
        <f t="shared" si="168"/>
        <v>31699494.48</v>
      </c>
      <c r="M598" s="103">
        <v>7066696.0499999998</v>
      </c>
      <c r="N598" s="103">
        <v>814625</v>
      </c>
      <c r="O598" s="103">
        <f t="shared" si="169"/>
        <v>7881321.0499999998</v>
      </c>
      <c r="P598" s="103">
        <v>103935970.03</v>
      </c>
      <c r="Q598" s="103">
        <v>23745033.489999998</v>
      </c>
      <c r="R598" s="103">
        <f t="shared" si="170"/>
        <v>127681003.52</v>
      </c>
      <c r="S598" s="103">
        <v>4849813.45</v>
      </c>
      <c r="T598" s="103"/>
      <c r="U598" s="103">
        <f t="shared" si="171"/>
        <v>4849813.45</v>
      </c>
      <c r="V598" s="103">
        <v>10962888.869999999</v>
      </c>
      <c r="W598" s="103">
        <v>36.85</v>
      </c>
      <c r="X598" s="103">
        <f t="shared" si="172"/>
        <v>10962925.719999999</v>
      </c>
      <c r="Y598" s="103">
        <v>106418415.77</v>
      </c>
      <c r="Z598" s="103">
        <v>2057250.48</v>
      </c>
      <c r="AA598" s="103">
        <f t="shared" si="173"/>
        <v>108475666.25</v>
      </c>
      <c r="AB598" s="103"/>
      <c r="AC598" s="103"/>
      <c r="AD598" s="103">
        <f t="shared" si="174"/>
        <v>0</v>
      </c>
      <c r="AE598" s="103">
        <v>6321983.1100000003</v>
      </c>
      <c r="AF598" s="103"/>
      <c r="AG598" s="103">
        <f t="shared" si="175"/>
        <v>6321983.1100000003</v>
      </c>
      <c r="AH598" s="103">
        <v>52107155.229999997</v>
      </c>
      <c r="AI598" s="103">
        <v>460620.87</v>
      </c>
      <c r="AJ598" s="100">
        <f t="shared" si="176"/>
        <v>52567776.099999994</v>
      </c>
    </row>
    <row r="599" spans="1:36" ht="15.95" customHeight="1" thickTop="1" thickBot="1" x14ac:dyDescent="0.25">
      <c r="A599" s="52" t="s">
        <v>92</v>
      </c>
      <c r="B599" s="104">
        <f t="shared" si="164"/>
        <v>486803868.84000003</v>
      </c>
      <c r="C599" s="104">
        <f t="shared" si="165"/>
        <v>142259231.01999998</v>
      </c>
      <c r="D599" s="103">
        <v>201697.96</v>
      </c>
      <c r="E599" s="103"/>
      <c r="F599" s="103">
        <f t="shared" si="166"/>
        <v>201697.96</v>
      </c>
      <c r="G599" s="103">
        <v>13674901.67</v>
      </c>
      <c r="H599" s="103"/>
      <c r="I599" s="103">
        <f t="shared" si="167"/>
        <v>13674901.67</v>
      </c>
      <c r="J599" s="103">
        <v>853580.28</v>
      </c>
      <c r="K599" s="103">
        <v>130582658.98</v>
      </c>
      <c r="L599" s="103">
        <f t="shared" si="168"/>
        <v>131436239.26000001</v>
      </c>
      <c r="M599" s="103">
        <v>2824590.45</v>
      </c>
      <c r="N599" s="103">
        <v>143777.29999999999</v>
      </c>
      <c r="O599" s="103">
        <f t="shared" si="169"/>
        <v>2968367.75</v>
      </c>
      <c r="P599" s="103">
        <v>310353754.31999999</v>
      </c>
      <c r="Q599" s="103">
        <v>6200976.5</v>
      </c>
      <c r="R599" s="103">
        <f t="shared" si="170"/>
        <v>316554730.81999999</v>
      </c>
      <c r="S599" s="103">
        <v>1760666.3</v>
      </c>
      <c r="T599" s="103"/>
      <c r="U599" s="103">
        <f t="shared" si="171"/>
        <v>1760666.3</v>
      </c>
      <c r="V599" s="103">
        <v>7872942.21</v>
      </c>
      <c r="W599" s="103">
        <v>767391.92</v>
      </c>
      <c r="X599" s="103">
        <f t="shared" si="172"/>
        <v>8640334.1300000008</v>
      </c>
      <c r="Y599" s="103">
        <v>120194627.91</v>
      </c>
      <c r="Z599" s="103">
        <v>1475462.45</v>
      </c>
      <c r="AA599" s="103">
        <f t="shared" si="173"/>
        <v>121670090.36</v>
      </c>
      <c r="AB599" s="103"/>
      <c r="AC599" s="103"/>
      <c r="AD599" s="103">
        <f t="shared" si="174"/>
        <v>0</v>
      </c>
      <c r="AE599" s="103">
        <v>4870041.67</v>
      </c>
      <c r="AF599" s="103">
        <v>292486.53000000003</v>
      </c>
      <c r="AG599" s="103">
        <f t="shared" si="175"/>
        <v>5162528.2</v>
      </c>
      <c r="AH599" s="103">
        <v>24197066.07</v>
      </c>
      <c r="AI599" s="103">
        <v>2796477.34</v>
      </c>
      <c r="AJ599" s="100">
        <f t="shared" si="176"/>
        <v>26993543.41</v>
      </c>
    </row>
    <row r="600" spans="1:36" ht="15.95" customHeight="1" thickTop="1" thickBot="1" x14ac:dyDescent="0.25">
      <c r="A600" s="52" t="s">
        <v>89</v>
      </c>
      <c r="B600" s="104">
        <f t="shared" si="164"/>
        <v>0</v>
      </c>
      <c r="C600" s="104">
        <f t="shared" si="165"/>
        <v>0</v>
      </c>
      <c r="D600" s="103"/>
      <c r="E600" s="103"/>
      <c r="F600" s="103">
        <f t="shared" si="166"/>
        <v>0</v>
      </c>
      <c r="G600" s="103"/>
      <c r="H600" s="103"/>
      <c r="I600" s="103">
        <f t="shared" si="167"/>
        <v>0</v>
      </c>
      <c r="J600" s="103"/>
      <c r="K600" s="103"/>
      <c r="L600" s="103">
        <f t="shared" si="168"/>
        <v>0</v>
      </c>
      <c r="M600" s="103"/>
      <c r="N600" s="103"/>
      <c r="O600" s="103">
        <f t="shared" si="169"/>
        <v>0</v>
      </c>
      <c r="P600" s="103"/>
      <c r="Q600" s="103"/>
      <c r="R600" s="103">
        <f t="shared" si="170"/>
        <v>0</v>
      </c>
      <c r="S600" s="103"/>
      <c r="T600" s="103"/>
      <c r="U600" s="103">
        <f t="shared" si="171"/>
        <v>0</v>
      </c>
      <c r="V600" s="103"/>
      <c r="W600" s="103"/>
      <c r="X600" s="103">
        <f t="shared" si="172"/>
        <v>0</v>
      </c>
      <c r="Y600" s="103"/>
      <c r="Z600" s="103"/>
      <c r="AA600" s="103">
        <f t="shared" si="173"/>
        <v>0</v>
      </c>
      <c r="AB600" s="103"/>
      <c r="AC600" s="103"/>
      <c r="AD600" s="103">
        <f t="shared" si="174"/>
        <v>0</v>
      </c>
      <c r="AE600" s="103"/>
      <c r="AF600" s="103"/>
      <c r="AG600" s="103">
        <f t="shared" si="175"/>
        <v>0</v>
      </c>
      <c r="AH600" s="103"/>
      <c r="AI600" s="103"/>
      <c r="AJ600" s="100">
        <f t="shared" si="176"/>
        <v>0</v>
      </c>
    </row>
    <row r="601" spans="1:36" ht="15.95" customHeight="1" thickTop="1" thickBot="1" x14ac:dyDescent="0.25">
      <c r="A601" s="52" t="s">
        <v>94</v>
      </c>
      <c r="B601" s="104">
        <f t="shared" si="164"/>
        <v>97601874.040000007</v>
      </c>
      <c r="C601" s="104">
        <f t="shared" si="165"/>
        <v>167802.47999999998</v>
      </c>
      <c r="D601" s="103"/>
      <c r="E601" s="103"/>
      <c r="F601" s="103">
        <f t="shared" si="166"/>
        <v>0</v>
      </c>
      <c r="G601" s="103">
        <v>90298.04</v>
      </c>
      <c r="H601" s="103"/>
      <c r="I601" s="103">
        <f t="shared" si="167"/>
        <v>90298.04</v>
      </c>
      <c r="J601" s="103"/>
      <c r="K601" s="103"/>
      <c r="L601" s="103">
        <f t="shared" si="168"/>
        <v>0</v>
      </c>
      <c r="M601" s="103">
        <v>3627.11</v>
      </c>
      <c r="N601" s="103"/>
      <c r="O601" s="103">
        <f t="shared" si="169"/>
        <v>3627.11</v>
      </c>
      <c r="P601" s="103">
        <v>14270335.51</v>
      </c>
      <c r="Q601" s="103">
        <v>111795.26</v>
      </c>
      <c r="R601" s="103">
        <f t="shared" si="170"/>
        <v>14382130.77</v>
      </c>
      <c r="S601" s="103">
        <v>323180.99</v>
      </c>
      <c r="T601" s="103"/>
      <c r="U601" s="103">
        <f t="shared" si="171"/>
        <v>323180.99</v>
      </c>
      <c r="V601" s="103">
        <v>1170234.27</v>
      </c>
      <c r="W601" s="103"/>
      <c r="X601" s="103">
        <f t="shared" si="172"/>
        <v>1170234.27</v>
      </c>
      <c r="Y601" s="103">
        <v>75773694.5</v>
      </c>
      <c r="Z601" s="103">
        <v>47098.78</v>
      </c>
      <c r="AA601" s="103">
        <f t="shared" si="173"/>
        <v>75820793.280000001</v>
      </c>
      <c r="AB601" s="103"/>
      <c r="AC601" s="103"/>
      <c r="AD601" s="103">
        <f t="shared" si="174"/>
        <v>0</v>
      </c>
      <c r="AE601" s="103">
        <v>1828638.03</v>
      </c>
      <c r="AF601" s="103">
        <v>3750</v>
      </c>
      <c r="AG601" s="103">
        <f t="shared" si="175"/>
        <v>1832388.03</v>
      </c>
      <c r="AH601" s="103">
        <v>4141865.59</v>
      </c>
      <c r="AI601" s="103">
        <v>5158.4399999999996</v>
      </c>
      <c r="AJ601" s="100">
        <f t="shared" si="176"/>
        <v>4147024.03</v>
      </c>
    </row>
    <row r="602" spans="1:36" ht="15.95" customHeight="1" thickTop="1" thickBot="1" x14ac:dyDescent="0.25">
      <c r="A602" s="52" t="s">
        <v>90</v>
      </c>
      <c r="B602" s="104">
        <f t="shared" si="164"/>
        <v>22436756.359999999</v>
      </c>
      <c r="C602" s="104">
        <f t="shared" si="165"/>
        <v>88006465.209999993</v>
      </c>
      <c r="D602" s="103"/>
      <c r="E602" s="103"/>
      <c r="F602" s="103">
        <f t="shared" si="166"/>
        <v>0</v>
      </c>
      <c r="G602" s="103">
        <v>9371499.0600000005</v>
      </c>
      <c r="H602" s="103">
        <v>88006465.209999993</v>
      </c>
      <c r="I602" s="103">
        <f t="shared" si="167"/>
        <v>97377964.269999996</v>
      </c>
      <c r="J602" s="103"/>
      <c r="K602" s="103"/>
      <c r="L602" s="103">
        <f t="shared" si="168"/>
        <v>0</v>
      </c>
      <c r="M602" s="103">
        <v>1662241.38</v>
      </c>
      <c r="N602" s="103"/>
      <c r="O602" s="103">
        <f t="shared" si="169"/>
        <v>1662241.38</v>
      </c>
      <c r="P602" s="103">
        <v>3844658.25</v>
      </c>
      <c r="Q602" s="103"/>
      <c r="R602" s="103">
        <f t="shared" si="170"/>
        <v>3844658.25</v>
      </c>
      <c r="S602" s="103"/>
      <c r="T602" s="103"/>
      <c r="U602" s="103">
        <f t="shared" si="171"/>
        <v>0</v>
      </c>
      <c r="V602" s="103"/>
      <c r="W602" s="103"/>
      <c r="X602" s="103">
        <f t="shared" si="172"/>
        <v>0</v>
      </c>
      <c r="Y602" s="103"/>
      <c r="Z602" s="103"/>
      <c r="AA602" s="103">
        <f t="shared" si="173"/>
        <v>0</v>
      </c>
      <c r="AB602" s="103"/>
      <c r="AC602" s="103"/>
      <c r="AD602" s="103">
        <f t="shared" si="174"/>
        <v>0</v>
      </c>
      <c r="AE602" s="103"/>
      <c r="AF602" s="103"/>
      <c r="AG602" s="103">
        <f t="shared" si="175"/>
        <v>0</v>
      </c>
      <c r="AH602" s="103">
        <v>7558357.6699999999</v>
      </c>
      <c r="AI602" s="152"/>
      <c r="AJ602" s="100">
        <f t="shared" si="176"/>
        <v>7558357.6699999999</v>
      </c>
    </row>
    <row r="603" spans="1:36" ht="15.95" customHeight="1" thickTop="1" thickBot="1" x14ac:dyDescent="0.25">
      <c r="A603" s="52" t="s">
        <v>78</v>
      </c>
      <c r="B603" s="104">
        <f t="shared" si="164"/>
        <v>81448641.429999992</v>
      </c>
      <c r="C603" s="104">
        <f t="shared" si="165"/>
        <v>227214.33</v>
      </c>
      <c r="D603" s="103"/>
      <c r="E603" s="103"/>
      <c r="F603" s="103">
        <f t="shared" si="166"/>
        <v>0</v>
      </c>
      <c r="G603" s="103">
        <v>89881.87</v>
      </c>
      <c r="H603" s="103"/>
      <c r="I603" s="103">
        <f t="shared" si="167"/>
        <v>89881.87</v>
      </c>
      <c r="J603" s="103"/>
      <c r="K603" s="103"/>
      <c r="L603" s="103">
        <f t="shared" si="168"/>
        <v>0</v>
      </c>
      <c r="M603" s="103"/>
      <c r="N603" s="103"/>
      <c r="O603" s="103">
        <f t="shared" si="169"/>
        <v>0</v>
      </c>
      <c r="P603" s="103">
        <v>634799.73</v>
      </c>
      <c r="Q603" s="103"/>
      <c r="R603" s="103">
        <f t="shared" si="170"/>
        <v>634799.73</v>
      </c>
      <c r="S603" s="103">
        <v>130017.24</v>
      </c>
      <c r="T603" s="103"/>
      <c r="U603" s="103">
        <f t="shared" si="171"/>
        <v>130017.24</v>
      </c>
      <c r="V603" s="103">
        <v>2253806.6800000002</v>
      </c>
      <c r="W603" s="103"/>
      <c r="X603" s="103">
        <f t="shared" si="172"/>
        <v>2253806.6800000002</v>
      </c>
      <c r="Y603" s="103">
        <v>76925952.709999993</v>
      </c>
      <c r="Z603" s="103">
        <v>7974.33</v>
      </c>
      <c r="AA603" s="103">
        <f t="shared" si="173"/>
        <v>76933927.039999992</v>
      </c>
      <c r="AB603" s="103"/>
      <c r="AC603" s="103"/>
      <c r="AD603" s="103">
        <f t="shared" si="174"/>
        <v>0</v>
      </c>
      <c r="AE603" s="103">
        <v>1200853.72</v>
      </c>
      <c r="AF603" s="103">
        <v>219240</v>
      </c>
      <c r="AG603" s="103">
        <f t="shared" si="175"/>
        <v>1420093.72</v>
      </c>
      <c r="AH603" s="103">
        <v>213329.48</v>
      </c>
      <c r="AI603" s="103"/>
      <c r="AJ603" s="100">
        <f t="shared" si="176"/>
        <v>213329.48</v>
      </c>
    </row>
    <row r="604" spans="1:36" ht="15.95" customHeight="1" thickTop="1" thickBot="1" x14ac:dyDescent="0.25">
      <c r="A604" s="52" t="s">
        <v>96</v>
      </c>
      <c r="B604" s="104">
        <f t="shared" si="164"/>
        <v>13483141.449999999</v>
      </c>
      <c r="C604" s="104">
        <f t="shared" si="165"/>
        <v>213179201.62</v>
      </c>
      <c r="D604" s="103">
        <v>13117378.539999999</v>
      </c>
      <c r="E604" s="103"/>
      <c r="F604" s="103">
        <f t="shared" si="166"/>
        <v>13117378.539999999</v>
      </c>
      <c r="G604" s="103">
        <v>365762.91</v>
      </c>
      <c r="H604" s="103">
        <v>165259.32999999999</v>
      </c>
      <c r="I604" s="103">
        <f t="shared" si="167"/>
        <v>531022.24</v>
      </c>
      <c r="J604" s="103"/>
      <c r="K604" s="103">
        <v>213013942.28999999</v>
      </c>
      <c r="L604" s="103">
        <f t="shared" si="168"/>
        <v>213013942.28999999</v>
      </c>
      <c r="M604" s="103"/>
      <c r="N604" s="103"/>
      <c r="O604" s="103">
        <f t="shared" si="169"/>
        <v>0</v>
      </c>
      <c r="P604" s="103"/>
      <c r="Q604" s="103"/>
      <c r="R604" s="103">
        <f t="shared" si="170"/>
        <v>0</v>
      </c>
      <c r="S604" s="103"/>
      <c r="T604" s="103"/>
      <c r="U604" s="103">
        <f t="shared" si="171"/>
        <v>0</v>
      </c>
      <c r="V604" s="103"/>
      <c r="W604" s="103"/>
      <c r="X604" s="103">
        <f t="shared" si="172"/>
        <v>0</v>
      </c>
      <c r="Y604" s="103"/>
      <c r="Z604" s="103"/>
      <c r="AA604" s="103">
        <f t="shared" si="173"/>
        <v>0</v>
      </c>
      <c r="AB604" s="103"/>
      <c r="AC604" s="103"/>
      <c r="AD604" s="103">
        <f t="shared" si="174"/>
        <v>0</v>
      </c>
      <c r="AE604" s="103"/>
      <c r="AF604" s="103"/>
      <c r="AG604" s="103">
        <f t="shared" si="175"/>
        <v>0</v>
      </c>
      <c r="AH604" s="103"/>
      <c r="AI604" s="103"/>
      <c r="AJ604" s="100">
        <f t="shared" si="176"/>
        <v>0</v>
      </c>
    </row>
    <row r="605" spans="1:36" ht="15.95" customHeight="1" thickTop="1" thickBot="1" x14ac:dyDescent="0.25">
      <c r="A605" s="52" t="s">
        <v>99</v>
      </c>
      <c r="B605" s="104">
        <f t="shared" si="164"/>
        <v>8839489.9099999983</v>
      </c>
      <c r="C605" s="104">
        <f t="shared" si="165"/>
        <v>0</v>
      </c>
      <c r="D605" s="103">
        <v>38034.519999999997</v>
      </c>
      <c r="E605" s="103"/>
      <c r="F605" s="103">
        <f t="shared" si="166"/>
        <v>38034.519999999997</v>
      </c>
      <c r="G605" s="103">
        <v>18174.34</v>
      </c>
      <c r="H605" s="103"/>
      <c r="I605" s="103">
        <f t="shared" si="167"/>
        <v>18174.34</v>
      </c>
      <c r="J605" s="103"/>
      <c r="K605" s="103"/>
      <c r="L605" s="103">
        <f t="shared" si="168"/>
        <v>0</v>
      </c>
      <c r="M605" s="103">
        <v>66716.399999999994</v>
      </c>
      <c r="N605" s="103"/>
      <c r="O605" s="103">
        <f t="shared" si="169"/>
        <v>66716.399999999994</v>
      </c>
      <c r="P605" s="103">
        <v>2672361.67</v>
      </c>
      <c r="Q605" s="103"/>
      <c r="R605" s="103">
        <f t="shared" si="170"/>
        <v>2672361.67</v>
      </c>
      <c r="S605" s="103"/>
      <c r="T605" s="103"/>
      <c r="U605" s="103">
        <f t="shared" si="171"/>
        <v>0</v>
      </c>
      <c r="V605" s="103">
        <v>50882.83</v>
      </c>
      <c r="W605" s="103"/>
      <c r="X605" s="103">
        <f t="shared" si="172"/>
        <v>50882.83</v>
      </c>
      <c r="Y605" s="103">
        <v>5330833.45</v>
      </c>
      <c r="Z605" s="103"/>
      <c r="AA605" s="103">
        <f t="shared" si="173"/>
        <v>5330833.45</v>
      </c>
      <c r="AB605" s="103"/>
      <c r="AC605" s="103"/>
      <c r="AD605" s="103">
        <f t="shared" si="174"/>
        <v>0</v>
      </c>
      <c r="AE605" s="103">
        <v>220049.41</v>
      </c>
      <c r="AF605" s="103"/>
      <c r="AG605" s="103">
        <f t="shared" si="175"/>
        <v>220049.41</v>
      </c>
      <c r="AH605" s="103">
        <v>442437.29</v>
      </c>
      <c r="AI605" s="103"/>
      <c r="AJ605" s="100">
        <f t="shared" si="176"/>
        <v>442437.29</v>
      </c>
    </row>
    <row r="606" spans="1:36" ht="15.95" customHeight="1" thickTop="1" thickBot="1" x14ac:dyDescent="0.25">
      <c r="A606" s="52" t="s">
        <v>83</v>
      </c>
      <c r="B606" s="104">
        <f t="shared" si="164"/>
        <v>24014818.240000002</v>
      </c>
      <c r="C606" s="104">
        <f t="shared" si="165"/>
        <v>0</v>
      </c>
      <c r="D606" s="103"/>
      <c r="E606" s="103"/>
      <c r="F606" s="103">
        <f t="shared" si="166"/>
        <v>0</v>
      </c>
      <c r="G606" s="103"/>
      <c r="H606" s="103"/>
      <c r="I606" s="103">
        <f t="shared" si="167"/>
        <v>0</v>
      </c>
      <c r="J606" s="103"/>
      <c r="K606" s="103"/>
      <c r="L606" s="103">
        <f t="shared" si="168"/>
        <v>0</v>
      </c>
      <c r="M606" s="103"/>
      <c r="N606" s="103"/>
      <c r="O606" s="103">
        <f t="shared" si="169"/>
        <v>0</v>
      </c>
      <c r="P606" s="103">
        <v>3000</v>
      </c>
      <c r="Q606" s="103"/>
      <c r="R606" s="103">
        <f t="shared" si="170"/>
        <v>3000</v>
      </c>
      <c r="S606" s="103"/>
      <c r="T606" s="103"/>
      <c r="U606" s="103">
        <f t="shared" si="171"/>
        <v>0</v>
      </c>
      <c r="V606" s="103"/>
      <c r="W606" s="103"/>
      <c r="X606" s="103">
        <f t="shared" si="172"/>
        <v>0</v>
      </c>
      <c r="Y606" s="103">
        <v>24003913.07</v>
      </c>
      <c r="Z606" s="103"/>
      <c r="AA606" s="103">
        <f t="shared" si="173"/>
        <v>24003913.07</v>
      </c>
      <c r="AB606" s="103"/>
      <c r="AC606" s="103"/>
      <c r="AD606" s="103">
        <f t="shared" si="174"/>
        <v>0</v>
      </c>
      <c r="AE606" s="103">
        <v>7905.17</v>
      </c>
      <c r="AF606" s="103"/>
      <c r="AG606" s="103">
        <f t="shared" si="175"/>
        <v>7905.17</v>
      </c>
      <c r="AH606" s="103"/>
      <c r="AI606" s="103"/>
      <c r="AJ606" s="100">
        <f t="shared" si="176"/>
        <v>0</v>
      </c>
    </row>
    <row r="607" spans="1:36" ht="15.95" customHeight="1" thickTop="1" thickBot="1" x14ac:dyDescent="0.25">
      <c r="A607" s="52" t="s">
        <v>85</v>
      </c>
      <c r="B607" s="104">
        <f t="shared" si="164"/>
        <v>0</v>
      </c>
      <c r="C607" s="104">
        <f t="shared" si="165"/>
        <v>0</v>
      </c>
      <c r="D607" s="103"/>
      <c r="E607" s="103"/>
      <c r="F607" s="103">
        <f t="shared" si="166"/>
        <v>0</v>
      </c>
      <c r="G607" s="103"/>
      <c r="H607" s="103"/>
      <c r="I607" s="103">
        <f t="shared" si="167"/>
        <v>0</v>
      </c>
      <c r="J607" s="103"/>
      <c r="K607" s="103"/>
      <c r="L607" s="103">
        <f t="shared" si="168"/>
        <v>0</v>
      </c>
      <c r="M607" s="103"/>
      <c r="N607" s="103"/>
      <c r="O607" s="103">
        <f t="shared" si="169"/>
        <v>0</v>
      </c>
      <c r="P607" s="103"/>
      <c r="Q607" s="103"/>
      <c r="R607" s="103">
        <f t="shared" si="170"/>
        <v>0</v>
      </c>
      <c r="S607" s="103"/>
      <c r="T607" s="103"/>
      <c r="U607" s="103">
        <f t="shared" si="171"/>
        <v>0</v>
      </c>
      <c r="V607" s="103"/>
      <c r="W607" s="103"/>
      <c r="X607" s="103">
        <f t="shared" si="172"/>
        <v>0</v>
      </c>
      <c r="Y607" s="103"/>
      <c r="Z607" s="103"/>
      <c r="AA607" s="103">
        <f t="shared" si="173"/>
        <v>0</v>
      </c>
      <c r="AB607" s="103"/>
      <c r="AC607" s="103"/>
      <c r="AD607" s="103">
        <f t="shared" si="174"/>
        <v>0</v>
      </c>
      <c r="AE607" s="103"/>
      <c r="AF607" s="103"/>
      <c r="AG607" s="103">
        <f t="shared" si="175"/>
        <v>0</v>
      </c>
      <c r="AH607" s="103"/>
      <c r="AI607" s="103"/>
      <c r="AJ607" s="100">
        <f t="shared" si="176"/>
        <v>0</v>
      </c>
    </row>
    <row r="608" spans="1:36" ht="15.95" customHeight="1" thickTop="1" thickBot="1" x14ac:dyDescent="0.25">
      <c r="A608" s="52" t="s">
        <v>81</v>
      </c>
      <c r="B608" s="104">
        <f t="shared" si="164"/>
        <v>35563701.760000005</v>
      </c>
      <c r="C608" s="104">
        <f t="shared" si="165"/>
        <v>81326.739999999991</v>
      </c>
      <c r="D608" s="103"/>
      <c r="E608" s="103"/>
      <c r="F608" s="103">
        <f t="shared" si="166"/>
        <v>0</v>
      </c>
      <c r="G608" s="103">
        <v>13953882</v>
      </c>
      <c r="H608" s="103">
        <v>51826.74</v>
      </c>
      <c r="I608" s="103">
        <f t="shared" si="167"/>
        <v>14005708.74</v>
      </c>
      <c r="J608" s="103"/>
      <c r="K608" s="103"/>
      <c r="L608" s="103">
        <f t="shared" si="168"/>
        <v>0</v>
      </c>
      <c r="M608" s="103"/>
      <c r="N608" s="103"/>
      <c r="O608" s="103">
        <f t="shared" si="169"/>
        <v>0</v>
      </c>
      <c r="P608" s="103">
        <v>5244058.59</v>
      </c>
      <c r="Q608" s="103"/>
      <c r="R608" s="103">
        <f t="shared" si="170"/>
        <v>5244058.59</v>
      </c>
      <c r="S608" s="103"/>
      <c r="T608" s="103"/>
      <c r="U608" s="103">
        <f t="shared" si="171"/>
        <v>0</v>
      </c>
      <c r="V608" s="103">
        <v>37437.81</v>
      </c>
      <c r="W608" s="103"/>
      <c r="X608" s="103">
        <f t="shared" si="172"/>
        <v>37437.81</v>
      </c>
      <c r="Y608" s="103">
        <v>15147569.02</v>
      </c>
      <c r="Z608" s="103">
        <v>8300</v>
      </c>
      <c r="AA608" s="103">
        <f t="shared" si="173"/>
        <v>15155869.02</v>
      </c>
      <c r="AB608" s="103"/>
      <c r="AC608" s="103"/>
      <c r="AD608" s="103">
        <f t="shared" si="174"/>
        <v>0</v>
      </c>
      <c r="AE608" s="103">
        <v>728261.78</v>
      </c>
      <c r="AF608" s="103"/>
      <c r="AG608" s="103">
        <f t="shared" si="175"/>
        <v>728261.78</v>
      </c>
      <c r="AH608" s="103">
        <v>452492.56</v>
      </c>
      <c r="AI608" s="103">
        <v>21200</v>
      </c>
      <c r="AJ608" s="100">
        <f t="shared" si="176"/>
        <v>473692.56</v>
      </c>
    </row>
    <row r="609" spans="1:36" ht="15.95" customHeight="1" thickTop="1" thickBot="1" x14ac:dyDescent="0.25">
      <c r="A609" s="52" t="s">
        <v>80</v>
      </c>
      <c r="B609" s="104">
        <f t="shared" si="164"/>
        <v>27687347.829999998</v>
      </c>
      <c r="C609" s="104">
        <f t="shared" si="165"/>
        <v>1407816.96</v>
      </c>
      <c r="D609" s="103"/>
      <c r="E609" s="103"/>
      <c r="F609" s="103">
        <f t="shared" si="166"/>
        <v>0</v>
      </c>
      <c r="G609" s="103">
        <v>1190896.29</v>
      </c>
      <c r="H609" s="103">
        <v>1407816.96</v>
      </c>
      <c r="I609" s="103">
        <f t="shared" si="167"/>
        <v>2598713.25</v>
      </c>
      <c r="J609" s="103"/>
      <c r="K609" s="103"/>
      <c r="L609" s="103">
        <f t="shared" si="168"/>
        <v>0</v>
      </c>
      <c r="M609" s="103"/>
      <c r="N609" s="103"/>
      <c r="O609" s="103">
        <f t="shared" si="169"/>
        <v>0</v>
      </c>
      <c r="P609" s="103">
        <v>1295003.57</v>
      </c>
      <c r="Q609" s="103"/>
      <c r="R609" s="103">
        <f t="shared" si="170"/>
        <v>1295003.57</v>
      </c>
      <c r="S609" s="103">
        <v>322392.51</v>
      </c>
      <c r="T609" s="103"/>
      <c r="U609" s="103">
        <f t="shared" si="171"/>
        <v>322392.51</v>
      </c>
      <c r="V609" s="103">
        <v>6879.85</v>
      </c>
      <c r="W609" s="103"/>
      <c r="X609" s="103">
        <f t="shared" si="172"/>
        <v>6879.85</v>
      </c>
      <c r="Y609" s="103">
        <v>17734158.370000001</v>
      </c>
      <c r="Z609" s="103"/>
      <c r="AA609" s="103">
        <f t="shared" si="173"/>
        <v>17734158.370000001</v>
      </c>
      <c r="AB609" s="103"/>
      <c r="AC609" s="103"/>
      <c r="AD609" s="103">
        <f t="shared" si="174"/>
        <v>0</v>
      </c>
      <c r="AE609" s="103">
        <v>5095910.3099999996</v>
      </c>
      <c r="AF609" s="103"/>
      <c r="AG609" s="103">
        <f t="shared" si="175"/>
        <v>5095910.3099999996</v>
      </c>
      <c r="AH609" s="103">
        <v>2042106.93</v>
      </c>
      <c r="AI609" s="103"/>
      <c r="AJ609" s="100">
        <f t="shared" si="176"/>
        <v>2042106.93</v>
      </c>
    </row>
    <row r="610" spans="1:36" ht="15.95" customHeight="1" thickTop="1" thickBot="1" x14ac:dyDescent="0.25">
      <c r="A610" s="52" t="s">
        <v>108</v>
      </c>
      <c r="B610" s="104">
        <f t="shared" si="164"/>
        <v>53475329.549999997</v>
      </c>
      <c r="C610" s="104">
        <f t="shared" si="165"/>
        <v>0</v>
      </c>
      <c r="D610" s="103"/>
      <c r="E610" s="103"/>
      <c r="F610" s="103">
        <f t="shared" si="166"/>
        <v>0</v>
      </c>
      <c r="G610" s="103">
        <v>37837.949999999997</v>
      </c>
      <c r="H610" s="103"/>
      <c r="I610" s="103">
        <f t="shared" si="167"/>
        <v>37837.949999999997</v>
      </c>
      <c r="J610" s="103"/>
      <c r="K610" s="103"/>
      <c r="L610" s="103">
        <f t="shared" si="168"/>
        <v>0</v>
      </c>
      <c r="M610" s="103"/>
      <c r="N610" s="103"/>
      <c r="O610" s="103">
        <f t="shared" si="169"/>
        <v>0</v>
      </c>
      <c r="P610" s="103">
        <v>296170.89</v>
      </c>
      <c r="Q610" s="103"/>
      <c r="R610" s="103">
        <f t="shared" si="170"/>
        <v>296170.89</v>
      </c>
      <c r="S610" s="103">
        <v>33118.1</v>
      </c>
      <c r="T610" s="103"/>
      <c r="U610" s="103">
        <f t="shared" si="171"/>
        <v>33118.1</v>
      </c>
      <c r="V610" s="103">
        <v>200698.89</v>
      </c>
      <c r="W610" s="103"/>
      <c r="X610" s="103">
        <f t="shared" si="172"/>
        <v>200698.89</v>
      </c>
      <c r="Y610" s="103">
        <v>44377456</v>
      </c>
      <c r="Z610" s="103"/>
      <c r="AA610" s="103">
        <f t="shared" si="173"/>
        <v>44377456</v>
      </c>
      <c r="AB610" s="103"/>
      <c r="AC610" s="103"/>
      <c r="AD610" s="103">
        <f t="shared" si="174"/>
        <v>0</v>
      </c>
      <c r="AE610" s="103">
        <v>8136906.0099999998</v>
      </c>
      <c r="AF610" s="103"/>
      <c r="AG610" s="103">
        <f t="shared" si="175"/>
        <v>8136906.0099999998</v>
      </c>
      <c r="AH610" s="103">
        <v>393141.71</v>
      </c>
      <c r="AI610" s="103"/>
      <c r="AJ610" s="100">
        <f t="shared" si="176"/>
        <v>393141.71</v>
      </c>
    </row>
    <row r="611" spans="1:36" ht="15.95" customHeight="1" thickTop="1" thickBot="1" x14ac:dyDescent="0.25">
      <c r="A611" s="52" t="s">
        <v>79</v>
      </c>
      <c r="B611" s="104">
        <f t="shared" si="164"/>
        <v>42001953.630000003</v>
      </c>
      <c r="C611" s="104">
        <f t="shared" si="165"/>
        <v>78447814.620000005</v>
      </c>
      <c r="D611" s="103">
        <v>15802.39</v>
      </c>
      <c r="E611" s="103"/>
      <c r="F611" s="103">
        <f t="shared" si="166"/>
        <v>15802.39</v>
      </c>
      <c r="G611" s="103">
        <v>2522478.08</v>
      </c>
      <c r="H611" s="103">
        <v>78150614.129999995</v>
      </c>
      <c r="I611" s="103">
        <f t="shared" si="167"/>
        <v>80673092.209999993</v>
      </c>
      <c r="J611" s="103"/>
      <c r="K611" s="103">
        <v>63103.98</v>
      </c>
      <c r="L611" s="103">
        <f t="shared" si="168"/>
        <v>63103.98</v>
      </c>
      <c r="M611" s="103">
        <v>72692.27</v>
      </c>
      <c r="N611" s="103">
        <v>157992</v>
      </c>
      <c r="O611" s="103">
        <f t="shared" si="169"/>
        <v>230684.27000000002</v>
      </c>
      <c r="P611" s="103">
        <v>5585639.1299999999</v>
      </c>
      <c r="Q611" s="103"/>
      <c r="R611" s="103">
        <f t="shared" si="170"/>
        <v>5585639.1299999999</v>
      </c>
      <c r="S611" s="103">
        <v>4891105.8600000003</v>
      </c>
      <c r="T611" s="103"/>
      <c r="U611" s="103">
        <f t="shared" si="171"/>
        <v>4891105.8600000003</v>
      </c>
      <c r="V611" s="103">
        <v>246793.42</v>
      </c>
      <c r="W611" s="103"/>
      <c r="X611" s="103">
        <f t="shared" si="172"/>
        <v>246793.42</v>
      </c>
      <c r="Y611" s="103">
        <v>21312341.510000002</v>
      </c>
      <c r="Z611" s="103">
        <v>76104.509999999995</v>
      </c>
      <c r="AA611" s="103">
        <f t="shared" si="173"/>
        <v>21388446.020000003</v>
      </c>
      <c r="AB611" s="103"/>
      <c r="AC611" s="103"/>
      <c r="AD611" s="103">
        <f t="shared" si="174"/>
        <v>0</v>
      </c>
      <c r="AE611" s="103">
        <v>3526282.15</v>
      </c>
      <c r="AF611" s="103"/>
      <c r="AG611" s="103">
        <f t="shared" si="175"/>
        <v>3526282.15</v>
      </c>
      <c r="AH611" s="103">
        <v>3828818.82</v>
      </c>
      <c r="AI611" s="103"/>
      <c r="AJ611" s="100">
        <f t="shared" si="176"/>
        <v>3828818.82</v>
      </c>
    </row>
    <row r="612" spans="1:36" ht="15.95" customHeight="1" thickTop="1" thickBot="1" x14ac:dyDescent="0.25">
      <c r="A612" s="52" t="s">
        <v>84</v>
      </c>
      <c r="B612" s="104">
        <f t="shared" si="164"/>
        <v>0</v>
      </c>
      <c r="C612" s="104">
        <f t="shared" si="165"/>
        <v>0</v>
      </c>
      <c r="D612" s="103"/>
      <c r="E612" s="103"/>
      <c r="F612" s="103">
        <f t="shared" si="166"/>
        <v>0</v>
      </c>
      <c r="G612" s="103"/>
      <c r="H612" s="103"/>
      <c r="I612" s="103">
        <f t="shared" si="167"/>
        <v>0</v>
      </c>
      <c r="J612" s="103"/>
      <c r="K612" s="103"/>
      <c r="L612" s="103">
        <f t="shared" si="168"/>
        <v>0</v>
      </c>
      <c r="M612" s="103"/>
      <c r="N612" s="103"/>
      <c r="O612" s="103">
        <f t="shared" si="169"/>
        <v>0</v>
      </c>
      <c r="P612" s="103"/>
      <c r="Q612" s="103"/>
      <c r="R612" s="103">
        <f t="shared" si="170"/>
        <v>0</v>
      </c>
      <c r="S612" s="103"/>
      <c r="T612" s="103"/>
      <c r="U612" s="103">
        <f t="shared" si="171"/>
        <v>0</v>
      </c>
      <c r="V612" s="103"/>
      <c r="W612" s="103"/>
      <c r="X612" s="103">
        <f t="shared" si="172"/>
        <v>0</v>
      </c>
      <c r="Y612" s="103"/>
      <c r="Z612" s="103"/>
      <c r="AA612" s="103">
        <f t="shared" si="173"/>
        <v>0</v>
      </c>
      <c r="AB612" s="103"/>
      <c r="AC612" s="103"/>
      <c r="AD612" s="103">
        <f t="shared" si="174"/>
        <v>0</v>
      </c>
      <c r="AE612" s="103"/>
      <c r="AF612" s="103"/>
      <c r="AG612" s="103">
        <f t="shared" si="175"/>
        <v>0</v>
      </c>
      <c r="AH612" s="103"/>
      <c r="AI612" s="103"/>
      <c r="AJ612" s="100">
        <f t="shared" si="176"/>
        <v>0</v>
      </c>
    </row>
    <row r="613" spans="1:36" ht="15.95" customHeight="1" thickTop="1" thickBot="1" x14ac:dyDescent="0.25">
      <c r="A613" s="52" t="s">
        <v>101</v>
      </c>
      <c r="B613" s="104">
        <f t="shared" si="164"/>
        <v>393158.14</v>
      </c>
      <c r="C613" s="104">
        <f t="shared" si="165"/>
        <v>27213679.300000001</v>
      </c>
      <c r="D613" s="103"/>
      <c r="E613" s="103"/>
      <c r="F613" s="103">
        <f t="shared" si="166"/>
        <v>0</v>
      </c>
      <c r="G613" s="103">
        <v>393158.14</v>
      </c>
      <c r="H613" s="103"/>
      <c r="I613" s="103">
        <f t="shared" si="167"/>
        <v>393158.14</v>
      </c>
      <c r="J613" s="103"/>
      <c r="K613" s="103">
        <v>27213679.300000001</v>
      </c>
      <c r="L613" s="103">
        <f t="shared" si="168"/>
        <v>27213679.300000001</v>
      </c>
      <c r="M613" s="103"/>
      <c r="N613" s="103"/>
      <c r="O613" s="103">
        <f t="shared" si="169"/>
        <v>0</v>
      </c>
      <c r="P613" s="103"/>
      <c r="Q613" s="103"/>
      <c r="R613" s="103">
        <f t="shared" si="170"/>
        <v>0</v>
      </c>
      <c r="S613" s="103"/>
      <c r="T613" s="103"/>
      <c r="U613" s="103">
        <f t="shared" si="171"/>
        <v>0</v>
      </c>
      <c r="V613" s="103"/>
      <c r="W613" s="103"/>
      <c r="X613" s="103">
        <f t="shared" si="172"/>
        <v>0</v>
      </c>
      <c r="Y613" s="103"/>
      <c r="Z613" s="103"/>
      <c r="AA613" s="103">
        <f t="shared" si="173"/>
        <v>0</v>
      </c>
      <c r="AB613" s="103"/>
      <c r="AC613" s="103"/>
      <c r="AD613" s="103">
        <f t="shared" si="174"/>
        <v>0</v>
      </c>
      <c r="AE613" s="103"/>
      <c r="AF613" s="103"/>
      <c r="AG613" s="103">
        <f t="shared" si="175"/>
        <v>0</v>
      </c>
      <c r="AH613" s="103"/>
      <c r="AI613" s="103"/>
      <c r="AJ613" s="100">
        <f t="shared" si="176"/>
        <v>0</v>
      </c>
    </row>
    <row r="614" spans="1:36" ht="15.95" customHeight="1" thickTop="1" thickBot="1" x14ac:dyDescent="0.25">
      <c r="A614" s="52" t="s">
        <v>93</v>
      </c>
      <c r="B614" s="104">
        <f t="shared" si="164"/>
        <v>6039970.1399999997</v>
      </c>
      <c r="C614" s="104">
        <f t="shared" si="165"/>
        <v>0</v>
      </c>
      <c r="D614" s="103">
        <v>240365.51</v>
      </c>
      <c r="E614" s="103"/>
      <c r="F614" s="103">
        <f t="shared" si="166"/>
        <v>240365.51</v>
      </c>
      <c r="G614" s="103"/>
      <c r="H614" s="103"/>
      <c r="I614" s="103">
        <f t="shared" si="167"/>
        <v>0</v>
      </c>
      <c r="J614" s="103"/>
      <c r="K614" s="103"/>
      <c r="L614" s="103">
        <f t="shared" si="168"/>
        <v>0</v>
      </c>
      <c r="M614" s="103"/>
      <c r="N614" s="103"/>
      <c r="O614" s="103">
        <f t="shared" si="169"/>
        <v>0</v>
      </c>
      <c r="P614" s="103">
        <v>6800</v>
      </c>
      <c r="Q614" s="103"/>
      <c r="R614" s="103">
        <f t="shared" si="170"/>
        <v>6800</v>
      </c>
      <c r="S614" s="103"/>
      <c r="T614" s="103"/>
      <c r="U614" s="103">
        <f t="shared" si="171"/>
        <v>0</v>
      </c>
      <c r="V614" s="103"/>
      <c r="W614" s="103"/>
      <c r="X614" s="103">
        <f t="shared" si="172"/>
        <v>0</v>
      </c>
      <c r="Y614" s="103">
        <v>5038427.66</v>
      </c>
      <c r="Z614" s="103"/>
      <c r="AA614" s="103">
        <f t="shared" si="173"/>
        <v>5038427.66</v>
      </c>
      <c r="AB614" s="103"/>
      <c r="AC614" s="103"/>
      <c r="AD614" s="103">
        <f t="shared" si="174"/>
        <v>0</v>
      </c>
      <c r="AE614" s="103">
        <v>707825.25</v>
      </c>
      <c r="AF614" s="103"/>
      <c r="AG614" s="103">
        <f t="shared" si="175"/>
        <v>707825.25</v>
      </c>
      <c r="AH614" s="103">
        <v>46551.72</v>
      </c>
      <c r="AI614" s="103"/>
      <c r="AJ614" s="100">
        <f t="shared" si="176"/>
        <v>46551.72</v>
      </c>
    </row>
    <row r="615" spans="1:36" ht="15.95" customHeight="1" thickTop="1" thickBot="1" x14ac:dyDescent="0.25">
      <c r="A615" s="52" t="s">
        <v>102</v>
      </c>
      <c r="B615" s="104">
        <f t="shared" si="164"/>
        <v>65146021.120000005</v>
      </c>
      <c r="C615" s="104">
        <f t="shared" si="165"/>
        <v>0</v>
      </c>
      <c r="D615" s="103">
        <v>5288435.0999999996</v>
      </c>
      <c r="E615" s="103"/>
      <c r="F615" s="103">
        <f t="shared" si="166"/>
        <v>5288435.0999999996</v>
      </c>
      <c r="G615" s="103">
        <v>35119.519999999997</v>
      </c>
      <c r="H615" s="103"/>
      <c r="I615" s="103">
        <f t="shared" si="167"/>
        <v>35119.519999999997</v>
      </c>
      <c r="J615" s="103"/>
      <c r="K615" s="103"/>
      <c r="L615" s="103">
        <f t="shared" si="168"/>
        <v>0</v>
      </c>
      <c r="M615" s="103">
        <v>15000</v>
      </c>
      <c r="N615" s="103"/>
      <c r="O615" s="103">
        <f t="shared" si="169"/>
        <v>15000</v>
      </c>
      <c r="P615" s="103">
        <v>3913753.83</v>
      </c>
      <c r="Q615" s="103"/>
      <c r="R615" s="103">
        <f t="shared" si="170"/>
        <v>3913753.83</v>
      </c>
      <c r="S615" s="103">
        <v>120689.96</v>
      </c>
      <c r="T615" s="103"/>
      <c r="U615" s="103">
        <f t="shared" si="171"/>
        <v>120689.96</v>
      </c>
      <c r="V615" s="103">
        <v>23865.55</v>
      </c>
      <c r="W615" s="103"/>
      <c r="X615" s="103">
        <f t="shared" si="172"/>
        <v>23865.55</v>
      </c>
      <c r="Y615" s="103">
        <v>28297672.280000001</v>
      </c>
      <c r="Z615" s="103"/>
      <c r="AA615" s="103">
        <f t="shared" si="173"/>
        <v>28297672.280000001</v>
      </c>
      <c r="AB615" s="103"/>
      <c r="AC615" s="103"/>
      <c r="AD615" s="103">
        <f t="shared" si="174"/>
        <v>0</v>
      </c>
      <c r="AE615" s="103">
        <v>24547173.530000001</v>
      </c>
      <c r="AF615" s="103"/>
      <c r="AG615" s="103">
        <f t="shared" si="175"/>
        <v>24547173.530000001</v>
      </c>
      <c r="AH615" s="103">
        <v>2904311.35</v>
      </c>
      <c r="AI615" s="103"/>
      <c r="AJ615" s="100">
        <f t="shared" si="176"/>
        <v>2904311.35</v>
      </c>
    </row>
    <row r="616" spans="1:36" ht="15.95" customHeight="1" thickTop="1" thickBot="1" x14ac:dyDescent="0.25">
      <c r="A616" s="51" t="s">
        <v>116</v>
      </c>
      <c r="B616" s="104">
        <f t="shared" si="164"/>
        <v>47507579.049999997</v>
      </c>
      <c r="C616" s="104">
        <f t="shared" si="165"/>
        <v>605002.42000000004</v>
      </c>
      <c r="D616" s="103">
        <v>22975.63</v>
      </c>
      <c r="E616" s="103"/>
      <c r="F616" s="103">
        <f t="shared" si="166"/>
        <v>22975.63</v>
      </c>
      <c r="G616" s="103">
        <v>180086.67</v>
      </c>
      <c r="H616" s="103"/>
      <c r="I616" s="103">
        <f t="shared" si="167"/>
        <v>180086.67</v>
      </c>
      <c r="J616" s="103"/>
      <c r="K616" s="103">
        <v>605002.42000000004</v>
      </c>
      <c r="L616" s="103">
        <f t="shared" si="168"/>
        <v>605002.42000000004</v>
      </c>
      <c r="M616" s="103">
        <v>32566.09</v>
      </c>
      <c r="N616" s="103"/>
      <c r="O616" s="103">
        <f t="shared" si="169"/>
        <v>32566.09</v>
      </c>
      <c r="P616" s="103">
        <v>302342</v>
      </c>
      <c r="Q616" s="103"/>
      <c r="R616" s="103">
        <f t="shared" si="170"/>
        <v>302342</v>
      </c>
      <c r="S616" s="103">
        <v>116072.15</v>
      </c>
      <c r="T616" s="103"/>
      <c r="U616" s="103">
        <f t="shared" si="171"/>
        <v>116072.15</v>
      </c>
      <c r="V616" s="103">
        <v>8357.76</v>
      </c>
      <c r="W616" s="103"/>
      <c r="X616" s="103">
        <f t="shared" si="172"/>
        <v>8357.76</v>
      </c>
      <c r="Y616" s="103">
        <v>46630999.079999998</v>
      </c>
      <c r="Z616" s="103"/>
      <c r="AA616" s="103">
        <f t="shared" si="173"/>
        <v>46630999.079999998</v>
      </c>
      <c r="AB616" s="103"/>
      <c r="AC616" s="103"/>
      <c r="AD616" s="103">
        <f t="shared" si="174"/>
        <v>0</v>
      </c>
      <c r="AE616" s="103">
        <v>3000</v>
      </c>
      <c r="AF616" s="103"/>
      <c r="AG616" s="103">
        <f t="shared" si="175"/>
        <v>3000</v>
      </c>
      <c r="AH616" s="103">
        <v>211179.67</v>
      </c>
      <c r="AI616" s="103"/>
      <c r="AJ616" s="100">
        <f t="shared" si="176"/>
        <v>211179.67</v>
      </c>
    </row>
    <row r="617" spans="1:36" ht="15.95" customHeight="1" thickTop="1" thickBot="1" x14ac:dyDescent="0.25">
      <c r="A617" s="52" t="s">
        <v>107</v>
      </c>
      <c r="B617" s="104">
        <f t="shared" si="164"/>
        <v>0</v>
      </c>
      <c r="C617" s="104">
        <f t="shared" si="165"/>
        <v>0</v>
      </c>
      <c r="D617" s="103"/>
      <c r="E617" s="103"/>
      <c r="F617" s="103">
        <f t="shared" si="166"/>
        <v>0</v>
      </c>
      <c r="G617" s="103"/>
      <c r="H617" s="103"/>
      <c r="I617" s="103">
        <f t="shared" si="167"/>
        <v>0</v>
      </c>
      <c r="J617" s="103"/>
      <c r="K617" s="103"/>
      <c r="L617" s="103">
        <f t="shared" si="168"/>
        <v>0</v>
      </c>
      <c r="M617" s="103"/>
      <c r="N617" s="103"/>
      <c r="O617" s="103">
        <f t="shared" si="169"/>
        <v>0</v>
      </c>
      <c r="P617" s="103"/>
      <c r="Q617" s="103"/>
      <c r="R617" s="103">
        <f t="shared" si="170"/>
        <v>0</v>
      </c>
      <c r="S617" s="103"/>
      <c r="T617" s="103"/>
      <c r="U617" s="103">
        <f t="shared" si="171"/>
        <v>0</v>
      </c>
      <c r="V617" s="103"/>
      <c r="W617" s="103"/>
      <c r="X617" s="103">
        <f t="shared" si="172"/>
        <v>0</v>
      </c>
      <c r="Y617" s="103"/>
      <c r="Z617" s="103"/>
      <c r="AA617" s="103">
        <f t="shared" si="173"/>
        <v>0</v>
      </c>
      <c r="AB617" s="103"/>
      <c r="AC617" s="103"/>
      <c r="AD617" s="103">
        <f t="shared" si="174"/>
        <v>0</v>
      </c>
      <c r="AE617" s="103"/>
      <c r="AF617" s="103"/>
      <c r="AG617" s="103">
        <f t="shared" si="175"/>
        <v>0</v>
      </c>
      <c r="AH617" s="103"/>
      <c r="AI617" s="103"/>
      <c r="AJ617" s="100">
        <f t="shared" si="176"/>
        <v>0</v>
      </c>
    </row>
    <row r="618" spans="1:36" ht="15.95" customHeight="1" thickTop="1" thickBot="1" x14ac:dyDescent="0.25">
      <c r="A618" s="52" t="s">
        <v>82</v>
      </c>
      <c r="B618" s="104">
        <f t="shared" si="164"/>
        <v>4785688.03</v>
      </c>
      <c r="C618" s="104">
        <f t="shared" si="165"/>
        <v>0</v>
      </c>
      <c r="D618" s="103"/>
      <c r="E618" s="103"/>
      <c r="F618" s="103">
        <f t="shared" si="166"/>
        <v>0</v>
      </c>
      <c r="G618" s="103"/>
      <c r="H618" s="103"/>
      <c r="I618" s="103">
        <f t="shared" si="167"/>
        <v>0</v>
      </c>
      <c r="J618" s="103"/>
      <c r="K618" s="103"/>
      <c r="L618" s="103">
        <f t="shared" si="168"/>
        <v>0</v>
      </c>
      <c r="M618" s="103"/>
      <c r="N618" s="103"/>
      <c r="O618" s="103">
        <f t="shared" si="169"/>
        <v>0</v>
      </c>
      <c r="P618" s="103"/>
      <c r="Q618" s="103"/>
      <c r="R618" s="103">
        <f t="shared" si="170"/>
        <v>0</v>
      </c>
      <c r="S618" s="103"/>
      <c r="T618" s="103"/>
      <c r="U618" s="103">
        <f t="shared" si="171"/>
        <v>0</v>
      </c>
      <c r="V618" s="103"/>
      <c r="W618" s="103"/>
      <c r="X618" s="103">
        <f t="shared" si="172"/>
        <v>0</v>
      </c>
      <c r="Y618" s="103">
        <v>4785688.03</v>
      </c>
      <c r="Z618" s="103"/>
      <c r="AA618" s="103">
        <f t="shared" si="173"/>
        <v>4785688.03</v>
      </c>
      <c r="AB618" s="103"/>
      <c r="AC618" s="103"/>
      <c r="AD618" s="103">
        <f t="shared" si="174"/>
        <v>0</v>
      </c>
      <c r="AE618" s="103"/>
      <c r="AF618" s="103"/>
      <c r="AG618" s="103">
        <f t="shared" si="175"/>
        <v>0</v>
      </c>
      <c r="AH618" s="103"/>
      <c r="AI618" s="103"/>
      <c r="AJ618" s="100">
        <f t="shared" si="176"/>
        <v>0</v>
      </c>
    </row>
    <row r="619" spans="1:36" ht="15.95" customHeight="1" thickTop="1" thickBot="1" x14ac:dyDescent="0.25">
      <c r="A619" s="52" t="s">
        <v>105</v>
      </c>
      <c r="B619" s="104">
        <f t="shared" si="164"/>
        <v>0</v>
      </c>
      <c r="C619" s="104">
        <f t="shared" si="165"/>
        <v>0</v>
      </c>
      <c r="D619" s="103"/>
      <c r="E619" s="103"/>
      <c r="F619" s="103">
        <f t="shared" si="166"/>
        <v>0</v>
      </c>
      <c r="G619" s="103"/>
      <c r="H619" s="103"/>
      <c r="I619" s="103">
        <f t="shared" si="167"/>
        <v>0</v>
      </c>
      <c r="J619" s="103"/>
      <c r="K619" s="103"/>
      <c r="L619" s="103">
        <f t="shared" si="168"/>
        <v>0</v>
      </c>
      <c r="M619" s="103"/>
      <c r="N619" s="103"/>
      <c r="O619" s="103">
        <f t="shared" si="169"/>
        <v>0</v>
      </c>
      <c r="P619" s="103"/>
      <c r="Q619" s="103"/>
      <c r="R619" s="103">
        <f t="shared" si="170"/>
        <v>0</v>
      </c>
      <c r="S619" s="103"/>
      <c r="T619" s="103"/>
      <c r="U619" s="103">
        <f t="shared" si="171"/>
        <v>0</v>
      </c>
      <c r="V619" s="103"/>
      <c r="W619" s="103"/>
      <c r="X619" s="103">
        <f t="shared" si="172"/>
        <v>0</v>
      </c>
      <c r="Y619" s="103"/>
      <c r="Z619" s="103"/>
      <c r="AA619" s="103">
        <f t="shared" si="173"/>
        <v>0</v>
      </c>
      <c r="AB619" s="103"/>
      <c r="AC619" s="103"/>
      <c r="AD619" s="103">
        <f t="shared" si="174"/>
        <v>0</v>
      </c>
      <c r="AE619" s="103"/>
      <c r="AF619" s="103"/>
      <c r="AG619" s="103">
        <f t="shared" si="175"/>
        <v>0</v>
      </c>
      <c r="AH619" s="103"/>
      <c r="AI619" s="103"/>
      <c r="AJ619" s="100">
        <f t="shared" si="176"/>
        <v>0</v>
      </c>
    </row>
    <row r="620" spans="1:36" ht="15.95" customHeight="1" thickTop="1" thickBot="1" x14ac:dyDescent="0.25">
      <c r="A620" s="52" t="s">
        <v>115</v>
      </c>
      <c r="B620" s="104">
        <f t="shared" si="164"/>
        <v>35083250.479999997</v>
      </c>
      <c r="C620" s="104">
        <f t="shared" si="165"/>
        <v>0</v>
      </c>
      <c r="D620" s="103">
        <v>45838.5</v>
      </c>
      <c r="E620" s="103"/>
      <c r="F620" s="103">
        <f t="shared" si="166"/>
        <v>45838.5</v>
      </c>
      <c r="G620" s="103">
        <v>1376220.07</v>
      </c>
      <c r="H620" s="103"/>
      <c r="I620" s="103">
        <f t="shared" si="167"/>
        <v>1376220.07</v>
      </c>
      <c r="J620" s="103"/>
      <c r="K620" s="103"/>
      <c r="L620" s="103">
        <f t="shared" si="168"/>
        <v>0</v>
      </c>
      <c r="M620" s="103">
        <v>2248346.8199999998</v>
      </c>
      <c r="N620" s="103"/>
      <c r="O620" s="103">
        <f t="shared" si="169"/>
        <v>2248346.8199999998</v>
      </c>
      <c r="P620" s="103">
        <v>11878188.51</v>
      </c>
      <c r="Q620" s="103"/>
      <c r="R620" s="103">
        <f t="shared" si="170"/>
        <v>11878188.51</v>
      </c>
      <c r="S620" s="103">
        <v>241359.69</v>
      </c>
      <c r="T620" s="103"/>
      <c r="U620" s="103">
        <f t="shared" si="171"/>
        <v>241359.69</v>
      </c>
      <c r="V620" s="103">
        <v>404274.75</v>
      </c>
      <c r="W620" s="103"/>
      <c r="X620" s="103">
        <f t="shared" si="172"/>
        <v>404274.75</v>
      </c>
      <c r="Y620" s="103">
        <v>17188382.309999999</v>
      </c>
      <c r="Z620" s="103"/>
      <c r="AA620" s="103">
        <f t="shared" si="173"/>
        <v>17188382.309999999</v>
      </c>
      <c r="AB620" s="103"/>
      <c r="AC620" s="103"/>
      <c r="AD620" s="103">
        <f t="shared" si="174"/>
        <v>0</v>
      </c>
      <c r="AE620" s="103">
        <v>129652.57</v>
      </c>
      <c r="AF620" s="103"/>
      <c r="AG620" s="103">
        <f t="shared" si="175"/>
        <v>129652.57</v>
      </c>
      <c r="AH620" s="103">
        <v>1570987.26</v>
      </c>
      <c r="AI620" s="103"/>
      <c r="AJ620" s="100">
        <f t="shared" si="176"/>
        <v>1570987.26</v>
      </c>
    </row>
    <row r="621" spans="1:36" ht="15.95" customHeight="1" thickTop="1" thickBot="1" x14ac:dyDescent="0.25">
      <c r="A621" s="52" t="s">
        <v>117</v>
      </c>
      <c r="B621" s="104">
        <f t="shared" si="164"/>
        <v>41169729.050000004</v>
      </c>
      <c r="C621" s="104">
        <f t="shared" si="165"/>
        <v>891305109.81999993</v>
      </c>
      <c r="D621" s="103">
        <v>3910546.98</v>
      </c>
      <c r="E621" s="103"/>
      <c r="F621" s="103">
        <f t="shared" si="166"/>
        <v>3910546.98</v>
      </c>
      <c r="G621" s="103">
        <v>23026642.920000002</v>
      </c>
      <c r="H621" s="103">
        <v>7534004.1500000004</v>
      </c>
      <c r="I621" s="103">
        <f t="shared" si="167"/>
        <v>30560647.07</v>
      </c>
      <c r="J621" s="103"/>
      <c r="K621" s="103">
        <v>883771105.66999996</v>
      </c>
      <c r="L621" s="103">
        <f t="shared" si="168"/>
        <v>883771105.66999996</v>
      </c>
      <c r="M621" s="103">
        <v>3448216.31</v>
      </c>
      <c r="N621" s="103"/>
      <c r="O621" s="103">
        <f t="shared" si="169"/>
        <v>3448216.31</v>
      </c>
      <c r="P621" s="103">
        <v>432774.56</v>
      </c>
      <c r="Q621" s="103"/>
      <c r="R621" s="103">
        <f t="shared" si="170"/>
        <v>432774.56</v>
      </c>
      <c r="S621" s="103">
        <v>352161.42</v>
      </c>
      <c r="T621" s="103"/>
      <c r="U621" s="103">
        <f t="shared" si="171"/>
        <v>352161.42</v>
      </c>
      <c r="V621" s="103"/>
      <c r="W621" s="103"/>
      <c r="X621" s="103">
        <f t="shared" si="172"/>
        <v>0</v>
      </c>
      <c r="Y621" s="103">
        <v>9577679.8699999992</v>
      </c>
      <c r="Z621" s="103"/>
      <c r="AA621" s="103">
        <f t="shared" si="173"/>
        <v>9577679.8699999992</v>
      </c>
      <c r="AB621" s="103"/>
      <c r="AC621" s="103"/>
      <c r="AD621" s="103">
        <f t="shared" si="174"/>
        <v>0</v>
      </c>
      <c r="AE621" s="103"/>
      <c r="AF621" s="103"/>
      <c r="AG621" s="103">
        <f t="shared" si="175"/>
        <v>0</v>
      </c>
      <c r="AH621" s="103">
        <v>421706.99</v>
      </c>
      <c r="AI621" s="103"/>
      <c r="AJ621" s="100">
        <f t="shared" si="176"/>
        <v>421706.99</v>
      </c>
    </row>
    <row r="622" spans="1:36" ht="15.95" customHeight="1" thickTop="1" thickBot="1" x14ac:dyDescent="0.25">
      <c r="A622" s="52" t="s">
        <v>120</v>
      </c>
      <c r="B622" s="104">
        <f t="shared" si="164"/>
        <v>18136577.710000001</v>
      </c>
      <c r="C622" s="104">
        <f t="shared" si="165"/>
        <v>161321.78999999998</v>
      </c>
      <c r="D622" s="103"/>
      <c r="E622" s="103"/>
      <c r="F622" s="103">
        <f t="shared" si="166"/>
        <v>0</v>
      </c>
      <c r="G622" s="103">
        <v>42912.07</v>
      </c>
      <c r="H622" s="103"/>
      <c r="I622" s="103">
        <f t="shared" si="167"/>
        <v>42912.07</v>
      </c>
      <c r="J622" s="103">
        <v>3280.36</v>
      </c>
      <c r="K622" s="103">
        <v>125473.4</v>
      </c>
      <c r="L622" s="103">
        <f t="shared" si="168"/>
        <v>128753.76</v>
      </c>
      <c r="M622" s="103">
        <v>5074.59</v>
      </c>
      <c r="N622" s="103"/>
      <c r="O622" s="103">
        <f t="shared" si="169"/>
        <v>5074.59</v>
      </c>
      <c r="P622" s="103">
        <v>1506984.02</v>
      </c>
      <c r="Q622" s="103"/>
      <c r="R622" s="103">
        <f t="shared" si="170"/>
        <v>1506984.02</v>
      </c>
      <c r="S622" s="103">
        <v>43008.97</v>
      </c>
      <c r="T622" s="103"/>
      <c r="U622" s="103">
        <f t="shared" si="171"/>
        <v>43008.97</v>
      </c>
      <c r="V622" s="103">
        <v>79578.45</v>
      </c>
      <c r="W622" s="103"/>
      <c r="X622" s="103">
        <f t="shared" si="172"/>
        <v>79578.45</v>
      </c>
      <c r="Y622" s="103">
        <v>15270270.560000001</v>
      </c>
      <c r="Z622" s="103">
        <v>35848.39</v>
      </c>
      <c r="AA622" s="103">
        <f t="shared" si="173"/>
        <v>15306118.950000001</v>
      </c>
      <c r="AB622" s="103"/>
      <c r="AC622" s="103"/>
      <c r="AD622" s="103">
        <f t="shared" si="174"/>
        <v>0</v>
      </c>
      <c r="AE622" s="103">
        <v>302812.62</v>
      </c>
      <c r="AF622" s="103"/>
      <c r="AG622" s="103">
        <f t="shared" si="175"/>
        <v>302812.62</v>
      </c>
      <c r="AH622" s="103">
        <v>882656.07</v>
      </c>
      <c r="AI622" s="103"/>
      <c r="AJ622" s="100">
        <f t="shared" si="176"/>
        <v>882656.07</v>
      </c>
    </row>
    <row r="623" spans="1:36" ht="15.95" customHeight="1" thickTop="1" thickBot="1" x14ac:dyDescent="0.25">
      <c r="A623" s="52" t="s">
        <v>166</v>
      </c>
      <c r="B623" s="104">
        <f t="shared" si="164"/>
        <v>18294351.880000003</v>
      </c>
      <c r="C623" s="104">
        <f t="shared" si="165"/>
        <v>0</v>
      </c>
      <c r="D623" s="103"/>
      <c r="E623" s="103"/>
      <c r="F623" s="103">
        <f t="shared" si="166"/>
        <v>0</v>
      </c>
      <c r="G623" s="103">
        <v>311467.53999999998</v>
      </c>
      <c r="H623" s="103"/>
      <c r="I623" s="103">
        <f t="shared" si="167"/>
        <v>311467.53999999998</v>
      </c>
      <c r="J623" s="103"/>
      <c r="K623" s="103"/>
      <c r="L623" s="103">
        <f t="shared" si="168"/>
        <v>0</v>
      </c>
      <c r="M623" s="103">
        <v>10310.34</v>
      </c>
      <c r="N623" s="103"/>
      <c r="O623" s="103">
        <f t="shared" si="169"/>
        <v>10310.34</v>
      </c>
      <c r="P623" s="103">
        <v>291600.84999999998</v>
      </c>
      <c r="Q623" s="103"/>
      <c r="R623" s="103">
        <f t="shared" si="170"/>
        <v>291600.84999999998</v>
      </c>
      <c r="S623" s="103"/>
      <c r="T623" s="103"/>
      <c r="U623" s="103">
        <f t="shared" si="171"/>
        <v>0</v>
      </c>
      <c r="V623" s="103">
        <v>81430.13</v>
      </c>
      <c r="W623" s="103"/>
      <c r="X623" s="103">
        <f t="shared" si="172"/>
        <v>81430.13</v>
      </c>
      <c r="Y623" s="103">
        <v>6059065.04</v>
      </c>
      <c r="Z623" s="103"/>
      <c r="AA623" s="103">
        <f t="shared" si="173"/>
        <v>6059065.04</v>
      </c>
      <c r="AB623" s="103"/>
      <c r="AC623" s="103"/>
      <c r="AD623" s="103">
        <f t="shared" si="174"/>
        <v>0</v>
      </c>
      <c r="AE623" s="103">
        <v>11168164.300000001</v>
      </c>
      <c r="AF623" s="103"/>
      <c r="AG623" s="103">
        <f t="shared" si="175"/>
        <v>11168164.300000001</v>
      </c>
      <c r="AH623" s="103">
        <v>372313.68</v>
      </c>
      <c r="AI623" s="103"/>
      <c r="AJ623" s="100">
        <f t="shared" si="176"/>
        <v>372313.68</v>
      </c>
    </row>
    <row r="624" spans="1:36" ht="15.95" customHeight="1" thickTop="1" thickBot="1" x14ac:dyDescent="0.25">
      <c r="A624" s="52" t="s">
        <v>103</v>
      </c>
      <c r="B624" s="104">
        <f t="shared" si="164"/>
        <v>0</v>
      </c>
      <c r="C624" s="104">
        <f t="shared" si="165"/>
        <v>0</v>
      </c>
      <c r="D624" s="103"/>
      <c r="E624" s="103"/>
      <c r="F624" s="103">
        <f t="shared" si="166"/>
        <v>0</v>
      </c>
      <c r="G624" s="103"/>
      <c r="H624" s="103"/>
      <c r="I624" s="103">
        <f t="shared" si="167"/>
        <v>0</v>
      </c>
      <c r="J624" s="103"/>
      <c r="K624" s="103"/>
      <c r="L624" s="103">
        <f t="shared" si="168"/>
        <v>0</v>
      </c>
      <c r="M624" s="103"/>
      <c r="N624" s="103"/>
      <c r="O624" s="103">
        <f t="shared" si="169"/>
        <v>0</v>
      </c>
      <c r="P624" s="103"/>
      <c r="Q624" s="103"/>
      <c r="R624" s="103">
        <f t="shared" si="170"/>
        <v>0</v>
      </c>
      <c r="S624" s="103"/>
      <c r="T624" s="103"/>
      <c r="U624" s="103">
        <f t="shared" si="171"/>
        <v>0</v>
      </c>
      <c r="V624" s="103"/>
      <c r="W624" s="103"/>
      <c r="X624" s="103">
        <f t="shared" si="172"/>
        <v>0</v>
      </c>
      <c r="Y624" s="103"/>
      <c r="Z624" s="103"/>
      <c r="AA624" s="103">
        <f t="shared" si="173"/>
        <v>0</v>
      </c>
      <c r="AB624" s="103"/>
      <c r="AC624" s="103"/>
      <c r="AD624" s="103">
        <f t="shared" si="174"/>
        <v>0</v>
      </c>
      <c r="AE624" s="103"/>
      <c r="AF624" s="103"/>
      <c r="AG624" s="103">
        <f t="shared" si="175"/>
        <v>0</v>
      </c>
      <c r="AH624" s="103"/>
      <c r="AI624" s="103"/>
      <c r="AJ624" s="100">
        <f t="shared" si="176"/>
        <v>0</v>
      </c>
    </row>
    <row r="625" spans="1:36" ht="15.95" customHeight="1" thickTop="1" thickBot="1" x14ac:dyDescent="0.25">
      <c r="A625" s="51" t="s">
        <v>110</v>
      </c>
      <c r="B625" s="104">
        <f t="shared" si="164"/>
        <v>0</v>
      </c>
      <c r="C625" s="104">
        <f t="shared" si="165"/>
        <v>23158776.649999999</v>
      </c>
      <c r="D625" s="103"/>
      <c r="E625" s="103"/>
      <c r="F625" s="103">
        <f t="shared" si="166"/>
        <v>0</v>
      </c>
      <c r="G625" s="103"/>
      <c r="H625" s="103"/>
      <c r="I625" s="103">
        <f t="shared" si="167"/>
        <v>0</v>
      </c>
      <c r="J625" s="103"/>
      <c r="K625" s="103">
        <v>23158776.649999999</v>
      </c>
      <c r="L625" s="103">
        <f t="shared" si="168"/>
        <v>23158776.649999999</v>
      </c>
      <c r="M625" s="103"/>
      <c r="N625" s="103"/>
      <c r="O625" s="103">
        <f t="shared" si="169"/>
        <v>0</v>
      </c>
      <c r="P625" s="103"/>
      <c r="Q625" s="103"/>
      <c r="R625" s="103">
        <f t="shared" si="170"/>
        <v>0</v>
      </c>
      <c r="S625" s="103"/>
      <c r="T625" s="103"/>
      <c r="U625" s="103">
        <f t="shared" si="171"/>
        <v>0</v>
      </c>
      <c r="V625" s="103"/>
      <c r="W625" s="103"/>
      <c r="X625" s="103">
        <f t="shared" si="172"/>
        <v>0</v>
      </c>
      <c r="Y625" s="103"/>
      <c r="Z625" s="103"/>
      <c r="AA625" s="103">
        <f t="shared" si="173"/>
        <v>0</v>
      </c>
      <c r="AB625" s="103"/>
      <c r="AC625" s="103"/>
      <c r="AD625" s="103">
        <f t="shared" si="174"/>
        <v>0</v>
      </c>
      <c r="AE625" s="103"/>
      <c r="AF625" s="103"/>
      <c r="AG625" s="103">
        <f t="shared" si="175"/>
        <v>0</v>
      </c>
      <c r="AH625" s="103"/>
      <c r="AI625" s="103"/>
      <c r="AJ625" s="100">
        <f t="shared" si="176"/>
        <v>0</v>
      </c>
    </row>
    <row r="626" spans="1:36" ht="15.95" customHeight="1" thickTop="1" thickBot="1" x14ac:dyDescent="0.25">
      <c r="A626" s="52" t="s">
        <v>164</v>
      </c>
      <c r="B626" s="104">
        <f t="shared" si="164"/>
        <v>3831746</v>
      </c>
      <c r="C626" s="104">
        <f t="shared" si="165"/>
        <v>0</v>
      </c>
      <c r="D626" s="103"/>
      <c r="E626" s="103"/>
      <c r="F626" s="103">
        <f t="shared" si="166"/>
        <v>0</v>
      </c>
      <c r="G626" s="103"/>
      <c r="H626" s="103"/>
      <c r="I626" s="103">
        <f t="shared" si="167"/>
        <v>0</v>
      </c>
      <c r="J626" s="103"/>
      <c r="K626" s="103"/>
      <c r="L626" s="103">
        <f t="shared" si="168"/>
        <v>0</v>
      </c>
      <c r="M626" s="103"/>
      <c r="N626" s="103"/>
      <c r="O626" s="103">
        <f t="shared" si="169"/>
        <v>0</v>
      </c>
      <c r="P626" s="103">
        <v>729633</v>
      </c>
      <c r="Q626" s="103"/>
      <c r="R626" s="103">
        <f t="shared" si="170"/>
        <v>729633</v>
      </c>
      <c r="S626" s="103">
        <v>44073</v>
      </c>
      <c r="T626" s="103"/>
      <c r="U626" s="103">
        <f t="shared" si="171"/>
        <v>44073</v>
      </c>
      <c r="V626" s="103">
        <v>51264</v>
      </c>
      <c r="W626" s="103"/>
      <c r="X626" s="103">
        <f t="shared" si="172"/>
        <v>51264</v>
      </c>
      <c r="Y626" s="103">
        <v>2469567</v>
      </c>
      <c r="Z626" s="103"/>
      <c r="AA626" s="103">
        <f t="shared" si="173"/>
        <v>2469567</v>
      </c>
      <c r="AB626" s="103"/>
      <c r="AC626" s="103"/>
      <c r="AD626" s="103">
        <f t="shared" si="174"/>
        <v>0</v>
      </c>
      <c r="AE626" s="103">
        <v>44785</v>
      </c>
      <c r="AF626" s="103"/>
      <c r="AG626" s="103">
        <f t="shared" si="175"/>
        <v>44785</v>
      </c>
      <c r="AH626" s="103">
        <v>492424</v>
      </c>
      <c r="AI626" s="103"/>
      <c r="AJ626" s="100">
        <f t="shared" si="176"/>
        <v>492424</v>
      </c>
    </row>
    <row r="627" spans="1:36" ht="15.95" customHeight="1" thickTop="1" thickBot="1" x14ac:dyDescent="0.25">
      <c r="A627" s="52" t="s">
        <v>119</v>
      </c>
      <c r="B627" s="104">
        <f t="shared" si="164"/>
        <v>12941615.65</v>
      </c>
      <c r="C627" s="104">
        <f t="shared" si="165"/>
        <v>0</v>
      </c>
      <c r="D627" s="103">
        <v>321.55</v>
      </c>
      <c r="E627" s="103"/>
      <c r="F627" s="103">
        <f t="shared" si="166"/>
        <v>321.55</v>
      </c>
      <c r="G627" s="103">
        <v>9215011.4199999999</v>
      </c>
      <c r="H627" s="103"/>
      <c r="I627" s="103">
        <f t="shared" si="167"/>
        <v>9215011.4199999999</v>
      </c>
      <c r="J627" s="103"/>
      <c r="K627" s="103"/>
      <c r="L627" s="103">
        <f t="shared" si="168"/>
        <v>0</v>
      </c>
      <c r="M627" s="103"/>
      <c r="N627" s="103"/>
      <c r="O627" s="103">
        <f t="shared" si="169"/>
        <v>0</v>
      </c>
      <c r="P627" s="103">
        <v>2842902.68</v>
      </c>
      <c r="Q627" s="103"/>
      <c r="R627" s="103">
        <f t="shared" si="170"/>
        <v>2842902.68</v>
      </c>
      <c r="S627" s="103">
        <v>111216.34</v>
      </c>
      <c r="T627" s="103"/>
      <c r="U627" s="103">
        <f t="shared" si="171"/>
        <v>111216.34</v>
      </c>
      <c r="V627" s="103">
        <v>355699.55</v>
      </c>
      <c r="W627" s="103"/>
      <c r="X627" s="103">
        <f t="shared" si="172"/>
        <v>355699.55</v>
      </c>
      <c r="Y627" s="103"/>
      <c r="Z627" s="103"/>
      <c r="AA627" s="103">
        <f t="shared" si="173"/>
        <v>0</v>
      </c>
      <c r="AB627" s="103"/>
      <c r="AC627" s="103"/>
      <c r="AD627" s="103">
        <f t="shared" si="174"/>
        <v>0</v>
      </c>
      <c r="AE627" s="103">
        <v>23919.82</v>
      </c>
      <c r="AF627" s="103"/>
      <c r="AG627" s="103">
        <f t="shared" si="175"/>
        <v>23919.82</v>
      </c>
      <c r="AH627" s="103">
        <v>392544.29</v>
      </c>
      <c r="AI627" s="103"/>
      <c r="AJ627" s="100">
        <f t="shared" si="176"/>
        <v>392544.29</v>
      </c>
    </row>
    <row r="628" spans="1:36" ht="15.95" customHeight="1" thickTop="1" thickBot="1" x14ac:dyDescent="0.25">
      <c r="A628" s="52" t="s">
        <v>121</v>
      </c>
      <c r="B628" s="104">
        <f t="shared" si="164"/>
        <v>0</v>
      </c>
      <c r="C628" s="104">
        <f t="shared" si="165"/>
        <v>0</v>
      </c>
      <c r="D628" s="103"/>
      <c r="E628" s="103"/>
      <c r="F628" s="103">
        <f t="shared" si="166"/>
        <v>0</v>
      </c>
      <c r="G628" s="103"/>
      <c r="H628" s="103"/>
      <c r="I628" s="103">
        <f t="shared" si="167"/>
        <v>0</v>
      </c>
      <c r="J628" s="103"/>
      <c r="K628" s="103"/>
      <c r="L628" s="103">
        <f t="shared" si="168"/>
        <v>0</v>
      </c>
      <c r="M628" s="103"/>
      <c r="N628" s="103"/>
      <c r="O628" s="103">
        <f t="shared" si="169"/>
        <v>0</v>
      </c>
      <c r="P628" s="103"/>
      <c r="Q628" s="103"/>
      <c r="R628" s="103">
        <f t="shared" si="170"/>
        <v>0</v>
      </c>
      <c r="S628" s="103"/>
      <c r="T628" s="103"/>
      <c r="U628" s="103">
        <f t="shared" si="171"/>
        <v>0</v>
      </c>
      <c r="V628" s="103"/>
      <c r="W628" s="103"/>
      <c r="X628" s="103">
        <f t="shared" si="172"/>
        <v>0</v>
      </c>
      <c r="Y628" s="103"/>
      <c r="Z628" s="103"/>
      <c r="AA628" s="103">
        <f t="shared" si="173"/>
        <v>0</v>
      </c>
      <c r="AB628" s="103"/>
      <c r="AC628" s="103"/>
      <c r="AD628" s="103">
        <f t="shared" si="174"/>
        <v>0</v>
      </c>
      <c r="AE628" s="103"/>
      <c r="AF628" s="103"/>
      <c r="AG628" s="103">
        <f t="shared" si="175"/>
        <v>0</v>
      </c>
      <c r="AH628" s="103"/>
      <c r="AI628" s="103"/>
      <c r="AJ628" s="100">
        <f t="shared" si="176"/>
        <v>0</v>
      </c>
    </row>
    <row r="629" spans="1:36" ht="15.95" customHeight="1" thickTop="1" thickBot="1" x14ac:dyDescent="0.25">
      <c r="A629" s="52" t="s">
        <v>88</v>
      </c>
      <c r="B629" s="104">
        <f t="shared" si="164"/>
        <v>0</v>
      </c>
      <c r="C629" s="104">
        <f t="shared" si="165"/>
        <v>0</v>
      </c>
      <c r="D629" s="103"/>
      <c r="E629" s="103"/>
      <c r="F629" s="103">
        <f t="shared" si="166"/>
        <v>0</v>
      </c>
      <c r="G629" s="103"/>
      <c r="H629" s="103"/>
      <c r="I629" s="103">
        <f t="shared" si="167"/>
        <v>0</v>
      </c>
      <c r="J629" s="103"/>
      <c r="K629" s="103"/>
      <c r="L629" s="103">
        <f t="shared" si="168"/>
        <v>0</v>
      </c>
      <c r="M629" s="103"/>
      <c r="N629" s="103"/>
      <c r="O629" s="103">
        <f t="shared" si="169"/>
        <v>0</v>
      </c>
      <c r="P629" s="103"/>
      <c r="Q629" s="103"/>
      <c r="R629" s="103">
        <f t="shared" si="170"/>
        <v>0</v>
      </c>
      <c r="S629" s="103"/>
      <c r="T629" s="103"/>
      <c r="U629" s="103">
        <f t="shared" si="171"/>
        <v>0</v>
      </c>
      <c r="V629" s="103"/>
      <c r="W629" s="103"/>
      <c r="X629" s="103">
        <f t="shared" si="172"/>
        <v>0</v>
      </c>
      <c r="Y629" s="103"/>
      <c r="Z629" s="103"/>
      <c r="AA629" s="103">
        <f t="shared" si="173"/>
        <v>0</v>
      </c>
      <c r="AB629" s="103"/>
      <c r="AC629" s="103"/>
      <c r="AD629" s="103">
        <f t="shared" si="174"/>
        <v>0</v>
      </c>
      <c r="AE629" s="103"/>
      <c r="AF629" s="103"/>
      <c r="AG629" s="103">
        <f t="shared" si="175"/>
        <v>0</v>
      </c>
      <c r="AH629" s="103"/>
      <c r="AI629" s="103"/>
      <c r="AJ629" s="100">
        <f t="shared" si="176"/>
        <v>0</v>
      </c>
    </row>
    <row r="630" spans="1:36" ht="15.95" customHeight="1" thickTop="1" thickBot="1" x14ac:dyDescent="0.25">
      <c r="A630" s="52" t="s">
        <v>106</v>
      </c>
      <c r="B630" s="104">
        <f t="shared" si="164"/>
        <v>0</v>
      </c>
      <c r="C630" s="104">
        <f t="shared" si="165"/>
        <v>0</v>
      </c>
      <c r="D630" s="103"/>
      <c r="E630" s="103"/>
      <c r="F630" s="103">
        <f t="shared" si="166"/>
        <v>0</v>
      </c>
      <c r="G630" s="103"/>
      <c r="H630" s="103"/>
      <c r="I630" s="103">
        <f t="shared" si="167"/>
        <v>0</v>
      </c>
      <c r="J630" s="103"/>
      <c r="K630" s="103"/>
      <c r="L630" s="103">
        <f t="shared" si="168"/>
        <v>0</v>
      </c>
      <c r="M630" s="103"/>
      <c r="N630" s="103"/>
      <c r="O630" s="103">
        <f t="shared" si="169"/>
        <v>0</v>
      </c>
      <c r="P630" s="103"/>
      <c r="Q630" s="103"/>
      <c r="R630" s="103">
        <f t="shared" si="170"/>
        <v>0</v>
      </c>
      <c r="S630" s="103"/>
      <c r="T630" s="103"/>
      <c r="U630" s="103">
        <f t="shared" si="171"/>
        <v>0</v>
      </c>
      <c r="V630" s="103"/>
      <c r="W630" s="103"/>
      <c r="X630" s="103">
        <f t="shared" si="172"/>
        <v>0</v>
      </c>
      <c r="Y630" s="103"/>
      <c r="Z630" s="103"/>
      <c r="AA630" s="103">
        <f t="shared" si="173"/>
        <v>0</v>
      </c>
      <c r="AB630" s="103"/>
      <c r="AC630" s="103"/>
      <c r="AD630" s="103">
        <f t="shared" si="174"/>
        <v>0</v>
      </c>
      <c r="AE630" s="103"/>
      <c r="AF630" s="103"/>
      <c r="AG630" s="103">
        <f t="shared" si="175"/>
        <v>0</v>
      </c>
      <c r="AH630" s="103"/>
      <c r="AI630" s="103"/>
      <c r="AJ630" s="100">
        <f t="shared" si="176"/>
        <v>0</v>
      </c>
    </row>
    <row r="631" spans="1:36" ht="15.95" customHeight="1" thickTop="1" thickBot="1" x14ac:dyDescent="0.25">
      <c r="A631" s="52" t="s">
        <v>104</v>
      </c>
      <c r="B631" s="104">
        <f t="shared" si="164"/>
        <v>2466317.34</v>
      </c>
      <c r="C631" s="104">
        <f t="shared" si="165"/>
        <v>7380569.8200000003</v>
      </c>
      <c r="D631" s="103"/>
      <c r="E631" s="103"/>
      <c r="F631" s="103">
        <f t="shared" si="166"/>
        <v>0</v>
      </c>
      <c r="G631" s="103">
        <v>2270854.42</v>
      </c>
      <c r="H631" s="103"/>
      <c r="I631" s="103">
        <f t="shared" si="167"/>
        <v>2270854.42</v>
      </c>
      <c r="J631" s="103"/>
      <c r="K631" s="103"/>
      <c r="L631" s="103">
        <f t="shared" si="168"/>
        <v>0</v>
      </c>
      <c r="M631" s="103"/>
      <c r="N631" s="103"/>
      <c r="O631" s="103">
        <f t="shared" si="169"/>
        <v>0</v>
      </c>
      <c r="P631" s="103"/>
      <c r="Q631" s="103"/>
      <c r="R631" s="103">
        <f t="shared" si="170"/>
        <v>0</v>
      </c>
      <c r="S631" s="103"/>
      <c r="T631" s="103"/>
      <c r="U631" s="103">
        <f t="shared" si="171"/>
        <v>0</v>
      </c>
      <c r="V631" s="103"/>
      <c r="W631" s="103"/>
      <c r="X631" s="103">
        <f t="shared" si="172"/>
        <v>0</v>
      </c>
      <c r="Y631" s="103"/>
      <c r="Z631" s="103"/>
      <c r="AA631" s="103">
        <f t="shared" si="173"/>
        <v>0</v>
      </c>
      <c r="AB631" s="103"/>
      <c r="AC631" s="103">
        <v>7380569.8200000003</v>
      </c>
      <c r="AD631" s="103">
        <f t="shared" si="174"/>
        <v>7380569.8200000003</v>
      </c>
      <c r="AE631" s="103"/>
      <c r="AF631" s="103"/>
      <c r="AG631" s="103">
        <f t="shared" si="175"/>
        <v>0</v>
      </c>
      <c r="AH631" s="103">
        <v>195462.92</v>
      </c>
      <c r="AI631" s="103"/>
      <c r="AJ631" s="100">
        <f t="shared" si="176"/>
        <v>195462.92</v>
      </c>
    </row>
    <row r="632" spans="1:36" ht="15.95" customHeight="1" thickTop="1" thickBot="1" x14ac:dyDescent="0.25">
      <c r="A632" s="52" t="s">
        <v>111</v>
      </c>
      <c r="B632" s="104">
        <f t="shared" si="164"/>
        <v>21591730.060000002</v>
      </c>
      <c r="C632" s="104">
        <f t="shared" si="165"/>
        <v>0</v>
      </c>
      <c r="D632" s="103"/>
      <c r="E632" s="103"/>
      <c r="F632" s="103">
        <f t="shared" si="166"/>
        <v>0</v>
      </c>
      <c r="G632" s="103">
        <v>21585326.940000001</v>
      </c>
      <c r="H632" s="103"/>
      <c r="I632" s="103">
        <f t="shared" si="167"/>
        <v>21585326.940000001</v>
      </c>
      <c r="J632" s="103"/>
      <c r="K632" s="103"/>
      <c r="L632" s="103">
        <f t="shared" si="168"/>
        <v>0</v>
      </c>
      <c r="M632" s="103"/>
      <c r="N632" s="103"/>
      <c r="O632" s="103">
        <f t="shared" si="169"/>
        <v>0</v>
      </c>
      <c r="P632" s="103"/>
      <c r="Q632" s="103"/>
      <c r="R632" s="103">
        <f t="shared" si="170"/>
        <v>0</v>
      </c>
      <c r="S632" s="103"/>
      <c r="T632" s="103"/>
      <c r="U632" s="103">
        <f t="shared" si="171"/>
        <v>0</v>
      </c>
      <c r="V632" s="103"/>
      <c r="W632" s="103"/>
      <c r="X632" s="103">
        <f t="shared" si="172"/>
        <v>0</v>
      </c>
      <c r="Y632" s="103"/>
      <c r="Z632" s="103"/>
      <c r="AA632" s="103">
        <f t="shared" si="173"/>
        <v>0</v>
      </c>
      <c r="AB632" s="103"/>
      <c r="AC632" s="103"/>
      <c r="AD632" s="103">
        <f t="shared" si="174"/>
        <v>0</v>
      </c>
      <c r="AE632" s="103">
        <v>6403.12</v>
      </c>
      <c r="AF632" s="103"/>
      <c r="AG632" s="103">
        <f t="shared" si="175"/>
        <v>6403.12</v>
      </c>
      <c r="AH632" s="103"/>
      <c r="AI632" s="103"/>
      <c r="AJ632" s="100">
        <f t="shared" si="176"/>
        <v>0</v>
      </c>
    </row>
    <row r="633" spans="1:36" ht="14.25" thickTop="1" thickBot="1" x14ac:dyDescent="0.25">
      <c r="A633" s="55" t="s">
        <v>19</v>
      </c>
      <c r="B633" s="66">
        <f>SUM(B595:B632)</f>
        <v>3389008770.690001</v>
      </c>
      <c r="C633" s="66">
        <f t="shared" ref="C633:AI633" si="177">SUM(C595:C632)</f>
        <v>2105881834.49</v>
      </c>
      <c r="D633" s="66">
        <f t="shared" si="177"/>
        <v>38571287.619999997</v>
      </c>
      <c r="E633" s="66">
        <f t="shared" si="177"/>
        <v>51705.69</v>
      </c>
      <c r="F633" s="66">
        <f t="shared" si="177"/>
        <v>38622993.310000002</v>
      </c>
      <c r="G633" s="66">
        <f t="shared" si="177"/>
        <v>355841571.57000005</v>
      </c>
      <c r="H633" s="66">
        <f t="shared" si="177"/>
        <v>437571706.36999995</v>
      </c>
      <c r="I633" s="66">
        <f t="shared" si="177"/>
        <v>793413277.94000018</v>
      </c>
      <c r="J633" s="66">
        <f t="shared" si="177"/>
        <v>932739.55</v>
      </c>
      <c r="K633" s="66">
        <f t="shared" si="177"/>
        <v>1599948180.0599999</v>
      </c>
      <c r="L633" s="66">
        <f t="shared" si="177"/>
        <v>1600880919.6099999</v>
      </c>
      <c r="M633" s="66">
        <f t="shared" si="177"/>
        <v>66518851.650000021</v>
      </c>
      <c r="N633" s="66">
        <f t="shared" si="177"/>
        <v>2531511.1899999995</v>
      </c>
      <c r="O633" s="66">
        <f t="shared" si="177"/>
        <v>69050362.840000018</v>
      </c>
      <c r="P633" s="66">
        <f t="shared" si="177"/>
        <v>1225880896.3</v>
      </c>
      <c r="Q633" s="66">
        <f t="shared" si="177"/>
        <v>46816511.909999996</v>
      </c>
      <c r="R633" s="66">
        <f t="shared" si="177"/>
        <v>1272697408.21</v>
      </c>
      <c r="S633" s="66">
        <f t="shared" si="177"/>
        <v>19067728.850000001</v>
      </c>
      <c r="T633" s="66">
        <f t="shared" si="177"/>
        <v>0</v>
      </c>
      <c r="U633" s="66">
        <f t="shared" si="177"/>
        <v>19067728.850000001</v>
      </c>
      <c r="V633" s="66">
        <f t="shared" si="177"/>
        <v>60496764.720000006</v>
      </c>
      <c r="W633" s="66">
        <f t="shared" si="177"/>
        <v>558428.33000000007</v>
      </c>
      <c r="X633" s="66">
        <f t="shared" si="177"/>
        <v>61055193.050000004</v>
      </c>
      <c r="Y633" s="66">
        <f t="shared" si="177"/>
        <v>1315175503.1899996</v>
      </c>
      <c r="Z633" s="66">
        <f t="shared" si="177"/>
        <v>5838511.29</v>
      </c>
      <c r="AA633" s="66">
        <f t="shared" si="177"/>
        <v>1321014014.4799998</v>
      </c>
      <c r="AB633" s="66">
        <f t="shared" si="177"/>
        <v>0</v>
      </c>
      <c r="AC633" s="66">
        <f t="shared" si="177"/>
        <v>7380569.8200000003</v>
      </c>
      <c r="AD633" s="66">
        <f t="shared" si="177"/>
        <v>7380569.8200000003</v>
      </c>
      <c r="AE633" s="66">
        <f t="shared" si="177"/>
        <v>93143883.640000001</v>
      </c>
      <c r="AF633" s="66">
        <f t="shared" si="177"/>
        <v>681381.67</v>
      </c>
      <c r="AG633" s="66">
        <f t="shared" si="177"/>
        <v>93825265.309999987</v>
      </c>
      <c r="AH633" s="66">
        <f t="shared" si="177"/>
        <v>213379543.59999993</v>
      </c>
      <c r="AI633" s="66">
        <f t="shared" si="177"/>
        <v>4503328.1600000011</v>
      </c>
      <c r="AJ633" s="102"/>
    </row>
    <row r="634" spans="1:36" ht="13.5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x14ac:dyDescent="0.2">
      <c r="A635" s="5" t="s">
        <v>38</v>
      </c>
      <c r="B635" s="192">
        <f>(C633/B636*100)</f>
        <v>38.324363227628183</v>
      </c>
      <c r="C635" s="192"/>
      <c r="D635" s="192">
        <f>(E633/D636*100)</f>
        <v>0.1338728191908749</v>
      </c>
      <c r="E635" s="192"/>
      <c r="F635" s="36"/>
      <c r="G635" s="192">
        <f>(H633/G636*100)</f>
        <v>55.150539893421126</v>
      </c>
      <c r="H635" s="192"/>
      <c r="I635" s="36"/>
      <c r="J635" s="192">
        <f>(K633/J636*100)</f>
        <v>99.941735856891384</v>
      </c>
      <c r="K635" s="192"/>
      <c r="L635" s="36"/>
      <c r="M635" s="192">
        <f>(N633/M636*100)</f>
        <v>3.6661808655023118</v>
      </c>
      <c r="N635" s="192"/>
      <c r="O635" s="36"/>
      <c r="P635" s="192">
        <f>(Q633/P636*100)</f>
        <v>3.6785265380437617</v>
      </c>
      <c r="Q635" s="192"/>
      <c r="R635" s="36"/>
      <c r="S635" s="192">
        <f>(T633/S636*100)</f>
        <v>0</v>
      </c>
      <c r="T635" s="192"/>
      <c r="U635" s="36"/>
      <c r="V635" s="192">
        <f>(W633/V636*100)</f>
        <v>0.91462871887520791</v>
      </c>
      <c r="W635" s="192"/>
      <c r="X635" s="36"/>
      <c r="Y635" s="192">
        <f>(Z633/Y636*100)</f>
        <v>0.44197194170557352</v>
      </c>
      <c r="Z635" s="192"/>
      <c r="AA635" s="36"/>
      <c r="AB635" s="192">
        <f>(AC633/AB636*100)</f>
        <v>100</v>
      </c>
      <c r="AC635" s="192"/>
      <c r="AD635" s="36"/>
      <c r="AE635" s="192">
        <f>(AF633/AE636*100)</f>
        <v>0.72622408020771956</v>
      </c>
      <c r="AF635" s="192"/>
      <c r="AG635" s="36"/>
      <c r="AH635" s="192">
        <f>(AI633/AH636*100)</f>
        <v>2.0668573548821496</v>
      </c>
      <c r="AI635" s="192"/>
      <c r="AJ635" s="36"/>
    </row>
    <row r="636" spans="1:36" x14ac:dyDescent="0.2">
      <c r="A636" s="5" t="s">
        <v>39</v>
      </c>
      <c r="B636" s="196">
        <f>(B633+C633)</f>
        <v>5494890605.1800013</v>
      </c>
      <c r="C636" s="195"/>
      <c r="D636" s="196">
        <f>(D633+E633)</f>
        <v>38622993.309999995</v>
      </c>
      <c r="E636" s="195"/>
      <c r="F636" s="37"/>
      <c r="G636" s="196">
        <f>(G633+H633)</f>
        <v>793413277.94000006</v>
      </c>
      <c r="H636" s="195"/>
      <c r="I636" s="37"/>
      <c r="J636" s="196">
        <f>(J633+K633)</f>
        <v>1600880919.6099999</v>
      </c>
      <c r="K636" s="195"/>
      <c r="L636" s="37"/>
      <c r="M636" s="196">
        <f>(M633+N633)</f>
        <v>69050362.840000018</v>
      </c>
      <c r="N636" s="195"/>
      <c r="O636" s="37"/>
      <c r="P636" s="196">
        <f>(P633+Q633)</f>
        <v>1272697408.21</v>
      </c>
      <c r="Q636" s="195"/>
      <c r="R636" s="37"/>
      <c r="S636" s="196">
        <f>(S633+T633)</f>
        <v>19067728.850000001</v>
      </c>
      <c r="T636" s="195"/>
      <c r="U636" s="37"/>
      <c r="V636" s="196">
        <f>(V633+W633)</f>
        <v>61055193.050000004</v>
      </c>
      <c r="W636" s="195"/>
      <c r="X636" s="37"/>
      <c r="Y636" s="196">
        <f>(Y633+Z633)</f>
        <v>1321014014.4799995</v>
      </c>
      <c r="Z636" s="195"/>
      <c r="AA636" s="37"/>
      <c r="AB636" s="196">
        <f>(AB633+AC633)</f>
        <v>7380569.8200000003</v>
      </c>
      <c r="AC636" s="195"/>
      <c r="AD636" s="37"/>
      <c r="AE636" s="196">
        <f>(AE633+AF633)</f>
        <v>93825265.310000002</v>
      </c>
      <c r="AF636" s="195"/>
      <c r="AG636" s="37"/>
      <c r="AH636" s="196">
        <f>(AH633+AI633)</f>
        <v>217882871.75999993</v>
      </c>
      <c r="AI636" s="195"/>
      <c r="AJ636" s="37"/>
    </row>
    <row r="637" spans="1:36" x14ac:dyDescent="0.2">
      <c r="A637" s="5" t="s">
        <v>40</v>
      </c>
      <c r="B637" s="192">
        <f>SUM(D637:AI637)</f>
        <v>99.999999999999957</v>
      </c>
      <c r="C637" s="195"/>
      <c r="D637" s="192">
        <f>(D636/B636*100)</f>
        <v>0.70288921263674153</v>
      </c>
      <c r="E637" s="192"/>
      <c r="F637" s="36"/>
      <c r="G637" s="192">
        <f>(G636/B636*100)</f>
        <v>14.439109619253458</v>
      </c>
      <c r="H637" s="192"/>
      <c r="I637" s="36"/>
      <c r="J637" s="192">
        <f>(J636/B636*100)</f>
        <v>29.133990731332464</v>
      </c>
      <c r="K637" s="192"/>
      <c r="L637" s="36"/>
      <c r="M637" s="192">
        <f>(M636/B636*100)</f>
        <v>1.2566285264151873</v>
      </c>
      <c r="N637" s="192"/>
      <c r="O637" s="36"/>
      <c r="P637" s="192">
        <f>(P636/B636*100)</f>
        <v>23.161469438722506</v>
      </c>
      <c r="Q637" s="192"/>
      <c r="R637" s="36"/>
      <c r="S637" s="192">
        <f>(S636/B636*100)</f>
        <v>0.34700834320568574</v>
      </c>
      <c r="T637" s="192"/>
      <c r="U637" s="36"/>
      <c r="V637" s="192">
        <f>(V636/B636*100)</f>
        <v>1.1111266344855641</v>
      </c>
      <c r="W637" s="192"/>
      <c r="X637" s="36"/>
      <c r="Y637" s="192">
        <f>(Y636/B636*100)</f>
        <v>24.040770042531644</v>
      </c>
      <c r="Z637" s="192"/>
      <c r="AA637" s="36"/>
      <c r="AB637" s="192">
        <f>(AB636/B636*100)</f>
        <v>0.13431695642934877</v>
      </c>
      <c r="AC637" s="192"/>
      <c r="AD637" s="36"/>
      <c r="AE637" s="192">
        <f>(AE636/B636*100)</f>
        <v>1.7075001497127436</v>
      </c>
      <c r="AF637" s="192"/>
      <c r="AG637" s="36"/>
      <c r="AH637" s="192">
        <f>(AH636/B636*100)</f>
        <v>3.9651903452746264</v>
      </c>
      <c r="AI637" s="192"/>
      <c r="AJ637" s="36"/>
    </row>
    <row r="638" spans="1:36" x14ac:dyDescent="0.2">
      <c r="A638" s="112" t="s">
        <v>98</v>
      </c>
    </row>
    <row r="639" spans="1:36" x14ac:dyDescent="0.2">
      <c r="A639" s="38"/>
    </row>
    <row r="640" spans="1:36" x14ac:dyDescent="0.2">
      <c r="A640" s="38"/>
    </row>
    <row r="641" spans="1:36" x14ac:dyDescent="0.2">
      <c r="A641" s="38"/>
    </row>
    <row r="642" spans="1:36" x14ac:dyDescent="0.2">
      <c r="A642" s="38"/>
      <c r="C642" s="186"/>
    </row>
    <row r="643" spans="1:36" x14ac:dyDescent="0.2">
      <c r="A643" s="38"/>
    </row>
    <row r="644" spans="1:36" x14ac:dyDescent="0.2">
      <c r="A644" s="38"/>
    </row>
    <row r="645" spans="1:36" x14ac:dyDescent="0.2">
      <c r="A645" s="38"/>
    </row>
    <row r="646" spans="1:36" ht="20.25" hidden="1" x14ac:dyDescent="0.3">
      <c r="A646" s="197" t="s">
        <v>42</v>
      </c>
      <c r="B646" s="197"/>
      <c r="C646" s="197"/>
      <c r="D646" s="197"/>
      <c r="E646" s="197"/>
      <c r="F646" s="197"/>
      <c r="G646" s="197"/>
      <c r="H646" s="197"/>
      <c r="I646" s="197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197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  <c r="AG646" s="197"/>
      <c r="AH646" s="197"/>
      <c r="AI646" s="197"/>
    </row>
    <row r="647" spans="1:36" hidden="1" x14ac:dyDescent="0.2">
      <c r="A647" s="193" t="s">
        <v>56</v>
      </c>
      <c r="B647" s="193"/>
      <c r="C647" s="193"/>
      <c r="D647" s="193"/>
      <c r="E647" s="193"/>
      <c r="F647" s="193"/>
      <c r="G647" s="193"/>
      <c r="H647" s="193"/>
      <c r="I647" s="193"/>
      <c r="J647" s="193"/>
      <c r="K647" s="193"/>
      <c r="L647" s="193"/>
      <c r="M647" s="193"/>
      <c r="N647" s="193"/>
      <c r="O647" s="193"/>
      <c r="P647" s="193"/>
      <c r="Q647" s="193"/>
      <c r="R647" s="193"/>
      <c r="S647" s="193"/>
      <c r="T647" s="193"/>
      <c r="U647" s="193"/>
      <c r="V647" s="193"/>
      <c r="W647" s="193"/>
      <c r="X647" s="193"/>
      <c r="Y647" s="193"/>
      <c r="Z647" s="193"/>
      <c r="AA647" s="193"/>
      <c r="AB647" s="193"/>
      <c r="AC647" s="193"/>
      <c r="AD647" s="193"/>
      <c r="AE647" s="193"/>
      <c r="AF647" s="193"/>
      <c r="AG647" s="193"/>
      <c r="AH647" s="193"/>
      <c r="AI647" s="193"/>
    </row>
    <row r="648" spans="1:36" hidden="1" x14ac:dyDescent="0.2">
      <c r="A648" s="200" t="s">
        <v>132</v>
      </c>
      <c r="B648" s="199"/>
      <c r="C648" s="199"/>
      <c r="D648" s="199"/>
      <c r="E648" s="199"/>
      <c r="F648" s="199"/>
      <c r="G648" s="199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  <c r="T648" s="199"/>
      <c r="U648" s="199"/>
      <c r="V648" s="199"/>
      <c r="W648" s="199"/>
      <c r="X648" s="199"/>
      <c r="Y648" s="199"/>
      <c r="Z648" s="199"/>
      <c r="AA648" s="199"/>
      <c r="AB648" s="199"/>
      <c r="AC648" s="199"/>
      <c r="AD648" s="199"/>
      <c r="AE648" s="199"/>
      <c r="AF648" s="199"/>
      <c r="AG648" s="199"/>
      <c r="AH648" s="199"/>
      <c r="AI648" s="199"/>
    </row>
    <row r="649" spans="1:36" hidden="1" x14ac:dyDescent="0.2">
      <c r="A649" s="193" t="s">
        <v>114</v>
      </c>
      <c r="B649" s="193"/>
      <c r="C649" s="193"/>
      <c r="D649" s="193"/>
      <c r="E649" s="193"/>
      <c r="F649" s="193"/>
      <c r="G649" s="193"/>
      <c r="H649" s="193"/>
      <c r="I649" s="193"/>
      <c r="J649" s="193"/>
      <c r="K649" s="193"/>
      <c r="L649" s="193"/>
      <c r="M649" s="193"/>
      <c r="N649" s="193"/>
      <c r="O649" s="193"/>
      <c r="P649" s="193"/>
      <c r="Q649" s="193"/>
      <c r="R649" s="193"/>
      <c r="S649" s="193"/>
      <c r="T649" s="193"/>
      <c r="U649" s="193"/>
      <c r="V649" s="193"/>
      <c r="W649" s="193"/>
      <c r="X649" s="193"/>
      <c r="Y649" s="193"/>
      <c r="Z649" s="193"/>
      <c r="AA649" s="193"/>
      <c r="AB649" s="193"/>
      <c r="AC649" s="193"/>
      <c r="AD649" s="193"/>
      <c r="AE649" s="193"/>
      <c r="AF649" s="193"/>
      <c r="AG649" s="193"/>
      <c r="AH649" s="193"/>
      <c r="AI649" s="193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91" t="s">
        <v>33</v>
      </c>
      <c r="B652" s="194" t="s">
        <v>0</v>
      </c>
      <c r="C652" s="194"/>
      <c r="D652" s="194" t="s">
        <v>12</v>
      </c>
      <c r="E652" s="194"/>
      <c r="F652" s="159"/>
      <c r="G652" s="194" t="s">
        <v>13</v>
      </c>
      <c r="H652" s="194"/>
      <c r="I652" s="159"/>
      <c r="J652" s="194" t="s">
        <v>14</v>
      </c>
      <c r="K652" s="194"/>
      <c r="L652" s="159"/>
      <c r="M652" s="194" t="s">
        <v>15</v>
      </c>
      <c r="N652" s="194"/>
      <c r="O652" s="159"/>
      <c r="P652" s="194" t="s">
        <v>27</v>
      </c>
      <c r="Q652" s="194"/>
      <c r="R652" s="159"/>
      <c r="S652" s="194" t="s">
        <v>35</v>
      </c>
      <c r="T652" s="194"/>
      <c r="U652" s="159"/>
      <c r="V652" s="194" t="s">
        <v>16</v>
      </c>
      <c r="W652" s="194"/>
      <c r="X652" s="159"/>
      <c r="Y652" s="194" t="s">
        <v>68</v>
      </c>
      <c r="Z652" s="194"/>
      <c r="AA652" s="159"/>
      <c r="AB652" s="194" t="s">
        <v>34</v>
      </c>
      <c r="AC652" s="194"/>
      <c r="AD652" s="159"/>
      <c r="AE652" s="194" t="s">
        <v>17</v>
      </c>
      <c r="AF652" s="194"/>
      <c r="AG652" s="159"/>
      <c r="AH652" s="194" t="s">
        <v>18</v>
      </c>
      <c r="AI652" s="194"/>
      <c r="AJ652" s="74"/>
    </row>
    <row r="653" spans="1:36" ht="25.5" hidden="1" thickTop="1" thickBot="1" x14ac:dyDescent="0.25">
      <c r="A653" s="198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78">(D654+G654+J654+M654+P654+S654+V654+Y654+AB654+AE654+AH654)</f>
        <v>0</v>
      </c>
      <c r="C654" s="104">
        <f t="shared" ref="C654:C691" si="17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163</v>
      </c>
      <c r="B655" s="104">
        <f t="shared" si="178"/>
        <v>0</v>
      </c>
      <c r="C655" s="104">
        <f t="shared" si="17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80">AH655+AI655</f>
        <v>0</v>
      </c>
    </row>
    <row r="656" spans="1:36" ht="15.95" hidden="1" customHeight="1" thickTop="1" thickBot="1" x14ac:dyDescent="0.25">
      <c r="A656" s="52" t="s">
        <v>100</v>
      </c>
      <c r="B656" s="104">
        <f t="shared" si="178"/>
        <v>0</v>
      </c>
      <c r="C656" s="104">
        <f t="shared" si="17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80"/>
        <v>0</v>
      </c>
    </row>
    <row r="657" spans="1:36" ht="15.95" hidden="1" customHeight="1" thickTop="1" thickBot="1" x14ac:dyDescent="0.25">
      <c r="A657" s="52" t="s">
        <v>97</v>
      </c>
      <c r="B657" s="104">
        <f t="shared" si="178"/>
        <v>0</v>
      </c>
      <c r="C657" s="104">
        <f t="shared" si="17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80"/>
        <v>0</v>
      </c>
    </row>
    <row r="658" spans="1:36" ht="15.95" hidden="1" customHeight="1" thickTop="1" thickBot="1" x14ac:dyDescent="0.25">
      <c r="A658" s="52" t="s">
        <v>92</v>
      </c>
      <c r="B658" s="104">
        <f t="shared" si="178"/>
        <v>0</v>
      </c>
      <c r="C658" s="104">
        <f t="shared" si="17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80"/>
        <v>0</v>
      </c>
    </row>
    <row r="659" spans="1:36" ht="15.95" hidden="1" customHeight="1" thickTop="1" thickBot="1" x14ac:dyDescent="0.25">
      <c r="A659" s="52" t="s">
        <v>89</v>
      </c>
      <c r="B659" s="104">
        <f t="shared" si="178"/>
        <v>0</v>
      </c>
      <c r="C659" s="104">
        <f t="shared" si="17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80"/>
        <v>0</v>
      </c>
    </row>
    <row r="660" spans="1:36" ht="15.95" hidden="1" customHeight="1" thickTop="1" thickBot="1" x14ac:dyDescent="0.25">
      <c r="A660" s="52" t="s">
        <v>94</v>
      </c>
      <c r="B660" s="104">
        <f t="shared" si="178"/>
        <v>0</v>
      </c>
      <c r="C660" s="104">
        <f t="shared" si="17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80"/>
        <v>0</v>
      </c>
    </row>
    <row r="661" spans="1:36" ht="15.95" hidden="1" customHeight="1" thickTop="1" thickBot="1" x14ac:dyDescent="0.25">
      <c r="A661" s="52" t="s">
        <v>90</v>
      </c>
      <c r="B661" s="104">
        <f t="shared" si="178"/>
        <v>0</v>
      </c>
      <c r="C661" s="104">
        <f t="shared" si="17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80"/>
        <v>0</v>
      </c>
    </row>
    <row r="662" spans="1:36" ht="15.95" hidden="1" customHeight="1" thickTop="1" thickBot="1" x14ac:dyDescent="0.25">
      <c r="A662" s="52" t="s">
        <v>78</v>
      </c>
      <c r="B662" s="104">
        <f t="shared" si="178"/>
        <v>0</v>
      </c>
      <c r="C662" s="104">
        <f t="shared" si="17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80"/>
        <v>0</v>
      </c>
    </row>
    <row r="663" spans="1:36" ht="15.95" hidden="1" customHeight="1" thickTop="1" thickBot="1" x14ac:dyDescent="0.25">
      <c r="A663" s="52" t="s">
        <v>96</v>
      </c>
      <c r="B663" s="104">
        <f t="shared" si="178"/>
        <v>0</v>
      </c>
      <c r="C663" s="104">
        <f t="shared" si="17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80"/>
        <v>0</v>
      </c>
    </row>
    <row r="664" spans="1:36" ht="15.95" hidden="1" customHeight="1" thickTop="1" thickBot="1" x14ac:dyDescent="0.25">
      <c r="A664" s="52" t="s">
        <v>99</v>
      </c>
      <c r="B664" s="104">
        <f t="shared" si="178"/>
        <v>0</v>
      </c>
      <c r="C664" s="104">
        <f t="shared" si="17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80"/>
        <v>0</v>
      </c>
    </row>
    <row r="665" spans="1:36" ht="15.95" hidden="1" customHeight="1" thickTop="1" thickBot="1" x14ac:dyDescent="0.25">
      <c r="A665" s="52" t="s">
        <v>83</v>
      </c>
      <c r="B665" s="104">
        <f t="shared" si="178"/>
        <v>0</v>
      </c>
      <c r="C665" s="104">
        <f t="shared" si="17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80"/>
        <v>0</v>
      </c>
    </row>
    <row r="666" spans="1:36" ht="15.95" hidden="1" customHeight="1" thickTop="1" thickBot="1" x14ac:dyDescent="0.25">
      <c r="A666" s="52" t="s">
        <v>85</v>
      </c>
      <c r="B666" s="104">
        <f t="shared" si="178"/>
        <v>0</v>
      </c>
      <c r="C666" s="104">
        <f t="shared" si="17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80"/>
        <v>0</v>
      </c>
    </row>
    <row r="667" spans="1:36" ht="15.95" hidden="1" customHeight="1" thickTop="1" thickBot="1" x14ac:dyDescent="0.25">
      <c r="A667" s="52" t="s">
        <v>81</v>
      </c>
      <c r="B667" s="104">
        <f t="shared" si="178"/>
        <v>0</v>
      </c>
      <c r="C667" s="104">
        <f t="shared" si="17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80"/>
        <v>0</v>
      </c>
    </row>
    <row r="668" spans="1:36" ht="15.95" hidden="1" customHeight="1" thickTop="1" thickBot="1" x14ac:dyDescent="0.25">
      <c r="A668" s="52" t="s">
        <v>80</v>
      </c>
      <c r="B668" s="104">
        <f t="shared" si="178"/>
        <v>0</v>
      </c>
      <c r="C668" s="104">
        <f t="shared" si="17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80"/>
        <v>0</v>
      </c>
    </row>
    <row r="669" spans="1:36" ht="15.95" hidden="1" customHeight="1" thickTop="1" thickBot="1" x14ac:dyDescent="0.25">
      <c r="A669" s="52" t="s">
        <v>108</v>
      </c>
      <c r="B669" s="104">
        <f t="shared" si="178"/>
        <v>0</v>
      </c>
      <c r="C669" s="104">
        <f t="shared" si="17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80"/>
        <v>0</v>
      </c>
    </row>
    <row r="670" spans="1:36" ht="15.95" hidden="1" customHeight="1" thickTop="1" thickBot="1" x14ac:dyDescent="0.25">
      <c r="A670" s="52" t="s">
        <v>79</v>
      </c>
      <c r="B670" s="104">
        <f t="shared" si="178"/>
        <v>0</v>
      </c>
      <c r="C670" s="104">
        <f t="shared" si="17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80"/>
        <v>0</v>
      </c>
    </row>
    <row r="671" spans="1:36" ht="15.95" hidden="1" customHeight="1" thickTop="1" thickBot="1" x14ac:dyDescent="0.25">
      <c r="A671" s="52" t="s">
        <v>84</v>
      </c>
      <c r="B671" s="104">
        <f t="shared" si="178"/>
        <v>0</v>
      </c>
      <c r="C671" s="104">
        <f t="shared" si="17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80"/>
        <v>0</v>
      </c>
    </row>
    <row r="672" spans="1:36" ht="15.95" hidden="1" customHeight="1" thickTop="1" thickBot="1" x14ac:dyDescent="0.25">
      <c r="A672" s="52" t="s">
        <v>101</v>
      </c>
      <c r="B672" s="104">
        <f t="shared" si="178"/>
        <v>0</v>
      </c>
      <c r="C672" s="104">
        <f t="shared" si="17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80"/>
        <v>0</v>
      </c>
    </row>
    <row r="673" spans="1:36" ht="15.95" hidden="1" customHeight="1" thickTop="1" thickBot="1" x14ac:dyDescent="0.25">
      <c r="A673" s="52" t="s">
        <v>93</v>
      </c>
      <c r="B673" s="104">
        <f t="shared" si="178"/>
        <v>0</v>
      </c>
      <c r="C673" s="104">
        <f t="shared" si="17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80"/>
        <v>0</v>
      </c>
    </row>
    <row r="674" spans="1:36" ht="15.95" hidden="1" customHeight="1" thickTop="1" thickBot="1" x14ac:dyDescent="0.25">
      <c r="A674" s="52" t="s">
        <v>102</v>
      </c>
      <c r="B674" s="104">
        <f t="shared" si="178"/>
        <v>0</v>
      </c>
      <c r="C674" s="104">
        <f t="shared" si="17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80"/>
        <v>0</v>
      </c>
    </row>
    <row r="675" spans="1:36" ht="15.95" hidden="1" customHeight="1" thickTop="1" thickBot="1" x14ac:dyDescent="0.25">
      <c r="A675" s="51" t="s">
        <v>116</v>
      </c>
      <c r="B675" s="104">
        <f t="shared" si="178"/>
        <v>0</v>
      </c>
      <c r="C675" s="104">
        <f t="shared" si="17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80"/>
        <v>0</v>
      </c>
    </row>
    <row r="676" spans="1:36" ht="15.95" hidden="1" customHeight="1" thickTop="1" thickBot="1" x14ac:dyDescent="0.25">
      <c r="A676" s="52" t="s">
        <v>107</v>
      </c>
      <c r="B676" s="104">
        <f t="shared" si="178"/>
        <v>0</v>
      </c>
      <c r="C676" s="104">
        <f t="shared" si="17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80"/>
        <v>0</v>
      </c>
    </row>
    <row r="677" spans="1:36" ht="15.95" hidden="1" customHeight="1" thickTop="1" thickBot="1" x14ac:dyDescent="0.25">
      <c r="A677" s="52" t="s">
        <v>82</v>
      </c>
      <c r="B677" s="104">
        <f t="shared" si="178"/>
        <v>0</v>
      </c>
      <c r="C677" s="104">
        <f t="shared" si="17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80"/>
        <v>0</v>
      </c>
    </row>
    <row r="678" spans="1:36" ht="15.95" hidden="1" customHeight="1" thickTop="1" thickBot="1" x14ac:dyDescent="0.25">
      <c r="A678" s="52" t="s">
        <v>105</v>
      </c>
      <c r="B678" s="104">
        <f t="shared" si="178"/>
        <v>0</v>
      </c>
      <c r="C678" s="104">
        <f t="shared" si="17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80"/>
        <v>0</v>
      </c>
    </row>
    <row r="679" spans="1:36" ht="15.95" hidden="1" customHeight="1" thickTop="1" thickBot="1" x14ac:dyDescent="0.25">
      <c r="A679" s="52" t="s">
        <v>115</v>
      </c>
      <c r="B679" s="104">
        <f t="shared" si="178"/>
        <v>0</v>
      </c>
      <c r="C679" s="104">
        <f t="shared" si="17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80"/>
        <v>0</v>
      </c>
    </row>
    <row r="680" spans="1:36" ht="15.95" hidden="1" customHeight="1" thickTop="1" thickBot="1" x14ac:dyDescent="0.25">
      <c r="A680" s="52" t="s">
        <v>117</v>
      </c>
      <c r="B680" s="104">
        <f t="shared" si="178"/>
        <v>0</v>
      </c>
      <c r="C680" s="104">
        <f t="shared" si="17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80"/>
        <v>0</v>
      </c>
    </row>
    <row r="681" spans="1:36" ht="15.95" hidden="1" customHeight="1" thickTop="1" thickBot="1" x14ac:dyDescent="0.25">
      <c r="A681" s="52" t="s">
        <v>120</v>
      </c>
      <c r="B681" s="104">
        <f t="shared" si="178"/>
        <v>0</v>
      </c>
      <c r="C681" s="104">
        <f t="shared" si="17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80"/>
        <v>0</v>
      </c>
    </row>
    <row r="682" spans="1:36" ht="15.95" hidden="1" customHeight="1" thickTop="1" thickBot="1" x14ac:dyDescent="0.25">
      <c r="A682" s="52" t="s">
        <v>166</v>
      </c>
      <c r="B682" s="104">
        <f t="shared" si="178"/>
        <v>0</v>
      </c>
      <c r="C682" s="104">
        <f t="shared" si="17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80"/>
        <v>0</v>
      </c>
    </row>
    <row r="683" spans="1:36" s="45" customFormat="1" ht="15.95" hidden="1" customHeight="1" thickTop="1" thickBot="1" x14ac:dyDescent="0.25">
      <c r="A683" s="52" t="s">
        <v>103</v>
      </c>
      <c r="B683" s="106">
        <f t="shared" si="178"/>
        <v>0</v>
      </c>
      <c r="C683" s="106">
        <f t="shared" si="17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80"/>
        <v>0</v>
      </c>
    </row>
    <row r="684" spans="1:36" ht="15.95" hidden="1" customHeight="1" thickTop="1" thickBot="1" x14ac:dyDescent="0.25">
      <c r="A684" s="51" t="s">
        <v>110</v>
      </c>
      <c r="B684" s="104">
        <f t="shared" si="178"/>
        <v>0</v>
      </c>
      <c r="C684" s="104">
        <f t="shared" si="17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80"/>
        <v>0</v>
      </c>
    </row>
    <row r="685" spans="1:36" s="45" customFormat="1" ht="15.95" hidden="1" customHeight="1" thickTop="1" thickBot="1" x14ac:dyDescent="0.25">
      <c r="A685" s="52" t="s">
        <v>164</v>
      </c>
      <c r="B685" s="106">
        <f t="shared" si="178"/>
        <v>0</v>
      </c>
      <c r="C685" s="106">
        <f t="shared" si="17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80"/>
        <v>0</v>
      </c>
    </row>
    <row r="686" spans="1:36" ht="15.95" hidden="1" customHeight="1" thickTop="1" thickBot="1" x14ac:dyDescent="0.25">
      <c r="A686" s="52" t="s">
        <v>119</v>
      </c>
      <c r="B686" s="104">
        <f t="shared" si="178"/>
        <v>0</v>
      </c>
      <c r="C686" s="104">
        <f t="shared" si="17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80"/>
        <v>0</v>
      </c>
    </row>
    <row r="687" spans="1:36" ht="15.95" hidden="1" customHeight="1" thickTop="1" thickBot="1" x14ac:dyDescent="0.25">
      <c r="A687" s="52" t="s">
        <v>121</v>
      </c>
      <c r="B687" s="104">
        <f t="shared" si="178"/>
        <v>0</v>
      </c>
      <c r="C687" s="104">
        <f t="shared" si="17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8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78"/>
        <v>0</v>
      </c>
      <c r="C688" s="106">
        <f t="shared" si="17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80"/>
        <v>0</v>
      </c>
    </row>
    <row r="689" spans="1:36" s="45" customFormat="1" ht="15.95" hidden="1" customHeight="1" thickTop="1" thickBot="1" x14ac:dyDescent="0.25">
      <c r="A689" s="52" t="s">
        <v>106</v>
      </c>
      <c r="B689" s="106">
        <f t="shared" si="178"/>
        <v>0</v>
      </c>
      <c r="C689" s="106">
        <f t="shared" si="17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80"/>
        <v>0</v>
      </c>
    </row>
    <row r="690" spans="1:36" ht="15.95" hidden="1" customHeight="1" thickTop="1" thickBot="1" x14ac:dyDescent="0.25">
      <c r="A690" s="52" t="s">
        <v>104</v>
      </c>
      <c r="B690" s="104">
        <f t="shared" si="178"/>
        <v>0</v>
      </c>
      <c r="C690" s="104">
        <f t="shared" si="17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80"/>
        <v>0</v>
      </c>
    </row>
    <row r="691" spans="1:36" ht="15.95" hidden="1" customHeight="1" thickTop="1" thickBot="1" x14ac:dyDescent="0.25">
      <c r="A691" s="52" t="s">
        <v>111</v>
      </c>
      <c r="B691" s="104">
        <f t="shared" si="178"/>
        <v>0</v>
      </c>
      <c r="C691" s="104">
        <f t="shared" si="17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8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81">SUM(C654:C691)</f>
        <v>0</v>
      </c>
      <c r="D692" s="66">
        <f t="shared" si="181"/>
        <v>0</v>
      </c>
      <c r="E692" s="66">
        <f t="shared" si="181"/>
        <v>0</v>
      </c>
      <c r="F692" s="66">
        <f t="shared" si="181"/>
        <v>0</v>
      </c>
      <c r="G692" s="66">
        <f t="shared" si="181"/>
        <v>0</v>
      </c>
      <c r="H692" s="66">
        <f t="shared" si="181"/>
        <v>0</v>
      </c>
      <c r="I692" s="66">
        <f t="shared" si="181"/>
        <v>0</v>
      </c>
      <c r="J692" s="66">
        <f t="shared" si="181"/>
        <v>0</v>
      </c>
      <c r="K692" s="66">
        <f t="shared" si="181"/>
        <v>0</v>
      </c>
      <c r="L692" s="66">
        <f t="shared" si="181"/>
        <v>0</v>
      </c>
      <c r="M692" s="66">
        <f t="shared" si="181"/>
        <v>0</v>
      </c>
      <c r="N692" s="66">
        <f t="shared" si="181"/>
        <v>0</v>
      </c>
      <c r="O692" s="66">
        <f t="shared" si="181"/>
        <v>0</v>
      </c>
      <c r="P692" s="66">
        <f t="shared" si="181"/>
        <v>0</v>
      </c>
      <c r="Q692" s="66">
        <f t="shared" si="181"/>
        <v>0</v>
      </c>
      <c r="R692" s="66">
        <f t="shared" si="181"/>
        <v>0</v>
      </c>
      <c r="S692" s="66">
        <f t="shared" si="181"/>
        <v>0</v>
      </c>
      <c r="T692" s="66">
        <f t="shared" si="181"/>
        <v>0</v>
      </c>
      <c r="U692" s="66">
        <f t="shared" si="181"/>
        <v>0</v>
      </c>
      <c r="V692" s="66">
        <f t="shared" si="181"/>
        <v>0</v>
      </c>
      <c r="W692" s="66">
        <f t="shared" si="181"/>
        <v>0</v>
      </c>
      <c r="X692" s="66">
        <f t="shared" si="181"/>
        <v>0</v>
      </c>
      <c r="Y692" s="66">
        <f t="shared" si="181"/>
        <v>0</v>
      </c>
      <c r="Z692" s="66">
        <f t="shared" si="181"/>
        <v>0</v>
      </c>
      <c r="AA692" s="66">
        <f t="shared" si="181"/>
        <v>0</v>
      </c>
      <c r="AB692" s="66">
        <f t="shared" si="181"/>
        <v>0</v>
      </c>
      <c r="AC692" s="66">
        <f t="shared" si="181"/>
        <v>0</v>
      </c>
      <c r="AD692" s="66">
        <f t="shared" si="181"/>
        <v>0</v>
      </c>
      <c r="AE692" s="66">
        <f t="shared" si="181"/>
        <v>0</v>
      </c>
      <c r="AF692" s="66">
        <f t="shared" si="181"/>
        <v>0</v>
      </c>
      <c r="AG692" s="66">
        <f t="shared" si="181"/>
        <v>0</v>
      </c>
      <c r="AH692" s="66">
        <f t="shared" si="181"/>
        <v>0</v>
      </c>
      <c r="AI692" s="66">
        <f t="shared" si="18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2" t="e">
        <f>(C692/B695*100)</f>
        <v>#DIV/0!</v>
      </c>
      <c r="C694" s="192"/>
      <c r="D694" s="192" t="e">
        <f>(E692/D695*100)</f>
        <v>#DIV/0!</v>
      </c>
      <c r="E694" s="192"/>
      <c r="F694" s="36"/>
      <c r="G694" s="192" t="e">
        <f>(H692/G695*100)</f>
        <v>#DIV/0!</v>
      </c>
      <c r="H694" s="192"/>
      <c r="I694" s="36"/>
      <c r="J694" s="192" t="e">
        <f>(K692/J695*100)</f>
        <v>#DIV/0!</v>
      </c>
      <c r="K694" s="192"/>
      <c r="L694" s="36"/>
      <c r="M694" s="192" t="e">
        <f>(N692/M695*100)</f>
        <v>#DIV/0!</v>
      </c>
      <c r="N694" s="192"/>
      <c r="O694" s="36"/>
      <c r="P694" s="192" t="e">
        <f>(Q692/P695*100)</f>
        <v>#DIV/0!</v>
      </c>
      <c r="Q694" s="192"/>
      <c r="R694" s="36"/>
      <c r="S694" s="192" t="e">
        <f>(T692/S695*100)</f>
        <v>#DIV/0!</v>
      </c>
      <c r="T694" s="192"/>
      <c r="U694" s="36"/>
      <c r="V694" s="192" t="e">
        <f>(W692/V695*100)</f>
        <v>#DIV/0!</v>
      </c>
      <c r="W694" s="192"/>
      <c r="X694" s="36"/>
      <c r="Y694" s="192" t="e">
        <f>(Z692/Y695*100)</f>
        <v>#DIV/0!</v>
      </c>
      <c r="Z694" s="192"/>
      <c r="AA694" s="36"/>
      <c r="AB694" s="192" t="e">
        <f>(AC692/AB695*100)</f>
        <v>#DIV/0!</v>
      </c>
      <c r="AC694" s="192"/>
      <c r="AD694" s="36"/>
      <c r="AE694" s="192" t="e">
        <f>(AF692/AE695*100)</f>
        <v>#DIV/0!</v>
      </c>
      <c r="AF694" s="192"/>
      <c r="AG694" s="36"/>
      <c r="AH694" s="192" t="e">
        <f>(AI692/AH695*100)</f>
        <v>#DIV/0!</v>
      </c>
      <c r="AI694" s="192"/>
      <c r="AJ694" s="36"/>
    </row>
    <row r="695" spans="1:36" hidden="1" x14ac:dyDescent="0.2">
      <c r="A695" s="5" t="s">
        <v>39</v>
      </c>
      <c r="B695" s="196">
        <f>(B692+C692)</f>
        <v>0</v>
      </c>
      <c r="C695" s="195"/>
      <c r="D695" s="196">
        <f>(D692+E692)</f>
        <v>0</v>
      </c>
      <c r="E695" s="195"/>
      <c r="F695" s="37"/>
      <c r="G695" s="196">
        <f>(G692+H692)</f>
        <v>0</v>
      </c>
      <c r="H695" s="195"/>
      <c r="I695" s="37"/>
      <c r="J695" s="196">
        <f>(J692+K692)</f>
        <v>0</v>
      </c>
      <c r="K695" s="195"/>
      <c r="L695" s="37"/>
      <c r="M695" s="196">
        <f>(M692+N692)</f>
        <v>0</v>
      </c>
      <c r="N695" s="195"/>
      <c r="O695" s="37"/>
      <c r="P695" s="196">
        <f>(P692+Q692)</f>
        <v>0</v>
      </c>
      <c r="Q695" s="195"/>
      <c r="R695" s="37"/>
      <c r="S695" s="196">
        <f>(S692+T692)</f>
        <v>0</v>
      </c>
      <c r="T695" s="195"/>
      <c r="U695" s="37"/>
      <c r="V695" s="196">
        <f>(V692+W692)</f>
        <v>0</v>
      </c>
      <c r="W695" s="195"/>
      <c r="X695" s="37"/>
      <c r="Y695" s="196">
        <f>(Y692+Z692)</f>
        <v>0</v>
      </c>
      <c r="Z695" s="195"/>
      <c r="AA695" s="37"/>
      <c r="AB695" s="196">
        <f>(AB692+AC692)</f>
        <v>0</v>
      </c>
      <c r="AC695" s="195"/>
      <c r="AD695" s="37"/>
      <c r="AE695" s="196">
        <f>(AE692+AF692)</f>
        <v>0</v>
      </c>
      <c r="AF695" s="195"/>
      <c r="AG695" s="37"/>
      <c r="AH695" s="196">
        <f>(AH692+AI692)</f>
        <v>0</v>
      </c>
      <c r="AI695" s="195"/>
      <c r="AJ695" s="37"/>
    </row>
    <row r="696" spans="1:36" hidden="1" x14ac:dyDescent="0.2">
      <c r="A696" s="5" t="s">
        <v>40</v>
      </c>
      <c r="B696" s="192" t="e">
        <f>SUM(D696:AI696)</f>
        <v>#DIV/0!</v>
      </c>
      <c r="C696" s="195"/>
      <c r="D696" s="192" t="e">
        <f>(D695/B695*100)</f>
        <v>#DIV/0!</v>
      </c>
      <c r="E696" s="192"/>
      <c r="F696" s="36"/>
      <c r="G696" s="192" t="e">
        <f>(G695/B695*100)</f>
        <v>#DIV/0!</v>
      </c>
      <c r="H696" s="192"/>
      <c r="I696" s="36"/>
      <c r="J696" s="192" t="e">
        <f>(J695/B695*100)</f>
        <v>#DIV/0!</v>
      </c>
      <c r="K696" s="192"/>
      <c r="L696" s="36"/>
      <c r="M696" s="192" t="e">
        <f>(M695/B695*100)</f>
        <v>#DIV/0!</v>
      </c>
      <c r="N696" s="192"/>
      <c r="O696" s="36"/>
      <c r="P696" s="192" t="e">
        <f>(P695/B695*100)</f>
        <v>#DIV/0!</v>
      </c>
      <c r="Q696" s="192"/>
      <c r="R696" s="36"/>
      <c r="S696" s="192" t="e">
        <f>(S695/B695*100)</f>
        <v>#DIV/0!</v>
      </c>
      <c r="T696" s="192"/>
      <c r="U696" s="36"/>
      <c r="V696" s="192" t="e">
        <f>(V695/B695*100)</f>
        <v>#DIV/0!</v>
      </c>
      <c r="W696" s="192"/>
      <c r="X696" s="36"/>
      <c r="Y696" s="192" t="e">
        <f>(Y695/B695*100)</f>
        <v>#DIV/0!</v>
      </c>
      <c r="Z696" s="192"/>
      <c r="AA696" s="36"/>
      <c r="AB696" s="192" t="e">
        <f>(AB695/B695*100)</f>
        <v>#DIV/0!</v>
      </c>
      <c r="AC696" s="192"/>
      <c r="AD696" s="36"/>
      <c r="AE696" s="192" t="e">
        <f>(AE695/B695*100)</f>
        <v>#DIV/0!</v>
      </c>
      <c r="AF696" s="192"/>
      <c r="AG696" s="36"/>
      <c r="AH696" s="192" t="e">
        <f>(AH695/B695*100)</f>
        <v>#DIV/0!</v>
      </c>
      <c r="AI696" s="192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7" t="s">
        <v>42</v>
      </c>
      <c r="B705" s="197"/>
      <c r="C705" s="197"/>
      <c r="D705" s="197"/>
      <c r="E705" s="197"/>
      <c r="F705" s="197"/>
      <c r="G705" s="197"/>
      <c r="H705" s="197"/>
      <c r="I705" s="197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  <c r="AG705" s="197"/>
      <c r="AH705" s="197"/>
      <c r="AI705" s="197"/>
    </row>
    <row r="706" spans="1:36" hidden="1" x14ac:dyDescent="0.2">
      <c r="A706" s="193" t="s">
        <v>56</v>
      </c>
      <c r="B706" s="193"/>
      <c r="C706" s="193"/>
      <c r="D706" s="193"/>
      <c r="E706" s="193"/>
      <c r="F706" s="193"/>
      <c r="G706" s="193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</row>
    <row r="707" spans="1:36" hidden="1" x14ac:dyDescent="0.2">
      <c r="A707" s="200" t="s">
        <v>133</v>
      </c>
      <c r="B707" s="199"/>
      <c r="C707" s="199"/>
      <c r="D707" s="199"/>
      <c r="E707" s="199"/>
      <c r="F707" s="199"/>
      <c r="G707" s="199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/>
      <c r="AG707" s="199"/>
      <c r="AH707" s="199"/>
      <c r="AI707" s="199"/>
    </row>
    <row r="708" spans="1:36" hidden="1" x14ac:dyDescent="0.2">
      <c r="A708" s="193" t="s">
        <v>114</v>
      </c>
      <c r="B708" s="193"/>
      <c r="C708" s="193"/>
      <c r="D708" s="193"/>
      <c r="E708" s="193"/>
      <c r="F708" s="193"/>
      <c r="G708" s="193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91" t="s">
        <v>33</v>
      </c>
      <c r="B711" s="194" t="s">
        <v>0</v>
      </c>
      <c r="C711" s="194"/>
      <c r="D711" s="194" t="s">
        <v>12</v>
      </c>
      <c r="E711" s="194"/>
      <c r="F711" s="159"/>
      <c r="G711" s="194" t="s">
        <v>13</v>
      </c>
      <c r="H711" s="194"/>
      <c r="I711" s="159"/>
      <c r="J711" s="194" t="s">
        <v>14</v>
      </c>
      <c r="K711" s="194"/>
      <c r="L711" s="159"/>
      <c r="M711" s="194" t="s">
        <v>15</v>
      </c>
      <c r="N711" s="194"/>
      <c r="O711" s="159"/>
      <c r="P711" s="194" t="s">
        <v>27</v>
      </c>
      <c r="Q711" s="194"/>
      <c r="R711" s="159"/>
      <c r="S711" s="194" t="s">
        <v>35</v>
      </c>
      <c r="T711" s="194"/>
      <c r="U711" s="159"/>
      <c r="V711" s="194" t="s">
        <v>16</v>
      </c>
      <c r="W711" s="194"/>
      <c r="X711" s="159"/>
      <c r="Y711" s="194" t="s">
        <v>68</v>
      </c>
      <c r="Z711" s="194"/>
      <c r="AA711" s="159"/>
      <c r="AB711" s="194" t="s">
        <v>34</v>
      </c>
      <c r="AC711" s="194"/>
      <c r="AD711" s="159"/>
      <c r="AE711" s="194" t="s">
        <v>17</v>
      </c>
      <c r="AF711" s="194"/>
      <c r="AG711" s="159"/>
      <c r="AH711" s="194" t="s">
        <v>18</v>
      </c>
      <c r="AI711" s="194"/>
      <c r="AJ711" s="74"/>
    </row>
    <row r="712" spans="1:36" ht="25.5" hidden="1" thickTop="1" thickBot="1" x14ac:dyDescent="0.25">
      <c r="A712" s="198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82">(D713+G713+J713+M713+P713+S713+V713+Y713+AB713+AE713+AH713)</f>
        <v>0</v>
      </c>
      <c r="C713" s="103">
        <f t="shared" ref="C713:C748" si="18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163</v>
      </c>
      <c r="B714" s="106">
        <f t="shared" si="182"/>
        <v>0</v>
      </c>
      <c r="C714" s="106">
        <f t="shared" si="18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84">AH714+AI714</f>
        <v>0</v>
      </c>
    </row>
    <row r="715" spans="1:36" s="45" customFormat="1" ht="15.95" hidden="1" customHeight="1" thickTop="1" thickBot="1" x14ac:dyDescent="0.25">
      <c r="A715" s="52" t="s">
        <v>100</v>
      </c>
      <c r="B715" s="106">
        <f t="shared" si="182"/>
        <v>0</v>
      </c>
      <c r="C715" s="106">
        <f t="shared" si="18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8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82"/>
        <v>0</v>
      </c>
      <c r="C716" s="106">
        <f t="shared" si="18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8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82"/>
        <v>0</v>
      </c>
      <c r="C717" s="106">
        <f t="shared" si="18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84"/>
        <v>0</v>
      </c>
    </row>
    <row r="718" spans="1:36" ht="15.95" hidden="1" customHeight="1" thickTop="1" thickBot="1" x14ac:dyDescent="0.25">
      <c r="A718" s="52" t="s">
        <v>89</v>
      </c>
      <c r="B718" s="104">
        <f t="shared" si="182"/>
        <v>0</v>
      </c>
      <c r="C718" s="104">
        <f t="shared" si="18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8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82"/>
        <v>0</v>
      </c>
      <c r="C719" s="106">
        <f t="shared" si="18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8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82"/>
        <v>0</v>
      </c>
      <c r="C720" s="106">
        <f t="shared" si="18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8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82"/>
        <v>0</v>
      </c>
      <c r="C721" s="106">
        <f t="shared" si="18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8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82"/>
        <v>0</v>
      </c>
      <c r="C722" s="106">
        <f t="shared" si="18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84"/>
        <v>0</v>
      </c>
    </row>
    <row r="723" spans="1:36" s="45" customFormat="1" ht="15.95" hidden="1" customHeight="1" thickTop="1" thickBot="1" x14ac:dyDescent="0.25">
      <c r="A723" s="52" t="s">
        <v>99</v>
      </c>
      <c r="B723" s="106">
        <f t="shared" si="182"/>
        <v>0</v>
      </c>
      <c r="C723" s="106">
        <f t="shared" si="18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8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82"/>
        <v>0</v>
      </c>
      <c r="C724" s="106">
        <f t="shared" si="18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8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82"/>
        <v>0</v>
      </c>
      <c r="C725" s="106">
        <f t="shared" si="18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8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82"/>
        <v>0</v>
      </c>
      <c r="C726" s="106">
        <f t="shared" si="18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8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82"/>
        <v>0</v>
      </c>
      <c r="C727" s="106">
        <f t="shared" si="18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84"/>
        <v>0</v>
      </c>
    </row>
    <row r="728" spans="1:36" s="45" customFormat="1" ht="15.95" hidden="1" customHeight="1" thickTop="1" thickBot="1" x14ac:dyDescent="0.25">
      <c r="A728" s="52" t="s">
        <v>108</v>
      </c>
      <c r="B728" s="106">
        <f t="shared" si="182"/>
        <v>0</v>
      </c>
      <c r="C728" s="106">
        <f t="shared" si="18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84"/>
        <v>0</v>
      </c>
    </row>
    <row r="729" spans="1:36" ht="15.95" hidden="1" customHeight="1" thickTop="1" thickBot="1" x14ac:dyDescent="0.25">
      <c r="A729" s="52" t="s">
        <v>79</v>
      </c>
      <c r="B729" s="104">
        <f t="shared" si="182"/>
        <v>0</v>
      </c>
      <c r="C729" s="104">
        <f t="shared" si="18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8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82"/>
        <v>0</v>
      </c>
      <c r="C730" s="106">
        <f t="shared" si="18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84"/>
        <v>0</v>
      </c>
    </row>
    <row r="731" spans="1:36" s="45" customFormat="1" ht="15.95" hidden="1" customHeight="1" thickTop="1" thickBot="1" x14ac:dyDescent="0.25">
      <c r="A731" s="52" t="s">
        <v>101</v>
      </c>
      <c r="B731" s="106">
        <f t="shared" si="182"/>
        <v>0</v>
      </c>
      <c r="C731" s="106">
        <f t="shared" si="18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8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82"/>
        <v>0</v>
      </c>
      <c r="C732" s="106">
        <f t="shared" si="18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84"/>
        <v>0</v>
      </c>
    </row>
    <row r="733" spans="1:36" s="45" customFormat="1" ht="15.95" hidden="1" customHeight="1" thickTop="1" thickBot="1" x14ac:dyDescent="0.25">
      <c r="A733" s="52" t="s">
        <v>102</v>
      </c>
      <c r="B733" s="106">
        <f t="shared" si="182"/>
        <v>0</v>
      </c>
      <c r="C733" s="106">
        <f t="shared" si="18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84"/>
        <v>0</v>
      </c>
    </row>
    <row r="734" spans="1:36" s="45" customFormat="1" ht="15.95" hidden="1" customHeight="1" thickTop="1" thickBot="1" x14ac:dyDescent="0.25">
      <c r="A734" s="51" t="s">
        <v>116</v>
      </c>
      <c r="B734" s="106">
        <f t="shared" si="182"/>
        <v>0</v>
      </c>
      <c r="C734" s="106">
        <f t="shared" si="18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84"/>
        <v>0</v>
      </c>
    </row>
    <row r="735" spans="1:36" s="45" customFormat="1" ht="15.95" hidden="1" customHeight="1" thickTop="1" thickBot="1" x14ac:dyDescent="0.25">
      <c r="A735" s="52" t="s">
        <v>107</v>
      </c>
      <c r="B735" s="106">
        <f t="shared" si="182"/>
        <v>0</v>
      </c>
      <c r="C735" s="106">
        <f t="shared" si="18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8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82"/>
        <v>0</v>
      </c>
      <c r="C736" s="106">
        <f t="shared" si="18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84"/>
        <v>0</v>
      </c>
    </row>
    <row r="737" spans="1:36" s="45" customFormat="1" ht="15.95" hidden="1" customHeight="1" thickTop="1" thickBot="1" x14ac:dyDescent="0.25">
      <c r="A737" s="52" t="s">
        <v>105</v>
      </c>
      <c r="B737" s="106">
        <f t="shared" si="182"/>
        <v>0</v>
      </c>
      <c r="C737" s="106">
        <f t="shared" si="18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84"/>
        <v>0</v>
      </c>
    </row>
    <row r="738" spans="1:36" s="45" customFormat="1" ht="15.95" hidden="1" customHeight="1" thickTop="1" thickBot="1" x14ac:dyDescent="0.25">
      <c r="A738" s="52" t="s">
        <v>115</v>
      </c>
      <c r="B738" s="106">
        <f t="shared" si="182"/>
        <v>0</v>
      </c>
      <c r="C738" s="106">
        <f t="shared" si="18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84"/>
        <v>0</v>
      </c>
    </row>
    <row r="739" spans="1:36" s="45" customFormat="1" ht="15.95" hidden="1" customHeight="1" thickTop="1" thickBot="1" x14ac:dyDescent="0.25">
      <c r="A739" s="52" t="s">
        <v>117</v>
      </c>
      <c r="B739" s="106">
        <f t="shared" si="182"/>
        <v>0</v>
      </c>
      <c r="C739" s="106">
        <f t="shared" si="18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84"/>
        <v>0</v>
      </c>
    </row>
    <row r="740" spans="1:36" s="45" customFormat="1" ht="15.95" hidden="1" customHeight="1" thickTop="1" thickBot="1" x14ac:dyDescent="0.25">
      <c r="A740" s="52" t="s">
        <v>120</v>
      </c>
      <c r="B740" s="106">
        <f t="shared" si="182"/>
        <v>0</v>
      </c>
      <c r="C740" s="106">
        <f t="shared" si="18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84"/>
        <v>0</v>
      </c>
    </row>
    <row r="741" spans="1:36" s="45" customFormat="1" ht="15.95" hidden="1" customHeight="1" thickTop="1" thickBot="1" x14ac:dyDescent="0.25">
      <c r="A741" s="52" t="s">
        <v>166</v>
      </c>
      <c r="B741" s="106">
        <f t="shared" si="182"/>
        <v>0</v>
      </c>
      <c r="C741" s="106">
        <f t="shared" si="18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84"/>
        <v>0</v>
      </c>
    </row>
    <row r="742" spans="1:36" s="45" customFormat="1" ht="15.95" hidden="1" customHeight="1" thickTop="1" thickBot="1" x14ac:dyDescent="0.25">
      <c r="A742" s="52" t="s">
        <v>103</v>
      </c>
      <c r="B742" s="106">
        <f t="shared" si="182"/>
        <v>0</v>
      </c>
      <c r="C742" s="106">
        <f t="shared" si="18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84"/>
        <v>0</v>
      </c>
    </row>
    <row r="743" spans="1:36" s="45" customFormat="1" ht="15.95" hidden="1" customHeight="1" thickTop="1" thickBot="1" x14ac:dyDescent="0.25">
      <c r="A743" s="51" t="s">
        <v>110</v>
      </c>
      <c r="B743" s="106">
        <f t="shared" si="182"/>
        <v>0</v>
      </c>
      <c r="C743" s="106">
        <f t="shared" si="18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84"/>
        <v>0</v>
      </c>
    </row>
    <row r="744" spans="1:36" s="45" customFormat="1" ht="15.95" hidden="1" customHeight="1" thickTop="1" thickBot="1" x14ac:dyDescent="0.25">
      <c r="A744" s="52" t="s">
        <v>164</v>
      </c>
      <c r="B744" s="106">
        <f t="shared" si="182"/>
        <v>0</v>
      </c>
      <c r="C744" s="106">
        <f t="shared" si="18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84"/>
        <v>0</v>
      </c>
    </row>
    <row r="745" spans="1:36" s="45" customFormat="1" ht="15.95" hidden="1" customHeight="1" thickTop="1" thickBot="1" x14ac:dyDescent="0.25">
      <c r="A745" s="52" t="s">
        <v>119</v>
      </c>
      <c r="B745" s="106">
        <f t="shared" si="182"/>
        <v>0</v>
      </c>
      <c r="C745" s="106">
        <f t="shared" si="18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84"/>
        <v>0</v>
      </c>
    </row>
    <row r="746" spans="1:36" s="45" customFormat="1" ht="15.95" hidden="1" customHeight="1" thickTop="1" thickBot="1" x14ac:dyDescent="0.25">
      <c r="A746" s="52" t="s">
        <v>121</v>
      </c>
      <c r="B746" s="106">
        <f t="shared" si="182"/>
        <v>0</v>
      </c>
      <c r="C746" s="106">
        <f t="shared" si="18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8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82"/>
        <v>0</v>
      </c>
      <c r="C747" s="106">
        <f t="shared" si="18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84"/>
        <v>0</v>
      </c>
    </row>
    <row r="748" spans="1:36" s="45" customFormat="1" ht="15.95" hidden="1" customHeight="1" thickTop="1" thickBot="1" x14ac:dyDescent="0.25">
      <c r="A748" s="52" t="s">
        <v>106</v>
      </c>
      <c r="B748" s="106">
        <f t="shared" si="182"/>
        <v>0</v>
      </c>
      <c r="C748" s="106">
        <f t="shared" si="18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84"/>
        <v>0</v>
      </c>
    </row>
    <row r="749" spans="1:36" s="45" customFormat="1" ht="15.95" hidden="1" customHeight="1" thickTop="1" thickBot="1" x14ac:dyDescent="0.25">
      <c r="A749" s="52" t="s">
        <v>104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84"/>
        <v>0</v>
      </c>
    </row>
    <row r="750" spans="1:36" s="45" customFormat="1" ht="15.95" hidden="1" customHeight="1" thickTop="1" thickBot="1" x14ac:dyDescent="0.25">
      <c r="A750" s="52" t="s">
        <v>111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8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85">SUM(E713:E750)</f>
        <v>0</v>
      </c>
      <c r="F751" s="151">
        <f t="shared" si="185"/>
        <v>0</v>
      </c>
      <c r="G751" s="151">
        <f t="shared" si="185"/>
        <v>0</v>
      </c>
      <c r="H751" s="151">
        <f t="shared" si="185"/>
        <v>0</v>
      </c>
      <c r="I751" s="151">
        <f t="shared" si="185"/>
        <v>0</v>
      </c>
      <c r="J751" s="151">
        <f t="shared" si="185"/>
        <v>0</v>
      </c>
      <c r="K751" s="151">
        <f t="shared" si="185"/>
        <v>0</v>
      </c>
      <c r="L751" s="151">
        <f t="shared" si="185"/>
        <v>0</v>
      </c>
      <c r="M751" s="151">
        <f t="shared" si="185"/>
        <v>0</v>
      </c>
      <c r="N751" s="151">
        <f t="shared" si="185"/>
        <v>0</v>
      </c>
      <c r="O751" s="151">
        <f t="shared" si="185"/>
        <v>0</v>
      </c>
      <c r="P751" s="151">
        <f t="shared" si="185"/>
        <v>0</v>
      </c>
      <c r="Q751" s="151">
        <f t="shared" si="185"/>
        <v>0</v>
      </c>
      <c r="R751" s="151">
        <f t="shared" si="185"/>
        <v>0</v>
      </c>
      <c r="S751" s="151">
        <f t="shared" si="185"/>
        <v>0</v>
      </c>
      <c r="T751" s="151">
        <f t="shared" si="185"/>
        <v>0</v>
      </c>
      <c r="U751" s="151">
        <f t="shared" si="185"/>
        <v>0</v>
      </c>
      <c r="V751" s="151">
        <f t="shared" si="185"/>
        <v>0</v>
      </c>
      <c r="W751" s="151">
        <f t="shared" si="185"/>
        <v>0</v>
      </c>
      <c r="X751" s="151">
        <f t="shared" si="185"/>
        <v>0</v>
      </c>
      <c r="Y751" s="151">
        <f t="shared" si="185"/>
        <v>0</v>
      </c>
      <c r="Z751" s="151">
        <f t="shared" si="185"/>
        <v>0</v>
      </c>
      <c r="AA751" s="151">
        <f t="shared" si="185"/>
        <v>0</v>
      </c>
      <c r="AB751" s="151">
        <f t="shared" si="185"/>
        <v>0</v>
      </c>
      <c r="AC751" s="151">
        <f t="shared" si="185"/>
        <v>0</v>
      </c>
      <c r="AD751" s="151">
        <f t="shared" si="185"/>
        <v>0</v>
      </c>
      <c r="AE751" s="151">
        <f t="shared" si="185"/>
        <v>0</v>
      </c>
      <c r="AF751" s="151">
        <f t="shared" si="185"/>
        <v>0</v>
      </c>
      <c r="AG751" s="151">
        <f t="shared" si="185"/>
        <v>0</v>
      </c>
      <c r="AH751" s="151">
        <f t="shared" si="185"/>
        <v>0</v>
      </c>
      <c r="AI751" s="151">
        <f t="shared" si="18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2" t="e">
        <f>(C751/B754*100)</f>
        <v>#DIV/0!</v>
      </c>
      <c r="C753" s="192"/>
      <c r="D753" s="192" t="e">
        <f>(E751/D754*100)</f>
        <v>#DIV/0!</v>
      </c>
      <c r="E753" s="192"/>
      <c r="F753" s="36"/>
      <c r="G753" s="192" t="e">
        <f>(H751/G754*100)</f>
        <v>#DIV/0!</v>
      </c>
      <c r="H753" s="192"/>
      <c r="I753" s="36"/>
      <c r="J753" s="192" t="e">
        <f>(K751/J754*100)</f>
        <v>#DIV/0!</v>
      </c>
      <c r="K753" s="192"/>
      <c r="L753" s="36"/>
      <c r="M753" s="192" t="e">
        <f>(N751/M754*100)</f>
        <v>#DIV/0!</v>
      </c>
      <c r="N753" s="192"/>
      <c r="O753" s="36"/>
      <c r="P753" s="192" t="e">
        <f>(Q751/P754*100)</f>
        <v>#DIV/0!</v>
      </c>
      <c r="Q753" s="192"/>
      <c r="R753" s="36"/>
      <c r="S753" s="192" t="e">
        <f>(T751/S754*100)</f>
        <v>#DIV/0!</v>
      </c>
      <c r="T753" s="192"/>
      <c r="U753" s="36"/>
      <c r="V753" s="192" t="e">
        <f>(W751/V754*100)</f>
        <v>#DIV/0!</v>
      </c>
      <c r="W753" s="192"/>
      <c r="X753" s="36"/>
      <c r="Y753" s="192" t="e">
        <f>(Z751/Y754*100)</f>
        <v>#DIV/0!</v>
      </c>
      <c r="Z753" s="192"/>
      <c r="AA753" s="36"/>
      <c r="AB753" s="192" t="e">
        <f>(AC751/AB754*100)</f>
        <v>#DIV/0!</v>
      </c>
      <c r="AC753" s="192"/>
      <c r="AD753" s="36"/>
      <c r="AE753" s="192" t="e">
        <f>(AF751/AE754*100)</f>
        <v>#DIV/0!</v>
      </c>
      <c r="AF753" s="192"/>
      <c r="AG753" s="36"/>
      <c r="AH753" s="192" t="e">
        <f>(AI751/AH754*100)</f>
        <v>#DIV/0!</v>
      </c>
      <c r="AI753" s="192"/>
      <c r="AJ753" s="36"/>
    </row>
    <row r="754" spans="1:36" hidden="1" x14ac:dyDescent="0.2">
      <c r="A754" s="5" t="s">
        <v>39</v>
      </c>
      <c r="B754" s="196">
        <f>(B751+C751)</f>
        <v>0</v>
      </c>
      <c r="C754" s="195"/>
      <c r="D754" s="196">
        <f>(D751+E751)</f>
        <v>0</v>
      </c>
      <c r="E754" s="195"/>
      <c r="F754" s="37"/>
      <c r="G754" s="196">
        <f>(G751+H751)</f>
        <v>0</v>
      </c>
      <c r="H754" s="195"/>
      <c r="I754" s="37"/>
      <c r="J754" s="196">
        <f>(J751+K751)</f>
        <v>0</v>
      </c>
      <c r="K754" s="195"/>
      <c r="L754" s="37"/>
      <c r="M754" s="196">
        <f>(M751+N751)</f>
        <v>0</v>
      </c>
      <c r="N754" s="195"/>
      <c r="O754" s="37"/>
      <c r="P754" s="196">
        <f>(P751+Q751)</f>
        <v>0</v>
      </c>
      <c r="Q754" s="195"/>
      <c r="R754" s="37"/>
      <c r="S754" s="196">
        <f>(S751+T751)</f>
        <v>0</v>
      </c>
      <c r="T754" s="195"/>
      <c r="U754" s="37"/>
      <c r="V754" s="196">
        <f>(V751+W751)</f>
        <v>0</v>
      </c>
      <c r="W754" s="195"/>
      <c r="X754" s="37"/>
      <c r="Y754" s="196">
        <f>(Y751+Z751)</f>
        <v>0</v>
      </c>
      <c r="Z754" s="195"/>
      <c r="AA754" s="37"/>
      <c r="AB754" s="196">
        <f>(AB751+AC751)</f>
        <v>0</v>
      </c>
      <c r="AC754" s="195"/>
      <c r="AD754" s="37"/>
      <c r="AE754" s="196">
        <f>(AE751+AF751)</f>
        <v>0</v>
      </c>
      <c r="AF754" s="195"/>
      <c r="AG754" s="37"/>
      <c r="AH754" s="196">
        <f>(AH751+AI751)</f>
        <v>0</v>
      </c>
      <c r="AI754" s="195"/>
      <c r="AJ754" s="37"/>
    </row>
    <row r="755" spans="1:36" hidden="1" x14ac:dyDescent="0.2">
      <c r="A755" s="5" t="s">
        <v>40</v>
      </c>
      <c r="B755" s="192" t="e">
        <f>SUM(D755:AI755)</f>
        <v>#DIV/0!</v>
      </c>
      <c r="C755" s="195"/>
      <c r="D755" s="192" t="e">
        <f>(D754/B754*100)</f>
        <v>#DIV/0!</v>
      </c>
      <c r="E755" s="192"/>
      <c r="F755" s="36"/>
      <c r="G755" s="192" t="e">
        <f>(G754/B754*100)</f>
        <v>#DIV/0!</v>
      </c>
      <c r="H755" s="192"/>
      <c r="I755" s="36"/>
      <c r="J755" s="192" t="e">
        <f>(J754/B754*100)</f>
        <v>#DIV/0!</v>
      </c>
      <c r="K755" s="192"/>
      <c r="L755" s="36"/>
      <c r="M755" s="192" t="e">
        <f>(M754/B754*100)</f>
        <v>#DIV/0!</v>
      </c>
      <c r="N755" s="192"/>
      <c r="O755" s="36"/>
      <c r="P755" s="192" t="e">
        <f>(P754/B754*100)</f>
        <v>#DIV/0!</v>
      </c>
      <c r="Q755" s="192"/>
      <c r="R755" s="36"/>
      <c r="S755" s="192" t="e">
        <f>(S754/B754*100)</f>
        <v>#DIV/0!</v>
      </c>
      <c r="T755" s="192"/>
      <c r="U755" s="36"/>
      <c r="V755" s="192" t="e">
        <f>(V754/B754*100)</f>
        <v>#DIV/0!</v>
      </c>
      <c r="W755" s="192"/>
      <c r="X755" s="36"/>
      <c r="Y755" s="192" t="e">
        <f>(Y754/B754*100)</f>
        <v>#DIV/0!</v>
      </c>
      <c r="Z755" s="192"/>
      <c r="AA755" s="36"/>
      <c r="AB755" s="192" t="e">
        <f>(AB754/B754*100)</f>
        <v>#DIV/0!</v>
      </c>
      <c r="AC755" s="192"/>
      <c r="AD755" s="36"/>
      <c r="AE755" s="192" t="e">
        <f>(AE754/B754*100)</f>
        <v>#DIV/0!</v>
      </c>
      <c r="AF755" s="192"/>
      <c r="AG755" s="36"/>
      <c r="AH755" s="192" t="e">
        <f>(AH754/B754*100)</f>
        <v>#DIV/0!</v>
      </c>
      <c r="AI755" s="192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D754:E754"/>
    <mergeCell ref="B755:C755"/>
    <mergeCell ref="D755:E755"/>
    <mergeCell ref="G754:H754"/>
    <mergeCell ref="G755:H755"/>
    <mergeCell ref="B754: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P711:Q711"/>
    <mergeCell ref="AH711:AI711"/>
    <mergeCell ref="V711:W711"/>
    <mergeCell ref="Y711:Z711"/>
    <mergeCell ref="AB711:AC711"/>
    <mergeCell ref="AE711:AF711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J694:K694"/>
    <mergeCell ref="M694:N694"/>
    <mergeCell ref="B695:C695"/>
    <mergeCell ref="J695:K695"/>
    <mergeCell ref="D695:E695"/>
    <mergeCell ref="G695:H695"/>
    <mergeCell ref="M695:N695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H636:AI636"/>
    <mergeCell ref="D635:E635"/>
    <mergeCell ref="G635:H635"/>
    <mergeCell ref="J635:K635"/>
    <mergeCell ref="M635:N635"/>
    <mergeCell ref="AH635:AI635"/>
    <mergeCell ref="B636:C636"/>
    <mergeCell ref="D636:E636"/>
    <mergeCell ref="G636:H636"/>
    <mergeCell ref="J636:K636"/>
    <mergeCell ref="M636:N636"/>
    <mergeCell ref="AB636:AC636"/>
    <mergeCell ref="M593:N593"/>
    <mergeCell ref="AE593:AF593"/>
    <mergeCell ref="P635:Q635"/>
    <mergeCell ref="S635:T635"/>
    <mergeCell ref="P593:Q593"/>
    <mergeCell ref="S593:T593"/>
    <mergeCell ref="V593:W593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B578:C578"/>
    <mergeCell ref="D578:E578"/>
    <mergeCell ref="G578:H578"/>
    <mergeCell ref="J578:K578"/>
    <mergeCell ref="M578:N578"/>
    <mergeCell ref="V577:W577"/>
    <mergeCell ref="S578:T578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P476:Q476"/>
    <mergeCell ref="G476:H476"/>
    <mergeCell ref="J476:K476"/>
    <mergeCell ref="B518:C518"/>
    <mergeCell ref="D518:E518"/>
    <mergeCell ref="G518:H518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S405:T405"/>
    <mergeCell ref="V405:W405"/>
    <mergeCell ref="M405:N405"/>
    <mergeCell ref="P403:Q403"/>
    <mergeCell ref="S403:T403"/>
    <mergeCell ref="P405:Q405"/>
    <mergeCell ref="V403:W403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Y345:Z345"/>
    <mergeCell ref="S344:T344"/>
    <mergeCell ref="V344:W344"/>
    <mergeCell ref="S343:T343"/>
    <mergeCell ref="V343:W343"/>
    <mergeCell ref="Y344:Z344"/>
    <mergeCell ref="Y343:Z343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</mergeCells>
  <phoneticPr fontId="6" type="noConversion"/>
  <printOptions horizontalCentered="1"/>
  <pageMargins left="0.98425196850393704" right="0" top="1.3385826771653544" bottom="0.98425196850393704" header="0" footer="0"/>
  <pageSetup paperSize="5" scale="45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6" sqref="F6"/>
    </sheetView>
  </sheetViews>
  <sheetFormatPr baseColWidth="10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</cols>
  <sheetData>
    <row r="1" spans="1:5" ht="18" x14ac:dyDescent="0.25">
      <c r="A1" s="205" t="s">
        <v>41</v>
      </c>
      <c r="B1" s="205"/>
      <c r="C1" s="205"/>
      <c r="D1" s="205"/>
      <c r="E1" s="205"/>
    </row>
    <row r="2" spans="1:5" x14ac:dyDescent="0.2">
      <c r="A2" s="188" t="s">
        <v>58</v>
      </c>
      <c r="B2" s="188"/>
      <c r="C2" s="188"/>
      <c r="D2" s="188"/>
      <c r="E2" s="188"/>
    </row>
    <row r="3" spans="1:5" x14ac:dyDescent="0.2">
      <c r="A3" s="188" t="s">
        <v>171</v>
      </c>
      <c r="B3" s="188"/>
      <c r="C3" s="188"/>
      <c r="D3" s="188"/>
      <c r="E3" s="188"/>
    </row>
    <row r="4" spans="1:5" x14ac:dyDescent="0.2">
      <c r="A4" s="188" t="s">
        <v>114</v>
      </c>
      <c r="B4" s="188"/>
      <c r="C4" s="188"/>
      <c r="D4" s="188"/>
      <c r="E4" s="188"/>
    </row>
    <row r="8" spans="1:5" ht="15.95" customHeight="1" x14ac:dyDescent="0.2">
      <c r="A8" s="201" t="s">
        <v>33</v>
      </c>
      <c r="B8" s="202" t="s">
        <v>54</v>
      </c>
      <c r="C8" s="203"/>
      <c r="D8" s="203"/>
      <c r="E8" s="204"/>
    </row>
    <row r="9" spans="1:5" ht="15.95" customHeight="1" x14ac:dyDescent="0.2">
      <c r="A9" s="201"/>
      <c r="B9" s="202">
        <v>2017</v>
      </c>
      <c r="C9" s="204"/>
      <c r="D9" s="202">
        <v>2018</v>
      </c>
      <c r="E9" s="204"/>
    </row>
    <row r="10" spans="1:5" ht="15.95" customHeight="1" x14ac:dyDescent="0.2">
      <c r="A10" s="103" t="s">
        <v>91</v>
      </c>
      <c r="B10" s="47">
        <v>1</v>
      </c>
      <c r="C10" s="183">
        <v>8727170131.0400009</v>
      </c>
      <c r="D10" s="47">
        <v>1</v>
      </c>
      <c r="E10" s="182">
        <v>10617165711.58</v>
      </c>
    </row>
    <row r="11" spans="1:5" ht="15.95" customHeight="1" x14ac:dyDescent="0.2">
      <c r="A11" s="52" t="s">
        <v>117</v>
      </c>
      <c r="B11" s="47">
        <v>4</v>
      </c>
      <c r="C11" s="183">
        <v>4832797590.6499996</v>
      </c>
      <c r="D11" s="47">
        <v>2</v>
      </c>
      <c r="E11" s="182">
        <v>7427909934.4899988</v>
      </c>
    </row>
    <row r="12" spans="1:5" ht="15.95" customHeight="1" x14ac:dyDescent="0.2">
      <c r="A12" s="52" t="s">
        <v>163</v>
      </c>
      <c r="B12" s="47">
        <v>2</v>
      </c>
      <c r="C12" s="183">
        <v>5895406393.6399994</v>
      </c>
      <c r="D12" s="47">
        <v>3</v>
      </c>
      <c r="E12" s="182">
        <v>6756106822.6600018</v>
      </c>
    </row>
    <row r="13" spans="1:5" ht="15.95" customHeight="1" x14ac:dyDescent="0.2">
      <c r="A13" s="52" t="s">
        <v>100</v>
      </c>
      <c r="B13" s="47">
        <v>3</v>
      </c>
      <c r="C13" s="183">
        <v>5430623676.2300005</v>
      </c>
      <c r="D13" s="47">
        <v>4</v>
      </c>
      <c r="E13" s="182">
        <v>6225240687.8499994</v>
      </c>
    </row>
    <row r="14" spans="1:5" ht="15.95" customHeight="1" x14ac:dyDescent="0.2">
      <c r="A14" s="52" t="s">
        <v>92</v>
      </c>
      <c r="B14" s="47">
        <v>5</v>
      </c>
      <c r="C14" s="183">
        <v>3427396851.7299995</v>
      </c>
      <c r="D14" s="47">
        <v>5</v>
      </c>
      <c r="E14" s="182">
        <v>4172007592.9600005</v>
      </c>
    </row>
    <row r="15" spans="1:5" ht="15.95" customHeight="1" x14ac:dyDescent="0.2">
      <c r="A15" s="52" t="s">
        <v>97</v>
      </c>
      <c r="B15" s="47">
        <v>6</v>
      </c>
      <c r="C15" s="183">
        <v>3225080209.7200003</v>
      </c>
      <c r="D15" s="47">
        <v>6</v>
      </c>
      <c r="E15" s="182">
        <v>3506534883.8300004</v>
      </c>
    </row>
    <row r="16" spans="1:5" ht="15.95" customHeight="1" x14ac:dyDescent="0.2">
      <c r="A16" s="52" t="s">
        <v>96</v>
      </c>
      <c r="B16" s="47">
        <v>7</v>
      </c>
      <c r="C16" s="183">
        <v>1446912768.8499999</v>
      </c>
      <c r="D16" s="47">
        <v>7</v>
      </c>
      <c r="E16" s="182">
        <v>1729902955.52</v>
      </c>
    </row>
    <row r="17" spans="1:5" ht="15.95" customHeight="1" x14ac:dyDescent="0.2">
      <c r="A17" s="52" t="s">
        <v>79</v>
      </c>
      <c r="B17" s="47">
        <v>9</v>
      </c>
      <c r="C17" s="183">
        <v>1138958618.1099999</v>
      </c>
      <c r="D17" s="47">
        <v>8</v>
      </c>
      <c r="E17" s="182">
        <v>1219158848.8200002</v>
      </c>
    </row>
    <row r="18" spans="1:5" ht="15.95" customHeight="1" x14ac:dyDescent="0.2">
      <c r="A18" s="52" t="s">
        <v>90</v>
      </c>
      <c r="B18" s="83">
        <v>8</v>
      </c>
      <c r="C18" s="184">
        <v>1142777379.95</v>
      </c>
      <c r="D18" s="47">
        <v>9</v>
      </c>
      <c r="E18" s="182">
        <v>1199294726.49</v>
      </c>
    </row>
    <row r="19" spans="1:5" ht="15.95" customHeight="1" x14ac:dyDescent="0.2">
      <c r="A19" s="52" t="s">
        <v>94</v>
      </c>
      <c r="B19" s="83">
        <v>10</v>
      </c>
      <c r="C19" s="184">
        <v>759233973.9799999</v>
      </c>
      <c r="D19" s="47">
        <v>10</v>
      </c>
      <c r="E19" s="182">
        <v>876034609.74999988</v>
      </c>
    </row>
    <row r="20" spans="1:5" x14ac:dyDescent="0.2">
      <c r="A20" s="81" t="s">
        <v>98</v>
      </c>
    </row>
    <row r="53" spans="1:5" ht="18" x14ac:dyDescent="0.25">
      <c r="A53" s="205" t="s">
        <v>41</v>
      </c>
      <c r="B53" s="205"/>
      <c r="C53" s="205"/>
      <c r="D53" s="205"/>
      <c r="E53" s="205"/>
    </row>
    <row r="54" spans="1:5" x14ac:dyDescent="0.2">
      <c r="A54" s="188" t="s">
        <v>58</v>
      </c>
      <c r="B54" s="188"/>
      <c r="C54" s="188"/>
      <c r="D54" s="188"/>
      <c r="E54" s="188"/>
    </row>
    <row r="55" spans="1:5" x14ac:dyDescent="0.2">
      <c r="A55" s="188" t="s">
        <v>172</v>
      </c>
      <c r="B55" s="188"/>
      <c r="C55" s="188"/>
      <c r="D55" s="188"/>
      <c r="E55" s="188"/>
    </row>
    <row r="56" spans="1:5" x14ac:dyDescent="0.2">
      <c r="A56" s="188" t="s">
        <v>114</v>
      </c>
      <c r="B56" s="188"/>
      <c r="C56" s="188"/>
      <c r="D56" s="188"/>
      <c r="E56" s="188"/>
    </row>
    <row r="60" spans="1:5" ht="15.95" customHeight="1" x14ac:dyDescent="0.2">
      <c r="A60" s="201" t="s">
        <v>33</v>
      </c>
      <c r="B60" s="202" t="s">
        <v>54</v>
      </c>
      <c r="C60" s="203"/>
      <c r="D60" s="203"/>
      <c r="E60" s="204"/>
    </row>
    <row r="61" spans="1:5" ht="15.95" customHeight="1" x14ac:dyDescent="0.2">
      <c r="A61" s="201"/>
      <c r="B61" s="202">
        <v>2017</v>
      </c>
      <c r="C61" s="204"/>
      <c r="D61" s="202">
        <v>2018</v>
      </c>
      <c r="E61" s="204"/>
    </row>
    <row r="62" spans="1:5" ht="15.95" customHeight="1" x14ac:dyDescent="0.2">
      <c r="A62" s="103" t="s">
        <v>91</v>
      </c>
      <c r="B62" s="47">
        <v>1</v>
      </c>
      <c r="C62" s="183">
        <v>761139453.68000007</v>
      </c>
      <c r="D62" s="47">
        <v>1</v>
      </c>
      <c r="E62" s="182">
        <v>1071076785.5699999</v>
      </c>
    </row>
    <row r="63" spans="1:5" ht="15.95" customHeight="1" x14ac:dyDescent="0.2">
      <c r="A63" s="52" t="s">
        <v>117</v>
      </c>
      <c r="B63" s="47">
        <v>2</v>
      </c>
      <c r="C63" s="183">
        <v>624896312.3599999</v>
      </c>
      <c r="D63" s="47">
        <v>2</v>
      </c>
      <c r="E63" s="182">
        <v>932474838.86999989</v>
      </c>
    </row>
    <row r="64" spans="1:5" ht="15.95" customHeight="1" x14ac:dyDescent="0.2">
      <c r="A64" s="52" t="s">
        <v>163</v>
      </c>
      <c r="B64" s="47">
        <v>3</v>
      </c>
      <c r="C64" s="183">
        <v>561827194.84000003</v>
      </c>
      <c r="D64" s="47">
        <v>3</v>
      </c>
      <c r="E64" s="182">
        <v>727208749.57000005</v>
      </c>
    </row>
    <row r="65" spans="1:5" ht="15.95" customHeight="1" x14ac:dyDescent="0.2">
      <c r="A65" s="52" t="s">
        <v>100</v>
      </c>
      <c r="B65" s="47">
        <v>4</v>
      </c>
      <c r="C65" s="183">
        <v>488738406.00999999</v>
      </c>
      <c r="D65" s="47">
        <v>4</v>
      </c>
      <c r="E65" s="182">
        <v>683632592.92000008</v>
      </c>
    </row>
    <row r="66" spans="1:5" ht="15.95" customHeight="1" x14ac:dyDescent="0.2">
      <c r="A66" s="52" t="s">
        <v>92</v>
      </c>
      <c r="B66" s="47">
        <v>5</v>
      </c>
      <c r="C66" s="183">
        <v>369771829.38999999</v>
      </c>
      <c r="D66" s="47">
        <v>5</v>
      </c>
      <c r="E66" s="182">
        <v>629063099.86000001</v>
      </c>
    </row>
    <row r="67" spans="1:5" ht="15.95" customHeight="1" x14ac:dyDescent="0.2">
      <c r="A67" s="52" t="s">
        <v>97</v>
      </c>
      <c r="B67" s="47">
        <v>6</v>
      </c>
      <c r="C67" s="183">
        <v>274954166.49000001</v>
      </c>
      <c r="D67" s="47">
        <v>6</v>
      </c>
      <c r="E67" s="182">
        <v>368626486.65000004</v>
      </c>
    </row>
    <row r="68" spans="1:5" ht="15.95" customHeight="1" x14ac:dyDescent="0.2">
      <c r="A68" s="52" t="s">
        <v>96</v>
      </c>
      <c r="B68" s="47">
        <v>7</v>
      </c>
      <c r="C68" s="183">
        <v>165653338.72999999</v>
      </c>
      <c r="D68" s="47">
        <v>7</v>
      </c>
      <c r="E68" s="182">
        <v>226662343.06999999</v>
      </c>
    </row>
    <row r="69" spans="1:5" ht="15.95" customHeight="1" x14ac:dyDescent="0.2">
      <c r="A69" s="52" t="s">
        <v>79</v>
      </c>
      <c r="B69" s="47">
        <v>9</v>
      </c>
      <c r="C69" s="183">
        <v>119710396.40000001</v>
      </c>
      <c r="D69" s="47">
        <v>8</v>
      </c>
      <c r="E69" s="182">
        <v>120449768.25</v>
      </c>
    </row>
    <row r="70" spans="1:5" ht="15.95" customHeight="1" x14ac:dyDescent="0.2">
      <c r="A70" s="52" t="s">
        <v>90</v>
      </c>
      <c r="B70" s="83">
        <v>8</v>
      </c>
      <c r="C70" s="184">
        <v>122113735.34</v>
      </c>
      <c r="D70" s="47">
        <v>9</v>
      </c>
      <c r="E70" s="182">
        <v>110443221.56999999</v>
      </c>
    </row>
    <row r="71" spans="1:5" ht="15.95" customHeight="1" x14ac:dyDescent="0.2">
      <c r="A71" s="52" t="s">
        <v>94</v>
      </c>
      <c r="B71" s="83">
        <v>10</v>
      </c>
      <c r="C71" s="184">
        <v>77180369.319999993</v>
      </c>
      <c r="D71" s="47">
        <v>10</v>
      </c>
      <c r="E71" s="182">
        <v>97769676.520000011</v>
      </c>
    </row>
    <row r="72" spans="1:5" x14ac:dyDescent="0.2">
      <c r="A72" s="81" t="s">
        <v>98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0.94488188976377963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H5" sqref="H5"/>
    </sheetView>
  </sheetViews>
  <sheetFormatPr baseColWidth="10" defaultRowHeight="12.75" x14ac:dyDescent="0.2"/>
  <cols>
    <col min="1" max="1" width="18.5703125" customWidth="1"/>
    <col min="2" max="2" width="13.8554687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3.7109375" bestFit="1" customWidth="1"/>
    <col min="13" max="13" width="12.7109375" bestFit="1" customWidth="1"/>
  </cols>
  <sheetData>
    <row r="1" spans="1:13" ht="20.25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x14ac:dyDescent="0.2">
      <c r="A2" s="188" t="s">
        <v>64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">
      <c r="A3" s="188" t="s">
        <v>147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3" x14ac:dyDescent="0.2">
      <c r="A4" s="188" t="s">
        <v>114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6" spans="1:13" ht="15.75" x14ac:dyDescent="0.25">
      <c r="A6" s="201" t="s">
        <v>65</v>
      </c>
      <c r="B6" s="201" t="s">
        <v>0</v>
      </c>
      <c r="C6" s="206" t="s">
        <v>66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</row>
    <row r="7" spans="1:13" ht="38.25" x14ac:dyDescent="0.2">
      <c r="A7" s="201"/>
      <c r="B7" s="201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7">
        <f t="shared" ref="B16:M16" si="1">SUM(B13:B15)</f>
        <v>14649622579.109997</v>
      </c>
      <c r="C16" s="87">
        <f t="shared" si="1"/>
        <v>75185339.950000003</v>
      </c>
      <c r="D16" s="87">
        <f t="shared" si="1"/>
        <v>2260795582.8499994</v>
      </c>
      <c r="E16" s="87">
        <f t="shared" si="1"/>
        <v>3273318312.2399998</v>
      </c>
      <c r="F16" s="87">
        <f t="shared" si="1"/>
        <v>153721123.45999998</v>
      </c>
      <c r="G16" s="87">
        <f t="shared" si="1"/>
        <v>3614260872.9899998</v>
      </c>
      <c r="H16" s="87">
        <f t="shared" si="1"/>
        <v>73229445.939999998</v>
      </c>
      <c r="I16" s="87">
        <f t="shared" si="1"/>
        <v>170992283.49000001</v>
      </c>
      <c r="J16" s="87">
        <f t="shared" si="1"/>
        <v>3725624109</v>
      </c>
      <c r="K16" s="87">
        <f t="shared" si="1"/>
        <v>105706578.84</v>
      </c>
      <c r="L16" s="87">
        <f t="shared" si="1"/>
        <v>403593675.65999991</v>
      </c>
      <c r="M16" s="87">
        <f t="shared" si="1"/>
        <v>793195254.68999994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5045123433.5200005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1249668924.4999998</v>
      </c>
      <c r="F18" s="48">
        <f>'P.N.C. x Comp. x Ramos'!G466</f>
        <v>48258171.170000009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1241340024.8600001</v>
      </c>
      <c r="K18" s="48">
        <f>'P.N.C. x Comp. x Ramos'!L466</f>
        <v>87546895.430000007</v>
      </c>
      <c r="L18" s="48">
        <f>'P.N.C. x Comp. x Ramos'!M466</f>
        <v>73580398.129999995</v>
      </c>
      <c r="M18" s="48">
        <f>'P.N.C. x Comp. x Ramos'!N466</f>
        <v>270223209.9600001</v>
      </c>
    </row>
    <row r="19" spans="1:13" x14ac:dyDescent="0.2">
      <c r="A19" s="62" t="s">
        <v>7</v>
      </c>
      <c r="B19" s="87">
        <f>SUM(C19:M19)</f>
        <v>5175832931.6800003</v>
      </c>
      <c r="C19" s="48">
        <f>'P.N.C. x Comp. x Ramos'!D532</f>
        <v>21943948.479999997</v>
      </c>
      <c r="D19" s="48">
        <f>'P.N.C. x Comp. x Ramos'!E532</f>
        <v>787307919.60000002</v>
      </c>
      <c r="E19" s="48">
        <f>'P.N.C. x Comp. x Ramos'!F532</f>
        <v>1478944291.8099999</v>
      </c>
      <c r="F19" s="48">
        <f>'P.N.C. x Comp. x Ramos'!G532</f>
        <v>55429386.590000004</v>
      </c>
      <c r="G19" s="48">
        <f>'P.N.C. x Comp. x Ramos'!H532</f>
        <v>1096258241.03</v>
      </c>
      <c r="H19" s="48">
        <f>'P.N.C. x Comp. x Ramos'!I532</f>
        <v>19649178.850000001</v>
      </c>
      <c r="I19" s="48">
        <f>'P.N.C. x Comp. x Ramos'!J532</f>
        <v>68051056.949999988</v>
      </c>
      <c r="J19" s="48">
        <f>'P.N.C. x Comp. x Ramos'!K532</f>
        <v>1289712438.3599997</v>
      </c>
      <c r="K19" s="48">
        <f>'P.N.C. x Comp. x Ramos'!L532</f>
        <v>19055289.41</v>
      </c>
      <c r="L19" s="48">
        <f>'P.N.C. x Comp. x Ramos'!M532</f>
        <v>100926869.77000004</v>
      </c>
      <c r="M19" s="48">
        <f>'P.N.C. x Comp. x Ramos'!N532</f>
        <v>238554310.83000001</v>
      </c>
    </row>
    <row r="20" spans="1:13" x14ac:dyDescent="0.2">
      <c r="A20" s="62" t="s">
        <v>8</v>
      </c>
      <c r="B20" s="87">
        <f>SUM(C20:M20)</f>
        <v>4832967179.71</v>
      </c>
      <c r="C20" s="48">
        <f>'P.N.C. x Comp. x Ramos'!D598</f>
        <v>25850830.050000001</v>
      </c>
      <c r="D20" s="48">
        <f>'P.N.C. x Comp. x Ramos'!E598</f>
        <v>764315910.42000008</v>
      </c>
      <c r="E20" s="48">
        <f>'P.N.C. x Comp. x Ramos'!F598</f>
        <v>1373312587.8500001</v>
      </c>
      <c r="F20" s="48">
        <f>'P.N.C. x Comp. x Ramos'!G598</f>
        <v>52306630.340000004</v>
      </c>
      <c r="G20" s="48">
        <f>'P.N.C. x Comp. x Ramos'!H598</f>
        <v>1058463225.02</v>
      </c>
      <c r="H20" s="48">
        <f>'P.N.C. x Comp. x Ramos'!I598</f>
        <v>20411252.75</v>
      </c>
      <c r="I20" s="48">
        <f>'P.N.C. x Comp. x Ramos'!J598</f>
        <v>78630552.519999996</v>
      </c>
      <c r="J20" s="48">
        <f>'P.N.C. x Comp. x Ramos'!K598</f>
        <v>1108513421.5599999</v>
      </c>
      <c r="K20" s="48">
        <f>'P.N.C. x Comp. x Ramos'!L598</f>
        <v>10784705.720000001</v>
      </c>
      <c r="L20" s="48">
        <f>'P.N.C. x Comp. x Ramos'!M598</f>
        <v>87047439.780000001</v>
      </c>
      <c r="M20" s="48">
        <f>'P.N.C. x Comp. x Ramos'!N598</f>
        <v>253330623.69999993</v>
      </c>
    </row>
    <row r="21" spans="1:13" x14ac:dyDescent="0.2">
      <c r="A21" s="62" t="s">
        <v>71</v>
      </c>
      <c r="B21" s="87">
        <f t="shared" ref="B21:M21" si="2">SUM(B18:B20)</f>
        <v>15053923544.91</v>
      </c>
      <c r="C21" s="87">
        <f t="shared" si="2"/>
        <v>77755885.030000001</v>
      </c>
      <c r="D21" s="87">
        <f t="shared" si="2"/>
        <v>2323954986.6900005</v>
      </c>
      <c r="E21" s="87">
        <f t="shared" si="2"/>
        <v>4101925804.1599998</v>
      </c>
      <c r="F21" s="87">
        <f t="shared" si="2"/>
        <v>155994188.10000002</v>
      </c>
      <c r="G21" s="87">
        <f t="shared" si="2"/>
        <v>3351632104.1999993</v>
      </c>
      <c r="H21" s="87">
        <f t="shared" si="2"/>
        <v>58271781.030000001</v>
      </c>
      <c r="I21" s="87">
        <f t="shared" si="2"/>
        <v>203773168.19</v>
      </c>
      <c r="J21" s="87">
        <f t="shared" si="2"/>
        <v>3639565884.7799997</v>
      </c>
      <c r="K21" s="87">
        <f t="shared" si="2"/>
        <v>117386890.56</v>
      </c>
      <c r="L21" s="87">
        <f t="shared" si="2"/>
        <v>261554707.68000004</v>
      </c>
      <c r="M21" s="87">
        <f t="shared" si="2"/>
        <v>762108144.49000001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5494890605.1800003</v>
      </c>
      <c r="C23" s="48">
        <f>'P.N.C. x Comp. x Ramos'!D664</f>
        <v>38622993.310000002</v>
      </c>
      <c r="D23" s="48">
        <f>'P.N.C. x Comp. x Ramos'!E664</f>
        <v>793413277.94000006</v>
      </c>
      <c r="E23" s="48">
        <f>'P.N.C. x Comp. x Ramos'!F664</f>
        <v>1600880919.6099999</v>
      </c>
      <c r="F23" s="48">
        <f>'P.N.C. x Comp. x Ramos'!G664</f>
        <v>69050362.840000018</v>
      </c>
      <c r="G23" s="48">
        <f>'P.N.C. x Comp. x Ramos'!H664</f>
        <v>1272697408.21</v>
      </c>
      <c r="H23" s="48">
        <f>'P.N.C. x Comp. x Ramos'!I664</f>
        <v>19067728.849999998</v>
      </c>
      <c r="I23" s="48">
        <f>'P.N.C. x Comp. x Ramos'!J664</f>
        <v>61055193.050000004</v>
      </c>
      <c r="J23" s="48">
        <f>'P.N.C. x Comp. x Ramos'!K664</f>
        <v>1321014014.4799998</v>
      </c>
      <c r="K23" s="48">
        <f>'P.N.C. x Comp. x Ramos'!L664</f>
        <v>7380569.8200000003</v>
      </c>
      <c r="L23" s="48">
        <f>'P.N.C. x Comp. x Ramos'!M664</f>
        <v>93825265.310000002</v>
      </c>
      <c r="M23" s="48">
        <f>'P.N.C. x Comp. x Ramos'!N664</f>
        <v>217882871.75999993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5494890605.1800003</v>
      </c>
      <c r="C26" s="87">
        <f t="shared" si="3"/>
        <v>38622993.310000002</v>
      </c>
      <c r="D26" s="87">
        <f t="shared" si="3"/>
        <v>793413277.94000006</v>
      </c>
      <c r="E26" s="87">
        <f t="shared" si="3"/>
        <v>1600880919.6099999</v>
      </c>
      <c r="F26" s="87">
        <f t="shared" si="3"/>
        <v>69050362.840000018</v>
      </c>
      <c r="G26" s="87">
        <f t="shared" si="3"/>
        <v>1272697408.21</v>
      </c>
      <c r="H26" s="87">
        <f t="shared" si="3"/>
        <v>19067728.849999998</v>
      </c>
      <c r="I26" s="87">
        <f t="shared" si="3"/>
        <v>61055193.050000004</v>
      </c>
      <c r="J26" s="87">
        <f t="shared" si="3"/>
        <v>1321014014.4799998</v>
      </c>
      <c r="K26" s="87">
        <f t="shared" si="3"/>
        <v>7380569.8200000003</v>
      </c>
      <c r="L26" s="87">
        <f t="shared" si="3"/>
        <v>93825265.310000002</v>
      </c>
      <c r="M26" s="87">
        <f t="shared" si="3"/>
        <v>217882871.75999993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48903301991.760002</v>
      </c>
      <c r="C28" s="56">
        <f t="shared" ref="C28:M28" si="4">C11+C16+C21+C26</f>
        <v>258355731.40000001</v>
      </c>
      <c r="D28" s="56">
        <f t="shared" si="4"/>
        <v>7477958243.3099995</v>
      </c>
      <c r="E28" s="56">
        <f t="shared" si="4"/>
        <v>11998759313.01</v>
      </c>
      <c r="F28" s="56">
        <f t="shared" si="4"/>
        <v>522136503.08000004</v>
      </c>
      <c r="G28" s="56">
        <f t="shared" si="4"/>
        <v>11516151712.07</v>
      </c>
      <c r="H28" s="56">
        <f t="shared" si="4"/>
        <v>330763018.21000004</v>
      </c>
      <c r="I28" s="56">
        <f t="shared" si="4"/>
        <v>586339697.36000001</v>
      </c>
      <c r="J28" s="56">
        <f t="shared" si="4"/>
        <v>12402453226.219999</v>
      </c>
      <c r="K28" s="56">
        <f t="shared" si="4"/>
        <v>324930280.63</v>
      </c>
      <c r="L28" s="56">
        <f t="shared" si="4"/>
        <v>984291277.72000003</v>
      </c>
      <c r="M28" s="56">
        <f t="shared" si="4"/>
        <v>2501162988.7499995</v>
      </c>
    </row>
    <row r="29" spans="1:13" x14ac:dyDescent="0.2">
      <c r="A29" s="89" t="s">
        <v>55</v>
      </c>
      <c r="B29" s="90">
        <f>SUM(C29:M29)</f>
        <v>99.999999999999972</v>
      </c>
      <c r="C29" s="90">
        <f>C28/B28*100</f>
        <v>0.52829915543030581</v>
      </c>
      <c r="D29" s="90">
        <f>D28/B28*100</f>
        <v>15.291315593720039</v>
      </c>
      <c r="E29" s="90">
        <f>E28/B28*100</f>
        <v>24.535683326724524</v>
      </c>
      <c r="F29" s="90">
        <f>F28/B28*100</f>
        <v>1.0676917136760578</v>
      </c>
      <c r="G29" s="90">
        <f>G28/B28*100</f>
        <v>23.548822355616032</v>
      </c>
      <c r="H29" s="90">
        <f>H28/B28*100</f>
        <v>0.67636131864006277</v>
      </c>
      <c r="I29" s="90">
        <f>I28/B28*100</f>
        <v>1.1989777243646977</v>
      </c>
      <c r="J29" s="90">
        <f>J28/B28*100</f>
        <v>25.36117750966951</v>
      </c>
      <c r="K29" s="90">
        <f>K28/B28*100</f>
        <v>0.66443423530940582</v>
      </c>
      <c r="L29" s="90">
        <f>L28/B28*100</f>
        <v>2.0127296882444643</v>
      </c>
      <c r="M29" s="90">
        <f>M28/B28*100</f>
        <v>5.1145073786048938</v>
      </c>
    </row>
    <row r="30" spans="1:13" x14ac:dyDescent="0.2">
      <c r="A30" s="81" t="s">
        <v>98</v>
      </c>
    </row>
    <row r="31" spans="1:13" x14ac:dyDescent="0.2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G5" sqref="G5"/>
    </sheetView>
  </sheetViews>
  <sheetFormatPr baseColWidth="10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</cols>
  <sheetData>
    <row r="1" spans="1:19" ht="22.5" customHeight="1" x14ac:dyDescent="0.3">
      <c r="A1" s="187" t="s">
        <v>42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x14ac:dyDescent="0.2">
      <c r="A2" s="188" t="s">
        <v>87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</row>
    <row r="3" spans="1:19" x14ac:dyDescent="0.2">
      <c r="A3" s="188" t="s">
        <v>147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</row>
    <row r="4" spans="1:19" x14ac:dyDescent="0.2">
      <c r="A4" s="188" t="s">
        <v>114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</row>
    <row r="5" spans="1:19" x14ac:dyDescent="0.2">
      <c r="D5" s="91"/>
      <c r="E5" s="91"/>
      <c r="F5" s="91"/>
    </row>
    <row r="6" spans="1:19" ht="15.75" x14ac:dyDescent="0.25">
      <c r="A6" s="211" t="s">
        <v>33</v>
      </c>
      <c r="B6" s="206" t="s">
        <v>65</v>
      </c>
      <c r="C6" s="206"/>
      <c r="D6" s="206"/>
      <c r="E6" s="210" t="s">
        <v>73</v>
      </c>
      <c r="F6" s="206" t="s">
        <v>65</v>
      </c>
      <c r="G6" s="206"/>
      <c r="H6" s="206"/>
      <c r="I6" s="210" t="s">
        <v>74</v>
      </c>
      <c r="J6" s="206" t="s">
        <v>65</v>
      </c>
      <c r="K6" s="206"/>
      <c r="L6" s="206"/>
      <c r="M6" s="210" t="s">
        <v>75</v>
      </c>
      <c r="N6" s="206" t="s">
        <v>65</v>
      </c>
      <c r="O6" s="206"/>
      <c r="P6" s="206"/>
      <c r="Q6" s="210" t="s">
        <v>76</v>
      </c>
      <c r="R6" s="207" t="s">
        <v>77</v>
      </c>
      <c r="S6" s="208" t="s">
        <v>62</v>
      </c>
    </row>
    <row r="7" spans="1:19" ht="14.25" customHeight="1" x14ac:dyDescent="0.2">
      <c r="A7" s="211"/>
      <c r="B7" s="85" t="s">
        <v>23</v>
      </c>
      <c r="C7" s="85" t="s">
        <v>1</v>
      </c>
      <c r="D7" s="85" t="s">
        <v>2</v>
      </c>
      <c r="E7" s="210"/>
      <c r="F7" s="85" t="s">
        <v>3</v>
      </c>
      <c r="G7" s="85" t="s">
        <v>4</v>
      </c>
      <c r="H7" s="85" t="s">
        <v>5</v>
      </c>
      <c r="I7" s="210"/>
      <c r="J7" s="85" t="s">
        <v>6</v>
      </c>
      <c r="K7" s="85" t="s">
        <v>7</v>
      </c>
      <c r="L7" s="85" t="s">
        <v>8</v>
      </c>
      <c r="M7" s="210"/>
      <c r="N7" s="85" t="s">
        <v>9</v>
      </c>
      <c r="O7" s="85" t="s">
        <v>10</v>
      </c>
      <c r="P7" s="85" t="s">
        <v>11</v>
      </c>
      <c r="Q7" s="210"/>
      <c r="R7" s="207"/>
      <c r="S7" s="209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7">
        <f t="shared" ref="I8:I45" si="1">SUM(F8:H8)</f>
        <v>3069591741.2399998</v>
      </c>
      <c r="J8" s="49">
        <v>1153953806.51</v>
      </c>
      <c r="K8" s="49">
        <v>1085495900.2100003</v>
      </c>
      <c r="L8" s="49">
        <v>1028528544.2800001</v>
      </c>
      <c r="M8" s="87">
        <f t="shared" ref="M8:M45" si="2">SUM(J8:L8)</f>
        <v>3267978251.0000005</v>
      </c>
      <c r="N8" s="49">
        <v>1071076785.5700001</v>
      </c>
      <c r="O8" s="49">
        <v>0</v>
      </c>
      <c r="P8" s="49">
        <v>0</v>
      </c>
      <c r="Q8" s="87">
        <f t="shared" ref="Q8:Q45" si="3">SUM(N8:P8)</f>
        <v>1071076785.5700001</v>
      </c>
      <c r="R8" s="87">
        <f t="shared" ref="R8:R45" si="4">(E8+I8+M8+Q8)</f>
        <v>10617165711.58</v>
      </c>
      <c r="S8" s="167">
        <f>R8/R46*100</f>
        <v>21.710529308161949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7">
        <f t="shared" si="1"/>
        <v>2207384772</v>
      </c>
      <c r="J9" s="49">
        <v>787330858.53000009</v>
      </c>
      <c r="K9" s="49">
        <v>815230163.01999998</v>
      </c>
      <c r="L9" s="49">
        <v>726034668.24000013</v>
      </c>
      <c r="M9" s="87">
        <f t="shared" si="2"/>
        <v>2328595689.7900004</v>
      </c>
      <c r="N9" s="49">
        <v>932474838.86999977</v>
      </c>
      <c r="O9" s="49">
        <v>0</v>
      </c>
      <c r="P9" s="49">
        <v>0</v>
      </c>
      <c r="Q9" s="87">
        <f t="shared" si="3"/>
        <v>932474838.86999977</v>
      </c>
      <c r="R9" s="87">
        <f t="shared" si="4"/>
        <v>7427909934.4900007</v>
      </c>
      <c r="S9" s="167">
        <f>R9/R46*100</f>
        <v>15.188974224565804</v>
      </c>
    </row>
    <row r="10" spans="1:19" ht="14.1" customHeight="1" x14ac:dyDescent="0.2">
      <c r="A10" s="52" t="s">
        <v>163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7">
        <f t="shared" si="1"/>
        <v>2068072692.1900001</v>
      </c>
      <c r="J10" s="49">
        <v>664539221.52999997</v>
      </c>
      <c r="K10" s="49">
        <v>694311438.69999993</v>
      </c>
      <c r="L10" s="49">
        <v>713953499.25999999</v>
      </c>
      <c r="M10" s="87">
        <f t="shared" si="2"/>
        <v>2072804159.49</v>
      </c>
      <c r="N10" s="49">
        <v>727208749.56999993</v>
      </c>
      <c r="O10" s="49">
        <v>0</v>
      </c>
      <c r="P10" s="49">
        <v>0</v>
      </c>
      <c r="Q10" s="87">
        <f t="shared" si="3"/>
        <v>727208749.56999993</v>
      </c>
      <c r="R10" s="87">
        <f t="shared" si="4"/>
        <v>6756106822.6599998</v>
      </c>
      <c r="S10" s="167">
        <f>R10/R46*100</f>
        <v>13.815236492207369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7">
        <f t="shared" si="1"/>
        <v>2055865194.98</v>
      </c>
      <c r="J11" s="49">
        <v>564309312.62</v>
      </c>
      <c r="K11" s="49">
        <v>620413537.60000002</v>
      </c>
      <c r="L11" s="49">
        <v>569844665.17999995</v>
      </c>
      <c r="M11" s="87">
        <f t="shared" si="2"/>
        <v>1754567515.4000001</v>
      </c>
      <c r="N11" s="49">
        <v>683632592.91999996</v>
      </c>
      <c r="O11" s="49">
        <v>0</v>
      </c>
      <c r="P11" s="49">
        <v>0</v>
      </c>
      <c r="Q11" s="87">
        <f t="shared" si="3"/>
        <v>683632592.91999996</v>
      </c>
      <c r="R11" s="87">
        <f t="shared" si="4"/>
        <v>6225240687.8500004</v>
      </c>
      <c r="S11" s="167">
        <f>R11/R46*100</f>
        <v>12.729693976285953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7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7">
        <f t="shared" si="1"/>
        <v>1128592910.04</v>
      </c>
      <c r="J12" s="49">
        <v>389929394.24000001</v>
      </c>
      <c r="K12" s="49">
        <v>553829002.38000011</v>
      </c>
      <c r="L12" s="49">
        <v>497313229.99000001</v>
      </c>
      <c r="M12" s="87">
        <f t="shared" si="2"/>
        <v>1441071626.6100001</v>
      </c>
      <c r="N12" s="49">
        <v>629063099.86000001</v>
      </c>
      <c r="O12" s="49">
        <v>0</v>
      </c>
      <c r="P12" s="49">
        <v>0</v>
      </c>
      <c r="Q12" s="87">
        <f t="shared" si="3"/>
        <v>629063099.86000001</v>
      </c>
      <c r="R12" s="87">
        <f t="shared" si="4"/>
        <v>4172007592.96</v>
      </c>
      <c r="S12" s="167">
        <f>R12/R46*100</f>
        <v>8.5311368006662747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7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7">
        <f t="shared" si="1"/>
        <v>1126123943.9799998</v>
      </c>
      <c r="J13" s="49">
        <v>358784737.56</v>
      </c>
      <c r="K13" s="49">
        <v>332793389.25999999</v>
      </c>
      <c r="L13" s="49">
        <v>333945359.45999998</v>
      </c>
      <c r="M13" s="87">
        <f t="shared" si="2"/>
        <v>1025523486.28</v>
      </c>
      <c r="N13" s="49">
        <v>368626486.64999998</v>
      </c>
      <c r="O13" s="49">
        <v>0</v>
      </c>
      <c r="P13" s="49">
        <v>0</v>
      </c>
      <c r="Q13" s="87">
        <f t="shared" si="3"/>
        <v>368626486.64999998</v>
      </c>
      <c r="R13" s="87">
        <f t="shared" si="4"/>
        <v>3506534883.8299994</v>
      </c>
      <c r="S13" s="167">
        <f>R13/R46*100</f>
        <v>7.1703438030029876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7">
        <f t="shared" si="1"/>
        <v>442102938.32000005</v>
      </c>
      <c r="J14" s="49">
        <v>181950902.47</v>
      </c>
      <c r="K14" s="49">
        <v>168451432.83000001</v>
      </c>
      <c r="L14" s="49">
        <v>160424331.25999999</v>
      </c>
      <c r="M14" s="87">
        <f t="shared" si="2"/>
        <v>510826666.56</v>
      </c>
      <c r="N14" s="49">
        <v>226662343.06999999</v>
      </c>
      <c r="O14" s="49">
        <v>0</v>
      </c>
      <c r="P14" s="49">
        <v>0</v>
      </c>
      <c r="Q14" s="87">
        <f t="shared" si="3"/>
        <v>226662343.06999999</v>
      </c>
      <c r="R14" s="87">
        <f t="shared" si="4"/>
        <v>1729902955.52</v>
      </c>
      <c r="S14" s="167">
        <f>R14/R46*100</f>
        <v>3.5373949918790379</v>
      </c>
    </row>
    <row r="15" spans="1:19" ht="14.1" customHeight="1" x14ac:dyDescent="0.2">
      <c r="A15" s="52" t="s">
        <v>79</v>
      </c>
      <c r="B15" s="49">
        <v>104366996.70999999</v>
      </c>
      <c r="C15" s="49">
        <v>105760538.42999999</v>
      </c>
      <c r="D15" s="49">
        <v>118473902.28</v>
      </c>
      <c r="E15" s="87">
        <f t="shared" si="0"/>
        <v>328601437.41999996</v>
      </c>
      <c r="F15" s="49">
        <v>122793103.14</v>
      </c>
      <c r="G15" s="49">
        <v>121557951.81</v>
      </c>
      <c r="H15" s="49">
        <v>122844062.15000001</v>
      </c>
      <c r="I15" s="87">
        <f t="shared" si="1"/>
        <v>367195117.10000002</v>
      </c>
      <c r="J15" s="49">
        <v>125366147.09</v>
      </c>
      <c r="K15" s="49">
        <v>142299371.67000002</v>
      </c>
      <c r="L15" s="49">
        <v>135247007.28999999</v>
      </c>
      <c r="M15" s="87">
        <f t="shared" si="2"/>
        <v>402912526.05000001</v>
      </c>
      <c r="N15" s="49">
        <v>120449768.25</v>
      </c>
      <c r="O15" s="49">
        <v>0</v>
      </c>
      <c r="P15" s="49">
        <v>0</v>
      </c>
      <c r="Q15" s="87">
        <f t="shared" si="3"/>
        <v>120449768.25</v>
      </c>
      <c r="R15" s="87">
        <f t="shared" si="4"/>
        <v>1219158848.8199999</v>
      </c>
      <c r="S15" s="167">
        <f>R15/R46*100</f>
        <v>2.4929990392579691</v>
      </c>
    </row>
    <row r="16" spans="1:19" ht="14.1" customHeight="1" x14ac:dyDescent="0.2">
      <c r="A16" s="52" t="s">
        <v>90</v>
      </c>
      <c r="B16" s="49">
        <v>119338125.26000001</v>
      </c>
      <c r="C16" s="49">
        <v>116381062.97999999</v>
      </c>
      <c r="D16" s="49">
        <v>119448555.3</v>
      </c>
      <c r="E16" s="87">
        <f t="shared" si="0"/>
        <v>355167743.54000002</v>
      </c>
      <c r="F16" s="49">
        <v>120358025.90000001</v>
      </c>
      <c r="G16" s="49">
        <v>125347318.38999999</v>
      </c>
      <c r="H16" s="49">
        <v>119307074.26000001</v>
      </c>
      <c r="I16" s="87">
        <f t="shared" si="1"/>
        <v>365012418.55000001</v>
      </c>
      <c r="J16" s="49">
        <v>128984713.86999997</v>
      </c>
      <c r="K16" s="49">
        <v>122948346.48999999</v>
      </c>
      <c r="L16" s="49">
        <v>116738282.47</v>
      </c>
      <c r="M16" s="87">
        <f t="shared" si="2"/>
        <v>368671342.82999992</v>
      </c>
      <c r="N16" s="49">
        <v>110443221.56999999</v>
      </c>
      <c r="O16" s="49">
        <v>0</v>
      </c>
      <c r="P16" s="49">
        <v>0</v>
      </c>
      <c r="Q16" s="87">
        <f t="shared" si="3"/>
        <v>110443221.56999999</v>
      </c>
      <c r="R16" s="87">
        <f t="shared" si="4"/>
        <v>1199294726.49</v>
      </c>
      <c r="S16" s="167">
        <f>R16/R46*100</f>
        <v>2.452379855029168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7">
        <f t="shared" si="1"/>
        <v>252816260.25</v>
      </c>
      <c r="J17" s="49">
        <v>91781959.150000006</v>
      </c>
      <c r="K17" s="49">
        <v>88329644.409999996</v>
      </c>
      <c r="L17" s="49">
        <v>80862016.179999977</v>
      </c>
      <c r="M17" s="87">
        <f t="shared" si="2"/>
        <v>260973619.73999998</v>
      </c>
      <c r="N17" s="49">
        <v>97769676.520000011</v>
      </c>
      <c r="O17" s="49">
        <v>0</v>
      </c>
      <c r="P17" s="49">
        <v>0</v>
      </c>
      <c r="Q17" s="87">
        <f t="shared" si="3"/>
        <v>97769676.520000011</v>
      </c>
      <c r="R17" s="87">
        <f t="shared" si="4"/>
        <v>876034609.75</v>
      </c>
      <c r="S17" s="167">
        <f>R17/R46*100</f>
        <v>1.791360857182217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7">
        <f t="shared" si="1"/>
        <v>230604055.06999999</v>
      </c>
      <c r="J18" s="49">
        <v>82379804.100000009</v>
      </c>
      <c r="K18" s="49">
        <v>77780187.600000009</v>
      </c>
      <c r="L18" s="49">
        <v>68380086.439999998</v>
      </c>
      <c r="M18" s="87">
        <f t="shared" si="2"/>
        <v>228540078.14000002</v>
      </c>
      <c r="N18" s="49">
        <v>81675855.75999999</v>
      </c>
      <c r="O18" s="49">
        <v>0</v>
      </c>
      <c r="P18" s="49">
        <v>0</v>
      </c>
      <c r="Q18" s="87">
        <f t="shared" si="3"/>
        <v>81675855.75999999</v>
      </c>
      <c r="R18" s="87">
        <f t="shared" si="4"/>
        <v>775122839.32000005</v>
      </c>
      <c r="S18" s="167">
        <f>R18/R46*100</f>
        <v>1.5850112523089037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7">
        <f t="shared" si="1"/>
        <v>166130590.79999998</v>
      </c>
      <c r="J19" s="49">
        <v>57065804.840000004</v>
      </c>
      <c r="K19" s="49">
        <v>54849006.50999999</v>
      </c>
      <c r="L19" s="49">
        <v>42952656.640000001</v>
      </c>
      <c r="M19" s="87">
        <f t="shared" si="2"/>
        <v>154867467.99000001</v>
      </c>
      <c r="N19" s="49">
        <v>48112581.469999999</v>
      </c>
      <c r="O19" s="49">
        <v>0</v>
      </c>
      <c r="P19" s="49">
        <v>0</v>
      </c>
      <c r="Q19" s="87">
        <f t="shared" si="3"/>
        <v>48112581.469999999</v>
      </c>
      <c r="R19" s="87">
        <f t="shared" si="4"/>
        <v>532510559.65999997</v>
      </c>
      <c r="S19" s="167">
        <f>R19/R46*100</f>
        <v>1.0889051208642839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7">
        <f t="shared" si="1"/>
        <v>139996397.35999998</v>
      </c>
      <c r="J20" s="49">
        <v>49688771.960000008</v>
      </c>
      <c r="K20" s="49">
        <v>49627001.109999999</v>
      </c>
      <c r="L20" s="49">
        <v>40470841.609999999</v>
      </c>
      <c r="M20" s="87">
        <f t="shared" si="2"/>
        <v>139786614.68000001</v>
      </c>
      <c r="N20" s="49">
        <v>53475329.549999997</v>
      </c>
      <c r="O20" s="49">
        <v>0</v>
      </c>
      <c r="P20" s="49">
        <v>0</v>
      </c>
      <c r="Q20" s="87">
        <f t="shared" si="3"/>
        <v>53475329.549999997</v>
      </c>
      <c r="R20" s="87">
        <f t="shared" si="4"/>
        <v>463170441.24000001</v>
      </c>
      <c r="S20" s="167">
        <f>R20/R46*100</f>
        <v>0.94711486213761664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7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7">
        <f t="shared" si="1"/>
        <v>132425211.83</v>
      </c>
      <c r="J21" s="49">
        <v>46991787.169999994</v>
      </c>
      <c r="K21" s="49">
        <v>52229280.590000004</v>
      </c>
      <c r="L21" s="49">
        <v>52888537.489999995</v>
      </c>
      <c r="M21" s="87">
        <f t="shared" si="2"/>
        <v>152109605.25</v>
      </c>
      <c r="N21" s="49">
        <v>65146021.120000005</v>
      </c>
      <c r="O21" s="49">
        <v>0</v>
      </c>
      <c r="P21" s="49">
        <v>0</v>
      </c>
      <c r="Q21" s="87">
        <f t="shared" si="3"/>
        <v>65146021.120000005</v>
      </c>
      <c r="R21" s="87">
        <f t="shared" si="4"/>
        <v>461892944.88</v>
      </c>
      <c r="S21" s="167">
        <f>R21/R46*100</f>
        <v>0.94450257153970307</v>
      </c>
    </row>
    <row r="22" spans="1:19" ht="14.1" customHeight="1" x14ac:dyDescent="0.2">
      <c r="A22" s="52" t="s">
        <v>115</v>
      </c>
      <c r="B22" s="49">
        <v>41381143.250000007</v>
      </c>
      <c r="C22" s="49">
        <v>39639672.00999999</v>
      </c>
      <c r="D22" s="49">
        <v>42398039.649999999</v>
      </c>
      <c r="E22" s="87">
        <f t="shared" si="0"/>
        <v>123418854.91</v>
      </c>
      <c r="F22" s="49">
        <v>37111978.140000001</v>
      </c>
      <c r="G22" s="49">
        <v>41131004.039999999</v>
      </c>
      <c r="H22" s="49">
        <v>36178608.840000004</v>
      </c>
      <c r="I22" s="87">
        <f t="shared" si="1"/>
        <v>114421591.02000001</v>
      </c>
      <c r="J22" s="49">
        <v>31375173.140000004</v>
      </c>
      <c r="K22" s="49">
        <v>32950412.710000001</v>
      </c>
      <c r="L22" s="49">
        <v>32443048.690000005</v>
      </c>
      <c r="M22" s="87">
        <f t="shared" si="2"/>
        <v>96768634.540000021</v>
      </c>
      <c r="N22" s="49">
        <v>35083250.479999997</v>
      </c>
      <c r="O22" s="49">
        <v>0</v>
      </c>
      <c r="P22" s="49">
        <v>0</v>
      </c>
      <c r="Q22" s="87">
        <f t="shared" si="3"/>
        <v>35083250.479999997</v>
      </c>
      <c r="R22" s="87">
        <f t="shared" si="4"/>
        <v>369692330.95000005</v>
      </c>
      <c r="S22" s="167">
        <f>R22/R46*100</f>
        <v>0.75596598980635643</v>
      </c>
    </row>
    <row r="23" spans="1:19" ht="14.1" customHeight="1" x14ac:dyDescent="0.2">
      <c r="A23" s="52" t="s">
        <v>104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37875161.019999996</v>
      </c>
      <c r="G23" s="49">
        <v>38642888.539999999</v>
      </c>
      <c r="H23" s="49">
        <v>39432625.189999998</v>
      </c>
      <c r="I23" s="87">
        <f t="shared" si="1"/>
        <v>115950674.75</v>
      </c>
      <c r="J23" s="49">
        <v>91330017.890000015</v>
      </c>
      <c r="K23" s="49">
        <v>20958551.799999997</v>
      </c>
      <c r="L23" s="49">
        <v>13283785.4</v>
      </c>
      <c r="M23" s="87">
        <f t="shared" si="2"/>
        <v>125572355.09000002</v>
      </c>
      <c r="N23" s="49">
        <v>9846887.1600000001</v>
      </c>
      <c r="O23" s="49">
        <v>0</v>
      </c>
      <c r="P23" s="49">
        <v>0</v>
      </c>
      <c r="Q23" s="87">
        <f t="shared" si="3"/>
        <v>9846887.1600000001</v>
      </c>
      <c r="R23" s="87">
        <f t="shared" si="4"/>
        <v>353682078.69000006</v>
      </c>
      <c r="S23" s="167">
        <f>R23/R46*100</f>
        <v>0.72322739832495164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7">
        <f t="shared" si="1"/>
        <v>97766210.020000011</v>
      </c>
      <c r="J24" s="49">
        <v>32837436.300000001</v>
      </c>
      <c r="K24" s="49">
        <v>37640180.389999993</v>
      </c>
      <c r="L24" s="49">
        <v>26878790.719999999</v>
      </c>
      <c r="M24" s="87">
        <f t="shared" si="2"/>
        <v>97356407.409999996</v>
      </c>
      <c r="N24" s="49">
        <v>35645028.5</v>
      </c>
      <c r="O24" s="49">
        <v>0</v>
      </c>
      <c r="P24" s="49">
        <v>0</v>
      </c>
      <c r="Q24" s="87">
        <f t="shared" si="3"/>
        <v>35645028.5</v>
      </c>
      <c r="R24" s="87">
        <f t="shared" si="4"/>
        <v>320628840.88</v>
      </c>
      <c r="S24" s="167">
        <f>R24/R46*100</f>
        <v>0.65563842894294677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7">
        <f t="shared" si="1"/>
        <v>87972579.510000005</v>
      </c>
      <c r="J25" s="49">
        <v>28373276.469999999</v>
      </c>
      <c r="K25" s="49">
        <v>26485168.25</v>
      </c>
      <c r="L25" s="49">
        <v>25398689.25</v>
      </c>
      <c r="M25" s="87">
        <f t="shared" si="2"/>
        <v>80257133.969999999</v>
      </c>
      <c r="N25" s="49">
        <v>29095164.789999999</v>
      </c>
      <c r="O25" s="49">
        <v>0</v>
      </c>
      <c r="P25" s="49">
        <v>0</v>
      </c>
      <c r="Q25" s="87">
        <f t="shared" si="3"/>
        <v>29095164.789999999</v>
      </c>
      <c r="R25" s="87">
        <f t="shared" si="4"/>
        <v>284274412.56</v>
      </c>
      <c r="S25" s="167">
        <f>R25/R46*100</f>
        <v>0.58129901454895438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7">
        <f t="shared" si="1"/>
        <v>68209939.920000002</v>
      </c>
      <c r="J26" s="49">
        <v>27277043.890000001</v>
      </c>
      <c r="K26" s="49">
        <v>26096532.199999999</v>
      </c>
      <c r="L26" s="49">
        <v>22254437.100000001</v>
      </c>
      <c r="M26" s="87">
        <f t="shared" si="2"/>
        <v>75628013.189999998</v>
      </c>
      <c r="N26" s="49">
        <v>24014818.240000002</v>
      </c>
      <c r="O26" s="49">
        <v>0</v>
      </c>
      <c r="P26" s="49">
        <v>0</v>
      </c>
      <c r="Q26" s="87">
        <f t="shared" si="3"/>
        <v>24014818.240000002</v>
      </c>
      <c r="R26" s="87">
        <f t="shared" si="4"/>
        <v>240964484.81999999</v>
      </c>
      <c r="S26" s="167">
        <f>R26/R46*100</f>
        <v>0.49273663537198675</v>
      </c>
    </row>
    <row r="27" spans="1:19" ht="14.1" customHeight="1" x14ac:dyDescent="0.2">
      <c r="A27" s="51" t="s">
        <v>110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14661495.710000001</v>
      </c>
      <c r="G27" s="49">
        <v>29274094.379999999</v>
      </c>
      <c r="H27" s="49">
        <v>21860058.239999998</v>
      </c>
      <c r="I27" s="87">
        <f t="shared" si="1"/>
        <v>65795648.329999998</v>
      </c>
      <c r="J27" s="49">
        <v>23388129.350000001</v>
      </c>
      <c r="K27" s="49">
        <v>20871174.02</v>
      </c>
      <c r="L27" s="49">
        <v>25680647.539999999</v>
      </c>
      <c r="M27" s="87">
        <f t="shared" si="2"/>
        <v>69939950.909999996</v>
      </c>
      <c r="N27" s="49">
        <v>23158776.649999999</v>
      </c>
      <c r="O27" s="49">
        <v>0</v>
      </c>
      <c r="P27" s="49">
        <v>0</v>
      </c>
      <c r="Q27" s="87">
        <f t="shared" si="3"/>
        <v>23158776.649999999</v>
      </c>
      <c r="R27" s="87">
        <f t="shared" si="4"/>
        <v>220900485.59999999</v>
      </c>
      <c r="S27" s="167">
        <f>R27/R46*100</f>
        <v>0.45170873254575084</v>
      </c>
    </row>
    <row r="28" spans="1:19" ht="14.1" customHeight="1" x14ac:dyDescent="0.2">
      <c r="A28" s="52" t="s">
        <v>101</v>
      </c>
      <c r="B28" s="49">
        <v>22394631.82</v>
      </c>
      <c r="C28" s="49">
        <v>17480453.77</v>
      </c>
      <c r="D28" s="49">
        <v>14032997.870000001</v>
      </c>
      <c r="E28" s="87">
        <f t="shared" si="0"/>
        <v>53908083.460000008</v>
      </c>
      <c r="F28" s="49">
        <v>16907680.289999999</v>
      </c>
      <c r="G28" s="49">
        <v>22919499.43</v>
      </c>
      <c r="H28" s="49">
        <v>26416718.879999999</v>
      </c>
      <c r="I28" s="87">
        <f t="shared" si="1"/>
        <v>66243898.599999994</v>
      </c>
      <c r="J28" s="49">
        <v>19012625.029999997</v>
      </c>
      <c r="K28" s="49">
        <v>26159447.66</v>
      </c>
      <c r="L28" s="49">
        <v>26776819.530000001</v>
      </c>
      <c r="M28" s="87">
        <f t="shared" si="2"/>
        <v>71948892.219999999</v>
      </c>
      <c r="N28" s="49">
        <v>27606837.440000001</v>
      </c>
      <c r="O28" s="49">
        <v>0</v>
      </c>
      <c r="P28" s="49">
        <v>0</v>
      </c>
      <c r="Q28" s="87">
        <f t="shared" si="3"/>
        <v>27606837.440000001</v>
      </c>
      <c r="R28" s="87">
        <f t="shared" si="4"/>
        <v>219707711.72</v>
      </c>
      <c r="S28" s="167">
        <f>R28/R46*100</f>
        <v>0.44926968685472374</v>
      </c>
    </row>
    <row r="29" spans="1:19" ht="14.1" customHeight="1" x14ac:dyDescent="0.2">
      <c r="A29" s="52" t="s">
        <v>111</v>
      </c>
      <c r="B29" s="49">
        <v>13732660.08</v>
      </c>
      <c r="C29" s="49">
        <v>20185490.68</v>
      </c>
      <c r="D29" s="49">
        <v>27471021.460000001</v>
      </c>
      <c r="E29" s="87">
        <f t="shared" si="0"/>
        <v>61389172.219999999</v>
      </c>
      <c r="F29" s="49">
        <v>22835698.379999999</v>
      </c>
      <c r="G29" s="49">
        <v>20291874.030000001</v>
      </c>
      <c r="H29" s="49">
        <v>23975109.699999999</v>
      </c>
      <c r="I29" s="87">
        <f t="shared" si="1"/>
        <v>67102682.109999999</v>
      </c>
      <c r="J29" s="49">
        <v>20242982.399999999</v>
      </c>
      <c r="K29" s="49">
        <v>23364296.41</v>
      </c>
      <c r="L29" s="49">
        <v>23674958.150000002</v>
      </c>
      <c r="M29" s="87">
        <f t="shared" si="2"/>
        <v>67282236.960000008</v>
      </c>
      <c r="N29" s="49">
        <v>21591730.060000002</v>
      </c>
      <c r="O29" s="49">
        <v>0</v>
      </c>
      <c r="P29" s="49">
        <v>0</v>
      </c>
      <c r="Q29" s="87">
        <f t="shared" si="3"/>
        <v>21591730.060000002</v>
      </c>
      <c r="R29" s="87">
        <f t="shared" si="4"/>
        <v>217365821.35000002</v>
      </c>
      <c r="S29" s="167">
        <f>R29/R46*100</f>
        <v>0.44448086836063805</v>
      </c>
    </row>
    <row r="30" spans="1:19" ht="14.1" customHeight="1" x14ac:dyDescent="0.2">
      <c r="A30" s="52" t="s">
        <v>120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15152993.030000001</v>
      </c>
      <c r="I30" s="87">
        <f t="shared" si="1"/>
        <v>47471059.109999999</v>
      </c>
      <c r="J30" s="49">
        <v>20242404.370000001</v>
      </c>
      <c r="K30" s="49">
        <v>21778969.939999994</v>
      </c>
      <c r="L30" s="49">
        <v>17603560.739999998</v>
      </c>
      <c r="M30" s="87">
        <f t="shared" si="2"/>
        <v>59624935.049999997</v>
      </c>
      <c r="N30" s="49">
        <v>18297899.500000004</v>
      </c>
      <c r="O30" s="49">
        <v>0</v>
      </c>
      <c r="P30" s="49">
        <v>0</v>
      </c>
      <c r="Q30" s="87">
        <f t="shared" si="3"/>
        <v>18297899.500000004</v>
      </c>
      <c r="R30" s="87">
        <f t="shared" si="4"/>
        <v>161103955.31999999</v>
      </c>
      <c r="S30" s="167">
        <f>R30/R46*100</f>
        <v>0.32943369620960433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4758086.8400000008</v>
      </c>
      <c r="I31" s="87">
        <f t="shared" si="1"/>
        <v>48262055.329999998</v>
      </c>
      <c r="J31" s="49">
        <v>28054029.84</v>
      </c>
      <c r="K31" s="49">
        <v>35961043.009999998</v>
      </c>
      <c r="L31" s="49">
        <v>8575356.2700000014</v>
      </c>
      <c r="M31" s="87">
        <f t="shared" si="2"/>
        <v>72590429.11999999</v>
      </c>
      <c r="N31" s="49">
        <v>6039970.1399999997</v>
      </c>
      <c r="O31" s="49">
        <v>0</v>
      </c>
      <c r="P31" s="49">
        <v>0</v>
      </c>
      <c r="Q31" s="87">
        <f t="shared" si="3"/>
        <v>6039970.1399999997</v>
      </c>
      <c r="R31" s="87">
        <f t="shared" si="4"/>
        <v>145179851.78999996</v>
      </c>
      <c r="S31" s="167">
        <f>R31/R46*100</f>
        <v>0.29687126610481679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7">
        <f t="shared" si="1"/>
        <v>34759277.159999996</v>
      </c>
      <c r="J32" s="49">
        <v>10809542.139999999</v>
      </c>
      <c r="K32" s="49">
        <v>11929523.120000001</v>
      </c>
      <c r="L32" s="49">
        <v>11590647.33</v>
      </c>
      <c r="M32" s="87">
        <f t="shared" si="2"/>
        <v>34329712.589999996</v>
      </c>
      <c r="N32" s="49">
        <v>12941615.65</v>
      </c>
      <c r="O32" s="49">
        <v>0</v>
      </c>
      <c r="P32" s="49">
        <v>0</v>
      </c>
      <c r="Q32" s="87">
        <f t="shared" si="3"/>
        <v>12941615.65</v>
      </c>
      <c r="R32" s="87">
        <f t="shared" si="4"/>
        <v>113765110.53</v>
      </c>
      <c r="S32" s="167">
        <f>R32/R46*100</f>
        <v>0.23263277917137162</v>
      </c>
    </row>
    <row r="33" spans="1:19" ht="14.1" customHeight="1" x14ac:dyDescent="0.2">
      <c r="A33" s="52" t="s">
        <v>166</v>
      </c>
      <c r="B33" s="49">
        <v>5180721.6399999997</v>
      </c>
      <c r="C33" s="49">
        <v>6979672.0599999996</v>
      </c>
      <c r="D33" s="49">
        <v>7405496.9900000002</v>
      </c>
      <c r="E33" s="87">
        <f t="shared" si="0"/>
        <v>19565890.689999998</v>
      </c>
      <c r="F33" s="49">
        <v>10031155.57</v>
      </c>
      <c r="G33" s="49">
        <v>10000853.300000001</v>
      </c>
      <c r="H33" s="49">
        <v>9700023.5899999999</v>
      </c>
      <c r="I33" s="87">
        <f t="shared" si="1"/>
        <v>29732032.460000001</v>
      </c>
      <c r="J33" s="49">
        <v>12026090.249999998</v>
      </c>
      <c r="K33" s="49">
        <v>12957492.479999999</v>
      </c>
      <c r="L33" s="49">
        <v>14154830.399999999</v>
      </c>
      <c r="M33" s="87">
        <f t="shared" si="2"/>
        <v>39138413.129999995</v>
      </c>
      <c r="N33" s="49">
        <v>18294351.880000003</v>
      </c>
      <c r="O33" s="49">
        <v>0</v>
      </c>
      <c r="P33" s="49">
        <v>0</v>
      </c>
      <c r="Q33" s="87">
        <f t="shared" si="3"/>
        <v>18294351.880000003</v>
      </c>
      <c r="R33" s="87">
        <f t="shared" si="4"/>
        <v>106730688.16</v>
      </c>
      <c r="S33" s="167">
        <f>R33/R46*100</f>
        <v>0.21824842866026445</v>
      </c>
    </row>
    <row r="34" spans="1:19" ht="14.1" customHeight="1" x14ac:dyDescent="0.2">
      <c r="A34" s="52" t="s">
        <v>99</v>
      </c>
      <c r="B34" s="49">
        <v>9317470.120000001</v>
      </c>
      <c r="C34" s="49">
        <v>10451257.58</v>
      </c>
      <c r="D34" s="49">
        <v>8821490.459999999</v>
      </c>
      <c r="E34" s="87">
        <f t="shared" si="0"/>
        <v>28590218.160000004</v>
      </c>
      <c r="F34" s="49">
        <v>10822801.779999997</v>
      </c>
      <c r="G34" s="49">
        <v>9891855.0399999991</v>
      </c>
      <c r="H34" s="49">
        <v>11716549.51</v>
      </c>
      <c r="I34" s="87">
        <f t="shared" si="1"/>
        <v>32431206.329999998</v>
      </c>
      <c r="J34" s="49">
        <v>9957625.3300000001</v>
      </c>
      <c r="K34" s="49">
        <v>11026205.859999999</v>
      </c>
      <c r="L34" s="49">
        <v>9410771.4000000004</v>
      </c>
      <c r="M34" s="87">
        <f t="shared" si="2"/>
        <v>30394602.589999996</v>
      </c>
      <c r="N34" s="49">
        <v>8839489.9099999983</v>
      </c>
      <c r="O34" s="49">
        <v>0</v>
      </c>
      <c r="P34" s="49">
        <v>0</v>
      </c>
      <c r="Q34" s="87">
        <f t="shared" si="3"/>
        <v>8839489.9099999983</v>
      </c>
      <c r="R34" s="87">
        <f t="shared" si="4"/>
        <v>100255516.98999999</v>
      </c>
      <c r="S34" s="167">
        <f>R34/R46*100</f>
        <v>0.20500766391376321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7">
        <f t="shared" si="1"/>
        <v>16921968.41</v>
      </c>
      <c r="J35" s="49">
        <v>5174663.4800000004</v>
      </c>
      <c r="K35" s="49">
        <v>5728406.4500000002</v>
      </c>
      <c r="L35" s="49">
        <v>4368278.4000000004</v>
      </c>
      <c r="M35" s="87">
        <f t="shared" si="2"/>
        <v>15271348.33</v>
      </c>
      <c r="N35" s="49">
        <v>4785688.03</v>
      </c>
      <c r="O35" s="49">
        <v>0</v>
      </c>
      <c r="P35" s="49">
        <v>0</v>
      </c>
      <c r="Q35" s="87">
        <f t="shared" si="3"/>
        <v>4785688.03</v>
      </c>
      <c r="R35" s="87">
        <f t="shared" si="4"/>
        <v>54707652.329999998</v>
      </c>
      <c r="S35" s="167">
        <f>R35/R46*100</f>
        <v>0.11186903563120956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3.3842258182869948E-2</v>
      </c>
    </row>
    <row r="37" spans="1:19" ht="14.1" customHeight="1" x14ac:dyDescent="0.2">
      <c r="A37" s="52" t="s">
        <v>164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1380777</v>
      </c>
      <c r="I37" s="87">
        <f t="shared" si="1"/>
        <v>2574122.67</v>
      </c>
      <c r="J37" s="49">
        <v>1965172</v>
      </c>
      <c r="K37" s="49">
        <v>3337825</v>
      </c>
      <c r="L37" s="49">
        <v>3288833</v>
      </c>
      <c r="M37" s="87">
        <f t="shared" si="2"/>
        <v>8591830</v>
      </c>
      <c r="N37" s="49">
        <v>3831746</v>
      </c>
      <c r="O37" s="49">
        <v>0</v>
      </c>
      <c r="P37" s="49">
        <v>0</v>
      </c>
      <c r="Q37" s="87">
        <f t="shared" si="3"/>
        <v>3831746</v>
      </c>
      <c r="R37" s="87">
        <f t="shared" si="4"/>
        <v>15739509.300000001</v>
      </c>
      <c r="S37" s="168">
        <f>R37/R46*100</f>
        <v>3.2184962280567567E-2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112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5175832931.6799994</v>
      </c>
      <c r="L46" s="56">
        <f t="shared" si="5"/>
        <v>4832967179.7099972</v>
      </c>
      <c r="M46" s="56">
        <f t="shared" si="5"/>
        <v>15053923544.909998</v>
      </c>
      <c r="N46" s="56">
        <f t="shared" si="5"/>
        <v>5494890605.1799984</v>
      </c>
      <c r="O46" s="56">
        <f t="shared" si="5"/>
        <v>0</v>
      </c>
      <c r="P46" s="56">
        <f t="shared" si="5"/>
        <v>0</v>
      </c>
      <c r="Q46" s="56">
        <f t="shared" si="5"/>
        <v>5494890605.1799984</v>
      </c>
      <c r="R46" s="56">
        <f>SUM(R8:R45)</f>
        <v>48903301991.759995</v>
      </c>
      <c r="S46" s="92">
        <f>SUM(S8:S45)</f>
        <v>100</v>
      </c>
    </row>
    <row r="47" spans="1:19" x14ac:dyDescent="0.2">
      <c r="A47" s="81" t="s">
        <v>98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rintOptions horizontalCentered="1"/>
  <pageMargins left="0.70866141732283472" right="0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Usuario de Windows</cp:lastModifiedBy>
  <cp:lastPrinted>2018-12-03T13:46:38Z</cp:lastPrinted>
  <dcterms:created xsi:type="dcterms:W3CDTF">2006-02-20T14:27:25Z</dcterms:created>
  <dcterms:modified xsi:type="dcterms:W3CDTF">2018-12-03T17:48:59Z</dcterms:modified>
</cp:coreProperties>
</file>