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NC\2021\"/>
    </mc:Choice>
  </mc:AlternateContent>
  <xr:revisionPtr revIDLastSave="0" documentId="13_ncr:1_{D28EF643-7B5F-4EDC-A5D3-40AF64BD7E5F}" xr6:coauthVersionLast="36" xr6:coauthVersionMax="36" xr10:uidLastSave="{00000000-0000-0000-0000-000000000000}"/>
  <bookViews>
    <workbookView xWindow="0" yWindow="0" windowWidth="23040" windowHeight="906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Acumulado'!$B$6:$F$46</definedName>
    <definedName name="_xlnm._FilterDatabase" localSheetId="5" hidden="1">'PNC Exon. &amp; no Exon.'!$C$67:$AL$67</definedName>
  </definedNames>
  <calcPr calcId="191029"/>
</workbook>
</file>

<file path=xl/calcChain.xml><?xml version="1.0" encoding="utf-8"?>
<calcChain xmlns="http://schemas.openxmlformats.org/spreadsheetml/2006/main">
  <c r="B3" i="5" l="1"/>
  <c r="A4" i="1"/>
  <c r="B3" i="4"/>
  <c r="A3" i="6"/>
  <c r="A4" i="3"/>
  <c r="A3" i="2"/>
  <c r="A696" i="5" l="1"/>
  <c r="A695" i="5"/>
  <c r="A694" i="5"/>
  <c r="A637" i="5"/>
  <c r="A636" i="5"/>
  <c r="A635" i="5"/>
  <c r="A168" i="5"/>
  <c r="A229" i="5"/>
  <c r="A228" i="5"/>
  <c r="A227" i="5"/>
  <c r="A288" i="5"/>
  <c r="A287" i="5"/>
  <c r="A286" i="5"/>
  <c r="A345" i="5"/>
  <c r="A344" i="5"/>
  <c r="A343" i="5"/>
  <c r="A405" i="5"/>
  <c r="A404" i="5"/>
  <c r="A403" i="5"/>
  <c r="A462" i="5"/>
  <c r="A461" i="5"/>
  <c r="A460" i="5"/>
  <c r="A520" i="5"/>
  <c r="A519" i="5"/>
  <c r="A518" i="5"/>
  <c r="A578" i="5"/>
  <c r="A577" i="5"/>
  <c r="A576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08" i="5"/>
  <c r="A107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J65" i="5"/>
  <c r="AI65" i="5"/>
  <c r="AG65" i="5"/>
  <c r="AF65" i="5"/>
  <c r="AD65" i="5"/>
  <c r="AC65" i="5"/>
  <c r="AA65" i="5"/>
  <c r="Z65" i="5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E101" i="2"/>
  <c r="E141" i="2"/>
  <c r="E181" i="2"/>
  <c r="E221" i="2"/>
  <c r="E260" i="2"/>
  <c r="E299" i="2"/>
  <c r="E338" i="2"/>
  <c r="E378" i="2"/>
  <c r="I284" i="5" l="1"/>
  <c r="V132" i="5"/>
  <c r="AH132" i="5"/>
  <c r="AK130" i="5"/>
  <c r="AK69" i="5"/>
  <c r="M71" i="5"/>
  <c r="AK73" i="5"/>
  <c r="M78" i="5"/>
  <c r="AK75" i="5"/>
  <c r="M79" i="5"/>
  <c r="AK86" i="5"/>
  <c r="Y82" i="5"/>
  <c r="M84" i="5"/>
  <c r="AK88" i="5"/>
  <c r="Y91" i="5"/>
  <c r="M80" i="5"/>
  <c r="AK87" i="5"/>
  <c r="Y89" i="5"/>
  <c r="M90" i="5"/>
  <c r="AK93" i="5"/>
  <c r="Y95" i="5"/>
  <c r="M94" i="5"/>
  <c r="AK98" i="5"/>
  <c r="Y99" i="5"/>
  <c r="M97" i="5"/>
  <c r="V131" i="5"/>
  <c r="AH133" i="5"/>
  <c r="Y70" i="5"/>
  <c r="AK70" i="5"/>
  <c r="Y72" i="5"/>
  <c r="M74" i="5"/>
  <c r="Y74" i="5"/>
  <c r="AK74" i="5"/>
  <c r="M77" i="5"/>
  <c r="Y77" i="5"/>
  <c r="AK77" i="5"/>
  <c r="AH129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676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77" i="5"/>
  <c r="J505" i="5"/>
  <c r="J283" i="5"/>
  <c r="J282" i="5"/>
  <c r="J281" i="5"/>
  <c r="J280" i="5"/>
  <c r="J279" i="5"/>
  <c r="J278" i="5"/>
  <c r="J277" i="5"/>
  <c r="J276" i="5"/>
  <c r="J275" i="5"/>
  <c r="J274" i="5"/>
  <c r="J273" i="5"/>
  <c r="J271" i="5"/>
  <c r="J269" i="5"/>
  <c r="J267" i="5"/>
  <c r="J263" i="5"/>
  <c r="J259" i="5"/>
  <c r="J255" i="5"/>
  <c r="J262" i="5"/>
  <c r="J258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272" i="5"/>
  <c r="J270" i="5"/>
  <c r="J268" i="5"/>
  <c r="J266" i="5"/>
  <c r="J265" i="5"/>
  <c r="J261" i="5"/>
  <c r="J257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264" i="5"/>
  <c r="J260" i="5"/>
  <c r="J256" i="5"/>
  <c r="J254" i="5"/>
  <c r="J253" i="5"/>
  <c r="J252" i="5"/>
  <c r="J251" i="5"/>
  <c r="J250" i="5"/>
  <c r="J249" i="5"/>
  <c r="J248" i="5"/>
  <c r="J247" i="5"/>
  <c r="P737" i="5"/>
  <c r="P739" i="5"/>
  <c r="P733" i="5"/>
  <c r="P616" i="5"/>
  <c r="P600" i="5"/>
  <c r="P596" i="5"/>
  <c r="P612" i="5"/>
  <c r="P608" i="5"/>
  <c r="P604" i="5"/>
  <c r="P569" i="5"/>
  <c r="P561" i="5"/>
  <c r="P557" i="5"/>
  <c r="P549" i="5"/>
  <c r="P543" i="5"/>
  <c r="P539" i="5"/>
  <c r="P573" i="5"/>
  <c r="P565" i="5"/>
  <c r="P553" i="5"/>
  <c r="P545" i="5"/>
  <c r="P542" i="5"/>
  <c r="P456" i="5"/>
  <c r="P538" i="5"/>
  <c r="P452" i="5"/>
  <c r="P448" i="5"/>
  <c r="P444" i="5"/>
  <c r="P440" i="5"/>
  <c r="P436" i="5"/>
  <c r="P432" i="5"/>
  <c r="P428" i="5"/>
  <c r="P424" i="5"/>
  <c r="P335" i="5"/>
  <c r="P327" i="5"/>
  <c r="P321" i="5"/>
  <c r="P317" i="5"/>
  <c r="P313" i="5"/>
  <c r="P309" i="5"/>
  <c r="P305" i="5"/>
  <c r="P322" i="5"/>
  <c r="P318" i="5"/>
  <c r="P314" i="5"/>
  <c r="P310" i="5"/>
  <c r="P306" i="5"/>
  <c r="P340" i="5"/>
  <c r="P332" i="5"/>
  <c r="P336" i="5"/>
  <c r="P328" i="5"/>
  <c r="P324" i="5"/>
  <c r="V732" i="5"/>
  <c r="V731" i="5"/>
  <c r="V730" i="5"/>
  <c r="V729" i="5"/>
  <c r="V728" i="5"/>
  <c r="V727" i="5"/>
  <c r="V726" i="5"/>
  <c r="V725" i="5"/>
  <c r="V724" i="5"/>
  <c r="V723" i="5"/>
  <c r="V722" i="5"/>
  <c r="V721" i="5"/>
  <c r="V720" i="5"/>
  <c r="V719" i="5"/>
  <c r="V718" i="5"/>
  <c r="V689" i="5"/>
  <c r="V688" i="5"/>
  <c r="V687" i="5"/>
  <c r="V686" i="5"/>
  <c r="V685" i="5"/>
  <c r="V684" i="5"/>
  <c r="V683" i="5"/>
  <c r="V682" i="5"/>
  <c r="V681" i="5"/>
  <c r="V680" i="5"/>
  <c r="V679" i="5"/>
  <c r="V678" i="5"/>
  <c r="V677" i="5"/>
  <c r="V676" i="5"/>
  <c r="V675" i="5"/>
  <c r="V674" i="5"/>
  <c r="V673" i="5"/>
  <c r="V672" i="5"/>
  <c r="V671" i="5"/>
  <c r="V670" i="5"/>
  <c r="V669" i="5"/>
  <c r="V668" i="5"/>
  <c r="V667" i="5"/>
  <c r="V666" i="5"/>
  <c r="V665" i="5"/>
  <c r="V664" i="5"/>
  <c r="V663" i="5"/>
  <c r="V662" i="5"/>
  <c r="V661" i="5"/>
  <c r="V660" i="5"/>
  <c r="V659" i="5"/>
  <c r="V657" i="5"/>
  <c r="V630" i="5"/>
  <c r="V626" i="5"/>
  <c r="V622" i="5"/>
  <c r="V515" i="5"/>
  <c r="V511" i="5"/>
  <c r="V507" i="5"/>
  <c r="V497" i="5"/>
  <c r="V493" i="5"/>
  <c r="V489" i="5"/>
  <c r="V485" i="5"/>
  <c r="V481" i="5"/>
  <c r="V514" i="5"/>
  <c r="V510" i="5"/>
  <c r="V506" i="5"/>
  <c r="V503" i="5"/>
  <c r="V499" i="5"/>
  <c r="V393" i="5"/>
  <c r="V385" i="5"/>
  <c r="V377" i="5"/>
  <c r="V369" i="5"/>
  <c r="V397" i="5"/>
  <c r="V389" i="5"/>
  <c r="V381" i="5"/>
  <c r="V373" i="5"/>
  <c r="V365" i="5"/>
  <c r="V283" i="5"/>
  <c r="V282" i="5"/>
  <c r="V281" i="5"/>
  <c r="V280" i="5"/>
  <c r="V279" i="5"/>
  <c r="V278" i="5"/>
  <c r="V277" i="5"/>
  <c r="V276" i="5"/>
  <c r="V275" i="5"/>
  <c r="V274" i="5"/>
  <c r="V273" i="5"/>
  <c r="V272" i="5"/>
  <c r="V271" i="5"/>
  <c r="V270" i="5"/>
  <c r="V269" i="5"/>
  <c r="V268" i="5"/>
  <c r="V267" i="5"/>
  <c r="V266" i="5"/>
  <c r="V265" i="5"/>
  <c r="V264" i="5"/>
  <c r="V263" i="5"/>
  <c r="V262" i="5"/>
  <c r="V261" i="5"/>
  <c r="V260" i="5"/>
  <c r="V259" i="5"/>
  <c r="V258" i="5"/>
  <c r="V257" i="5"/>
  <c r="V256" i="5"/>
  <c r="V255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224" i="5"/>
  <c r="V223" i="5"/>
  <c r="V222" i="5"/>
  <c r="V221" i="5"/>
  <c r="V220" i="5"/>
  <c r="V219" i="5"/>
  <c r="V218" i="5"/>
  <c r="V217" i="5"/>
  <c r="V216" i="5"/>
  <c r="V215" i="5"/>
  <c r="V214" i="5"/>
  <c r="V213" i="5"/>
  <c r="V212" i="5"/>
  <c r="V211" i="5"/>
  <c r="V210" i="5"/>
  <c r="V209" i="5"/>
  <c r="V208" i="5"/>
  <c r="V207" i="5"/>
  <c r="V206" i="5"/>
  <c r="V205" i="5"/>
  <c r="V204" i="5"/>
  <c r="V203" i="5"/>
  <c r="V202" i="5"/>
  <c r="V201" i="5"/>
  <c r="V200" i="5"/>
  <c r="V199" i="5"/>
  <c r="V198" i="5"/>
  <c r="V197" i="5"/>
  <c r="V196" i="5"/>
  <c r="V195" i="5"/>
  <c r="V194" i="5"/>
  <c r="V193" i="5"/>
  <c r="V192" i="5"/>
  <c r="V191" i="5"/>
  <c r="V190" i="5"/>
  <c r="V189" i="5"/>
  <c r="V188" i="5"/>
  <c r="V254" i="5"/>
  <c r="V253" i="5"/>
  <c r="V252" i="5"/>
  <c r="V251" i="5"/>
  <c r="V250" i="5"/>
  <c r="V249" i="5"/>
  <c r="V248" i="5"/>
  <c r="V247" i="5"/>
  <c r="AB737" i="5"/>
  <c r="AB733" i="5"/>
  <c r="AB690" i="5"/>
  <c r="AB617" i="5"/>
  <c r="AB613" i="5"/>
  <c r="AB609" i="5"/>
  <c r="AB605" i="5"/>
  <c r="AB573" i="5"/>
  <c r="AB565" i="5"/>
  <c r="AB616" i="5"/>
  <c r="AB601" i="5"/>
  <c r="AB600" i="5"/>
  <c r="AB612" i="5"/>
  <c r="AB608" i="5"/>
  <c r="AB604" i="5"/>
  <c r="AB569" i="5"/>
  <c r="AB561" i="5"/>
  <c r="AB553" i="5"/>
  <c r="AB545" i="5"/>
  <c r="AB596" i="5"/>
  <c r="AB557" i="5"/>
  <c r="AB549" i="5"/>
  <c r="AB543" i="5"/>
  <c r="AB457" i="5"/>
  <c r="AB453" i="5"/>
  <c r="AB539" i="5"/>
  <c r="AB456" i="5"/>
  <c r="AB448" i="5"/>
  <c r="AB444" i="5"/>
  <c r="AB440" i="5"/>
  <c r="AB436" i="5"/>
  <c r="AB432" i="5"/>
  <c r="AB428" i="5"/>
  <c r="AB424" i="5"/>
  <c r="AB340" i="5"/>
  <c r="AB332" i="5"/>
  <c r="AB324" i="5"/>
  <c r="AB452" i="5"/>
  <c r="AB449" i="5"/>
  <c r="AB445" i="5"/>
  <c r="AB441" i="5"/>
  <c r="AB437" i="5"/>
  <c r="AB433" i="5"/>
  <c r="AB429" i="5"/>
  <c r="AB425" i="5"/>
  <c r="AB421" i="5"/>
  <c r="AB318" i="5"/>
  <c r="AB314" i="5"/>
  <c r="AB310" i="5"/>
  <c r="AB306" i="5"/>
  <c r="AB336" i="5"/>
  <c r="AB328" i="5"/>
  <c r="AH731" i="5"/>
  <c r="AH730" i="5"/>
  <c r="AH729" i="5"/>
  <c r="AH728" i="5"/>
  <c r="AH727" i="5"/>
  <c r="AH726" i="5"/>
  <c r="AH725" i="5"/>
  <c r="AH722" i="5"/>
  <c r="AH719" i="5"/>
  <c r="AH721" i="5"/>
  <c r="AH689" i="5"/>
  <c r="AH688" i="5"/>
  <c r="AH687" i="5"/>
  <c r="AH686" i="5"/>
  <c r="AH685" i="5"/>
  <c r="AH684" i="5"/>
  <c r="AH683" i="5"/>
  <c r="AH682" i="5"/>
  <c r="AH681" i="5"/>
  <c r="AH680" i="5"/>
  <c r="AH679" i="5"/>
  <c r="AH678" i="5"/>
  <c r="AH677" i="5"/>
  <c r="AH676" i="5"/>
  <c r="AH724" i="5"/>
  <c r="AH720" i="5"/>
  <c r="AH718" i="5"/>
  <c r="AH723" i="5"/>
  <c r="AH675" i="5"/>
  <c r="AH672" i="5"/>
  <c r="AH671" i="5"/>
  <c r="AH670" i="5"/>
  <c r="AH669" i="5"/>
  <c r="AH668" i="5"/>
  <c r="AH667" i="5"/>
  <c r="AH666" i="5"/>
  <c r="AH665" i="5"/>
  <c r="AH664" i="5"/>
  <c r="AH663" i="5"/>
  <c r="AH662" i="5"/>
  <c r="AH661" i="5"/>
  <c r="AH660" i="5"/>
  <c r="AH659" i="5"/>
  <c r="AH717" i="5"/>
  <c r="AH674" i="5"/>
  <c r="AH673" i="5"/>
  <c r="AH657" i="5"/>
  <c r="AH630" i="5"/>
  <c r="AH626" i="5"/>
  <c r="AH622" i="5"/>
  <c r="AH499" i="5"/>
  <c r="AH494" i="5"/>
  <c r="AH490" i="5"/>
  <c r="AH486" i="5"/>
  <c r="AH482" i="5"/>
  <c r="AH515" i="5"/>
  <c r="AH511" i="5"/>
  <c r="AH507" i="5"/>
  <c r="AH503" i="5"/>
  <c r="AH497" i="5"/>
  <c r="AH493" i="5"/>
  <c r="AH489" i="5"/>
  <c r="AH485" i="5"/>
  <c r="AH397" i="5"/>
  <c r="AH389" i="5"/>
  <c r="AH381" i="5"/>
  <c r="AH373" i="5"/>
  <c r="AH481" i="5"/>
  <c r="AH393" i="5"/>
  <c r="AH377" i="5"/>
  <c r="AH283" i="5"/>
  <c r="AH282" i="5"/>
  <c r="AH281" i="5"/>
  <c r="AH280" i="5"/>
  <c r="AH279" i="5"/>
  <c r="AH278" i="5"/>
  <c r="AH277" i="5"/>
  <c r="AH276" i="5"/>
  <c r="AH275" i="5"/>
  <c r="AH274" i="5"/>
  <c r="AH273" i="5"/>
  <c r="AH272" i="5"/>
  <c r="AH271" i="5"/>
  <c r="AH270" i="5"/>
  <c r="AH269" i="5"/>
  <c r="AH268" i="5"/>
  <c r="AH267" i="5"/>
  <c r="AH266" i="5"/>
  <c r="AH265" i="5"/>
  <c r="AH365" i="5"/>
  <c r="AH385" i="5"/>
  <c r="AH369" i="5"/>
  <c r="AH262" i="5"/>
  <c r="AH258" i="5"/>
  <c r="AH224" i="5"/>
  <c r="AH223" i="5"/>
  <c r="AH222" i="5"/>
  <c r="AH221" i="5"/>
  <c r="AH220" i="5"/>
  <c r="AH219" i="5"/>
  <c r="AH218" i="5"/>
  <c r="AH217" i="5"/>
  <c r="AH216" i="5"/>
  <c r="AH215" i="5"/>
  <c r="AH214" i="5"/>
  <c r="AH213" i="5"/>
  <c r="AH212" i="5"/>
  <c r="AH211" i="5"/>
  <c r="AH210" i="5"/>
  <c r="AH209" i="5"/>
  <c r="AH208" i="5"/>
  <c r="AH207" i="5"/>
  <c r="AH206" i="5"/>
  <c r="AH205" i="5"/>
  <c r="AH204" i="5"/>
  <c r="AH203" i="5"/>
  <c r="AH202" i="5"/>
  <c r="AH201" i="5"/>
  <c r="AH200" i="5"/>
  <c r="AH199" i="5"/>
  <c r="AH198" i="5"/>
  <c r="AH197" i="5"/>
  <c r="AH196" i="5"/>
  <c r="AH195" i="5"/>
  <c r="AH194" i="5"/>
  <c r="AH193" i="5"/>
  <c r="AH192" i="5"/>
  <c r="AH191" i="5"/>
  <c r="AH190" i="5"/>
  <c r="AH189" i="5"/>
  <c r="AH188" i="5"/>
  <c r="AH261" i="5"/>
  <c r="AH257" i="5"/>
  <c r="AH254" i="5"/>
  <c r="AH253" i="5"/>
  <c r="AH252" i="5"/>
  <c r="AH251" i="5"/>
  <c r="AH250" i="5"/>
  <c r="AH249" i="5"/>
  <c r="AH248" i="5"/>
  <c r="AH247" i="5"/>
  <c r="AH264" i="5"/>
  <c r="AH260" i="5"/>
  <c r="AH256" i="5"/>
  <c r="AH263" i="5"/>
  <c r="AH259" i="5"/>
  <c r="AH255" i="5"/>
  <c r="AH165" i="5"/>
  <c r="AH164" i="5"/>
  <c r="AH163" i="5"/>
  <c r="AH162" i="5"/>
  <c r="AH161" i="5"/>
  <c r="AH160" i="5"/>
  <c r="AH159" i="5"/>
  <c r="AH158" i="5"/>
  <c r="AH157" i="5"/>
  <c r="AH156" i="5"/>
  <c r="AH155" i="5"/>
  <c r="AH154" i="5"/>
  <c r="AH153" i="5"/>
  <c r="AH152" i="5"/>
  <c r="AH151" i="5"/>
  <c r="AH150" i="5"/>
  <c r="AH149" i="5"/>
  <c r="AH148" i="5"/>
  <c r="AH147" i="5"/>
  <c r="AH146" i="5"/>
  <c r="AH145" i="5"/>
  <c r="AH144" i="5"/>
  <c r="AH143" i="5"/>
  <c r="AH142" i="5"/>
  <c r="AH141" i="5"/>
  <c r="AH140" i="5"/>
  <c r="AH139" i="5"/>
  <c r="AH138" i="5"/>
  <c r="AH137" i="5"/>
  <c r="V129" i="5"/>
  <c r="AH130" i="5"/>
  <c r="V130" i="5"/>
  <c r="AH131" i="5"/>
  <c r="V133" i="5"/>
  <c r="M134" i="5"/>
  <c r="AH134" i="5"/>
  <c r="AH135" i="5"/>
  <c r="M136" i="5"/>
  <c r="AH136" i="5"/>
  <c r="M137" i="5"/>
  <c r="AH306" i="5"/>
  <c r="V306" i="5"/>
  <c r="J306" i="5"/>
  <c r="AE306" i="5"/>
  <c r="AK307" i="5"/>
  <c r="AH310" i="5"/>
  <c r="V310" i="5"/>
  <c r="J310" i="5"/>
  <c r="AE310" i="5"/>
  <c r="AK311" i="5"/>
  <c r="AH314" i="5"/>
  <c r="V314" i="5"/>
  <c r="J314" i="5"/>
  <c r="AE314" i="5"/>
  <c r="AK315" i="5"/>
  <c r="AH318" i="5"/>
  <c r="V318" i="5"/>
  <c r="J318" i="5"/>
  <c r="AE318" i="5"/>
  <c r="AK319" i="5"/>
  <c r="AB322" i="5"/>
  <c r="J322" i="5"/>
  <c r="Y325" i="5"/>
  <c r="AH330" i="5"/>
  <c r="J330" i="5"/>
  <c r="AB330" i="5"/>
  <c r="P330" i="5"/>
  <c r="AH338" i="5"/>
  <c r="J338" i="5"/>
  <c r="AB338" i="5"/>
  <c r="P338" i="5"/>
  <c r="Y364" i="5"/>
  <c r="AH364" i="5"/>
  <c r="J364" i="5"/>
  <c r="Y367" i="5"/>
  <c r="P367" i="5"/>
  <c r="J367" i="5"/>
  <c r="Y370" i="5"/>
  <c r="AB370" i="5"/>
  <c r="Y380" i="5"/>
  <c r="AB380" i="5"/>
  <c r="Y386" i="5"/>
  <c r="AB386" i="5"/>
  <c r="AH305" i="5"/>
  <c r="V305" i="5"/>
  <c r="J305" i="5"/>
  <c r="AE305" i="5"/>
  <c r="AH309" i="5"/>
  <c r="V309" i="5"/>
  <c r="J309" i="5"/>
  <c r="AE309" i="5"/>
  <c r="V313" i="5"/>
  <c r="J313" i="5"/>
  <c r="AE313" i="5"/>
  <c r="AH317" i="5"/>
  <c r="V317" i="5"/>
  <c r="J317" i="5"/>
  <c r="AE317" i="5"/>
  <c r="AH321" i="5"/>
  <c r="V321" i="5"/>
  <c r="J321" i="5"/>
  <c r="AE321" i="5"/>
  <c r="AB323" i="5"/>
  <c r="S325" i="5"/>
  <c r="AH329" i="5"/>
  <c r="M329" i="5"/>
  <c r="J335" i="5"/>
  <c r="AH337" i="5"/>
  <c r="M337" i="5"/>
  <c r="Y371" i="5"/>
  <c r="J371" i="5"/>
  <c r="S379" i="5"/>
  <c r="Y387" i="5"/>
  <c r="J387" i="5"/>
  <c r="AH304" i="5"/>
  <c r="J304" i="5"/>
  <c r="AE304" i="5"/>
  <c r="AH308" i="5"/>
  <c r="V308" i="5"/>
  <c r="J308" i="5"/>
  <c r="AE308" i="5"/>
  <c r="M311" i="5"/>
  <c r="S311" i="5"/>
  <c r="AH312" i="5"/>
  <c r="V312" i="5"/>
  <c r="J312" i="5"/>
  <c r="AE312" i="5"/>
  <c r="S315" i="5"/>
  <c r="AH316" i="5"/>
  <c r="V316" i="5"/>
  <c r="J316" i="5"/>
  <c r="AE316" i="5"/>
  <c r="M319" i="5"/>
  <c r="S319" i="5"/>
  <c r="AH320" i="5"/>
  <c r="J320" i="5"/>
  <c r="AE320" i="5"/>
  <c r="P323" i="5"/>
  <c r="M326" i="5"/>
  <c r="AB331" i="5"/>
  <c r="AE333" i="5"/>
  <c r="AB334" i="5"/>
  <c r="M334" i="5"/>
  <c r="Y366" i="5"/>
  <c r="V366" i="5"/>
  <c r="AE366" i="5"/>
  <c r="AB366" i="5"/>
  <c r="Y372" i="5"/>
  <c r="AB372" i="5"/>
  <c r="J372" i="5"/>
  <c r="Y378" i="5"/>
  <c r="AB378" i="5"/>
  <c r="Y388" i="5"/>
  <c r="AB388" i="5"/>
  <c r="J388" i="5"/>
  <c r="AH479" i="5"/>
  <c r="V479" i="5"/>
  <c r="AK395" i="5"/>
  <c r="AK396" i="5"/>
  <c r="AK422" i="5"/>
  <c r="P422" i="5"/>
  <c r="Y422" i="5"/>
  <c r="AK426" i="5"/>
  <c r="P426" i="5"/>
  <c r="Y426" i="5"/>
  <c r="AK430" i="5"/>
  <c r="P430" i="5"/>
  <c r="Y430" i="5"/>
  <c r="AK434" i="5"/>
  <c r="P434" i="5"/>
  <c r="Y434" i="5"/>
  <c r="AK438" i="5"/>
  <c r="P438" i="5"/>
  <c r="Y438" i="5"/>
  <c r="AK442" i="5"/>
  <c r="P442" i="5"/>
  <c r="Y442" i="5"/>
  <c r="AK446" i="5"/>
  <c r="P446" i="5"/>
  <c r="Y446" i="5"/>
  <c r="AK450" i="5"/>
  <c r="P450" i="5"/>
  <c r="Y450" i="5"/>
  <c r="J479" i="5"/>
  <c r="AE479" i="5"/>
  <c r="AE423" i="5"/>
  <c r="S423" i="5"/>
  <c r="AB423" i="5"/>
  <c r="Y423" i="5"/>
  <c r="AE427" i="5"/>
  <c r="S427" i="5"/>
  <c r="AB427" i="5"/>
  <c r="Y427" i="5"/>
  <c r="AE431" i="5"/>
  <c r="S431" i="5"/>
  <c r="AB431" i="5"/>
  <c r="Y431" i="5"/>
  <c r="AE435" i="5"/>
  <c r="S435" i="5"/>
  <c r="AB435" i="5"/>
  <c r="Y435" i="5"/>
  <c r="AE439" i="5"/>
  <c r="S439" i="5"/>
  <c r="AB439" i="5"/>
  <c r="Y439" i="5"/>
  <c r="AE443" i="5"/>
  <c r="S443" i="5"/>
  <c r="AB443" i="5"/>
  <c r="Y443" i="5"/>
  <c r="AE447" i="5"/>
  <c r="S447" i="5"/>
  <c r="AB447" i="5"/>
  <c r="Y447" i="5"/>
  <c r="AE451" i="5"/>
  <c r="S451" i="5"/>
  <c r="AB451" i="5"/>
  <c r="Y451" i="5"/>
  <c r="S483" i="5"/>
  <c r="AH483" i="5"/>
  <c r="V483" i="5"/>
  <c r="M374" i="5"/>
  <c r="V374" i="5"/>
  <c r="AK375" i="5"/>
  <c r="AH375" i="5"/>
  <c r="S375" i="5"/>
  <c r="AK376" i="5"/>
  <c r="M382" i="5"/>
  <c r="V382" i="5"/>
  <c r="AK383" i="5"/>
  <c r="M383" i="5"/>
  <c r="AH383" i="5"/>
  <c r="S383" i="5"/>
  <c r="AK384" i="5"/>
  <c r="M390" i="5"/>
  <c r="V390" i="5"/>
  <c r="AK391" i="5"/>
  <c r="AH391" i="5"/>
  <c r="S391" i="5"/>
  <c r="V395" i="5"/>
  <c r="AB396" i="5"/>
  <c r="M398" i="5"/>
  <c r="V398" i="5"/>
  <c r="AH398" i="5"/>
  <c r="AK399" i="5"/>
  <c r="M399" i="5"/>
  <c r="AK400" i="5"/>
  <c r="S400" i="5"/>
  <c r="S454" i="5"/>
  <c r="M454" i="5"/>
  <c r="AB454" i="5"/>
  <c r="AK454" i="5"/>
  <c r="P454" i="5"/>
  <c r="V504" i="5"/>
  <c r="V508" i="5"/>
  <c r="V512" i="5"/>
  <c r="AH480" i="5"/>
  <c r="M482" i="5"/>
  <c r="AH484" i="5"/>
  <c r="M486" i="5"/>
  <c r="M490" i="5"/>
  <c r="P491" i="5"/>
  <c r="AH492" i="5"/>
  <c r="M494" i="5"/>
  <c r="P495" i="5"/>
  <c r="AH496" i="5"/>
  <c r="AK498" i="5"/>
  <c r="M498" i="5"/>
  <c r="S505" i="5"/>
  <c r="AH505" i="5"/>
  <c r="AH509" i="5"/>
  <c r="AH513" i="5"/>
  <c r="P129" i="5"/>
  <c r="AB129" i="5"/>
  <c r="P130" i="5"/>
  <c r="AB130" i="5"/>
  <c r="P131" i="5"/>
  <c r="AB131" i="5"/>
  <c r="P132" i="5"/>
  <c r="AB132" i="5"/>
  <c r="P133" i="5"/>
  <c r="AB133" i="5"/>
  <c r="P134" i="5"/>
  <c r="AB134" i="5"/>
  <c r="P135" i="5"/>
  <c r="AB135" i="5"/>
  <c r="P136" i="5"/>
  <c r="AB136" i="5"/>
  <c r="P137" i="5"/>
  <c r="AB137" i="5"/>
  <c r="P138" i="5"/>
  <c r="AB138" i="5"/>
  <c r="P139" i="5"/>
  <c r="AB139" i="5"/>
  <c r="P140" i="5"/>
  <c r="AB140" i="5"/>
  <c r="P141" i="5"/>
  <c r="AB141" i="5"/>
  <c r="P142" i="5"/>
  <c r="AB142" i="5"/>
  <c r="P143" i="5"/>
  <c r="AB143" i="5"/>
  <c r="P144" i="5"/>
  <c r="AB144" i="5"/>
  <c r="P145" i="5"/>
  <c r="AB145" i="5"/>
  <c r="P146" i="5"/>
  <c r="AB146" i="5"/>
  <c r="P147" i="5"/>
  <c r="AB147" i="5"/>
  <c r="P148" i="5"/>
  <c r="AB148" i="5"/>
  <c r="P149" i="5"/>
  <c r="AB149" i="5"/>
  <c r="P150" i="5"/>
  <c r="AB150" i="5"/>
  <c r="P151" i="5"/>
  <c r="AB151" i="5"/>
  <c r="P152" i="5"/>
  <c r="AB152" i="5"/>
  <c r="P153" i="5"/>
  <c r="AB153" i="5"/>
  <c r="P154" i="5"/>
  <c r="AB154" i="5"/>
  <c r="P155" i="5"/>
  <c r="AB155" i="5"/>
  <c r="P156" i="5"/>
  <c r="AB156" i="5"/>
  <c r="P157" i="5"/>
  <c r="AB157" i="5"/>
  <c r="P158" i="5"/>
  <c r="AB158" i="5"/>
  <c r="P159" i="5"/>
  <c r="AB159" i="5"/>
  <c r="P160" i="5"/>
  <c r="AB160" i="5"/>
  <c r="P161" i="5"/>
  <c r="AB161" i="5"/>
  <c r="P162" i="5"/>
  <c r="AB162" i="5"/>
  <c r="P163" i="5"/>
  <c r="AB163" i="5"/>
  <c r="P164" i="5"/>
  <c r="AB164" i="5"/>
  <c r="P165" i="5"/>
  <c r="AB165" i="5"/>
  <c r="P188" i="5"/>
  <c r="AB188" i="5"/>
  <c r="P189" i="5"/>
  <c r="AB189" i="5"/>
  <c r="P190" i="5"/>
  <c r="AB190" i="5"/>
  <c r="P191" i="5"/>
  <c r="AB191" i="5"/>
  <c r="P192" i="5"/>
  <c r="AB192" i="5"/>
  <c r="P193" i="5"/>
  <c r="AB193" i="5"/>
  <c r="P194" i="5"/>
  <c r="AB194" i="5"/>
  <c r="P195" i="5"/>
  <c r="AB195" i="5"/>
  <c r="P196" i="5"/>
  <c r="AB196" i="5"/>
  <c r="P197" i="5"/>
  <c r="AB197" i="5"/>
  <c r="P198" i="5"/>
  <c r="AB198" i="5"/>
  <c r="P199" i="5"/>
  <c r="AB199" i="5"/>
  <c r="P200" i="5"/>
  <c r="AB200" i="5"/>
  <c r="P201" i="5"/>
  <c r="AB201" i="5"/>
  <c r="P202" i="5"/>
  <c r="AB202" i="5"/>
  <c r="P203" i="5"/>
  <c r="AB203" i="5"/>
  <c r="P204" i="5"/>
  <c r="AB204" i="5"/>
  <c r="P205" i="5"/>
  <c r="AB205" i="5"/>
  <c r="P206" i="5"/>
  <c r="AB206" i="5"/>
  <c r="P207" i="5"/>
  <c r="AB207" i="5"/>
  <c r="P208" i="5"/>
  <c r="AB208" i="5"/>
  <c r="P209" i="5"/>
  <c r="AB209" i="5"/>
  <c r="P210" i="5"/>
  <c r="AB210" i="5"/>
  <c r="P211" i="5"/>
  <c r="AB211" i="5"/>
  <c r="P212" i="5"/>
  <c r="AB212" i="5"/>
  <c r="P213" i="5"/>
  <c r="AB213" i="5"/>
  <c r="P214" i="5"/>
  <c r="AB214" i="5"/>
  <c r="P215" i="5"/>
  <c r="AB215" i="5"/>
  <c r="P216" i="5"/>
  <c r="AB216" i="5"/>
  <c r="P217" i="5"/>
  <c r="AB217" i="5"/>
  <c r="P218" i="5"/>
  <c r="AB218" i="5"/>
  <c r="P219" i="5"/>
  <c r="AB219" i="5"/>
  <c r="P220" i="5"/>
  <c r="AB220" i="5"/>
  <c r="P221" i="5"/>
  <c r="AB221" i="5"/>
  <c r="P222" i="5"/>
  <c r="AB222" i="5"/>
  <c r="P223" i="5"/>
  <c r="AB223" i="5"/>
  <c r="P224" i="5"/>
  <c r="AB224" i="5"/>
  <c r="P247" i="5"/>
  <c r="AB247" i="5"/>
  <c r="P248" i="5"/>
  <c r="AB248" i="5"/>
  <c r="P249" i="5"/>
  <c r="AB249" i="5"/>
  <c r="P250" i="5"/>
  <c r="AB250" i="5"/>
  <c r="P251" i="5"/>
  <c r="AB251" i="5"/>
  <c r="P252" i="5"/>
  <c r="AB252" i="5"/>
  <c r="P253" i="5"/>
  <c r="AB253" i="5"/>
  <c r="P254" i="5"/>
  <c r="AB254" i="5"/>
  <c r="P255" i="5"/>
  <c r="AB255" i="5"/>
  <c r="P256" i="5"/>
  <c r="AB256" i="5"/>
  <c r="P257" i="5"/>
  <c r="AB257" i="5"/>
  <c r="P258" i="5"/>
  <c r="AB258" i="5"/>
  <c r="P259" i="5"/>
  <c r="AB259" i="5"/>
  <c r="P260" i="5"/>
  <c r="AB260" i="5"/>
  <c r="P261" i="5"/>
  <c r="AB261" i="5"/>
  <c r="P262" i="5"/>
  <c r="AB262" i="5"/>
  <c r="P263" i="5"/>
  <c r="AB263" i="5"/>
  <c r="P264" i="5"/>
  <c r="AB264" i="5"/>
  <c r="P265" i="5"/>
  <c r="AB265" i="5"/>
  <c r="P266" i="5"/>
  <c r="AB266" i="5"/>
  <c r="P267" i="5"/>
  <c r="AB267" i="5"/>
  <c r="P268" i="5"/>
  <c r="AB268" i="5"/>
  <c r="P269" i="5"/>
  <c r="AB269" i="5"/>
  <c r="P270" i="5"/>
  <c r="AB270" i="5"/>
  <c r="P271" i="5"/>
  <c r="AB271" i="5"/>
  <c r="P272" i="5"/>
  <c r="AB272" i="5"/>
  <c r="P273" i="5"/>
  <c r="AB273" i="5"/>
  <c r="P274" i="5"/>
  <c r="AB274" i="5"/>
  <c r="P275" i="5"/>
  <c r="AB275" i="5"/>
  <c r="P276" i="5"/>
  <c r="AB276" i="5"/>
  <c r="P277" i="5"/>
  <c r="AB277" i="5"/>
  <c r="P278" i="5"/>
  <c r="AB278" i="5"/>
  <c r="P279" i="5"/>
  <c r="AB279" i="5"/>
  <c r="P280" i="5"/>
  <c r="AB280" i="5"/>
  <c r="P281" i="5"/>
  <c r="AB281" i="5"/>
  <c r="P282" i="5"/>
  <c r="AB282" i="5"/>
  <c r="P283" i="5"/>
  <c r="AB283" i="5"/>
  <c r="AH324" i="5"/>
  <c r="V324" i="5"/>
  <c r="J324" i="5"/>
  <c r="AE324" i="5"/>
  <c r="AH328" i="5"/>
  <c r="V328" i="5"/>
  <c r="J328" i="5"/>
  <c r="AE328" i="5"/>
  <c r="AH332" i="5"/>
  <c r="V332" i="5"/>
  <c r="J332" i="5"/>
  <c r="AE332" i="5"/>
  <c r="AH336" i="5"/>
  <c r="V336" i="5"/>
  <c r="J336" i="5"/>
  <c r="AE336" i="5"/>
  <c r="AH340" i="5"/>
  <c r="V340" i="5"/>
  <c r="J340" i="5"/>
  <c r="AE340" i="5"/>
  <c r="AK365" i="5"/>
  <c r="M365" i="5"/>
  <c r="J365" i="5"/>
  <c r="AE365" i="5"/>
  <c r="AK369" i="5"/>
  <c r="M369" i="5"/>
  <c r="J369" i="5"/>
  <c r="AE369" i="5"/>
  <c r="AK373" i="5"/>
  <c r="M373" i="5"/>
  <c r="J373" i="5"/>
  <c r="AE373" i="5"/>
  <c r="AK377" i="5"/>
  <c r="M377" i="5"/>
  <c r="J377" i="5"/>
  <c r="AE377" i="5"/>
  <c r="AK381" i="5"/>
  <c r="M381" i="5"/>
  <c r="J381" i="5"/>
  <c r="AE381" i="5"/>
  <c r="AK385" i="5"/>
  <c r="M385" i="5"/>
  <c r="J385" i="5"/>
  <c r="AE385" i="5"/>
  <c r="AK389" i="5"/>
  <c r="M389" i="5"/>
  <c r="J389" i="5"/>
  <c r="AE389" i="5"/>
  <c r="AK393" i="5"/>
  <c r="M393" i="5"/>
  <c r="J393" i="5"/>
  <c r="AE393" i="5"/>
  <c r="AK397" i="5"/>
  <c r="M397" i="5"/>
  <c r="J397" i="5"/>
  <c r="AE397" i="5"/>
  <c r="J421" i="5"/>
  <c r="P421" i="5"/>
  <c r="AK421" i="5"/>
  <c r="AE424" i="5"/>
  <c r="Y424" i="5"/>
  <c r="J425" i="5"/>
  <c r="P425" i="5"/>
  <c r="AK425" i="5"/>
  <c r="AE428" i="5"/>
  <c r="Y428" i="5"/>
  <c r="P429" i="5"/>
  <c r="AK429" i="5"/>
  <c r="AE432" i="5"/>
  <c r="Y432" i="5"/>
  <c r="J433" i="5"/>
  <c r="P433" i="5"/>
  <c r="AK433" i="5"/>
  <c r="AE436" i="5"/>
  <c r="Y436" i="5"/>
  <c r="J437" i="5"/>
  <c r="P437" i="5"/>
  <c r="AK437" i="5"/>
  <c r="AE440" i="5"/>
  <c r="Y440" i="5"/>
  <c r="J441" i="5"/>
  <c r="P441" i="5"/>
  <c r="AK441" i="5"/>
  <c r="AE444" i="5"/>
  <c r="Y444" i="5"/>
  <c r="P445" i="5"/>
  <c r="AK445" i="5"/>
  <c r="AE448" i="5"/>
  <c r="Y448" i="5"/>
  <c r="J449" i="5"/>
  <c r="P449" i="5"/>
  <c r="AK449" i="5"/>
  <c r="AE452" i="5"/>
  <c r="Y452" i="5"/>
  <c r="J453" i="5"/>
  <c r="P453" i="5"/>
  <c r="AK453" i="5"/>
  <c r="AE456" i="5"/>
  <c r="Y456" i="5"/>
  <c r="J457" i="5"/>
  <c r="P457" i="5"/>
  <c r="AK457" i="5"/>
  <c r="AK481" i="5"/>
  <c r="M481" i="5"/>
  <c r="J481" i="5"/>
  <c r="AE481" i="5"/>
  <c r="V482" i="5"/>
  <c r="AK485" i="5"/>
  <c r="M485" i="5"/>
  <c r="J485" i="5"/>
  <c r="AE485" i="5"/>
  <c r="P486" i="5"/>
  <c r="V486" i="5"/>
  <c r="AB487" i="5"/>
  <c r="AK489" i="5"/>
  <c r="M489" i="5"/>
  <c r="J489" i="5"/>
  <c r="AE489" i="5"/>
  <c r="P490" i="5"/>
  <c r="V490" i="5"/>
  <c r="AK493" i="5"/>
  <c r="M493" i="5"/>
  <c r="J493" i="5"/>
  <c r="AE493" i="5"/>
  <c r="P494" i="5"/>
  <c r="V494" i="5"/>
  <c r="AB495" i="5"/>
  <c r="AK497" i="5"/>
  <c r="M497" i="5"/>
  <c r="J497" i="5"/>
  <c r="AE497" i="5"/>
  <c r="V498" i="5"/>
  <c r="AH498" i="5"/>
  <c r="J504" i="5"/>
  <c r="AE504" i="5"/>
  <c r="P505" i="5"/>
  <c r="J508" i="5"/>
  <c r="AE508" i="5"/>
  <c r="AE512" i="5"/>
  <c r="P513" i="5"/>
  <c r="S537" i="5"/>
  <c r="M537" i="5"/>
  <c r="AB537" i="5"/>
  <c r="AK537" i="5"/>
  <c r="P537" i="5"/>
  <c r="AE455" i="5"/>
  <c r="Y455" i="5"/>
  <c r="AK480" i="5"/>
  <c r="J480" i="5"/>
  <c r="AE480" i="5"/>
  <c r="AK484" i="5"/>
  <c r="J484" i="5"/>
  <c r="AE484" i="5"/>
  <c r="AK488" i="5"/>
  <c r="J488" i="5"/>
  <c r="AE488" i="5"/>
  <c r="S491" i="5"/>
  <c r="AK492" i="5"/>
  <c r="J492" i="5"/>
  <c r="AE492" i="5"/>
  <c r="S495" i="5"/>
  <c r="AK496" i="5"/>
  <c r="J496" i="5"/>
  <c r="AE496" i="5"/>
  <c r="M500" i="5"/>
  <c r="V500" i="5"/>
  <c r="S500" i="5"/>
  <c r="AH500" i="5"/>
  <c r="AK501" i="5"/>
  <c r="M501" i="5"/>
  <c r="AH501" i="5"/>
  <c r="S501" i="5"/>
  <c r="AK502" i="5"/>
  <c r="S502" i="5"/>
  <c r="J509" i="5"/>
  <c r="AE509" i="5"/>
  <c r="J513" i="5"/>
  <c r="AE513" i="5"/>
  <c r="AK551" i="5"/>
  <c r="AK563" i="5"/>
  <c r="AH563" i="5"/>
  <c r="AK571" i="5"/>
  <c r="AH571" i="5"/>
  <c r="J541" i="5"/>
  <c r="S550" i="5"/>
  <c r="V550" i="5"/>
  <c r="V558" i="5"/>
  <c r="V566" i="5"/>
  <c r="AK499" i="5"/>
  <c r="M499" i="5"/>
  <c r="J499" i="5"/>
  <c r="AE499" i="5"/>
  <c r="AK503" i="5"/>
  <c r="M503" i="5"/>
  <c r="J503" i="5"/>
  <c r="AE503" i="5"/>
  <c r="AK507" i="5"/>
  <c r="M507" i="5"/>
  <c r="J507" i="5"/>
  <c r="AE507" i="5"/>
  <c r="AK511" i="5"/>
  <c r="M511" i="5"/>
  <c r="J511" i="5"/>
  <c r="AE511" i="5"/>
  <c r="AK515" i="5"/>
  <c r="M515" i="5"/>
  <c r="J515" i="5"/>
  <c r="AE515" i="5"/>
  <c r="AE539" i="5"/>
  <c r="Y539" i="5"/>
  <c r="AE543" i="5"/>
  <c r="Y543" i="5"/>
  <c r="AB547" i="5"/>
  <c r="Y550" i="5"/>
  <c r="AB555" i="5"/>
  <c r="Y556" i="5"/>
  <c r="AB559" i="5"/>
  <c r="M559" i="5"/>
  <c r="AK559" i="5"/>
  <c r="AB562" i="5"/>
  <c r="M562" i="5"/>
  <c r="J563" i="5"/>
  <c r="M564" i="5"/>
  <c r="AK564" i="5"/>
  <c r="AB567" i="5"/>
  <c r="M567" i="5"/>
  <c r="AK567" i="5"/>
  <c r="J568" i="5"/>
  <c r="AB570" i="5"/>
  <c r="M570" i="5"/>
  <c r="M572" i="5"/>
  <c r="AK572" i="5"/>
  <c r="AK506" i="5"/>
  <c r="J506" i="5"/>
  <c r="AE506" i="5"/>
  <c r="AK510" i="5"/>
  <c r="J510" i="5"/>
  <c r="AE510" i="5"/>
  <c r="AK514" i="5"/>
  <c r="M514" i="5"/>
  <c r="J514" i="5"/>
  <c r="AE514" i="5"/>
  <c r="AE538" i="5"/>
  <c r="Y538" i="5"/>
  <c r="AB540" i="5"/>
  <c r="AE542" i="5"/>
  <c r="Y542" i="5"/>
  <c r="AK546" i="5"/>
  <c r="P546" i="5"/>
  <c r="AB546" i="5"/>
  <c r="AB548" i="5"/>
  <c r="AK548" i="5"/>
  <c r="AB550" i="5"/>
  <c r="J551" i="5"/>
  <c r="M552" i="5"/>
  <c r="AK552" i="5"/>
  <c r="P552" i="5"/>
  <c r="AK554" i="5"/>
  <c r="P554" i="5"/>
  <c r="AB554" i="5"/>
  <c r="AK556" i="5"/>
  <c r="AB560" i="5"/>
  <c r="AK606" i="5"/>
  <c r="P606" i="5"/>
  <c r="Y606" i="5"/>
  <c r="AK610" i="5"/>
  <c r="P610" i="5"/>
  <c r="Y610" i="5"/>
  <c r="AK614" i="5"/>
  <c r="P614" i="5"/>
  <c r="Y614" i="5"/>
  <c r="AB618" i="5"/>
  <c r="AK618" i="5"/>
  <c r="P618" i="5"/>
  <c r="S601" i="5"/>
  <c r="AK601" i="5"/>
  <c r="P601" i="5"/>
  <c r="S602" i="5"/>
  <c r="AB602" i="5"/>
  <c r="Y602" i="5"/>
  <c r="S603" i="5"/>
  <c r="M603" i="5"/>
  <c r="Y603" i="5"/>
  <c r="AE607" i="5"/>
  <c r="S607" i="5"/>
  <c r="AB607" i="5"/>
  <c r="Y607" i="5"/>
  <c r="AE611" i="5"/>
  <c r="S611" i="5"/>
  <c r="AB611" i="5"/>
  <c r="Y611" i="5"/>
  <c r="AE615" i="5"/>
  <c r="S615" i="5"/>
  <c r="AB615" i="5"/>
  <c r="Y615" i="5"/>
  <c r="S597" i="5"/>
  <c r="AK597" i="5"/>
  <c r="P597" i="5"/>
  <c r="S598" i="5"/>
  <c r="AB598" i="5"/>
  <c r="Y598" i="5"/>
  <c r="S599" i="5"/>
  <c r="Y599" i="5"/>
  <c r="AH624" i="5"/>
  <c r="AH628" i="5"/>
  <c r="AH631" i="5"/>
  <c r="V631" i="5"/>
  <c r="AH655" i="5"/>
  <c r="AE545" i="5"/>
  <c r="Y545" i="5"/>
  <c r="AE549" i="5"/>
  <c r="Y549" i="5"/>
  <c r="AE553" i="5"/>
  <c r="Y553" i="5"/>
  <c r="AE557" i="5"/>
  <c r="Y557" i="5"/>
  <c r="AE561" i="5"/>
  <c r="Y561" i="5"/>
  <c r="AE565" i="5"/>
  <c r="Y565" i="5"/>
  <c r="AE569" i="5"/>
  <c r="Y569" i="5"/>
  <c r="AE573" i="5"/>
  <c r="Y573" i="5"/>
  <c r="AE596" i="5"/>
  <c r="Y596" i="5"/>
  <c r="AE600" i="5"/>
  <c r="Y600" i="5"/>
  <c r="AE604" i="5"/>
  <c r="Y604" i="5"/>
  <c r="J605" i="5"/>
  <c r="P605" i="5"/>
  <c r="AK605" i="5"/>
  <c r="AE608" i="5"/>
  <c r="Y608" i="5"/>
  <c r="P609" i="5"/>
  <c r="AK609" i="5"/>
  <c r="AE612" i="5"/>
  <c r="Y612" i="5"/>
  <c r="P613" i="5"/>
  <c r="AK613" i="5"/>
  <c r="AE616" i="5"/>
  <c r="Y616" i="5"/>
  <c r="P617" i="5"/>
  <c r="AK617" i="5"/>
  <c r="Y620" i="5"/>
  <c r="M620" i="5"/>
  <c r="AH620" i="5"/>
  <c r="J620" i="5"/>
  <c r="AE620" i="5"/>
  <c r="S623" i="5"/>
  <c r="V623" i="5"/>
  <c r="V625" i="5"/>
  <c r="S625" i="5"/>
  <c r="S627" i="5"/>
  <c r="V627" i="5"/>
  <c r="V629" i="5"/>
  <c r="S629" i="5"/>
  <c r="AE619" i="5"/>
  <c r="Y619" i="5"/>
  <c r="S621" i="5"/>
  <c r="AH632" i="5"/>
  <c r="J658" i="5"/>
  <c r="V658" i="5"/>
  <c r="S658" i="5"/>
  <c r="M658" i="5"/>
  <c r="AK622" i="5"/>
  <c r="M622" i="5"/>
  <c r="J622" i="5"/>
  <c r="AE622" i="5"/>
  <c r="AK626" i="5"/>
  <c r="M626" i="5"/>
  <c r="J626" i="5"/>
  <c r="AE626" i="5"/>
  <c r="AK630" i="5"/>
  <c r="M630" i="5"/>
  <c r="J630" i="5"/>
  <c r="AE630" i="5"/>
  <c r="AK657" i="5"/>
  <c r="M657" i="5"/>
  <c r="J657" i="5"/>
  <c r="AE657" i="5"/>
  <c r="M656" i="5"/>
  <c r="AK624" i="5"/>
  <c r="M624" i="5"/>
  <c r="J624" i="5"/>
  <c r="AE624" i="5"/>
  <c r="AK628" i="5"/>
  <c r="M628" i="5"/>
  <c r="J628" i="5"/>
  <c r="AE628" i="5"/>
  <c r="AK632" i="5"/>
  <c r="M632" i="5"/>
  <c r="J632" i="5"/>
  <c r="AE632" i="5"/>
  <c r="AK655" i="5"/>
  <c r="M655" i="5"/>
  <c r="J655" i="5"/>
  <c r="AE655" i="5"/>
  <c r="V656" i="5"/>
  <c r="AB714" i="5"/>
  <c r="AB716" i="5"/>
  <c r="AH691" i="5"/>
  <c r="S691" i="5"/>
  <c r="P659" i="5"/>
  <c r="AB659" i="5"/>
  <c r="P660" i="5"/>
  <c r="AB660" i="5"/>
  <c r="P661" i="5"/>
  <c r="AB661" i="5"/>
  <c r="P662" i="5"/>
  <c r="AB662" i="5"/>
  <c r="P663" i="5"/>
  <c r="AB663" i="5"/>
  <c r="P664" i="5"/>
  <c r="AB664" i="5"/>
  <c r="P665" i="5"/>
  <c r="AB665" i="5"/>
  <c r="P666" i="5"/>
  <c r="AB666" i="5"/>
  <c r="P667" i="5"/>
  <c r="AB667" i="5"/>
  <c r="P668" i="5"/>
  <c r="AB668" i="5"/>
  <c r="P669" i="5"/>
  <c r="AB669" i="5"/>
  <c r="P670" i="5"/>
  <c r="AB670" i="5"/>
  <c r="P671" i="5"/>
  <c r="AB671" i="5"/>
  <c r="P672" i="5"/>
  <c r="AB672" i="5"/>
  <c r="P673" i="5"/>
  <c r="AB673" i="5"/>
  <c r="P674" i="5"/>
  <c r="AB674" i="5"/>
  <c r="P675" i="5"/>
  <c r="AB675" i="5"/>
  <c r="P676" i="5"/>
  <c r="AB676" i="5"/>
  <c r="P677" i="5"/>
  <c r="AB677" i="5"/>
  <c r="P678" i="5"/>
  <c r="AB678" i="5"/>
  <c r="P679" i="5"/>
  <c r="AB679" i="5"/>
  <c r="P680" i="5"/>
  <c r="AB680" i="5"/>
  <c r="P681" i="5"/>
  <c r="AB681" i="5"/>
  <c r="P682" i="5"/>
  <c r="AB682" i="5"/>
  <c r="P683" i="5"/>
  <c r="AB683" i="5"/>
  <c r="P684" i="5"/>
  <c r="AB684" i="5"/>
  <c r="P685" i="5"/>
  <c r="AB685" i="5"/>
  <c r="P686" i="5"/>
  <c r="AB686" i="5"/>
  <c r="P687" i="5"/>
  <c r="AB687" i="5"/>
  <c r="P688" i="5"/>
  <c r="AB688" i="5"/>
  <c r="P689" i="5"/>
  <c r="AB689" i="5"/>
  <c r="AH690" i="5"/>
  <c r="V690" i="5"/>
  <c r="P690" i="5"/>
  <c r="AE690" i="5"/>
  <c r="AH715" i="5"/>
  <c r="V715" i="5"/>
  <c r="J715" i="5"/>
  <c r="AB717" i="5"/>
  <c r="V717" i="5"/>
  <c r="J717" i="5"/>
  <c r="AK717" i="5"/>
  <c r="J742" i="5"/>
  <c r="S734" i="5"/>
  <c r="S735" i="5"/>
  <c r="AB735" i="5"/>
  <c r="Y735" i="5"/>
  <c r="S736" i="5"/>
  <c r="Y736" i="5"/>
  <c r="AE738" i="5"/>
  <c r="P718" i="5"/>
  <c r="AB718" i="5"/>
  <c r="P719" i="5"/>
  <c r="AB719" i="5"/>
  <c r="P720" i="5"/>
  <c r="AB720" i="5"/>
  <c r="P721" i="5"/>
  <c r="AB721" i="5"/>
  <c r="P722" i="5"/>
  <c r="AB722" i="5"/>
  <c r="P723" i="5"/>
  <c r="AB723" i="5"/>
  <c r="P724" i="5"/>
  <c r="AB724" i="5"/>
  <c r="P725" i="5"/>
  <c r="AB725" i="5"/>
  <c r="P726" i="5"/>
  <c r="AB726" i="5"/>
  <c r="P727" i="5"/>
  <c r="AB727" i="5"/>
  <c r="P728" i="5"/>
  <c r="AB728" i="5"/>
  <c r="P729" i="5"/>
  <c r="AB729" i="5"/>
  <c r="P730" i="5"/>
  <c r="AB730" i="5"/>
  <c r="P731" i="5"/>
  <c r="AB731" i="5"/>
  <c r="AE732" i="5"/>
  <c r="P732" i="5"/>
  <c r="AE733" i="5"/>
  <c r="Y733" i="5"/>
  <c r="AE737" i="5"/>
  <c r="Y737" i="5"/>
  <c r="P738" i="5"/>
  <c r="AE740" i="5"/>
  <c r="AE739" i="5"/>
  <c r="AK739" i="5"/>
  <c r="AH739" i="5"/>
  <c r="AE741" i="5"/>
  <c r="V741" i="5"/>
  <c r="AE743" i="5"/>
  <c r="AE750" i="5"/>
  <c r="P744" i="5"/>
  <c r="AB744" i="5"/>
  <c r="P745" i="5"/>
  <c r="AB745" i="5"/>
  <c r="P746" i="5"/>
  <c r="AB746" i="5"/>
  <c r="P747" i="5"/>
  <c r="AB747" i="5"/>
  <c r="P748" i="5"/>
  <c r="AB748" i="5"/>
  <c r="P749" i="5"/>
  <c r="AB749" i="5"/>
  <c r="P750" i="5"/>
  <c r="AB750" i="5"/>
  <c r="A19" i="6"/>
  <c r="A18" i="6"/>
  <c r="A17" i="6"/>
  <c r="A16" i="6"/>
  <c r="A15" i="6"/>
  <c r="A14" i="6"/>
  <c r="A13" i="6"/>
  <c r="A12" i="6"/>
  <c r="A11" i="6"/>
  <c r="A10" i="6"/>
  <c r="AA225" i="5" l="1"/>
  <c r="U225" i="5"/>
  <c r="AK323" i="5"/>
  <c r="J571" i="5"/>
  <c r="P509" i="5"/>
  <c r="S390" i="5"/>
  <c r="S384" i="5"/>
  <c r="AH382" i="5"/>
  <c r="S374" i="5"/>
  <c r="AH396" i="5"/>
  <c r="Y368" i="5"/>
  <c r="AB339" i="5"/>
  <c r="M307" i="5"/>
  <c r="Y130" i="5"/>
  <c r="Y743" i="5"/>
  <c r="V743" i="5"/>
  <c r="AH741" i="5"/>
  <c r="M740" i="5"/>
  <c r="AH732" i="5"/>
  <c r="D732" i="5"/>
  <c r="M736" i="5"/>
  <c r="AE735" i="5"/>
  <c r="AE734" i="5"/>
  <c r="M742" i="5"/>
  <c r="AK742" i="5"/>
  <c r="S742" i="5"/>
  <c r="V736" i="5"/>
  <c r="AB736" i="5"/>
  <c r="AB715" i="5"/>
  <c r="Y715" i="5"/>
  <c r="AE716" i="5"/>
  <c r="Y716" i="5"/>
  <c r="M714" i="5"/>
  <c r="AK714" i="5"/>
  <c r="AB628" i="5"/>
  <c r="AB624" i="5"/>
  <c r="P627" i="5"/>
  <c r="M627" i="5"/>
  <c r="AE631" i="5"/>
  <c r="V619" i="5"/>
  <c r="Y609" i="5"/>
  <c r="AE605" i="5"/>
  <c r="P631" i="5"/>
  <c r="M631" i="5"/>
  <c r="AH610" i="5"/>
  <c r="J599" i="5"/>
  <c r="AH599" i="5"/>
  <c r="J603" i="5"/>
  <c r="AH603" i="5"/>
  <c r="V618" i="5"/>
  <c r="M618" i="5"/>
  <c r="AE614" i="5"/>
  <c r="J610" i="5"/>
  <c r="V691" i="5"/>
  <c r="AK621" i="5"/>
  <c r="AK623" i="5"/>
  <c r="AH614" i="5"/>
  <c r="D550" i="5"/>
  <c r="AH546" i="5"/>
  <c r="Y506" i="5"/>
  <c r="S567" i="5"/>
  <c r="Y566" i="5"/>
  <c r="S555" i="5"/>
  <c r="Y548" i="5"/>
  <c r="M547" i="5"/>
  <c r="Y515" i="5"/>
  <c r="Y511" i="5"/>
  <c r="Y507" i="5"/>
  <c r="AB606" i="5"/>
  <c r="S606" i="5"/>
  <c r="S554" i="5"/>
  <c r="AE546" i="5"/>
  <c r="D541" i="5"/>
  <c r="M506" i="5"/>
  <c r="AH572" i="5"/>
  <c r="AH570" i="5"/>
  <c r="P570" i="5"/>
  <c r="AE570" i="5"/>
  <c r="AE567" i="5"/>
  <c r="V564" i="5"/>
  <c r="S564" i="5"/>
  <c r="Y563" i="5"/>
  <c r="J562" i="5"/>
  <c r="Y560" i="5"/>
  <c r="AH559" i="5"/>
  <c r="AE555" i="5"/>
  <c r="J552" i="5"/>
  <c r="V541" i="5"/>
  <c r="AH556" i="5"/>
  <c r="Y551" i="5"/>
  <c r="J544" i="5"/>
  <c r="AH544" i="5"/>
  <c r="P571" i="5"/>
  <c r="S571" i="5"/>
  <c r="P566" i="5"/>
  <c r="AE566" i="5"/>
  <c r="AB501" i="5"/>
  <c r="S487" i="5"/>
  <c r="AE537" i="5"/>
  <c r="J500" i="5"/>
  <c r="Y336" i="5"/>
  <c r="AB513" i="5"/>
  <c r="Y513" i="5"/>
  <c r="AB509" i="5"/>
  <c r="Y509" i="5"/>
  <c r="AB505" i="5"/>
  <c r="Y505" i="5"/>
  <c r="AB512" i="5"/>
  <c r="P504" i="5"/>
  <c r="J495" i="5"/>
  <c r="M392" i="5"/>
  <c r="AK392" i="5"/>
  <c r="P382" i="5"/>
  <c r="M376" i="5"/>
  <c r="AB483" i="5"/>
  <c r="P376" i="5"/>
  <c r="AE450" i="5"/>
  <c r="J446" i="5"/>
  <c r="V438" i="5"/>
  <c r="AE434" i="5"/>
  <c r="J430" i="5"/>
  <c r="V422" i="5"/>
  <c r="M396" i="5"/>
  <c r="AH395" i="5"/>
  <c r="AE396" i="5"/>
  <c r="AE395" i="5"/>
  <c r="AH446" i="5"/>
  <c r="AH430" i="5"/>
  <c r="P388" i="5"/>
  <c r="V378" i="5"/>
  <c r="P372" i="5"/>
  <c r="AH368" i="5"/>
  <c r="AE368" i="5"/>
  <c r="AE325" i="5"/>
  <c r="M315" i="5"/>
  <c r="P387" i="5"/>
  <c r="AK387" i="5"/>
  <c r="V371" i="5"/>
  <c r="AH371" i="5"/>
  <c r="AK329" i="5"/>
  <c r="S327" i="5"/>
  <c r="Y317" i="5"/>
  <c r="AB315" i="5"/>
  <c r="J370" i="5"/>
  <c r="AE367" i="5"/>
  <c r="AB367" i="5"/>
  <c r="V322" i="5"/>
  <c r="Y306" i="5"/>
  <c r="AB379" i="5"/>
  <c r="M333" i="5"/>
  <c r="M331" i="5"/>
  <c r="AE319" i="5"/>
  <c r="Y307" i="5"/>
  <c r="L225" i="5"/>
  <c r="AG225" i="5"/>
  <c r="Y503" i="5"/>
  <c r="AK550" i="5"/>
  <c r="V548" i="5"/>
  <c r="AE548" i="5"/>
  <c r="P568" i="5"/>
  <c r="AH566" i="5"/>
  <c r="V560" i="5"/>
  <c r="AK558" i="5"/>
  <c r="Y496" i="5"/>
  <c r="M488" i="5"/>
  <c r="Y480" i="5"/>
  <c r="Y537" i="5"/>
  <c r="J512" i="5"/>
  <c r="Y485" i="5"/>
  <c r="Y385" i="5"/>
  <c r="Y369" i="5"/>
  <c r="Y498" i="5"/>
  <c r="AH488" i="5"/>
  <c r="Y482" i="5"/>
  <c r="AK512" i="5"/>
  <c r="S399" i="5"/>
  <c r="Y399" i="5"/>
  <c r="S392" i="5"/>
  <c r="AH390" i="5"/>
  <c r="AK390" i="5"/>
  <c r="S382" i="5"/>
  <c r="Y382" i="5"/>
  <c r="S376" i="5"/>
  <c r="AH374" i="5"/>
  <c r="AK374" i="5"/>
  <c r="AK483" i="5"/>
  <c r="AB394" i="5"/>
  <c r="AK394" i="5"/>
  <c r="AE378" i="5"/>
  <c r="AK368" i="5"/>
  <c r="J326" i="5"/>
  <c r="AH326" i="5"/>
  <c r="AH335" i="5"/>
  <c r="S333" i="5"/>
  <c r="AH386" i="5"/>
  <c r="AK370" i="5"/>
  <c r="AK367" i="5"/>
  <c r="M379" i="5"/>
  <c r="AK331" i="5"/>
  <c r="Y323" i="5"/>
  <c r="AH323" i="5"/>
  <c r="AB568" i="5"/>
  <c r="M541" i="5"/>
  <c r="P498" i="5"/>
  <c r="AB491" i="5"/>
  <c r="P482" i="5"/>
  <c r="J445" i="5"/>
  <c r="J429" i="5"/>
  <c r="V454" i="5"/>
  <c r="S398" i="5"/>
  <c r="V396" i="5"/>
  <c r="V451" i="5"/>
  <c r="M451" i="5"/>
  <c r="AH447" i="5"/>
  <c r="V443" i="5"/>
  <c r="M443" i="5"/>
  <c r="AH439" i="5"/>
  <c r="V435" i="5"/>
  <c r="M435" i="5"/>
  <c r="AH431" i="5"/>
  <c r="V427" i="5"/>
  <c r="M427" i="5"/>
  <c r="AH423" i="5"/>
  <c r="J450" i="5"/>
  <c r="V442" i="5"/>
  <c r="AE438" i="5"/>
  <c r="J434" i="5"/>
  <c r="V426" i="5"/>
  <c r="AE422" i="5"/>
  <c r="J394" i="5"/>
  <c r="AH434" i="5"/>
  <c r="V388" i="5"/>
  <c r="V372" i="5"/>
  <c r="AH366" i="5"/>
  <c r="AE323" i="5"/>
  <c r="V320" i="5"/>
  <c r="S307" i="5"/>
  <c r="V304" i="5"/>
  <c r="V387" i="5"/>
  <c r="AH387" i="5"/>
  <c r="AK337" i="5"/>
  <c r="V329" i="5"/>
  <c r="J327" i="5"/>
  <c r="AH313" i="5"/>
  <c r="AK380" i="5"/>
  <c r="AK339" i="5"/>
  <c r="V339" i="5"/>
  <c r="AK333" i="5"/>
  <c r="AH325" i="5"/>
  <c r="X166" i="5"/>
  <c r="J743" i="5"/>
  <c r="AH738" i="5"/>
  <c r="Y734" i="5"/>
  <c r="V742" i="5"/>
  <c r="S714" i="5"/>
  <c r="P714" i="5"/>
  <c r="Y655" i="5"/>
  <c r="S656" i="5"/>
  <c r="J621" i="5"/>
  <c r="Y617" i="5"/>
  <c r="AK540" i="5"/>
  <c r="P541" i="5"/>
  <c r="M551" i="5"/>
  <c r="AH743" i="5"/>
  <c r="AE748" i="5"/>
  <c r="AE746" i="5"/>
  <c r="AE744" i="5"/>
  <c r="V750" i="5"/>
  <c r="M741" i="5"/>
  <c r="AK741" i="5"/>
  <c r="AB743" i="5"/>
  <c r="S739" i="5"/>
  <c r="V740" i="5"/>
  <c r="AH740" i="5"/>
  <c r="S740" i="5"/>
  <c r="AB738" i="5"/>
  <c r="D736" i="5"/>
  <c r="J735" i="5"/>
  <c r="J734" i="5"/>
  <c r="AK734" i="5"/>
  <c r="P742" i="5"/>
  <c r="AK691" i="5"/>
  <c r="J716" i="5"/>
  <c r="AH716" i="5"/>
  <c r="AE691" i="5"/>
  <c r="Y632" i="5"/>
  <c r="AE656" i="5"/>
  <c r="Y657" i="5"/>
  <c r="AH658" i="5"/>
  <c r="P625" i="5"/>
  <c r="AK625" i="5"/>
  <c r="J617" i="5"/>
  <c r="J609" i="5"/>
  <c r="AB621" i="5"/>
  <c r="AB619" i="5"/>
  <c r="AE609" i="5"/>
  <c r="Y658" i="5"/>
  <c r="M614" i="5"/>
  <c r="M606" i="5"/>
  <c r="V598" i="5"/>
  <c r="AH615" i="5"/>
  <c r="V611" i="5"/>
  <c r="M611" i="5"/>
  <c r="AH607" i="5"/>
  <c r="D606" i="5"/>
  <c r="V602" i="5"/>
  <c r="V597" i="5"/>
  <c r="AE618" i="5"/>
  <c r="J614" i="5"/>
  <c r="AB610" i="5"/>
  <c r="S610" i="5"/>
  <c r="V606" i="5"/>
  <c r="AH552" i="5"/>
  <c r="M546" i="5"/>
  <c r="J546" i="5"/>
  <c r="V540" i="5"/>
  <c r="M510" i="5"/>
  <c r="V572" i="5"/>
  <c r="S572" i="5"/>
  <c r="Y571" i="5"/>
  <c r="J570" i="5"/>
  <c r="AK570" i="5"/>
  <c r="Y568" i="5"/>
  <c r="AH567" i="5"/>
  <c r="P564" i="5"/>
  <c r="M391" i="5"/>
  <c r="M375" i="5"/>
  <c r="J368" i="5"/>
  <c r="AB326" i="5"/>
  <c r="AJ284" i="5"/>
  <c r="W107" i="5"/>
  <c r="AA107" i="5"/>
  <c r="P559" i="5"/>
  <c r="S559" i="5"/>
  <c r="Y558" i="5"/>
  <c r="AH555" i="5"/>
  <c r="AH550" i="5"/>
  <c r="P548" i="5"/>
  <c r="V547" i="5"/>
  <c r="AB541" i="5"/>
  <c r="Y499" i="5"/>
  <c r="AH551" i="5"/>
  <c r="M550" i="5"/>
  <c r="P550" i="5"/>
  <c r="AE550" i="5"/>
  <c r="S544" i="5"/>
  <c r="AK541" i="5"/>
  <c r="V571" i="5"/>
  <c r="V568" i="5"/>
  <c r="AE568" i="5"/>
  <c r="J566" i="5"/>
  <c r="AK566" i="5"/>
  <c r="P563" i="5"/>
  <c r="S563" i="5"/>
  <c r="P558" i="5"/>
  <c r="AE558" i="5"/>
  <c r="P551" i="5"/>
  <c r="Y541" i="5"/>
  <c r="P500" i="5"/>
  <c r="AK500" i="5"/>
  <c r="Y492" i="5"/>
  <c r="M484" i="5"/>
  <c r="J537" i="5"/>
  <c r="AH537" i="5"/>
  <c r="P502" i="5"/>
  <c r="J501" i="5"/>
  <c r="Y497" i="5"/>
  <c r="D484" i="5"/>
  <c r="Y481" i="5"/>
  <c r="Y397" i="5"/>
  <c r="Y381" i="5"/>
  <c r="Y365" i="5"/>
  <c r="Y340" i="5"/>
  <c r="Y324" i="5"/>
  <c r="Y490" i="5"/>
  <c r="AB508" i="5"/>
  <c r="Y495" i="5"/>
  <c r="AK487" i="5"/>
  <c r="D400" i="5"/>
  <c r="M400" i="5"/>
  <c r="AH399" i="5"/>
  <c r="Y398" i="5"/>
  <c r="AB391" i="5"/>
  <c r="Y391" i="5"/>
  <c r="AB375" i="5"/>
  <c r="Y375" i="5"/>
  <c r="D446" i="5"/>
  <c r="D430" i="5"/>
  <c r="J400" i="5"/>
  <c r="P391" i="5"/>
  <c r="P375" i="5"/>
  <c r="AB446" i="5"/>
  <c r="AB430" i="5"/>
  <c r="AB395" i="5"/>
  <c r="Y395" i="5"/>
  <c r="AB479" i="5"/>
  <c r="AH450" i="5"/>
  <c r="S388" i="5"/>
  <c r="P378" i="5"/>
  <c r="M378" i="5"/>
  <c r="AK378" i="5"/>
  <c r="S372" i="5"/>
  <c r="J334" i="5"/>
  <c r="AH334" i="5"/>
  <c r="Y320" i="5"/>
  <c r="Y312" i="5"/>
  <c r="Y304" i="5"/>
  <c r="AB371" i="5"/>
  <c r="AE337" i="5"/>
  <c r="S335" i="5"/>
  <c r="M327" i="5"/>
  <c r="AH327" i="5"/>
  <c r="Y321" i="5"/>
  <c r="M312" i="5"/>
  <c r="S308" i="5"/>
  <c r="Y305" i="5"/>
  <c r="J386" i="5"/>
  <c r="AH380" i="5"/>
  <c r="M380" i="5"/>
  <c r="AH370" i="5"/>
  <c r="V370" i="5"/>
  <c r="M364" i="5"/>
  <c r="AK364" i="5"/>
  <c r="M338" i="5"/>
  <c r="M330" i="5"/>
  <c r="P315" i="5"/>
  <c r="S313" i="5"/>
  <c r="Y310" i="5"/>
  <c r="AB308" i="5"/>
  <c r="AE379" i="5"/>
  <c r="M325" i="5"/>
  <c r="S323" i="5"/>
  <c r="Y311" i="5"/>
  <c r="K107" i="5"/>
  <c r="AG166" i="5"/>
  <c r="C748" i="5"/>
  <c r="G748" i="5"/>
  <c r="G746" i="5"/>
  <c r="C746" i="5"/>
  <c r="G743" i="5"/>
  <c r="C743" i="5"/>
  <c r="AK743" i="5"/>
  <c r="AK740" i="5"/>
  <c r="S733" i="5"/>
  <c r="S738" i="5"/>
  <c r="C734" i="5"/>
  <c r="G734" i="5"/>
  <c r="D735" i="5"/>
  <c r="AE717" i="5"/>
  <c r="D750" i="5"/>
  <c r="D749" i="5"/>
  <c r="D748" i="5"/>
  <c r="D747" i="5"/>
  <c r="D746" i="5"/>
  <c r="D745" i="5"/>
  <c r="D744" i="5"/>
  <c r="S750" i="5"/>
  <c r="AE749" i="5"/>
  <c r="G749" i="5"/>
  <c r="C749" i="5"/>
  <c r="S748" i="5"/>
  <c r="AE747" i="5"/>
  <c r="C747" i="5"/>
  <c r="G747" i="5"/>
  <c r="S746" i="5"/>
  <c r="AE745" i="5"/>
  <c r="G745" i="5"/>
  <c r="C745" i="5"/>
  <c r="S744" i="5"/>
  <c r="AH750" i="5"/>
  <c r="J750" i="5"/>
  <c r="S743" i="5"/>
  <c r="AB741" i="5"/>
  <c r="Y741" i="5"/>
  <c r="J741" i="5"/>
  <c r="G739" i="5"/>
  <c r="C739" i="5"/>
  <c r="J740" i="5"/>
  <c r="G740" i="5"/>
  <c r="C740" i="5"/>
  <c r="J738" i="5"/>
  <c r="G737" i="5"/>
  <c r="C737" i="5"/>
  <c r="V735" i="5"/>
  <c r="D742" i="5"/>
  <c r="P736" i="5"/>
  <c r="M717" i="5"/>
  <c r="D690" i="5"/>
  <c r="D689" i="5"/>
  <c r="D688" i="5"/>
  <c r="D687" i="5"/>
  <c r="D686" i="5"/>
  <c r="D685" i="5"/>
  <c r="D684" i="5"/>
  <c r="D683" i="5"/>
  <c r="D682" i="5"/>
  <c r="D681" i="5"/>
  <c r="D680" i="5"/>
  <c r="D679" i="5"/>
  <c r="D678" i="5"/>
  <c r="D677" i="5"/>
  <c r="D676" i="5"/>
  <c r="D675" i="5"/>
  <c r="D674" i="5"/>
  <c r="D673" i="5"/>
  <c r="D672" i="5"/>
  <c r="D671" i="5"/>
  <c r="D670" i="5"/>
  <c r="D669" i="5"/>
  <c r="D668" i="5"/>
  <c r="D667" i="5"/>
  <c r="D666" i="5"/>
  <c r="D665" i="5"/>
  <c r="D664" i="5"/>
  <c r="D663" i="5"/>
  <c r="D662" i="5"/>
  <c r="D661" i="5"/>
  <c r="D660" i="5"/>
  <c r="D659" i="5"/>
  <c r="P691" i="5"/>
  <c r="AK736" i="5"/>
  <c r="I751" i="5"/>
  <c r="K751" i="5"/>
  <c r="M713" i="5"/>
  <c r="AI751" i="5"/>
  <c r="AK713" i="5"/>
  <c r="V716" i="5"/>
  <c r="G714" i="5"/>
  <c r="C714" i="5"/>
  <c r="D714" i="5"/>
  <c r="J714" i="5"/>
  <c r="AH714" i="5"/>
  <c r="Y624" i="5"/>
  <c r="Y656" i="5"/>
  <c r="AB655" i="5"/>
  <c r="Y630" i="5"/>
  <c r="Y626" i="5"/>
  <c r="Y622" i="5"/>
  <c r="P658" i="5"/>
  <c r="AC692" i="5"/>
  <c r="AE654" i="5"/>
  <c r="P629" i="5"/>
  <c r="M629" i="5"/>
  <c r="AK629" i="5"/>
  <c r="Y625" i="5"/>
  <c r="P621" i="5"/>
  <c r="P620" i="5"/>
  <c r="AB620" i="5"/>
  <c r="M619" i="5"/>
  <c r="S616" i="5"/>
  <c r="J613" i="5"/>
  <c r="G612" i="5"/>
  <c r="C612" i="5"/>
  <c r="S608" i="5"/>
  <c r="G604" i="5"/>
  <c r="C604" i="5"/>
  <c r="S596" i="5"/>
  <c r="G569" i="5"/>
  <c r="C569" i="5"/>
  <c r="S561" i="5"/>
  <c r="G553" i="5"/>
  <c r="C553" i="5"/>
  <c r="S545" i="5"/>
  <c r="X692" i="5"/>
  <c r="AD692" i="5"/>
  <c r="Z692" i="5"/>
  <c r="AB654" i="5"/>
  <c r="Q692" i="5"/>
  <c r="S654" i="5"/>
  <c r="W692" i="5"/>
  <c r="Y654" i="5"/>
  <c r="J631" i="5"/>
  <c r="G621" i="5"/>
  <c r="C621" i="5"/>
  <c r="C617" i="5"/>
  <c r="G617" i="5"/>
  <c r="AE617" i="5"/>
  <c r="S609" i="5"/>
  <c r="Y605" i="5"/>
  <c r="M610" i="5"/>
  <c r="D599" i="5"/>
  <c r="G599" i="5"/>
  <c r="C599" i="5"/>
  <c r="AE599" i="5"/>
  <c r="J598" i="5"/>
  <c r="J597" i="5"/>
  <c r="V615" i="5"/>
  <c r="M615" i="5"/>
  <c r="AH611" i="5"/>
  <c r="D610" i="5"/>
  <c r="V607" i="5"/>
  <c r="M607" i="5"/>
  <c r="D603" i="5"/>
  <c r="C603" i="5"/>
  <c r="G603" i="5"/>
  <c r="AE603" i="5"/>
  <c r="J602" i="5"/>
  <c r="J601" i="5"/>
  <c r="D597" i="5"/>
  <c r="O633" i="5"/>
  <c r="AA633" i="5"/>
  <c r="Q633" i="5"/>
  <c r="S595" i="5"/>
  <c r="Y618" i="5"/>
  <c r="S618" i="5"/>
  <c r="V614" i="5"/>
  <c r="C610" i="5"/>
  <c r="G610" i="5"/>
  <c r="AE610" i="5"/>
  <c r="J606" i="5"/>
  <c r="M554" i="5"/>
  <c r="J554" i="5"/>
  <c r="S542" i="5"/>
  <c r="AH541" i="5"/>
  <c r="O574" i="5"/>
  <c r="Y510" i="5"/>
  <c r="D572" i="5"/>
  <c r="G572" i="5"/>
  <c r="C572" i="5"/>
  <c r="AE572" i="5"/>
  <c r="V567" i="5"/>
  <c r="AH564" i="5"/>
  <c r="AH562" i="5"/>
  <c r="P562" i="5"/>
  <c r="C562" i="5"/>
  <c r="G562" i="5"/>
  <c r="AE562" i="5"/>
  <c r="J560" i="5"/>
  <c r="C559" i="5"/>
  <c r="G559" i="5"/>
  <c r="AE559" i="5"/>
  <c r="P556" i="5"/>
  <c r="V555" i="5"/>
  <c r="AH547" i="5"/>
  <c r="C543" i="5"/>
  <c r="G543" i="5"/>
  <c r="D542" i="5"/>
  <c r="P540" i="5"/>
  <c r="M538" i="5"/>
  <c r="X574" i="5"/>
  <c r="S514" i="5"/>
  <c r="S510" i="5"/>
  <c r="S506" i="5"/>
  <c r="D563" i="5"/>
  <c r="V556" i="5"/>
  <c r="D556" i="5"/>
  <c r="C556" i="5"/>
  <c r="G556" i="5"/>
  <c r="AE556" i="5"/>
  <c r="AH548" i="5"/>
  <c r="D544" i="5"/>
  <c r="C544" i="5"/>
  <c r="G544" i="5"/>
  <c r="AE544" i="5"/>
  <c r="S540" i="5"/>
  <c r="Y536" i="5"/>
  <c r="W574" i="5"/>
  <c r="I574" i="5"/>
  <c r="AG574" i="5"/>
  <c r="S568" i="5"/>
  <c r="AB566" i="5"/>
  <c r="G563" i="5"/>
  <c r="C563" i="5"/>
  <c r="AE563" i="5"/>
  <c r="P560" i="5"/>
  <c r="AH560" i="5"/>
  <c r="AH558" i="5"/>
  <c r="S558" i="5"/>
  <c r="G551" i="5"/>
  <c r="C551" i="5"/>
  <c r="AE551" i="5"/>
  <c r="V546" i="5"/>
  <c r="D502" i="5"/>
  <c r="M502" i="5"/>
  <c r="Y500" i="5"/>
  <c r="M492" i="5"/>
  <c r="D491" i="5"/>
  <c r="Y484" i="5"/>
  <c r="V537" i="5"/>
  <c r="AE502" i="5"/>
  <c r="AE501" i="5"/>
  <c r="AH495" i="5"/>
  <c r="D492" i="5"/>
  <c r="G491" i="5"/>
  <c r="C491" i="5"/>
  <c r="Y489" i="5"/>
  <c r="S484" i="5"/>
  <c r="AJ516" i="5"/>
  <c r="I516" i="5"/>
  <c r="M455" i="5"/>
  <c r="S452" i="5"/>
  <c r="G448" i="5"/>
  <c r="C448" i="5"/>
  <c r="S444" i="5"/>
  <c r="G440" i="5"/>
  <c r="C440" i="5"/>
  <c r="S436" i="5"/>
  <c r="G432" i="5"/>
  <c r="C432" i="5"/>
  <c r="S428" i="5"/>
  <c r="G424" i="5"/>
  <c r="C424" i="5"/>
  <c r="R458" i="5"/>
  <c r="Q458" i="5"/>
  <c r="S420" i="5"/>
  <c r="Y389" i="5"/>
  <c r="Y373" i="5"/>
  <c r="Y332" i="5"/>
  <c r="N284" i="5"/>
  <c r="P246" i="5"/>
  <c r="P284" i="5" s="1"/>
  <c r="N225" i="5"/>
  <c r="P187" i="5"/>
  <c r="P225" i="5" s="1"/>
  <c r="N166" i="5"/>
  <c r="P128" i="5"/>
  <c r="P166" i="5" s="1"/>
  <c r="P105" i="5"/>
  <c r="P104" i="5"/>
  <c r="AB502" i="5"/>
  <c r="D501" i="5"/>
  <c r="G496" i="5"/>
  <c r="C496" i="5"/>
  <c r="Y494" i="5"/>
  <c r="AB492" i="5"/>
  <c r="AE490" i="5"/>
  <c r="AK490" i="5"/>
  <c r="G488" i="5"/>
  <c r="C488" i="5"/>
  <c r="P487" i="5"/>
  <c r="Y486" i="5"/>
  <c r="AB484" i="5"/>
  <c r="AE478" i="5"/>
  <c r="AC516" i="5"/>
  <c r="K516" i="5"/>
  <c r="M478" i="5"/>
  <c r="AI516" i="5"/>
  <c r="AK478" i="5"/>
  <c r="C457" i="5"/>
  <c r="G457" i="5"/>
  <c r="AE457" i="5"/>
  <c r="V455" i="5"/>
  <c r="S449" i="5"/>
  <c r="Y445" i="5"/>
  <c r="C441" i="5"/>
  <c r="G441" i="5"/>
  <c r="AE441" i="5"/>
  <c r="S433" i="5"/>
  <c r="Y429" i="5"/>
  <c r="C425" i="5"/>
  <c r="G425" i="5"/>
  <c r="AE425" i="5"/>
  <c r="AH512" i="5"/>
  <c r="P508" i="5"/>
  <c r="G508" i="5"/>
  <c r="C508" i="5"/>
  <c r="M508" i="5"/>
  <c r="AK508" i="5"/>
  <c r="AE495" i="5"/>
  <c r="M495" i="5"/>
  <c r="AK495" i="5"/>
  <c r="J491" i="5"/>
  <c r="Y487" i="5"/>
  <c r="AE483" i="5"/>
  <c r="J454" i="5"/>
  <c r="AH454" i="5"/>
  <c r="Y400" i="5"/>
  <c r="P398" i="5"/>
  <c r="AK398" i="5"/>
  <c r="G391" i="5"/>
  <c r="C391" i="5"/>
  <c r="AB383" i="5"/>
  <c r="Y383" i="5"/>
  <c r="G375" i="5"/>
  <c r="C375" i="5"/>
  <c r="AH451" i="5"/>
  <c r="D450" i="5"/>
  <c r="V447" i="5"/>
  <c r="M447" i="5"/>
  <c r="AH443" i="5"/>
  <c r="D442" i="5"/>
  <c r="V439" i="5"/>
  <c r="M439" i="5"/>
  <c r="AH435" i="5"/>
  <c r="D434" i="5"/>
  <c r="V431" i="5"/>
  <c r="M431" i="5"/>
  <c r="AH427" i="5"/>
  <c r="D426" i="5"/>
  <c r="V423" i="5"/>
  <c r="M423" i="5"/>
  <c r="P399" i="5"/>
  <c r="G394" i="5"/>
  <c r="C394" i="5"/>
  <c r="J392" i="5"/>
  <c r="J390" i="5"/>
  <c r="J384" i="5"/>
  <c r="J382" i="5"/>
  <c r="J376" i="5"/>
  <c r="J374" i="5"/>
  <c r="V450" i="5"/>
  <c r="C446" i="5"/>
  <c r="G446" i="5"/>
  <c r="AE446" i="5"/>
  <c r="J442" i="5"/>
  <c r="AB438" i="5"/>
  <c r="S438" i="5"/>
  <c r="V434" i="5"/>
  <c r="C430" i="5"/>
  <c r="G430" i="5"/>
  <c r="AE430" i="5"/>
  <c r="J426" i="5"/>
  <c r="AB422" i="5"/>
  <c r="S422" i="5"/>
  <c r="G395" i="5"/>
  <c r="C395" i="5"/>
  <c r="M395" i="5"/>
  <c r="P479" i="5"/>
  <c r="G479" i="5"/>
  <c r="C479" i="5"/>
  <c r="D479" i="5"/>
  <c r="M479" i="5"/>
  <c r="AK479" i="5"/>
  <c r="M438" i="5"/>
  <c r="M422" i="5"/>
  <c r="P395" i="5"/>
  <c r="G390" i="5"/>
  <c r="C390" i="5"/>
  <c r="G374" i="5"/>
  <c r="C374" i="5"/>
  <c r="AH442" i="5"/>
  <c r="AH426" i="5"/>
  <c r="AE390" i="5"/>
  <c r="AH388" i="5"/>
  <c r="D388" i="5"/>
  <c r="M388" i="5"/>
  <c r="AK388" i="5"/>
  <c r="J378" i="5"/>
  <c r="AE374" i="5"/>
  <c r="AH372" i="5"/>
  <c r="D372" i="5"/>
  <c r="M372" i="5"/>
  <c r="AK372" i="5"/>
  <c r="G366" i="5"/>
  <c r="C366" i="5"/>
  <c r="P366" i="5"/>
  <c r="M366" i="5"/>
  <c r="AK366" i="5"/>
  <c r="P363" i="5"/>
  <c r="N401" i="5"/>
  <c r="R401" i="5"/>
  <c r="Z401" i="5"/>
  <c r="AB363" i="5"/>
  <c r="W401" i="5"/>
  <c r="Y363" i="5"/>
  <c r="V334" i="5"/>
  <c r="Y316" i="5"/>
  <c r="D315" i="5"/>
  <c r="Y308" i="5"/>
  <c r="D307" i="5"/>
  <c r="Q341" i="5"/>
  <c r="S303" i="5"/>
  <c r="AE387" i="5"/>
  <c r="P371" i="5"/>
  <c r="G371" i="5"/>
  <c r="C371" i="5"/>
  <c r="M371" i="5"/>
  <c r="AK371" i="5"/>
  <c r="P337" i="5"/>
  <c r="D335" i="5"/>
  <c r="J329" i="5"/>
  <c r="V327" i="5"/>
  <c r="G323" i="5"/>
  <c r="C323" i="5"/>
  <c r="M320" i="5"/>
  <c r="S316" i="5"/>
  <c r="Y313" i="5"/>
  <c r="AB311" i="5"/>
  <c r="D308" i="5"/>
  <c r="C307" i="5"/>
  <c r="G307" i="5"/>
  <c r="M304" i="5"/>
  <c r="O341" i="5"/>
  <c r="G386" i="5"/>
  <c r="C386" i="5"/>
  <c r="P386" i="5"/>
  <c r="M386" i="5"/>
  <c r="AK386" i="5"/>
  <c r="J380" i="5"/>
  <c r="V380" i="5"/>
  <c r="S380" i="5"/>
  <c r="S378" i="5"/>
  <c r="AE370" i="5"/>
  <c r="AH367" i="5"/>
  <c r="P364" i="5"/>
  <c r="S364" i="5"/>
  <c r="Y339" i="5"/>
  <c r="AE338" i="5"/>
  <c r="V338" i="5"/>
  <c r="S334" i="5"/>
  <c r="Y331" i="5"/>
  <c r="AE330" i="5"/>
  <c r="V330" i="5"/>
  <c r="S326" i="5"/>
  <c r="S321" i="5"/>
  <c r="Y318" i="5"/>
  <c r="AB316" i="5"/>
  <c r="D313" i="5"/>
  <c r="G312" i="5"/>
  <c r="C312" i="5"/>
  <c r="M309" i="5"/>
  <c r="P307" i="5"/>
  <c r="S305" i="5"/>
  <c r="AD341" i="5"/>
  <c r="J379" i="5"/>
  <c r="V379" i="5"/>
  <c r="AH379" i="5"/>
  <c r="M339" i="5"/>
  <c r="J339" i="5"/>
  <c r="AH339" i="5"/>
  <c r="P333" i="5"/>
  <c r="AE331" i="5"/>
  <c r="S331" i="5"/>
  <c r="AB325" i="5"/>
  <c r="V325" i="5"/>
  <c r="D323" i="5"/>
  <c r="Y319" i="5"/>
  <c r="V319" i="5"/>
  <c r="AE315" i="5"/>
  <c r="J311" i="5"/>
  <c r="AH311" i="5"/>
  <c r="W341" i="5"/>
  <c r="Y303" i="5"/>
  <c r="T341" i="5"/>
  <c r="V303" i="5"/>
  <c r="AE327" i="5"/>
  <c r="S131" i="5"/>
  <c r="C130" i="5"/>
  <c r="G130" i="5"/>
  <c r="E166" i="5"/>
  <c r="C128" i="5"/>
  <c r="G128" i="5"/>
  <c r="V104" i="5"/>
  <c r="M103" i="5"/>
  <c r="AK101" i="5"/>
  <c r="C136" i="5"/>
  <c r="G136" i="5"/>
  <c r="Y131" i="5"/>
  <c r="M130" i="5"/>
  <c r="AJ166" i="5"/>
  <c r="AB103" i="5"/>
  <c r="D102" i="5"/>
  <c r="D101" i="5"/>
  <c r="D100" i="5"/>
  <c r="D97" i="5"/>
  <c r="D99" i="5"/>
  <c r="D98" i="5"/>
  <c r="D96" i="5"/>
  <c r="D94" i="5"/>
  <c r="D95" i="5"/>
  <c r="D93" i="5"/>
  <c r="D92" i="5"/>
  <c r="D90" i="5"/>
  <c r="D89" i="5"/>
  <c r="D87" i="5"/>
  <c r="D85" i="5"/>
  <c r="D80" i="5"/>
  <c r="D91" i="5"/>
  <c r="D88" i="5"/>
  <c r="D83" i="5"/>
  <c r="D84" i="5"/>
  <c r="D82" i="5"/>
  <c r="D86" i="5"/>
  <c r="D81" i="5"/>
  <c r="D79" i="5"/>
  <c r="D77" i="5"/>
  <c r="D75" i="5"/>
  <c r="D76" i="5"/>
  <c r="D78" i="5"/>
  <c r="D74" i="5"/>
  <c r="D73" i="5"/>
  <c r="D72" i="5"/>
  <c r="D71" i="5"/>
  <c r="D70" i="5"/>
  <c r="D69" i="5"/>
  <c r="F107" i="5"/>
  <c r="D68" i="5"/>
  <c r="AH246" i="5"/>
  <c r="AH284" i="5" s="1"/>
  <c r="AF284" i="5"/>
  <c r="AH429" i="5"/>
  <c r="AH445" i="5"/>
  <c r="AH424" i="5"/>
  <c r="AH440" i="5"/>
  <c r="AH456" i="5"/>
  <c r="AH506" i="5"/>
  <c r="AH539" i="5"/>
  <c r="AH597" i="5"/>
  <c r="AH561" i="5"/>
  <c r="AH602" i="5"/>
  <c r="AH557" i="5"/>
  <c r="AH621" i="5"/>
  <c r="AH616" i="5"/>
  <c r="AH656" i="5"/>
  <c r="AH733" i="5"/>
  <c r="AH749" i="5"/>
  <c r="AH746" i="5"/>
  <c r="AB317" i="5"/>
  <c r="AB335" i="5"/>
  <c r="AB373" i="5"/>
  <c r="AB481" i="5"/>
  <c r="AB377" i="5"/>
  <c r="AB485" i="5"/>
  <c r="AB499" i="5"/>
  <c r="AB510" i="5"/>
  <c r="AB490" i="5"/>
  <c r="AB511" i="5"/>
  <c r="AB514" i="5"/>
  <c r="AB572" i="5"/>
  <c r="AB603" i="5"/>
  <c r="AB656" i="5"/>
  <c r="AB627" i="5"/>
  <c r="AB630" i="5"/>
  <c r="AB734" i="5"/>
  <c r="AB732" i="5"/>
  <c r="V187" i="5"/>
  <c r="V225" i="5" s="1"/>
  <c r="T225" i="5"/>
  <c r="T228" i="5" s="1"/>
  <c r="V375" i="5"/>
  <c r="V367" i="5"/>
  <c r="V424" i="5"/>
  <c r="V440" i="5"/>
  <c r="V391" i="5"/>
  <c r="V484" i="5"/>
  <c r="V433" i="5"/>
  <c r="V449" i="5"/>
  <c r="V488" i="5"/>
  <c r="V505" i="5"/>
  <c r="V453" i="5"/>
  <c r="V544" i="5"/>
  <c r="V569" i="5"/>
  <c r="V553" i="5"/>
  <c r="V573" i="5"/>
  <c r="V609" i="5"/>
  <c r="V600" i="5"/>
  <c r="V612" i="5"/>
  <c r="V617" i="5"/>
  <c r="V738" i="5"/>
  <c r="V745" i="5"/>
  <c r="P304" i="5"/>
  <c r="P320" i="5"/>
  <c r="P334" i="5"/>
  <c r="P484" i="5"/>
  <c r="P369" i="5"/>
  <c r="N458" i="5"/>
  <c r="P420" i="5"/>
  <c r="P435" i="5"/>
  <c r="P451" i="5"/>
  <c r="P506" i="5"/>
  <c r="P499" i="5"/>
  <c r="P489" i="5"/>
  <c r="N633" i="5"/>
  <c r="P595" i="5"/>
  <c r="P511" i="5"/>
  <c r="P547" i="5"/>
  <c r="P598" i="5"/>
  <c r="P615" i="5"/>
  <c r="P626" i="5"/>
  <c r="P657" i="5"/>
  <c r="P743" i="5"/>
  <c r="J423" i="5"/>
  <c r="J439" i="5"/>
  <c r="J424" i="5"/>
  <c r="J440" i="5"/>
  <c r="J483" i="5"/>
  <c r="J542" i="5"/>
  <c r="J564" i="5"/>
  <c r="J555" i="5"/>
  <c r="J543" i="5"/>
  <c r="J615" i="5"/>
  <c r="J573" i="5"/>
  <c r="J612" i="5"/>
  <c r="J619" i="5"/>
  <c r="J629" i="5"/>
  <c r="J749" i="5"/>
  <c r="J747" i="5"/>
  <c r="AI166" i="5"/>
  <c r="AI169" i="5" s="1"/>
  <c r="AK128" i="5"/>
  <c r="S105" i="5"/>
  <c r="S104" i="5"/>
  <c r="AE103" i="5"/>
  <c r="G103" i="5"/>
  <c r="C103" i="5"/>
  <c r="S102" i="5"/>
  <c r="AE101" i="5"/>
  <c r="G101" i="5"/>
  <c r="C101" i="5"/>
  <c r="AL101" i="5" s="1"/>
  <c r="S100" i="5"/>
  <c r="AE97" i="5"/>
  <c r="G97" i="5"/>
  <c r="C97" i="5"/>
  <c r="AL97" i="5" s="1"/>
  <c r="S99" i="5"/>
  <c r="AE98" i="5"/>
  <c r="G98" i="5"/>
  <c r="C98" i="5"/>
  <c r="AL98" i="5" s="1"/>
  <c r="S96" i="5"/>
  <c r="AE94" i="5"/>
  <c r="G94" i="5"/>
  <c r="C94" i="5"/>
  <c r="AL94" i="5" s="1"/>
  <c r="S95" i="5"/>
  <c r="AE93" i="5"/>
  <c r="G93" i="5"/>
  <c r="C93" i="5"/>
  <c r="AL93" i="5" s="1"/>
  <c r="S92" i="5"/>
  <c r="AE90" i="5"/>
  <c r="G90" i="5"/>
  <c r="C90" i="5"/>
  <c r="AL90" i="5" s="1"/>
  <c r="S89" i="5"/>
  <c r="AE87" i="5"/>
  <c r="G87" i="5"/>
  <c r="C87" i="5"/>
  <c r="AL87" i="5" s="1"/>
  <c r="S85" i="5"/>
  <c r="AE80" i="5"/>
  <c r="G80" i="5"/>
  <c r="C80" i="5"/>
  <c r="AL80" i="5" s="1"/>
  <c r="S91" i="5"/>
  <c r="AE88" i="5"/>
  <c r="G88" i="5"/>
  <c r="C88" i="5"/>
  <c r="AL88" i="5" s="1"/>
  <c r="S83" i="5"/>
  <c r="AE84" i="5"/>
  <c r="G84" i="5"/>
  <c r="C84" i="5"/>
  <c r="AL84" i="5" s="1"/>
  <c r="S82" i="5"/>
  <c r="AE86" i="5"/>
  <c r="G86" i="5"/>
  <c r="C86" i="5"/>
  <c r="AL86" i="5" s="1"/>
  <c r="S81" i="5"/>
  <c r="AE79" i="5"/>
  <c r="G79" i="5"/>
  <c r="C79" i="5"/>
  <c r="AL79" i="5" s="1"/>
  <c r="G74" i="5"/>
  <c r="C74" i="5"/>
  <c r="AL74" i="5" s="1"/>
  <c r="S73" i="5"/>
  <c r="AE72" i="5"/>
  <c r="U107" i="5"/>
  <c r="X633" i="5"/>
  <c r="L516" i="5"/>
  <c r="D310" i="5"/>
  <c r="D324" i="5"/>
  <c r="D337" i="5"/>
  <c r="D374" i="5"/>
  <c r="D336" i="5"/>
  <c r="D367" i="5"/>
  <c r="D389" i="5"/>
  <c r="D390" i="5"/>
  <c r="D399" i="5"/>
  <c r="D433" i="5"/>
  <c r="D449" i="5"/>
  <c r="D385" i="5"/>
  <c r="D486" i="5"/>
  <c r="D507" i="5"/>
  <c r="D428" i="5"/>
  <c r="D444" i="5"/>
  <c r="D481" i="5"/>
  <c r="D497" i="5"/>
  <c r="D546" i="5"/>
  <c r="D515" i="5"/>
  <c r="D553" i="5"/>
  <c r="D555" i="5"/>
  <c r="D567" i="5"/>
  <c r="D609" i="5"/>
  <c r="D617" i="5"/>
  <c r="D608" i="5"/>
  <c r="D657" i="5"/>
  <c r="D630" i="5"/>
  <c r="D743" i="5"/>
  <c r="D739" i="5"/>
  <c r="D740" i="5"/>
  <c r="M132" i="5"/>
  <c r="AD166" i="5"/>
  <c r="AH104" i="5"/>
  <c r="AJ107" i="5"/>
  <c r="L107" i="5"/>
  <c r="AK248" i="5"/>
  <c r="AK252" i="5"/>
  <c r="AK261" i="5"/>
  <c r="AK276" i="5"/>
  <c r="AK280" i="5"/>
  <c r="AK190" i="5"/>
  <c r="AK194" i="5"/>
  <c r="AK198" i="5"/>
  <c r="AK202" i="5"/>
  <c r="AK206" i="5"/>
  <c r="AK210" i="5"/>
  <c r="AK214" i="5"/>
  <c r="AK218" i="5"/>
  <c r="AK222" i="5"/>
  <c r="AK262" i="5"/>
  <c r="AK271" i="5"/>
  <c r="AK132" i="5"/>
  <c r="AK136" i="5"/>
  <c r="AK140" i="5"/>
  <c r="AK144" i="5"/>
  <c r="AK148" i="5"/>
  <c r="AK152" i="5"/>
  <c r="AK156" i="5"/>
  <c r="AK160" i="5"/>
  <c r="AK164" i="5"/>
  <c r="AK263" i="5"/>
  <c r="AK266" i="5"/>
  <c r="AK281" i="5"/>
  <c r="AK308" i="5"/>
  <c r="AK327" i="5"/>
  <c r="AK306" i="5"/>
  <c r="AK324" i="5"/>
  <c r="AK309" i="5"/>
  <c r="AK322" i="5"/>
  <c r="AK432" i="5"/>
  <c r="AK448" i="5"/>
  <c r="AK431" i="5"/>
  <c r="AK447" i="5"/>
  <c r="AK456" i="5"/>
  <c r="AK549" i="5"/>
  <c r="AK561" i="5"/>
  <c r="AK543" i="5"/>
  <c r="AK602" i="5"/>
  <c r="AK612" i="5"/>
  <c r="AK607" i="5"/>
  <c r="AK619" i="5"/>
  <c r="AK659" i="5"/>
  <c r="AK663" i="5"/>
  <c r="AK667" i="5"/>
  <c r="AK671" i="5"/>
  <c r="AK677" i="5"/>
  <c r="AK681" i="5"/>
  <c r="AK685" i="5"/>
  <c r="AK689" i="5"/>
  <c r="AK718" i="5"/>
  <c r="AK722" i="5"/>
  <c r="AK726" i="5"/>
  <c r="AK730" i="5"/>
  <c r="AK746" i="5"/>
  <c r="AK748" i="5"/>
  <c r="AE247" i="5"/>
  <c r="AE251" i="5"/>
  <c r="AE256" i="5"/>
  <c r="AE188" i="5"/>
  <c r="AE192" i="5"/>
  <c r="AE196" i="5"/>
  <c r="AE200" i="5"/>
  <c r="AE204" i="5"/>
  <c r="AE208" i="5"/>
  <c r="AE212" i="5"/>
  <c r="AE216" i="5"/>
  <c r="AE220" i="5"/>
  <c r="AE224" i="5"/>
  <c r="AE268" i="5"/>
  <c r="AE130" i="5"/>
  <c r="AE134" i="5"/>
  <c r="AE138" i="5"/>
  <c r="AE142" i="5"/>
  <c r="AE146" i="5"/>
  <c r="AE150" i="5"/>
  <c r="AE154" i="5"/>
  <c r="AE158" i="5"/>
  <c r="AE162" i="5"/>
  <c r="AE258" i="5"/>
  <c r="AE263" i="5"/>
  <c r="AE271" i="5"/>
  <c r="AE276" i="5"/>
  <c r="AE280" i="5"/>
  <c r="AE322" i="5"/>
  <c r="AE625" i="5"/>
  <c r="AE659" i="5"/>
  <c r="AE663" i="5"/>
  <c r="AE667" i="5"/>
  <c r="AE671" i="5"/>
  <c r="AE676" i="5"/>
  <c r="AE680" i="5"/>
  <c r="AE684" i="5"/>
  <c r="AE688" i="5"/>
  <c r="AE718" i="5"/>
  <c r="AE722" i="5"/>
  <c r="AE726" i="5"/>
  <c r="AE730" i="5"/>
  <c r="Y189" i="5"/>
  <c r="Y193" i="5"/>
  <c r="Y197" i="5"/>
  <c r="Y201" i="5"/>
  <c r="Y205" i="5"/>
  <c r="Y209" i="5"/>
  <c r="Y213" i="5"/>
  <c r="Y217" i="5"/>
  <c r="Y221" i="5"/>
  <c r="Y256" i="5"/>
  <c r="Y267" i="5"/>
  <c r="Y132" i="5"/>
  <c r="Y136" i="5"/>
  <c r="Y140" i="5"/>
  <c r="Y144" i="5"/>
  <c r="Y148" i="5"/>
  <c r="Y152" i="5"/>
  <c r="Y156" i="5"/>
  <c r="Y160" i="5"/>
  <c r="Y164" i="5"/>
  <c r="Y258" i="5"/>
  <c r="Y270" i="5"/>
  <c r="Y248" i="5"/>
  <c r="Y252" i="5"/>
  <c r="Y259" i="5"/>
  <c r="Y334" i="5"/>
  <c r="Y275" i="5"/>
  <c r="Y279" i="5"/>
  <c r="Y283" i="5"/>
  <c r="Y337" i="5"/>
  <c r="Y559" i="5"/>
  <c r="Y570" i="5"/>
  <c r="Y659" i="5"/>
  <c r="Y673" i="5"/>
  <c r="Y672" i="5"/>
  <c r="Y662" i="5"/>
  <c r="Y675" i="5"/>
  <c r="Y678" i="5"/>
  <c r="Y682" i="5"/>
  <c r="Y686" i="5"/>
  <c r="Y738" i="5"/>
  <c r="Y721" i="5"/>
  <c r="Y725" i="5"/>
  <c r="Y729" i="5"/>
  <c r="Y748" i="5"/>
  <c r="Y746" i="5"/>
  <c r="S188" i="5"/>
  <c r="S192" i="5"/>
  <c r="S196" i="5"/>
  <c r="S200" i="5"/>
  <c r="S204" i="5"/>
  <c r="S208" i="5"/>
  <c r="S212" i="5"/>
  <c r="S216" i="5"/>
  <c r="S220" i="5"/>
  <c r="S224" i="5"/>
  <c r="S266" i="5"/>
  <c r="S132" i="5"/>
  <c r="S136" i="5"/>
  <c r="S140" i="5"/>
  <c r="S144" i="5"/>
  <c r="S148" i="5"/>
  <c r="S152" i="5"/>
  <c r="S156" i="5"/>
  <c r="S160" i="5"/>
  <c r="S164" i="5"/>
  <c r="S264" i="5"/>
  <c r="S267" i="5"/>
  <c r="Q284" i="5"/>
  <c r="S246" i="5"/>
  <c r="S250" i="5"/>
  <c r="S254" i="5"/>
  <c r="S310" i="5"/>
  <c r="S329" i="5"/>
  <c r="S387" i="5"/>
  <c r="S324" i="5"/>
  <c r="S275" i="5"/>
  <c r="S279" i="5"/>
  <c r="S283" i="5"/>
  <c r="S340" i="5"/>
  <c r="S393" i="5"/>
  <c r="S389" i="5"/>
  <c r="S494" i="5"/>
  <c r="S481" i="5"/>
  <c r="S497" i="5"/>
  <c r="S622" i="5"/>
  <c r="S626" i="5"/>
  <c r="S657" i="5"/>
  <c r="S667" i="5"/>
  <c r="S659" i="5"/>
  <c r="S676" i="5"/>
  <c r="S673" i="5"/>
  <c r="S675" i="5"/>
  <c r="S680" i="5"/>
  <c r="S684" i="5"/>
  <c r="S688" i="5"/>
  <c r="S719" i="5"/>
  <c r="S723" i="5"/>
  <c r="S727" i="5"/>
  <c r="S731" i="5"/>
  <c r="M140" i="5"/>
  <c r="M144" i="5"/>
  <c r="M148" i="5"/>
  <c r="M152" i="5"/>
  <c r="M156" i="5"/>
  <c r="M160" i="5"/>
  <c r="M164" i="5"/>
  <c r="M263" i="5"/>
  <c r="K284" i="5"/>
  <c r="M246" i="5"/>
  <c r="M250" i="5"/>
  <c r="M254" i="5"/>
  <c r="K225" i="5"/>
  <c r="K228" i="5" s="1"/>
  <c r="M187" i="5"/>
  <c r="M191" i="5"/>
  <c r="M195" i="5"/>
  <c r="M199" i="5"/>
  <c r="M203" i="5"/>
  <c r="M207" i="5"/>
  <c r="M211" i="5"/>
  <c r="M215" i="5"/>
  <c r="M219" i="5"/>
  <c r="M223" i="5"/>
  <c r="M306" i="5"/>
  <c r="M322" i="5"/>
  <c r="M269" i="5"/>
  <c r="M273" i="5"/>
  <c r="M277" i="5"/>
  <c r="M281" i="5"/>
  <c r="M328" i="5"/>
  <c r="M340" i="5"/>
  <c r="M425" i="5"/>
  <c r="M441" i="5"/>
  <c r="M428" i="5"/>
  <c r="M444" i="5"/>
  <c r="M536" i="5"/>
  <c r="K574" i="5"/>
  <c r="M549" i="5"/>
  <c r="M598" i="5"/>
  <c r="M569" i="5"/>
  <c r="M605" i="5"/>
  <c r="M573" i="5"/>
  <c r="M612" i="5"/>
  <c r="M691" i="5"/>
  <c r="M661" i="5"/>
  <c r="M665" i="5"/>
  <c r="M669" i="5"/>
  <c r="M673" i="5"/>
  <c r="M725" i="5"/>
  <c r="M678" i="5"/>
  <c r="M682" i="5"/>
  <c r="M686" i="5"/>
  <c r="M690" i="5"/>
  <c r="M738" i="5"/>
  <c r="M728" i="5"/>
  <c r="M732" i="5"/>
  <c r="M746" i="5"/>
  <c r="M744" i="5"/>
  <c r="C139" i="5"/>
  <c r="AL139" i="5" s="1"/>
  <c r="G139" i="5"/>
  <c r="C143" i="5"/>
  <c r="G143" i="5"/>
  <c r="C147" i="5"/>
  <c r="AL147" i="5" s="1"/>
  <c r="G147" i="5"/>
  <c r="C151" i="5"/>
  <c r="G151" i="5"/>
  <c r="C155" i="5"/>
  <c r="AL155" i="5" s="1"/>
  <c r="G155" i="5"/>
  <c r="C159" i="5"/>
  <c r="G159" i="5"/>
  <c r="C163" i="5"/>
  <c r="AL163" i="5" s="1"/>
  <c r="G163" i="5"/>
  <c r="C262" i="5"/>
  <c r="G262" i="5"/>
  <c r="E284" i="5"/>
  <c r="G246" i="5"/>
  <c r="C246" i="5"/>
  <c r="G250" i="5"/>
  <c r="C250" i="5"/>
  <c r="G254" i="5"/>
  <c r="C254" i="5"/>
  <c r="E225" i="5"/>
  <c r="C187" i="5"/>
  <c r="G187" i="5"/>
  <c r="C191" i="5"/>
  <c r="G191" i="5"/>
  <c r="C195" i="5"/>
  <c r="G195" i="5"/>
  <c r="C199" i="5"/>
  <c r="G199" i="5"/>
  <c r="C203" i="5"/>
  <c r="G203" i="5"/>
  <c r="C207" i="5"/>
  <c r="G207" i="5"/>
  <c r="C211" i="5"/>
  <c r="G211" i="5"/>
  <c r="C215" i="5"/>
  <c r="G215" i="5"/>
  <c r="C219" i="5"/>
  <c r="G219" i="5"/>
  <c r="C223" i="5"/>
  <c r="G223" i="5"/>
  <c r="C265" i="5"/>
  <c r="G265" i="5"/>
  <c r="C317" i="5"/>
  <c r="G317" i="5"/>
  <c r="G368" i="5"/>
  <c r="C368" i="5"/>
  <c r="C268" i="5"/>
  <c r="G268" i="5"/>
  <c r="C272" i="5"/>
  <c r="G272" i="5"/>
  <c r="G276" i="5"/>
  <c r="C276" i="5"/>
  <c r="G280" i="5"/>
  <c r="C280" i="5"/>
  <c r="G364" i="5"/>
  <c r="C364" i="5"/>
  <c r="C314" i="5"/>
  <c r="G314" i="5"/>
  <c r="C327" i="5"/>
  <c r="G327" i="5"/>
  <c r="G365" i="5"/>
  <c r="C365" i="5"/>
  <c r="G397" i="5"/>
  <c r="C397" i="5"/>
  <c r="G332" i="5"/>
  <c r="C332" i="5"/>
  <c r="G385" i="5"/>
  <c r="C385" i="5"/>
  <c r="G493" i="5"/>
  <c r="C493" i="5"/>
  <c r="G515" i="5"/>
  <c r="C515" i="5"/>
  <c r="G503" i="5"/>
  <c r="C503" i="5"/>
  <c r="G490" i="5"/>
  <c r="C490" i="5"/>
  <c r="G511" i="5"/>
  <c r="C511" i="5"/>
  <c r="G625" i="5"/>
  <c r="C625" i="5"/>
  <c r="C718" i="5"/>
  <c r="G718" i="5"/>
  <c r="C659" i="5"/>
  <c r="G659" i="5"/>
  <c r="C729" i="5"/>
  <c r="G729" i="5"/>
  <c r="C663" i="5"/>
  <c r="G663" i="5"/>
  <c r="C667" i="5"/>
  <c r="G667" i="5"/>
  <c r="C671" i="5"/>
  <c r="G671" i="5"/>
  <c r="C720" i="5"/>
  <c r="G720" i="5"/>
  <c r="G677" i="5"/>
  <c r="C677" i="5"/>
  <c r="G681" i="5"/>
  <c r="C681" i="5"/>
  <c r="G685" i="5"/>
  <c r="C685" i="5"/>
  <c r="G689" i="5"/>
  <c r="C689" i="5"/>
  <c r="C731" i="5"/>
  <c r="G731" i="5"/>
  <c r="C719" i="5"/>
  <c r="G719" i="5"/>
  <c r="C730" i="5"/>
  <c r="G730" i="5"/>
  <c r="AG284" i="5"/>
  <c r="AA166" i="5"/>
  <c r="AA284" i="5"/>
  <c r="U284" i="5"/>
  <c r="U516" i="5"/>
  <c r="O458" i="5"/>
  <c r="S749" i="5"/>
  <c r="S747" i="5"/>
  <c r="M743" i="5"/>
  <c r="S741" i="5"/>
  <c r="Y739" i="5"/>
  <c r="Y740" i="5"/>
  <c r="G733" i="5"/>
  <c r="C733" i="5"/>
  <c r="D731" i="5"/>
  <c r="D730" i="5"/>
  <c r="D729" i="5"/>
  <c r="D728" i="5"/>
  <c r="D727" i="5"/>
  <c r="D726" i="5"/>
  <c r="D725" i="5"/>
  <c r="D724" i="5"/>
  <c r="D723" i="5"/>
  <c r="D722" i="5"/>
  <c r="D721" i="5"/>
  <c r="D720" i="5"/>
  <c r="D719" i="5"/>
  <c r="D718" i="5"/>
  <c r="C738" i="5"/>
  <c r="G738" i="5"/>
  <c r="J736" i="5"/>
  <c r="AH736" i="5"/>
  <c r="AB742" i="5"/>
  <c r="Y742" i="5"/>
  <c r="G742" i="5"/>
  <c r="C742" i="5"/>
  <c r="AE742" i="5"/>
  <c r="P735" i="5"/>
  <c r="V734" i="5"/>
  <c r="AK735" i="5"/>
  <c r="M715" i="5"/>
  <c r="AK715" i="5"/>
  <c r="Y690" i="5"/>
  <c r="Y691" i="5"/>
  <c r="AG751" i="5"/>
  <c r="F751" i="5"/>
  <c r="D713" i="5"/>
  <c r="O751" i="5"/>
  <c r="AF751" i="5"/>
  <c r="AF754" i="5" s="1"/>
  <c r="AH713" i="5"/>
  <c r="D691" i="5"/>
  <c r="M716" i="5"/>
  <c r="AK716" i="5"/>
  <c r="AE714" i="5"/>
  <c r="Y714" i="5"/>
  <c r="P656" i="5"/>
  <c r="J656" i="5"/>
  <c r="G632" i="5"/>
  <c r="C632" i="5"/>
  <c r="G628" i="5"/>
  <c r="C628" i="5"/>
  <c r="G624" i="5"/>
  <c r="C624" i="5"/>
  <c r="AE658" i="5"/>
  <c r="D621" i="5"/>
  <c r="M621" i="5"/>
  <c r="G619" i="5"/>
  <c r="C619" i="5"/>
  <c r="H692" i="5"/>
  <c r="J654" i="5"/>
  <c r="Y627" i="5"/>
  <c r="D625" i="5"/>
  <c r="P623" i="5"/>
  <c r="D623" i="5"/>
  <c r="M623" i="5"/>
  <c r="D619" i="5"/>
  <c r="G600" i="5"/>
  <c r="C600" i="5"/>
  <c r="S573" i="5"/>
  <c r="G565" i="5"/>
  <c r="C565" i="5"/>
  <c r="S557" i="5"/>
  <c r="G549" i="5"/>
  <c r="C549" i="5"/>
  <c r="I692" i="5"/>
  <c r="AJ692" i="5"/>
  <c r="AF692" i="5"/>
  <c r="AH654" i="5"/>
  <c r="AG692" i="5"/>
  <c r="AA692" i="5"/>
  <c r="C613" i="5"/>
  <c r="G613" i="5"/>
  <c r="AE613" i="5"/>
  <c r="S605" i="5"/>
  <c r="AB631" i="5"/>
  <c r="S631" i="5"/>
  <c r="Y631" i="5"/>
  <c r="AH606" i="5"/>
  <c r="M599" i="5"/>
  <c r="G598" i="5"/>
  <c r="C598" i="5"/>
  <c r="AE598" i="5"/>
  <c r="C597" i="5"/>
  <c r="G597" i="5"/>
  <c r="AE597" i="5"/>
  <c r="D611" i="5"/>
  <c r="G611" i="5"/>
  <c r="C611" i="5"/>
  <c r="C602" i="5"/>
  <c r="G602" i="5"/>
  <c r="AE602" i="5"/>
  <c r="C601" i="5"/>
  <c r="G601" i="5"/>
  <c r="AE601" i="5"/>
  <c r="D598" i="5"/>
  <c r="AJ633" i="5"/>
  <c r="H633" i="5"/>
  <c r="J595" i="5"/>
  <c r="AF633" i="5"/>
  <c r="AH595" i="5"/>
  <c r="U633" i="5"/>
  <c r="J618" i="5"/>
  <c r="AH618" i="5"/>
  <c r="AB614" i="5"/>
  <c r="S614" i="5"/>
  <c r="V610" i="5"/>
  <c r="C606" i="5"/>
  <c r="G606" i="5"/>
  <c r="AE606" i="5"/>
  <c r="AB556" i="5"/>
  <c r="C554" i="5"/>
  <c r="G554" i="5"/>
  <c r="AE554" i="5"/>
  <c r="V552" i="5"/>
  <c r="S552" i="5"/>
  <c r="S546" i="5"/>
  <c r="AB544" i="5"/>
  <c r="S538" i="5"/>
  <c r="AJ574" i="5"/>
  <c r="P572" i="5"/>
  <c r="S570" i="5"/>
  <c r="P567" i="5"/>
  <c r="D564" i="5"/>
  <c r="G564" i="5"/>
  <c r="C564" i="5"/>
  <c r="AE564" i="5"/>
  <c r="V559" i="5"/>
  <c r="AB552" i="5"/>
  <c r="D551" i="5"/>
  <c r="C547" i="5"/>
  <c r="G547" i="5"/>
  <c r="AE547" i="5"/>
  <c r="J540" i="5"/>
  <c r="C539" i="5"/>
  <c r="G539" i="5"/>
  <c r="D538" i="5"/>
  <c r="N574" i="5"/>
  <c r="N577" i="5" s="1"/>
  <c r="P536" i="5"/>
  <c r="D571" i="5"/>
  <c r="M556" i="5"/>
  <c r="J550" i="5"/>
  <c r="D548" i="5"/>
  <c r="C548" i="5"/>
  <c r="G548" i="5"/>
  <c r="Y544" i="5"/>
  <c r="M544" i="5"/>
  <c r="R574" i="5"/>
  <c r="Q574" i="5"/>
  <c r="S536" i="5"/>
  <c r="AB599" i="5"/>
  <c r="G571" i="5"/>
  <c r="C571" i="5"/>
  <c r="AE571" i="5"/>
  <c r="AH568" i="5"/>
  <c r="S566" i="5"/>
  <c r="V563" i="5"/>
  <c r="D560" i="5"/>
  <c r="C560" i="5"/>
  <c r="G560" i="5"/>
  <c r="AE560" i="5"/>
  <c r="M558" i="5"/>
  <c r="J558" i="5"/>
  <c r="V551" i="5"/>
  <c r="C541" i="5"/>
  <c r="G541" i="5"/>
  <c r="AE541" i="5"/>
  <c r="AH542" i="5"/>
  <c r="G501" i="5"/>
  <c r="C501" i="5"/>
  <c r="D487" i="5"/>
  <c r="S455" i="5"/>
  <c r="P501" i="5"/>
  <c r="S496" i="5"/>
  <c r="AH491" i="5"/>
  <c r="D488" i="5"/>
  <c r="G487" i="5"/>
  <c r="C487" i="5"/>
  <c r="S480" i="5"/>
  <c r="AD516" i="5"/>
  <c r="C456" i="5"/>
  <c r="G456" i="5"/>
  <c r="D455" i="5"/>
  <c r="L458" i="5"/>
  <c r="U458" i="5"/>
  <c r="Y328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F284" i="5"/>
  <c r="D246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F225" i="5"/>
  <c r="D187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F166" i="5"/>
  <c r="D128" i="5"/>
  <c r="D105" i="5"/>
  <c r="D104" i="5"/>
  <c r="G513" i="5"/>
  <c r="C513" i="5"/>
  <c r="D513" i="5"/>
  <c r="M513" i="5"/>
  <c r="AK513" i="5"/>
  <c r="G509" i="5"/>
  <c r="C509" i="5"/>
  <c r="D509" i="5"/>
  <c r="M509" i="5"/>
  <c r="AK509" i="5"/>
  <c r="G505" i="5"/>
  <c r="C505" i="5"/>
  <c r="D505" i="5"/>
  <c r="M505" i="5"/>
  <c r="AK505" i="5"/>
  <c r="V502" i="5"/>
  <c r="J494" i="5"/>
  <c r="V491" i="5"/>
  <c r="J486" i="5"/>
  <c r="AB480" i="5"/>
  <c r="X516" i="5"/>
  <c r="O516" i="5"/>
  <c r="Y457" i="5"/>
  <c r="C453" i="5"/>
  <c r="G453" i="5"/>
  <c r="AE453" i="5"/>
  <c r="S445" i="5"/>
  <c r="Y441" i="5"/>
  <c r="C437" i="5"/>
  <c r="G437" i="5"/>
  <c r="AE437" i="5"/>
  <c r="S429" i="5"/>
  <c r="Y425" i="5"/>
  <c r="C421" i="5"/>
  <c r="G421" i="5"/>
  <c r="AE421" i="5"/>
  <c r="P512" i="5"/>
  <c r="G512" i="5"/>
  <c r="C512" i="5"/>
  <c r="M512" i="5"/>
  <c r="AB504" i="5"/>
  <c r="Y504" i="5"/>
  <c r="AE491" i="5"/>
  <c r="M491" i="5"/>
  <c r="AK491" i="5"/>
  <c r="J487" i="5"/>
  <c r="D454" i="5"/>
  <c r="C454" i="5"/>
  <c r="G454" i="5"/>
  <c r="AE454" i="5"/>
  <c r="AB399" i="5"/>
  <c r="D395" i="5"/>
  <c r="Y392" i="5"/>
  <c r="P390" i="5"/>
  <c r="D384" i="5"/>
  <c r="M384" i="5"/>
  <c r="Y376" i="5"/>
  <c r="P374" i="5"/>
  <c r="P483" i="5"/>
  <c r="G483" i="5"/>
  <c r="C483" i="5"/>
  <c r="D483" i="5"/>
  <c r="M483" i="5"/>
  <c r="D451" i="5"/>
  <c r="C451" i="5"/>
  <c r="G451" i="5"/>
  <c r="D443" i="5"/>
  <c r="C443" i="5"/>
  <c r="G443" i="5"/>
  <c r="D435" i="5"/>
  <c r="C435" i="5"/>
  <c r="G435" i="5"/>
  <c r="D427" i="5"/>
  <c r="C427" i="5"/>
  <c r="G427" i="5"/>
  <c r="P400" i="5"/>
  <c r="J399" i="5"/>
  <c r="AE392" i="5"/>
  <c r="AE391" i="5"/>
  <c r="AE384" i="5"/>
  <c r="AE383" i="5"/>
  <c r="AE376" i="5"/>
  <c r="AE375" i="5"/>
  <c r="AE500" i="5"/>
  <c r="AB450" i="5"/>
  <c r="S450" i="5"/>
  <c r="V446" i="5"/>
  <c r="C442" i="5"/>
  <c r="G442" i="5"/>
  <c r="AE442" i="5"/>
  <c r="J438" i="5"/>
  <c r="AB434" i="5"/>
  <c r="S434" i="5"/>
  <c r="V430" i="5"/>
  <c r="C426" i="5"/>
  <c r="G426" i="5"/>
  <c r="AE426" i="5"/>
  <c r="J422" i="5"/>
  <c r="S396" i="5"/>
  <c r="Y396" i="5"/>
  <c r="AH394" i="5"/>
  <c r="P394" i="5"/>
  <c r="M394" i="5"/>
  <c r="M450" i="5"/>
  <c r="M434" i="5"/>
  <c r="AH400" i="5"/>
  <c r="P396" i="5"/>
  <c r="J395" i="5"/>
  <c r="AB390" i="5"/>
  <c r="AH384" i="5"/>
  <c r="AB374" i="5"/>
  <c r="AH438" i="5"/>
  <c r="AH422" i="5"/>
  <c r="AE388" i="5"/>
  <c r="G388" i="5"/>
  <c r="C388" i="5"/>
  <c r="AE372" i="5"/>
  <c r="G372" i="5"/>
  <c r="C372" i="5"/>
  <c r="P368" i="5"/>
  <c r="D368" i="5"/>
  <c r="M368" i="5"/>
  <c r="J366" i="5"/>
  <c r="AD401" i="5"/>
  <c r="AE363" i="5"/>
  <c r="AC401" i="5"/>
  <c r="AG401" i="5"/>
  <c r="AF401" i="5"/>
  <c r="AH363" i="5"/>
  <c r="AA401" i="5"/>
  <c r="C326" i="5"/>
  <c r="G326" i="5"/>
  <c r="K341" i="5"/>
  <c r="M303" i="5"/>
  <c r="D387" i="5"/>
  <c r="AB387" i="5"/>
  <c r="AE371" i="5"/>
  <c r="V337" i="5"/>
  <c r="M335" i="5"/>
  <c r="P329" i="5"/>
  <c r="D327" i="5"/>
  <c r="D320" i="5"/>
  <c r="C319" i="5"/>
  <c r="G319" i="5"/>
  <c r="M316" i="5"/>
  <c r="S312" i="5"/>
  <c r="Y309" i="5"/>
  <c r="AB307" i="5"/>
  <c r="D304" i="5"/>
  <c r="E341" i="5"/>
  <c r="C303" i="5"/>
  <c r="G303" i="5"/>
  <c r="D386" i="5"/>
  <c r="V386" i="5"/>
  <c r="P380" i="5"/>
  <c r="G370" i="5"/>
  <c r="C370" i="5"/>
  <c r="P370" i="5"/>
  <c r="M370" i="5"/>
  <c r="S367" i="5"/>
  <c r="G367" i="5"/>
  <c r="C367" i="5"/>
  <c r="M367" i="5"/>
  <c r="AK338" i="5"/>
  <c r="Y333" i="5"/>
  <c r="AK330" i="5"/>
  <c r="AH322" i="5"/>
  <c r="M321" i="5"/>
  <c r="P319" i="5"/>
  <c r="S317" i="5"/>
  <c r="Y314" i="5"/>
  <c r="AB312" i="5"/>
  <c r="D309" i="5"/>
  <c r="G308" i="5"/>
  <c r="C308" i="5"/>
  <c r="M305" i="5"/>
  <c r="N341" i="5"/>
  <c r="N344" i="5" s="1"/>
  <c r="P303" i="5"/>
  <c r="P379" i="5"/>
  <c r="G379" i="5"/>
  <c r="C379" i="5"/>
  <c r="AK379" i="5"/>
  <c r="AE339" i="5"/>
  <c r="S339" i="5"/>
  <c r="AB333" i="5"/>
  <c r="V333" i="5"/>
  <c r="V331" i="5"/>
  <c r="C325" i="5"/>
  <c r="G325" i="5"/>
  <c r="AK325" i="5"/>
  <c r="M323" i="5"/>
  <c r="J323" i="5"/>
  <c r="Y315" i="5"/>
  <c r="V315" i="5"/>
  <c r="AE311" i="5"/>
  <c r="J307" i="5"/>
  <c r="AH307" i="5"/>
  <c r="R341" i="5"/>
  <c r="X341" i="5"/>
  <c r="AD225" i="5"/>
  <c r="M131" i="5"/>
  <c r="Y101" i="5"/>
  <c r="C135" i="5"/>
  <c r="AL135" i="5" s="1"/>
  <c r="G135" i="5"/>
  <c r="V128" i="5"/>
  <c r="V166" i="5" s="1"/>
  <c r="T166" i="5"/>
  <c r="J105" i="5"/>
  <c r="J104" i="5"/>
  <c r="AB102" i="5"/>
  <c r="AB101" i="5"/>
  <c r="AB100" i="5"/>
  <c r="AB97" i="5"/>
  <c r="AB99" i="5"/>
  <c r="AB98" i="5"/>
  <c r="AB96" i="5"/>
  <c r="AB94" i="5"/>
  <c r="AB95" i="5"/>
  <c r="AB93" i="5"/>
  <c r="AB92" i="5"/>
  <c r="AB90" i="5"/>
  <c r="AB89" i="5"/>
  <c r="AB87" i="5"/>
  <c r="AB85" i="5"/>
  <c r="AB80" i="5"/>
  <c r="AB91" i="5"/>
  <c r="AB88" i="5"/>
  <c r="AB83" i="5"/>
  <c r="AB84" i="5"/>
  <c r="AB82" i="5"/>
  <c r="AB86" i="5"/>
  <c r="AB81" i="5"/>
  <c r="AB79" i="5"/>
  <c r="AB77" i="5"/>
  <c r="AB75" i="5"/>
  <c r="AB76" i="5"/>
  <c r="AB78" i="5"/>
  <c r="AB74" i="5"/>
  <c r="AB73" i="5"/>
  <c r="AB72" i="5"/>
  <c r="AB71" i="5"/>
  <c r="AB70" i="5"/>
  <c r="AB69" i="5"/>
  <c r="Z107" i="5"/>
  <c r="Z110" i="5" s="1"/>
  <c r="AB68" i="5"/>
  <c r="AH453" i="5"/>
  <c r="AH433" i="5"/>
  <c r="AH449" i="5"/>
  <c r="AH428" i="5"/>
  <c r="AH444" i="5"/>
  <c r="AF574" i="5"/>
  <c r="AF577" i="5" s="1"/>
  <c r="AH536" i="5"/>
  <c r="AH510" i="5"/>
  <c r="AH543" i="5"/>
  <c r="AH598" i="5"/>
  <c r="AH569" i="5"/>
  <c r="AH605" i="5"/>
  <c r="AH565" i="5"/>
  <c r="AH604" i="5"/>
  <c r="AH623" i="5"/>
  <c r="AH735" i="5"/>
  <c r="AH744" i="5"/>
  <c r="AB305" i="5"/>
  <c r="AB321" i="5"/>
  <c r="AB337" i="5"/>
  <c r="AB384" i="5"/>
  <c r="AB381" i="5"/>
  <c r="AB392" i="5"/>
  <c r="AB385" i="5"/>
  <c r="AB489" i="5"/>
  <c r="AB500" i="5"/>
  <c r="AB503" i="5"/>
  <c r="Z516" i="5"/>
  <c r="AB478" i="5"/>
  <c r="AB494" i="5"/>
  <c r="AB538" i="5"/>
  <c r="AB629" i="5"/>
  <c r="AB657" i="5"/>
  <c r="Z751" i="5"/>
  <c r="AB713" i="5"/>
  <c r="AB740" i="5"/>
  <c r="V384" i="5"/>
  <c r="V376" i="5"/>
  <c r="V428" i="5"/>
  <c r="V444" i="5"/>
  <c r="V392" i="5"/>
  <c r="V421" i="5"/>
  <c r="V437" i="5"/>
  <c r="V456" i="5"/>
  <c r="V492" i="5"/>
  <c r="V509" i="5"/>
  <c r="V457" i="5"/>
  <c r="V538" i="5"/>
  <c r="T633" i="5"/>
  <c r="T636" i="5" s="1"/>
  <c r="V595" i="5"/>
  <c r="V562" i="5"/>
  <c r="V603" i="5"/>
  <c r="V613" i="5"/>
  <c r="V601" i="5"/>
  <c r="V655" i="5"/>
  <c r="V624" i="5"/>
  <c r="V632" i="5"/>
  <c r="V739" i="5"/>
  <c r="V749" i="5"/>
  <c r="P308" i="5"/>
  <c r="P381" i="5"/>
  <c r="P397" i="5"/>
  <c r="P377" i="5"/>
  <c r="P423" i="5"/>
  <c r="P439" i="5"/>
  <c r="P488" i="5"/>
  <c r="P510" i="5"/>
  <c r="P493" i="5"/>
  <c r="P544" i="5"/>
  <c r="P515" i="5"/>
  <c r="P599" i="5"/>
  <c r="P628" i="5"/>
  <c r="P622" i="5"/>
  <c r="P715" i="5"/>
  <c r="J246" i="5"/>
  <c r="J284" i="5" s="1"/>
  <c r="H284" i="5"/>
  <c r="H287" i="5" s="1"/>
  <c r="J187" i="5"/>
  <c r="J225" i="5" s="1"/>
  <c r="H225" i="5"/>
  <c r="J427" i="5"/>
  <c r="J443" i="5"/>
  <c r="J428" i="5"/>
  <c r="J444" i="5"/>
  <c r="J456" i="5"/>
  <c r="J548" i="5"/>
  <c r="J567" i="5"/>
  <c r="J545" i="5"/>
  <c r="J600" i="5"/>
  <c r="J549" i="5"/>
  <c r="J596" i="5"/>
  <c r="J616" i="5"/>
  <c r="J623" i="5"/>
  <c r="H751" i="5"/>
  <c r="H754" i="5" s="1"/>
  <c r="J713" i="5"/>
  <c r="J745" i="5"/>
  <c r="J746" i="5"/>
  <c r="C132" i="5"/>
  <c r="AL132" i="5" s="1"/>
  <c r="G132" i="5"/>
  <c r="AC166" i="5"/>
  <c r="AC169" i="5" s="1"/>
  <c r="AE128" i="5"/>
  <c r="G77" i="5"/>
  <c r="C77" i="5"/>
  <c r="AL77" i="5" s="1"/>
  <c r="S75" i="5"/>
  <c r="AE76" i="5"/>
  <c r="G76" i="5"/>
  <c r="C76" i="5"/>
  <c r="AL76" i="5" s="1"/>
  <c r="S78" i="5"/>
  <c r="S74" i="5"/>
  <c r="G72" i="5"/>
  <c r="C72" i="5"/>
  <c r="AL72" i="5" s="1"/>
  <c r="S71" i="5"/>
  <c r="S70" i="5"/>
  <c r="AE69" i="5"/>
  <c r="C69" i="5"/>
  <c r="AL69" i="5" s="1"/>
  <c r="G69" i="5"/>
  <c r="Q107" i="5"/>
  <c r="S68" i="5"/>
  <c r="AJ225" i="5"/>
  <c r="AD458" i="5"/>
  <c r="L633" i="5"/>
  <c r="D314" i="5"/>
  <c r="D326" i="5"/>
  <c r="F401" i="5"/>
  <c r="D363" i="5"/>
  <c r="D381" i="5"/>
  <c r="D332" i="5"/>
  <c r="D373" i="5"/>
  <c r="D330" i="5"/>
  <c r="D391" i="5"/>
  <c r="D421" i="5"/>
  <c r="D437" i="5"/>
  <c r="D453" i="5"/>
  <c r="D393" i="5"/>
  <c r="D490" i="5"/>
  <c r="D511" i="5"/>
  <c r="D432" i="5"/>
  <c r="D448" i="5"/>
  <c r="D485" i="5"/>
  <c r="D499" i="5"/>
  <c r="D549" i="5"/>
  <c r="D539" i="5"/>
  <c r="D561" i="5"/>
  <c r="D559" i="5"/>
  <c r="D570" i="5"/>
  <c r="D613" i="5"/>
  <c r="D600" i="5"/>
  <c r="D612" i="5"/>
  <c r="D624" i="5"/>
  <c r="D622" i="5"/>
  <c r="D632" i="5"/>
  <c r="D741" i="5"/>
  <c r="W166" i="5"/>
  <c r="W169" i="5" s="1"/>
  <c r="Y128" i="5"/>
  <c r="AH105" i="5"/>
  <c r="M104" i="5"/>
  <c r="V103" i="5"/>
  <c r="AH102" i="5"/>
  <c r="J102" i="5"/>
  <c r="V101" i="5"/>
  <c r="AH100" i="5"/>
  <c r="J100" i="5"/>
  <c r="V97" i="5"/>
  <c r="AH99" i="5"/>
  <c r="J99" i="5"/>
  <c r="V98" i="5"/>
  <c r="AH96" i="5"/>
  <c r="J96" i="5"/>
  <c r="V94" i="5"/>
  <c r="AH95" i="5"/>
  <c r="J95" i="5"/>
  <c r="V93" i="5"/>
  <c r="AH92" i="5"/>
  <c r="J92" i="5"/>
  <c r="V90" i="5"/>
  <c r="AH89" i="5"/>
  <c r="J89" i="5"/>
  <c r="V87" i="5"/>
  <c r="AH85" i="5"/>
  <c r="J85" i="5"/>
  <c r="V80" i="5"/>
  <c r="AH91" i="5"/>
  <c r="J91" i="5"/>
  <c r="V88" i="5"/>
  <c r="AH83" i="5"/>
  <c r="J83" i="5"/>
  <c r="V84" i="5"/>
  <c r="AH82" i="5"/>
  <c r="J82" i="5"/>
  <c r="V86" i="5"/>
  <c r="AH81" i="5"/>
  <c r="J81" i="5"/>
  <c r="V79" i="5"/>
  <c r="AH77" i="5"/>
  <c r="J77" i="5"/>
  <c r="V75" i="5"/>
  <c r="AH76" i="5"/>
  <c r="J76" i="5"/>
  <c r="V78" i="5"/>
  <c r="AH74" i="5"/>
  <c r="J74" i="5"/>
  <c r="V73" i="5"/>
  <c r="AH72" i="5"/>
  <c r="J72" i="5"/>
  <c r="V71" i="5"/>
  <c r="AH70" i="5"/>
  <c r="J70" i="5"/>
  <c r="V69" i="5"/>
  <c r="AH68" i="5"/>
  <c r="AF107" i="5"/>
  <c r="H107" i="5"/>
  <c r="J68" i="5"/>
  <c r="AK249" i="5"/>
  <c r="AK253" i="5"/>
  <c r="AK273" i="5"/>
  <c r="AK277" i="5"/>
  <c r="AK187" i="5"/>
  <c r="AI225" i="5"/>
  <c r="AI228" i="5" s="1"/>
  <c r="AK191" i="5"/>
  <c r="AK195" i="5"/>
  <c r="AK199" i="5"/>
  <c r="AK203" i="5"/>
  <c r="AK207" i="5"/>
  <c r="AK211" i="5"/>
  <c r="AK215" i="5"/>
  <c r="AK219" i="5"/>
  <c r="AK223" i="5"/>
  <c r="AK265" i="5"/>
  <c r="AK129" i="5"/>
  <c r="AK133" i="5"/>
  <c r="AK137" i="5"/>
  <c r="AK141" i="5"/>
  <c r="AK145" i="5"/>
  <c r="AK149" i="5"/>
  <c r="AK153" i="5"/>
  <c r="AK157" i="5"/>
  <c r="AK161" i="5"/>
  <c r="AK165" i="5"/>
  <c r="AK256" i="5"/>
  <c r="AK268" i="5"/>
  <c r="AK282" i="5"/>
  <c r="AK312" i="5"/>
  <c r="AK335" i="5"/>
  <c r="AK310" i="5"/>
  <c r="AK332" i="5"/>
  <c r="AK313" i="5"/>
  <c r="AK420" i="5"/>
  <c r="AI458" i="5"/>
  <c r="AK436" i="5"/>
  <c r="AK455" i="5"/>
  <c r="AK435" i="5"/>
  <c r="AK451" i="5"/>
  <c r="AK542" i="5"/>
  <c r="AK555" i="5"/>
  <c r="AK569" i="5"/>
  <c r="AK557" i="5"/>
  <c r="AK603" i="5"/>
  <c r="AK596" i="5"/>
  <c r="AK611" i="5"/>
  <c r="AK616" i="5"/>
  <c r="AK660" i="5"/>
  <c r="AK664" i="5"/>
  <c r="AK668" i="5"/>
  <c r="AK672" i="5"/>
  <c r="AK678" i="5"/>
  <c r="AK682" i="5"/>
  <c r="AK686" i="5"/>
  <c r="AK690" i="5"/>
  <c r="AK719" i="5"/>
  <c r="AK723" i="5"/>
  <c r="AK727" i="5"/>
  <c r="AK731" i="5"/>
  <c r="AK745" i="5"/>
  <c r="AK747" i="5"/>
  <c r="AE248" i="5"/>
  <c r="AE252" i="5"/>
  <c r="AE260" i="5"/>
  <c r="AE189" i="5"/>
  <c r="AE193" i="5"/>
  <c r="AE197" i="5"/>
  <c r="AE201" i="5"/>
  <c r="AE205" i="5"/>
  <c r="AE209" i="5"/>
  <c r="AE213" i="5"/>
  <c r="AE217" i="5"/>
  <c r="AE221" i="5"/>
  <c r="AE257" i="5"/>
  <c r="AE270" i="5"/>
  <c r="AE131" i="5"/>
  <c r="AE135" i="5"/>
  <c r="AE139" i="5"/>
  <c r="AE143" i="5"/>
  <c r="AE147" i="5"/>
  <c r="AE151" i="5"/>
  <c r="AE155" i="5"/>
  <c r="AE159" i="5"/>
  <c r="AE163" i="5"/>
  <c r="AE262" i="5"/>
  <c r="AE265" i="5"/>
  <c r="AE273" i="5"/>
  <c r="AE277" i="5"/>
  <c r="AE281" i="5"/>
  <c r="AE498" i="5"/>
  <c r="AE627" i="5"/>
  <c r="AE660" i="5"/>
  <c r="AE664" i="5"/>
  <c r="AE668" i="5"/>
  <c r="AE672" i="5"/>
  <c r="AE677" i="5"/>
  <c r="AE681" i="5"/>
  <c r="AE685" i="5"/>
  <c r="AE689" i="5"/>
  <c r="AE719" i="5"/>
  <c r="AE723" i="5"/>
  <c r="AE727" i="5"/>
  <c r="AE731" i="5"/>
  <c r="Y190" i="5"/>
  <c r="Y194" i="5"/>
  <c r="Y198" i="5"/>
  <c r="Y202" i="5"/>
  <c r="Y206" i="5"/>
  <c r="Y210" i="5"/>
  <c r="Y214" i="5"/>
  <c r="Y218" i="5"/>
  <c r="Y222" i="5"/>
  <c r="Y260" i="5"/>
  <c r="Y269" i="5"/>
  <c r="Y133" i="5"/>
  <c r="Y137" i="5"/>
  <c r="Y141" i="5"/>
  <c r="Y145" i="5"/>
  <c r="Y149" i="5"/>
  <c r="Y153" i="5"/>
  <c r="Y157" i="5"/>
  <c r="Y161" i="5"/>
  <c r="Y165" i="5"/>
  <c r="Y262" i="5"/>
  <c r="Y272" i="5"/>
  <c r="Y249" i="5"/>
  <c r="Y253" i="5"/>
  <c r="Y263" i="5"/>
  <c r="Y330" i="5"/>
  <c r="Y276" i="5"/>
  <c r="Y280" i="5"/>
  <c r="Y327" i="5"/>
  <c r="Y546" i="5"/>
  <c r="Y562" i="5"/>
  <c r="Y572" i="5"/>
  <c r="Y661" i="5"/>
  <c r="Y660" i="5"/>
  <c r="Y663" i="5"/>
  <c r="Y666" i="5"/>
  <c r="Y676" i="5"/>
  <c r="Y679" i="5"/>
  <c r="Y683" i="5"/>
  <c r="Y687" i="5"/>
  <c r="Y718" i="5"/>
  <c r="Y722" i="5"/>
  <c r="Y726" i="5"/>
  <c r="Y730" i="5"/>
  <c r="Y750" i="5"/>
  <c r="Y745" i="5"/>
  <c r="S189" i="5"/>
  <c r="S193" i="5"/>
  <c r="S197" i="5"/>
  <c r="S201" i="5"/>
  <c r="S205" i="5"/>
  <c r="S209" i="5"/>
  <c r="S213" i="5"/>
  <c r="S217" i="5"/>
  <c r="S221" i="5"/>
  <c r="S255" i="5"/>
  <c r="S268" i="5"/>
  <c r="S133" i="5"/>
  <c r="S137" i="5"/>
  <c r="S141" i="5"/>
  <c r="S145" i="5"/>
  <c r="S149" i="5"/>
  <c r="S153" i="5"/>
  <c r="S157" i="5"/>
  <c r="S161" i="5"/>
  <c r="S165" i="5"/>
  <c r="S257" i="5"/>
  <c r="S269" i="5"/>
  <c r="S247" i="5"/>
  <c r="S251" i="5"/>
  <c r="S258" i="5"/>
  <c r="S314" i="5"/>
  <c r="S337" i="5"/>
  <c r="S328" i="5"/>
  <c r="S369" i="5"/>
  <c r="S276" i="5"/>
  <c r="S280" i="5"/>
  <c r="S330" i="5"/>
  <c r="S370" i="5"/>
  <c r="S482" i="5"/>
  <c r="S397" i="5"/>
  <c r="S498" i="5"/>
  <c r="S485" i="5"/>
  <c r="S503" i="5"/>
  <c r="S664" i="5"/>
  <c r="S628" i="5"/>
  <c r="S660" i="5"/>
  <c r="S671" i="5"/>
  <c r="S662" i="5"/>
  <c r="S661" i="5"/>
  <c r="S715" i="5"/>
  <c r="S677" i="5"/>
  <c r="S681" i="5"/>
  <c r="S685" i="5"/>
  <c r="S689" i="5"/>
  <c r="S720" i="5"/>
  <c r="S724" i="5"/>
  <c r="S728" i="5"/>
  <c r="S732" i="5"/>
  <c r="M141" i="5"/>
  <c r="M145" i="5"/>
  <c r="M149" i="5"/>
  <c r="M153" i="5"/>
  <c r="M157" i="5"/>
  <c r="M161" i="5"/>
  <c r="M165" i="5"/>
  <c r="M256" i="5"/>
  <c r="M247" i="5"/>
  <c r="M251" i="5"/>
  <c r="M257" i="5"/>
  <c r="M188" i="5"/>
  <c r="M192" i="5"/>
  <c r="M196" i="5"/>
  <c r="M200" i="5"/>
  <c r="M204" i="5"/>
  <c r="M208" i="5"/>
  <c r="M212" i="5"/>
  <c r="M216" i="5"/>
  <c r="M220" i="5"/>
  <c r="M224" i="5"/>
  <c r="M310" i="5"/>
  <c r="M266" i="5"/>
  <c r="M270" i="5"/>
  <c r="M274" i="5"/>
  <c r="M278" i="5"/>
  <c r="M282" i="5"/>
  <c r="M336" i="5"/>
  <c r="M420" i="5"/>
  <c r="K458" i="5"/>
  <c r="K461" i="5" s="1"/>
  <c r="M429" i="5"/>
  <c r="M445" i="5"/>
  <c r="M432" i="5"/>
  <c r="M448" i="5"/>
  <c r="M540" i="5"/>
  <c r="M557" i="5"/>
  <c r="M545" i="5"/>
  <c r="M600" i="5"/>
  <c r="M609" i="5"/>
  <c r="M617" i="5"/>
  <c r="M616" i="5"/>
  <c r="M674" i="5"/>
  <c r="M662" i="5"/>
  <c r="M666" i="5"/>
  <c r="M670" i="5"/>
  <c r="M675" i="5"/>
  <c r="M733" i="5"/>
  <c r="M679" i="5"/>
  <c r="M683" i="5"/>
  <c r="M687" i="5"/>
  <c r="M718" i="5"/>
  <c r="M724" i="5"/>
  <c r="M729" i="5"/>
  <c r="M734" i="5"/>
  <c r="M745" i="5"/>
  <c r="M748" i="5"/>
  <c r="C140" i="5"/>
  <c r="G140" i="5"/>
  <c r="C144" i="5"/>
  <c r="AL144" i="5" s="1"/>
  <c r="G144" i="5"/>
  <c r="C148" i="5"/>
  <c r="AL148" i="5" s="1"/>
  <c r="G148" i="5"/>
  <c r="C152" i="5"/>
  <c r="AL152" i="5" s="1"/>
  <c r="G152" i="5"/>
  <c r="C156" i="5"/>
  <c r="AL156" i="5" s="1"/>
  <c r="G156" i="5"/>
  <c r="C160" i="5"/>
  <c r="AL160" i="5" s="1"/>
  <c r="G160" i="5"/>
  <c r="C164" i="5"/>
  <c r="AL164" i="5" s="1"/>
  <c r="G164" i="5"/>
  <c r="G255" i="5"/>
  <c r="C255" i="5"/>
  <c r="G247" i="5"/>
  <c r="C247" i="5"/>
  <c r="G251" i="5"/>
  <c r="C251" i="5"/>
  <c r="G256" i="5"/>
  <c r="C256" i="5"/>
  <c r="C188" i="5"/>
  <c r="G188" i="5"/>
  <c r="C192" i="5"/>
  <c r="G192" i="5"/>
  <c r="C196" i="5"/>
  <c r="G196" i="5"/>
  <c r="C200" i="5"/>
  <c r="G200" i="5"/>
  <c r="C204" i="5"/>
  <c r="G204" i="5"/>
  <c r="C208" i="5"/>
  <c r="G208" i="5"/>
  <c r="C212" i="5"/>
  <c r="G212" i="5"/>
  <c r="C216" i="5"/>
  <c r="G216" i="5"/>
  <c r="C220" i="5"/>
  <c r="G220" i="5"/>
  <c r="C224" i="5"/>
  <c r="G224" i="5"/>
  <c r="C305" i="5"/>
  <c r="G305" i="5"/>
  <c r="C321" i="5"/>
  <c r="G321" i="5"/>
  <c r="G376" i="5"/>
  <c r="C376" i="5"/>
  <c r="G269" i="5"/>
  <c r="C269" i="5"/>
  <c r="G273" i="5"/>
  <c r="C273" i="5"/>
  <c r="G277" i="5"/>
  <c r="C277" i="5"/>
  <c r="G281" i="5"/>
  <c r="C281" i="5"/>
  <c r="G384" i="5"/>
  <c r="C384" i="5"/>
  <c r="C318" i="5"/>
  <c r="G318" i="5"/>
  <c r="C329" i="5"/>
  <c r="G329" i="5"/>
  <c r="G373" i="5"/>
  <c r="C373" i="5"/>
  <c r="G481" i="5"/>
  <c r="C481" i="5"/>
  <c r="G340" i="5"/>
  <c r="C340" i="5"/>
  <c r="G393" i="5"/>
  <c r="C393" i="5"/>
  <c r="G497" i="5"/>
  <c r="C497" i="5"/>
  <c r="G506" i="5"/>
  <c r="C506" i="5"/>
  <c r="E516" i="5"/>
  <c r="G478" i="5"/>
  <c r="C478" i="5"/>
  <c r="G494" i="5"/>
  <c r="C494" i="5"/>
  <c r="G656" i="5"/>
  <c r="C656" i="5"/>
  <c r="G627" i="5"/>
  <c r="C627" i="5"/>
  <c r="G626" i="5"/>
  <c r="C626" i="5"/>
  <c r="C691" i="5"/>
  <c r="G691" i="5"/>
  <c r="C660" i="5"/>
  <c r="G660" i="5"/>
  <c r="C664" i="5"/>
  <c r="G664" i="5"/>
  <c r="C668" i="5"/>
  <c r="G668" i="5"/>
  <c r="C672" i="5"/>
  <c r="G672" i="5"/>
  <c r="C723" i="5"/>
  <c r="G723" i="5"/>
  <c r="G678" i="5"/>
  <c r="C678" i="5"/>
  <c r="G682" i="5"/>
  <c r="C682" i="5"/>
  <c r="G686" i="5"/>
  <c r="C686" i="5"/>
  <c r="G690" i="5"/>
  <c r="C690" i="5"/>
  <c r="E751" i="5"/>
  <c r="E754" i="5" s="1"/>
  <c r="G713" i="5"/>
  <c r="C713" i="5"/>
  <c r="C721" i="5"/>
  <c r="G721" i="5"/>
  <c r="AK100" i="5"/>
  <c r="AK96" i="5"/>
  <c r="AK92" i="5"/>
  <c r="AK85" i="5"/>
  <c r="AK83" i="5"/>
  <c r="AK81" i="5"/>
  <c r="AK76" i="5"/>
  <c r="AK72" i="5"/>
  <c r="Y98" i="5"/>
  <c r="Y93" i="5"/>
  <c r="Y87" i="5"/>
  <c r="Y88" i="5"/>
  <c r="Y86" i="5"/>
  <c r="Y75" i="5"/>
  <c r="Y73" i="5"/>
  <c r="AI107" i="5"/>
  <c r="AI110" i="5" s="1"/>
  <c r="AG516" i="5"/>
  <c r="AA574" i="5"/>
  <c r="U751" i="5"/>
  <c r="O166" i="5"/>
  <c r="O284" i="5"/>
  <c r="I166" i="5"/>
  <c r="I225" i="5"/>
  <c r="AK102" i="5"/>
  <c r="M99" i="5"/>
  <c r="M95" i="5"/>
  <c r="M89" i="5"/>
  <c r="M91" i="5"/>
  <c r="M82" i="5"/>
  <c r="O107" i="5"/>
  <c r="H166" i="5"/>
  <c r="M68" i="5"/>
  <c r="S745" i="5"/>
  <c r="AE736" i="5"/>
  <c r="R751" i="5"/>
  <c r="AD751" i="5"/>
  <c r="L751" i="5"/>
  <c r="W751" i="5"/>
  <c r="Y713" i="5"/>
  <c r="AJ751" i="5"/>
  <c r="G716" i="5"/>
  <c r="C716" i="5"/>
  <c r="D716" i="5"/>
  <c r="V714" i="5"/>
  <c r="AK656" i="5"/>
  <c r="G655" i="5"/>
  <c r="C655" i="5"/>
  <c r="AK658" i="5"/>
  <c r="AB658" i="5"/>
  <c r="Y629" i="5"/>
  <c r="M625" i="5"/>
  <c r="AE621" i="5"/>
  <c r="G620" i="5"/>
  <c r="C620" i="5"/>
  <c r="AK620" i="5"/>
  <c r="G616" i="5"/>
  <c r="C616" i="5"/>
  <c r="S612" i="5"/>
  <c r="G608" i="5"/>
  <c r="C608" i="5"/>
  <c r="S604" i="5"/>
  <c r="G596" i="5"/>
  <c r="C596" i="5"/>
  <c r="S569" i="5"/>
  <c r="G561" i="5"/>
  <c r="C561" i="5"/>
  <c r="S553" i="5"/>
  <c r="G545" i="5"/>
  <c r="C545" i="5"/>
  <c r="N692" i="5"/>
  <c r="P654" i="5"/>
  <c r="E692" i="5"/>
  <c r="E695" i="5" s="1"/>
  <c r="G654" i="5"/>
  <c r="C654" i="5"/>
  <c r="F692" i="5"/>
  <c r="D654" i="5"/>
  <c r="K692" i="5"/>
  <c r="M654" i="5"/>
  <c r="AI692" i="5"/>
  <c r="AI695" i="5" s="1"/>
  <c r="AK654" i="5"/>
  <c r="S617" i="5"/>
  <c r="Y613" i="5"/>
  <c r="C609" i="5"/>
  <c r="G609" i="5"/>
  <c r="D614" i="5"/>
  <c r="AD633" i="5"/>
  <c r="F633" i="5"/>
  <c r="D595" i="5"/>
  <c r="E633" i="5"/>
  <c r="C595" i="5"/>
  <c r="G595" i="5"/>
  <c r="AC633" i="5"/>
  <c r="AE595" i="5"/>
  <c r="D618" i="5"/>
  <c r="C618" i="5"/>
  <c r="G618" i="5"/>
  <c r="G542" i="5"/>
  <c r="C542" i="5"/>
  <c r="Z574" i="5"/>
  <c r="AB536" i="5"/>
  <c r="S562" i="5"/>
  <c r="S543" i="5"/>
  <c r="AI574" i="5"/>
  <c r="AI577" i="5" s="1"/>
  <c r="AK536" i="5"/>
  <c r="H574" i="5"/>
  <c r="H577" i="5" s="1"/>
  <c r="J536" i="5"/>
  <c r="D514" i="5"/>
  <c r="D510" i="5"/>
  <c r="D506" i="5"/>
  <c r="D558" i="5"/>
  <c r="S556" i="5"/>
  <c r="C550" i="5"/>
  <c r="G550" i="5"/>
  <c r="M548" i="5"/>
  <c r="C540" i="5"/>
  <c r="G540" i="5"/>
  <c r="AE540" i="5"/>
  <c r="L574" i="5"/>
  <c r="U574" i="5"/>
  <c r="D568" i="5"/>
  <c r="C568" i="5"/>
  <c r="G568" i="5"/>
  <c r="M566" i="5"/>
  <c r="M563" i="5"/>
  <c r="AB563" i="5"/>
  <c r="AK560" i="5"/>
  <c r="M560" i="5"/>
  <c r="C558" i="5"/>
  <c r="G558" i="5"/>
  <c r="AB551" i="5"/>
  <c r="S551" i="5"/>
  <c r="Y502" i="5"/>
  <c r="S492" i="5"/>
  <c r="AH487" i="5"/>
  <c r="T516" i="5"/>
  <c r="T519" i="5" s="1"/>
  <c r="V478" i="5"/>
  <c r="G452" i="5"/>
  <c r="C452" i="5"/>
  <c r="S448" i="5"/>
  <c r="G444" i="5"/>
  <c r="C444" i="5"/>
  <c r="S440" i="5"/>
  <c r="G436" i="5"/>
  <c r="C436" i="5"/>
  <c r="S432" i="5"/>
  <c r="G428" i="5"/>
  <c r="C428" i="5"/>
  <c r="S424" i="5"/>
  <c r="E458" i="5"/>
  <c r="G420" i="5"/>
  <c r="C420" i="5"/>
  <c r="AC458" i="5"/>
  <c r="AC461" i="5" s="1"/>
  <c r="AE420" i="5"/>
  <c r="Z284" i="5"/>
  <c r="Z287" i="5" s="1"/>
  <c r="AB246" i="5"/>
  <c r="AB284" i="5" s="1"/>
  <c r="Z225" i="5"/>
  <c r="Z228" i="5" s="1"/>
  <c r="AB187" i="5"/>
  <c r="AB225" i="5" s="1"/>
  <c r="Z166" i="5"/>
  <c r="Z169" i="5" s="1"/>
  <c r="AB128" i="5"/>
  <c r="AB166" i="5" s="1"/>
  <c r="AB105" i="5"/>
  <c r="AB104" i="5"/>
  <c r="S512" i="5"/>
  <c r="S508" i="5"/>
  <c r="S504" i="5"/>
  <c r="G502" i="5"/>
  <c r="C502" i="5"/>
  <c r="D500" i="5"/>
  <c r="J498" i="5"/>
  <c r="AB496" i="5"/>
  <c r="AE494" i="5"/>
  <c r="AK494" i="5"/>
  <c r="G492" i="5"/>
  <c r="C492" i="5"/>
  <c r="AB488" i="5"/>
  <c r="AE486" i="5"/>
  <c r="AK486" i="5"/>
  <c r="G484" i="5"/>
  <c r="C484" i="5"/>
  <c r="J482" i="5"/>
  <c r="R516" i="5"/>
  <c r="W516" i="5"/>
  <c r="W519" i="5" s="1"/>
  <c r="Y478" i="5"/>
  <c r="S457" i="5"/>
  <c r="Y453" i="5"/>
  <c r="C449" i="5"/>
  <c r="G449" i="5"/>
  <c r="AE449" i="5"/>
  <c r="S441" i="5"/>
  <c r="Y437" i="5"/>
  <c r="C433" i="5"/>
  <c r="G433" i="5"/>
  <c r="AE433" i="5"/>
  <c r="S425" i="5"/>
  <c r="Y421" i="5"/>
  <c r="Y508" i="5"/>
  <c r="AH504" i="5"/>
  <c r="AE487" i="5"/>
  <c r="M487" i="5"/>
  <c r="G383" i="5"/>
  <c r="C383" i="5"/>
  <c r="AH455" i="5"/>
  <c r="D438" i="5"/>
  <c r="D422" i="5"/>
  <c r="J398" i="5"/>
  <c r="P383" i="5"/>
  <c r="S446" i="5"/>
  <c r="C438" i="5"/>
  <c r="G438" i="5"/>
  <c r="S430" i="5"/>
  <c r="C422" i="5"/>
  <c r="G422" i="5"/>
  <c r="S395" i="5"/>
  <c r="V394" i="5"/>
  <c r="S479" i="5"/>
  <c r="Y479" i="5"/>
  <c r="M446" i="5"/>
  <c r="M430" i="5"/>
  <c r="G398" i="5"/>
  <c r="C398" i="5"/>
  <c r="J396" i="5"/>
  <c r="G382" i="5"/>
  <c r="C382" i="5"/>
  <c r="AE398" i="5"/>
  <c r="G378" i="5"/>
  <c r="C378" i="5"/>
  <c r="S363" i="5"/>
  <c r="Q401" i="5"/>
  <c r="Q404" i="5" s="1"/>
  <c r="AJ401" i="5"/>
  <c r="G363" i="5"/>
  <c r="C363" i="5"/>
  <c r="E401" i="5"/>
  <c r="E404" i="5" s="1"/>
  <c r="K401" i="5"/>
  <c r="M363" i="5"/>
  <c r="AI401" i="5"/>
  <c r="AK363" i="5"/>
  <c r="C334" i="5"/>
  <c r="G334" i="5"/>
  <c r="D319" i="5"/>
  <c r="D311" i="5"/>
  <c r="AG341" i="5"/>
  <c r="D303" i="5"/>
  <c r="F341" i="5"/>
  <c r="D371" i="5"/>
  <c r="G339" i="5"/>
  <c r="C339" i="5"/>
  <c r="AB319" i="5"/>
  <c r="D316" i="5"/>
  <c r="C315" i="5"/>
  <c r="G315" i="5"/>
  <c r="AB303" i="5"/>
  <c r="Z341" i="5"/>
  <c r="AE382" i="5"/>
  <c r="D380" i="5"/>
  <c r="D370" i="5"/>
  <c r="AE364" i="5"/>
  <c r="D364" i="5"/>
  <c r="G338" i="5"/>
  <c r="C338" i="5"/>
  <c r="AK334" i="5"/>
  <c r="G330" i="5"/>
  <c r="C330" i="5"/>
  <c r="AK326" i="5"/>
  <c r="D321" i="5"/>
  <c r="G320" i="5"/>
  <c r="C320" i="5"/>
  <c r="M317" i="5"/>
  <c r="D305" i="5"/>
  <c r="G304" i="5"/>
  <c r="C304" i="5"/>
  <c r="I341" i="5"/>
  <c r="C333" i="5"/>
  <c r="G333" i="5"/>
  <c r="P331" i="5"/>
  <c r="D331" i="5"/>
  <c r="J325" i="5"/>
  <c r="J319" i="5"/>
  <c r="AH319" i="5"/>
  <c r="V311" i="5"/>
  <c r="AE307" i="5"/>
  <c r="H341" i="5"/>
  <c r="J303" i="5"/>
  <c r="AF341" i="5"/>
  <c r="AH303" i="5"/>
  <c r="AE334" i="5"/>
  <c r="X401" i="5"/>
  <c r="M135" i="5"/>
  <c r="AH128" i="5"/>
  <c r="AH166" i="5" s="1"/>
  <c r="AF166" i="5"/>
  <c r="AF169" i="5" s="1"/>
  <c r="V105" i="5"/>
  <c r="Y103" i="5"/>
  <c r="Y102" i="5"/>
  <c r="M101" i="5"/>
  <c r="C133" i="5"/>
  <c r="AL133" i="5" s="1"/>
  <c r="G133" i="5"/>
  <c r="AK105" i="5"/>
  <c r="AK104" i="5"/>
  <c r="AK103" i="5"/>
  <c r="P103" i="5"/>
  <c r="R107" i="5"/>
  <c r="AH457" i="5"/>
  <c r="AH421" i="5"/>
  <c r="AH437" i="5"/>
  <c r="AH502" i="5"/>
  <c r="AH432" i="5"/>
  <c r="AH448" i="5"/>
  <c r="AF516" i="5"/>
  <c r="AF519" i="5" s="1"/>
  <c r="AH478" i="5"/>
  <c r="AH540" i="5"/>
  <c r="AH549" i="5"/>
  <c r="AH545" i="5"/>
  <c r="AH600" i="5"/>
  <c r="AH609" i="5"/>
  <c r="AH573" i="5"/>
  <c r="AH608" i="5"/>
  <c r="AH625" i="5"/>
  <c r="AH737" i="5"/>
  <c r="AH748" i="5"/>
  <c r="AB309" i="5"/>
  <c r="AB327" i="5"/>
  <c r="AB364" i="5"/>
  <c r="AB376" i="5"/>
  <c r="AB389" i="5"/>
  <c r="AB400" i="5"/>
  <c r="AB393" i="5"/>
  <c r="AB493" i="5"/>
  <c r="AB515" i="5"/>
  <c r="AB482" i="5"/>
  <c r="AB498" i="5"/>
  <c r="AB542" i="5"/>
  <c r="AB597" i="5"/>
  <c r="AB623" i="5"/>
  <c r="AB622" i="5"/>
  <c r="AB739" i="5"/>
  <c r="T401" i="5"/>
  <c r="V363" i="5"/>
  <c r="V383" i="5"/>
  <c r="V432" i="5"/>
  <c r="V448" i="5"/>
  <c r="V399" i="5"/>
  <c r="V425" i="5"/>
  <c r="V441" i="5"/>
  <c r="T458" i="5"/>
  <c r="T461" i="5" s="1"/>
  <c r="V420" i="5"/>
  <c r="V496" i="5"/>
  <c r="V513" i="5"/>
  <c r="V542" i="5"/>
  <c r="V549" i="5"/>
  <c r="V565" i="5"/>
  <c r="V596" i="5"/>
  <c r="V616" i="5"/>
  <c r="V604" i="5"/>
  <c r="V620" i="5"/>
  <c r="T751" i="5"/>
  <c r="T754" i="5" s="1"/>
  <c r="V713" i="5"/>
  <c r="V747" i="5"/>
  <c r="V744" i="5"/>
  <c r="P312" i="5"/>
  <c r="P326" i="5"/>
  <c r="P365" i="5"/>
  <c r="P373" i="5"/>
  <c r="P455" i="5"/>
  <c r="P385" i="5"/>
  <c r="P427" i="5"/>
  <c r="P443" i="5"/>
  <c r="P492" i="5"/>
  <c r="P514" i="5"/>
  <c r="P481" i="5"/>
  <c r="P497" i="5"/>
  <c r="P555" i="5"/>
  <c r="P602" i="5"/>
  <c r="P607" i="5"/>
  <c r="P619" i="5"/>
  <c r="P630" i="5"/>
  <c r="P655" i="5"/>
  <c r="P717" i="5"/>
  <c r="P740" i="5"/>
  <c r="H458" i="5"/>
  <c r="J420" i="5"/>
  <c r="J431" i="5"/>
  <c r="J447" i="5"/>
  <c r="J432" i="5"/>
  <c r="J448" i="5"/>
  <c r="J556" i="5"/>
  <c r="J572" i="5"/>
  <c r="J553" i="5"/>
  <c r="J607" i="5"/>
  <c r="J557" i="5"/>
  <c r="J604" i="5"/>
  <c r="J561" i="5"/>
  <c r="J625" i="5"/>
  <c r="J737" i="5"/>
  <c r="J733" i="5"/>
  <c r="J744" i="5"/>
  <c r="C134" i="5"/>
  <c r="AL134" i="5" s="1"/>
  <c r="G134" i="5"/>
  <c r="S129" i="5"/>
  <c r="S103" i="5"/>
  <c r="AE102" i="5"/>
  <c r="G102" i="5"/>
  <c r="C102" i="5"/>
  <c r="AL102" i="5" s="1"/>
  <c r="S101" i="5"/>
  <c r="AE100" i="5"/>
  <c r="G100" i="5"/>
  <c r="C100" i="5"/>
  <c r="AL100" i="5" s="1"/>
  <c r="S97" i="5"/>
  <c r="AE99" i="5"/>
  <c r="G99" i="5"/>
  <c r="C99" i="5"/>
  <c r="AL99" i="5" s="1"/>
  <c r="S98" i="5"/>
  <c r="AE96" i="5"/>
  <c r="G96" i="5"/>
  <c r="C96" i="5"/>
  <c r="AL96" i="5" s="1"/>
  <c r="S94" i="5"/>
  <c r="AE95" i="5"/>
  <c r="G95" i="5"/>
  <c r="C95" i="5"/>
  <c r="AL95" i="5" s="1"/>
  <c r="S93" i="5"/>
  <c r="AE92" i="5"/>
  <c r="G92" i="5"/>
  <c r="C92" i="5"/>
  <c r="AL92" i="5" s="1"/>
  <c r="S90" i="5"/>
  <c r="AE89" i="5"/>
  <c r="G89" i="5"/>
  <c r="C89" i="5"/>
  <c r="AL89" i="5" s="1"/>
  <c r="S87" i="5"/>
  <c r="AE85" i="5"/>
  <c r="G85" i="5"/>
  <c r="C85" i="5"/>
  <c r="AL85" i="5" s="1"/>
  <c r="S80" i="5"/>
  <c r="AE91" i="5"/>
  <c r="G91" i="5"/>
  <c r="C91" i="5"/>
  <c r="AL91" i="5" s="1"/>
  <c r="S88" i="5"/>
  <c r="AE83" i="5"/>
  <c r="G83" i="5"/>
  <c r="C83" i="5"/>
  <c r="AL83" i="5" s="1"/>
  <c r="S84" i="5"/>
  <c r="AE82" i="5"/>
  <c r="G82" i="5"/>
  <c r="C82" i="5"/>
  <c r="AL82" i="5" s="1"/>
  <c r="S86" i="5"/>
  <c r="AE81" i="5"/>
  <c r="G81" i="5"/>
  <c r="C81" i="5"/>
  <c r="AL81" i="5" s="1"/>
  <c r="S79" i="5"/>
  <c r="S77" i="5"/>
  <c r="AE74" i="5"/>
  <c r="AE73" i="5"/>
  <c r="G73" i="5"/>
  <c r="C73" i="5"/>
  <c r="AL73" i="5" s="1"/>
  <c r="AE70" i="5"/>
  <c r="AG107" i="5"/>
  <c r="I107" i="5"/>
  <c r="AJ458" i="5"/>
  <c r="X458" i="5"/>
  <c r="R633" i="5"/>
  <c r="D318" i="5"/>
  <c r="D329" i="5"/>
  <c r="D366" i="5"/>
  <c r="D383" i="5"/>
  <c r="D340" i="5"/>
  <c r="D375" i="5"/>
  <c r="D338" i="5"/>
  <c r="D397" i="5"/>
  <c r="D425" i="5"/>
  <c r="D441" i="5"/>
  <c r="D478" i="5"/>
  <c r="F516" i="5"/>
  <c r="F458" i="5"/>
  <c r="D420" i="5"/>
  <c r="D494" i="5"/>
  <c r="F574" i="5"/>
  <c r="D536" i="5"/>
  <c r="D436" i="5"/>
  <c r="D452" i="5"/>
  <c r="D489" i="5"/>
  <c r="D540" i="5"/>
  <c r="D554" i="5"/>
  <c r="D543" i="5"/>
  <c r="D569" i="5"/>
  <c r="D562" i="5"/>
  <c r="D573" i="5"/>
  <c r="D596" i="5"/>
  <c r="D601" i="5"/>
  <c r="D616" i="5"/>
  <c r="D626" i="5"/>
  <c r="D715" i="5"/>
  <c r="D655" i="5"/>
  <c r="D738" i="5"/>
  <c r="C131" i="5"/>
  <c r="AL131" i="5" s="1"/>
  <c r="G131" i="5"/>
  <c r="Q166" i="5"/>
  <c r="S128" i="5"/>
  <c r="M105" i="5"/>
  <c r="C104" i="5"/>
  <c r="AL104" i="5" s="1"/>
  <c r="G104" i="5"/>
  <c r="X107" i="5"/>
  <c r="AI284" i="5"/>
  <c r="AI287" i="5" s="1"/>
  <c r="AK246" i="5"/>
  <c r="AK250" i="5"/>
  <c r="AK254" i="5"/>
  <c r="AK274" i="5"/>
  <c r="AK278" i="5"/>
  <c r="AK188" i="5"/>
  <c r="AK192" i="5"/>
  <c r="AK196" i="5"/>
  <c r="AK200" i="5"/>
  <c r="AK204" i="5"/>
  <c r="AK208" i="5"/>
  <c r="AK212" i="5"/>
  <c r="AK216" i="5"/>
  <c r="AK220" i="5"/>
  <c r="AK224" i="5"/>
  <c r="AK267" i="5"/>
  <c r="AK134" i="5"/>
  <c r="AK138" i="5"/>
  <c r="AK142" i="5"/>
  <c r="AK146" i="5"/>
  <c r="AK150" i="5"/>
  <c r="AK154" i="5"/>
  <c r="AK158" i="5"/>
  <c r="AK162" i="5"/>
  <c r="AK255" i="5"/>
  <c r="AK260" i="5"/>
  <c r="AK270" i="5"/>
  <c r="AK283" i="5"/>
  <c r="AK316" i="5"/>
  <c r="AK328" i="5"/>
  <c r="AK314" i="5"/>
  <c r="AK340" i="5"/>
  <c r="AK317" i="5"/>
  <c r="AK424" i="5"/>
  <c r="AK440" i="5"/>
  <c r="AK423" i="5"/>
  <c r="AK439" i="5"/>
  <c r="AK538" i="5"/>
  <c r="AK544" i="5"/>
  <c r="AK545" i="5"/>
  <c r="AK573" i="5"/>
  <c r="AK565" i="5"/>
  <c r="AK604" i="5"/>
  <c r="AK598" i="5"/>
  <c r="AK615" i="5"/>
  <c r="AK674" i="5"/>
  <c r="AK661" i="5"/>
  <c r="AK665" i="5"/>
  <c r="AK669" i="5"/>
  <c r="AK675" i="5"/>
  <c r="AK679" i="5"/>
  <c r="AK683" i="5"/>
  <c r="AK687" i="5"/>
  <c r="AK732" i="5"/>
  <c r="AK720" i="5"/>
  <c r="AK724" i="5"/>
  <c r="AK728" i="5"/>
  <c r="AK737" i="5"/>
  <c r="AK749" i="5"/>
  <c r="AK750" i="5"/>
  <c r="AE249" i="5"/>
  <c r="AE253" i="5"/>
  <c r="AE264" i="5"/>
  <c r="AE190" i="5"/>
  <c r="AE194" i="5"/>
  <c r="AE198" i="5"/>
  <c r="AE202" i="5"/>
  <c r="AE206" i="5"/>
  <c r="AE210" i="5"/>
  <c r="AE214" i="5"/>
  <c r="AE218" i="5"/>
  <c r="AE222" i="5"/>
  <c r="AE261" i="5"/>
  <c r="AE272" i="5"/>
  <c r="AE132" i="5"/>
  <c r="AE136" i="5"/>
  <c r="AE140" i="5"/>
  <c r="AE144" i="5"/>
  <c r="AE148" i="5"/>
  <c r="AE152" i="5"/>
  <c r="AE156" i="5"/>
  <c r="AE160" i="5"/>
  <c r="AE164" i="5"/>
  <c r="AE255" i="5"/>
  <c r="AE267" i="5"/>
  <c r="AE274" i="5"/>
  <c r="AE278" i="5"/>
  <c r="AE282" i="5"/>
  <c r="AE505" i="5"/>
  <c r="AE629" i="5"/>
  <c r="AE661" i="5"/>
  <c r="AE665" i="5"/>
  <c r="AE669" i="5"/>
  <c r="AE674" i="5"/>
  <c r="AE678" i="5"/>
  <c r="AE682" i="5"/>
  <c r="AE686" i="5"/>
  <c r="AC751" i="5"/>
  <c r="AC754" i="5" s="1"/>
  <c r="AE713" i="5"/>
  <c r="AE720" i="5"/>
  <c r="AE724" i="5"/>
  <c r="AE728" i="5"/>
  <c r="Y187" i="5"/>
  <c r="W225" i="5"/>
  <c r="Y191" i="5"/>
  <c r="Y195" i="5"/>
  <c r="Y199" i="5"/>
  <c r="Y203" i="5"/>
  <c r="Y207" i="5"/>
  <c r="Y211" i="5"/>
  <c r="Y215" i="5"/>
  <c r="Y219" i="5"/>
  <c r="Y223" i="5"/>
  <c r="Y264" i="5"/>
  <c r="Y271" i="5"/>
  <c r="Y134" i="5"/>
  <c r="Y138" i="5"/>
  <c r="Y142" i="5"/>
  <c r="Y146" i="5"/>
  <c r="Y150" i="5"/>
  <c r="Y154" i="5"/>
  <c r="Y158" i="5"/>
  <c r="Y162" i="5"/>
  <c r="Y257" i="5"/>
  <c r="Y266" i="5"/>
  <c r="W284" i="5"/>
  <c r="Y246" i="5"/>
  <c r="Y250" i="5"/>
  <c r="Y254" i="5"/>
  <c r="Y322" i="5"/>
  <c r="Y338" i="5"/>
  <c r="Y277" i="5"/>
  <c r="Y281" i="5"/>
  <c r="Y329" i="5"/>
  <c r="Y552" i="5"/>
  <c r="Y564" i="5"/>
  <c r="Y547" i="5"/>
  <c r="Y669" i="5"/>
  <c r="Y664" i="5"/>
  <c r="Y667" i="5"/>
  <c r="Y670" i="5"/>
  <c r="Y717" i="5"/>
  <c r="Y680" i="5"/>
  <c r="Y684" i="5"/>
  <c r="Y688" i="5"/>
  <c r="Y719" i="5"/>
  <c r="Y723" i="5"/>
  <c r="Y727" i="5"/>
  <c r="Y731" i="5"/>
  <c r="Y744" i="5"/>
  <c r="Y749" i="5"/>
  <c r="S190" i="5"/>
  <c r="S194" i="5"/>
  <c r="S198" i="5"/>
  <c r="S202" i="5"/>
  <c r="S206" i="5"/>
  <c r="S210" i="5"/>
  <c r="S214" i="5"/>
  <c r="S218" i="5"/>
  <c r="S222" i="5"/>
  <c r="S259" i="5"/>
  <c r="S270" i="5"/>
  <c r="S134" i="5"/>
  <c r="S138" i="5"/>
  <c r="S142" i="5"/>
  <c r="S146" i="5"/>
  <c r="S150" i="5"/>
  <c r="S154" i="5"/>
  <c r="S158" i="5"/>
  <c r="S162" i="5"/>
  <c r="S256" i="5"/>
  <c r="S261" i="5"/>
  <c r="S271" i="5"/>
  <c r="S248" i="5"/>
  <c r="S252" i="5"/>
  <c r="S262" i="5"/>
  <c r="S318" i="5"/>
  <c r="S371" i="5"/>
  <c r="S336" i="5"/>
  <c r="S385" i="5"/>
  <c r="S277" i="5"/>
  <c r="S281" i="5"/>
  <c r="S332" i="5"/>
  <c r="S386" i="5"/>
  <c r="S373" i="5"/>
  <c r="S486" i="5"/>
  <c r="S507" i="5"/>
  <c r="S489" i="5"/>
  <c r="S499" i="5"/>
  <c r="S672" i="5"/>
  <c r="S630" i="5"/>
  <c r="S668" i="5"/>
  <c r="S632" i="5"/>
  <c r="S666" i="5"/>
  <c r="S665" i="5"/>
  <c r="S717" i="5"/>
  <c r="S678" i="5"/>
  <c r="S682" i="5"/>
  <c r="S686" i="5"/>
  <c r="S690" i="5"/>
  <c r="S721" i="5"/>
  <c r="S725" i="5"/>
  <c r="S729" i="5"/>
  <c r="M138" i="5"/>
  <c r="M142" i="5"/>
  <c r="M146" i="5"/>
  <c r="M150" i="5"/>
  <c r="M154" i="5"/>
  <c r="M158" i="5"/>
  <c r="M162" i="5"/>
  <c r="M255" i="5"/>
  <c r="M260" i="5"/>
  <c r="M248" i="5"/>
  <c r="M252" i="5"/>
  <c r="M261" i="5"/>
  <c r="M189" i="5"/>
  <c r="M193" i="5"/>
  <c r="M197" i="5"/>
  <c r="M201" i="5"/>
  <c r="M205" i="5"/>
  <c r="M209" i="5"/>
  <c r="M213" i="5"/>
  <c r="M217" i="5"/>
  <c r="M221" i="5"/>
  <c r="M258" i="5"/>
  <c r="M314" i="5"/>
  <c r="M267" i="5"/>
  <c r="M271" i="5"/>
  <c r="M275" i="5"/>
  <c r="M279" i="5"/>
  <c r="M283" i="5"/>
  <c r="M457" i="5"/>
  <c r="M453" i="5"/>
  <c r="M433" i="5"/>
  <c r="M449" i="5"/>
  <c r="M436" i="5"/>
  <c r="M452" i="5"/>
  <c r="M539" i="5"/>
  <c r="M596" i="5"/>
  <c r="M553" i="5"/>
  <c r="M601" i="5"/>
  <c r="M613" i="5"/>
  <c r="M604" i="5"/>
  <c r="M676" i="5"/>
  <c r="M735" i="5"/>
  <c r="M663" i="5"/>
  <c r="M667" i="5"/>
  <c r="M671" i="5"/>
  <c r="M719" i="5"/>
  <c r="M722" i="5"/>
  <c r="M680" i="5"/>
  <c r="M684" i="5"/>
  <c r="M688" i="5"/>
  <c r="M720" i="5"/>
  <c r="M726" i="5"/>
  <c r="M730" i="5"/>
  <c r="M737" i="5"/>
  <c r="M749" i="5"/>
  <c r="M747" i="5"/>
  <c r="C141" i="5"/>
  <c r="AL141" i="5" s="1"/>
  <c r="G141" i="5"/>
  <c r="C145" i="5"/>
  <c r="AL145" i="5" s="1"/>
  <c r="G145" i="5"/>
  <c r="C149" i="5"/>
  <c r="AL149" i="5" s="1"/>
  <c r="G149" i="5"/>
  <c r="C153" i="5"/>
  <c r="AL153" i="5" s="1"/>
  <c r="G153" i="5"/>
  <c r="C157" i="5"/>
  <c r="AL157" i="5" s="1"/>
  <c r="G157" i="5"/>
  <c r="C161" i="5"/>
  <c r="AL161" i="5" s="1"/>
  <c r="G161" i="5"/>
  <c r="C165" i="5"/>
  <c r="AL165" i="5" s="1"/>
  <c r="G165" i="5"/>
  <c r="G259" i="5"/>
  <c r="C259" i="5"/>
  <c r="G248" i="5"/>
  <c r="C248" i="5"/>
  <c r="G252" i="5"/>
  <c r="C252" i="5"/>
  <c r="G260" i="5"/>
  <c r="C260" i="5"/>
  <c r="C189" i="5"/>
  <c r="G189" i="5"/>
  <c r="C193" i="5"/>
  <c r="G193" i="5"/>
  <c r="C197" i="5"/>
  <c r="G197" i="5"/>
  <c r="C201" i="5"/>
  <c r="G201" i="5"/>
  <c r="C205" i="5"/>
  <c r="G205" i="5"/>
  <c r="C209" i="5"/>
  <c r="G209" i="5"/>
  <c r="C213" i="5"/>
  <c r="G213" i="5"/>
  <c r="C217" i="5"/>
  <c r="G217" i="5"/>
  <c r="C221" i="5"/>
  <c r="G221" i="5"/>
  <c r="C257" i="5"/>
  <c r="G257" i="5"/>
  <c r="C309" i="5"/>
  <c r="G309" i="5"/>
  <c r="G328" i="5"/>
  <c r="C328" i="5"/>
  <c r="C266" i="5"/>
  <c r="G266" i="5"/>
  <c r="C270" i="5"/>
  <c r="G270" i="5"/>
  <c r="G274" i="5"/>
  <c r="C274" i="5"/>
  <c r="G278" i="5"/>
  <c r="C278" i="5"/>
  <c r="G282" i="5"/>
  <c r="C282" i="5"/>
  <c r="C306" i="5"/>
  <c r="G306" i="5"/>
  <c r="C322" i="5"/>
  <c r="G322" i="5"/>
  <c r="C335" i="5"/>
  <c r="G335" i="5"/>
  <c r="G381" i="5"/>
  <c r="C381" i="5"/>
  <c r="G392" i="5"/>
  <c r="C392" i="5"/>
  <c r="G369" i="5"/>
  <c r="C369" i="5"/>
  <c r="G485" i="5"/>
  <c r="C485" i="5"/>
  <c r="G499" i="5"/>
  <c r="C499" i="5"/>
  <c r="G510" i="5"/>
  <c r="C510" i="5"/>
  <c r="G482" i="5"/>
  <c r="C482" i="5"/>
  <c r="G498" i="5"/>
  <c r="C498" i="5"/>
  <c r="G622" i="5"/>
  <c r="C622" i="5"/>
  <c r="G629" i="5"/>
  <c r="C629" i="5"/>
  <c r="G630" i="5"/>
  <c r="C630" i="5"/>
  <c r="G676" i="5"/>
  <c r="C676" i="5"/>
  <c r="C661" i="5"/>
  <c r="G661" i="5"/>
  <c r="C665" i="5"/>
  <c r="G665" i="5"/>
  <c r="C669" i="5"/>
  <c r="G669" i="5"/>
  <c r="C673" i="5"/>
  <c r="G673" i="5"/>
  <c r="C728" i="5"/>
  <c r="G728" i="5"/>
  <c r="G679" i="5"/>
  <c r="C679" i="5"/>
  <c r="G683" i="5"/>
  <c r="C683" i="5"/>
  <c r="G687" i="5"/>
  <c r="C687" i="5"/>
  <c r="C724" i="5"/>
  <c r="G724" i="5"/>
  <c r="G715" i="5"/>
  <c r="C715" i="5"/>
  <c r="C725" i="5"/>
  <c r="G725" i="5"/>
  <c r="M70" i="5"/>
  <c r="AK97" i="5"/>
  <c r="AK94" i="5"/>
  <c r="AK90" i="5"/>
  <c r="AK80" i="5"/>
  <c r="AK84" i="5"/>
  <c r="AK79" i="5"/>
  <c r="AK78" i="5"/>
  <c r="AK71" i="5"/>
  <c r="Y100" i="5"/>
  <c r="Y96" i="5"/>
  <c r="Y92" i="5"/>
  <c r="Y85" i="5"/>
  <c r="Y83" i="5"/>
  <c r="Y81" i="5"/>
  <c r="Y76" i="5"/>
  <c r="M69" i="5"/>
  <c r="AA458" i="5"/>
  <c r="U166" i="5"/>
  <c r="O225" i="5"/>
  <c r="M98" i="5"/>
  <c r="M93" i="5"/>
  <c r="M87" i="5"/>
  <c r="M88" i="5"/>
  <c r="M86" i="5"/>
  <c r="M75" i="5"/>
  <c r="M73" i="5"/>
  <c r="AD107" i="5"/>
  <c r="J128" i="5"/>
  <c r="J166" i="5" s="1"/>
  <c r="C750" i="5"/>
  <c r="G750" i="5"/>
  <c r="C744" i="5"/>
  <c r="G744" i="5"/>
  <c r="S737" i="5"/>
  <c r="G736" i="5"/>
  <c r="C736" i="5"/>
  <c r="G741" i="5"/>
  <c r="C741" i="5"/>
  <c r="G735" i="5"/>
  <c r="C735" i="5"/>
  <c r="P734" i="5"/>
  <c r="AH742" i="5"/>
  <c r="D734" i="5"/>
  <c r="J691" i="5"/>
  <c r="X751" i="5"/>
  <c r="Q751" i="5"/>
  <c r="Q754" i="5" s="1"/>
  <c r="S713" i="5"/>
  <c r="AA751" i="5"/>
  <c r="S716" i="5"/>
  <c r="P716" i="5"/>
  <c r="Y628" i="5"/>
  <c r="D656" i="5"/>
  <c r="AB632" i="5"/>
  <c r="C658" i="5"/>
  <c r="G658" i="5"/>
  <c r="D658" i="5"/>
  <c r="Y621" i="5"/>
  <c r="S619" i="5"/>
  <c r="D629" i="5"/>
  <c r="D627" i="5"/>
  <c r="AK627" i="5"/>
  <c r="Y623" i="5"/>
  <c r="S600" i="5"/>
  <c r="G573" i="5"/>
  <c r="C573" i="5"/>
  <c r="S565" i="5"/>
  <c r="G557" i="5"/>
  <c r="C557" i="5"/>
  <c r="S549" i="5"/>
  <c r="T692" i="5"/>
  <c r="V654" i="5"/>
  <c r="V692" i="5" s="1"/>
  <c r="U692" i="5"/>
  <c r="L692" i="5"/>
  <c r="O692" i="5"/>
  <c r="V621" i="5"/>
  <c r="S613" i="5"/>
  <c r="C605" i="5"/>
  <c r="G605" i="5"/>
  <c r="G631" i="5"/>
  <c r="C631" i="5"/>
  <c r="D631" i="5"/>
  <c r="AK631" i="5"/>
  <c r="AH619" i="5"/>
  <c r="Y597" i="5"/>
  <c r="AH629" i="5"/>
  <c r="D615" i="5"/>
  <c r="G615" i="5"/>
  <c r="C615" i="5"/>
  <c r="D607" i="5"/>
  <c r="G607" i="5"/>
  <c r="C607" i="5"/>
  <c r="Y601" i="5"/>
  <c r="W633" i="5"/>
  <c r="W636" i="5" s="1"/>
  <c r="Y595" i="5"/>
  <c r="K633" i="5"/>
  <c r="K636" i="5" s="1"/>
  <c r="M595" i="5"/>
  <c r="I633" i="5"/>
  <c r="AG633" i="5"/>
  <c r="C614" i="5"/>
  <c r="G614" i="5"/>
  <c r="AH554" i="5"/>
  <c r="D552" i="5"/>
  <c r="G552" i="5"/>
  <c r="C552" i="5"/>
  <c r="AE552" i="5"/>
  <c r="C546" i="5"/>
  <c r="G546" i="5"/>
  <c r="G538" i="5"/>
  <c r="C538" i="5"/>
  <c r="T574" i="5"/>
  <c r="T577" i="5" s="1"/>
  <c r="V536" i="5"/>
  <c r="Y514" i="5"/>
  <c r="C570" i="5"/>
  <c r="G570" i="5"/>
  <c r="C567" i="5"/>
  <c r="G567" i="5"/>
  <c r="AK562" i="5"/>
  <c r="M555" i="5"/>
  <c r="C555" i="5"/>
  <c r="G555" i="5"/>
  <c r="S547" i="5"/>
  <c r="M542" i="5"/>
  <c r="S539" i="5"/>
  <c r="AD574" i="5"/>
  <c r="D566" i="5"/>
  <c r="S548" i="5"/>
  <c r="Y540" i="5"/>
  <c r="E574" i="5"/>
  <c r="E577" i="5" s="1"/>
  <c r="C536" i="5"/>
  <c r="G536" i="5"/>
  <c r="AC574" i="5"/>
  <c r="AE536" i="5"/>
  <c r="M571" i="5"/>
  <c r="AB571" i="5"/>
  <c r="AK568" i="5"/>
  <c r="M568" i="5"/>
  <c r="C566" i="5"/>
  <c r="G566" i="5"/>
  <c r="S560" i="5"/>
  <c r="AB558" i="5"/>
  <c r="S541" i="5"/>
  <c r="V554" i="5"/>
  <c r="Y501" i="5"/>
  <c r="M496" i="5"/>
  <c r="D495" i="5"/>
  <c r="Y488" i="5"/>
  <c r="M480" i="5"/>
  <c r="G455" i="5"/>
  <c r="C455" i="5"/>
  <c r="D537" i="5"/>
  <c r="C537" i="5"/>
  <c r="G537" i="5"/>
  <c r="J502" i="5"/>
  <c r="D496" i="5"/>
  <c r="G495" i="5"/>
  <c r="C495" i="5"/>
  <c r="Y493" i="5"/>
  <c r="S488" i="5"/>
  <c r="D480" i="5"/>
  <c r="N516" i="5"/>
  <c r="N519" i="5" s="1"/>
  <c r="P478" i="5"/>
  <c r="S456" i="5"/>
  <c r="Y420" i="5"/>
  <c r="W458" i="5"/>
  <c r="W461" i="5" s="1"/>
  <c r="I458" i="5"/>
  <c r="AG458" i="5"/>
  <c r="Y393" i="5"/>
  <c r="Y377" i="5"/>
  <c r="R284" i="5"/>
  <c r="R225" i="5"/>
  <c r="R166" i="5"/>
  <c r="AH538" i="5"/>
  <c r="S513" i="5"/>
  <c r="D512" i="5"/>
  <c r="S509" i="5"/>
  <c r="D508" i="5"/>
  <c r="D504" i="5"/>
  <c r="V501" i="5"/>
  <c r="V495" i="5"/>
  <c r="J490" i="5"/>
  <c r="V487" i="5"/>
  <c r="AE482" i="5"/>
  <c r="AK482" i="5"/>
  <c r="G480" i="5"/>
  <c r="C480" i="5"/>
  <c r="H516" i="5"/>
  <c r="H519" i="5" s="1"/>
  <c r="J478" i="5"/>
  <c r="AA516" i="5"/>
  <c r="AB455" i="5"/>
  <c r="S453" i="5"/>
  <c r="Y449" i="5"/>
  <c r="C445" i="5"/>
  <c r="G445" i="5"/>
  <c r="AE445" i="5"/>
  <c r="S437" i="5"/>
  <c r="Y433" i="5"/>
  <c r="C429" i="5"/>
  <c r="G429" i="5"/>
  <c r="AE429" i="5"/>
  <c r="S421" i="5"/>
  <c r="Y512" i="5"/>
  <c r="AH508" i="5"/>
  <c r="G504" i="5"/>
  <c r="C504" i="5"/>
  <c r="M504" i="5"/>
  <c r="AK504" i="5"/>
  <c r="Y491" i="5"/>
  <c r="Y454" i="5"/>
  <c r="G399" i="5"/>
  <c r="C399" i="5"/>
  <c r="G396" i="5"/>
  <c r="C396" i="5"/>
  <c r="D394" i="5"/>
  <c r="D392" i="5"/>
  <c r="Y390" i="5"/>
  <c r="Y384" i="5"/>
  <c r="AK382" i="5"/>
  <c r="D376" i="5"/>
  <c r="Y374" i="5"/>
  <c r="Y483" i="5"/>
  <c r="D447" i="5"/>
  <c r="C447" i="5"/>
  <c r="G447" i="5"/>
  <c r="D439" i="5"/>
  <c r="C439" i="5"/>
  <c r="G439" i="5"/>
  <c r="D431" i="5"/>
  <c r="C431" i="5"/>
  <c r="G431" i="5"/>
  <c r="D423" i="5"/>
  <c r="C423" i="5"/>
  <c r="G423" i="5"/>
  <c r="AE400" i="5"/>
  <c r="AE399" i="5"/>
  <c r="P392" i="5"/>
  <c r="J391" i="5"/>
  <c r="P384" i="5"/>
  <c r="J383" i="5"/>
  <c r="J375" i="5"/>
  <c r="C450" i="5"/>
  <c r="G450" i="5"/>
  <c r="AB442" i="5"/>
  <c r="S442" i="5"/>
  <c r="C434" i="5"/>
  <c r="G434" i="5"/>
  <c r="AB426" i="5"/>
  <c r="S426" i="5"/>
  <c r="D396" i="5"/>
  <c r="S394" i="5"/>
  <c r="Y394" i="5"/>
  <c r="M442" i="5"/>
  <c r="M426" i="5"/>
  <c r="AB398" i="5"/>
  <c r="AH392" i="5"/>
  <c r="AB382" i="5"/>
  <c r="AH376" i="5"/>
  <c r="AE394" i="5"/>
  <c r="AH378" i="5"/>
  <c r="D378" i="5"/>
  <c r="S368" i="5"/>
  <c r="S366" i="5"/>
  <c r="H401" i="5"/>
  <c r="J363" i="5"/>
  <c r="L401" i="5"/>
  <c r="U401" i="5"/>
  <c r="O401" i="5"/>
  <c r="V326" i="5"/>
  <c r="AA341" i="5"/>
  <c r="G387" i="5"/>
  <c r="C387" i="5"/>
  <c r="M387" i="5"/>
  <c r="J337" i="5"/>
  <c r="V335" i="5"/>
  <c r="G331" i="5"/>
  <c r="C331" i="5"/>
  <c r="AE329" i="5"/>
  <c r="S320" i="5"/>
  <c r="D312" i="5"/>
  <c r="C311" i="5"/>
  <c r="G311" i="5"/>
  <c r="M308" i="5"/>
  <c r="S304" i="5"/>
  <c r="U341" i="5"/>
  <c r="AE386" i="5"/>
  <c r="AE380" i="5"/>
  <c r="G380" i="5"/>
  <c r="C380" i="5"/>
  <c r="I401" i="5"/>
  <c r="D333" i="5"/>
  <c r="D325" i="5"/>
  <c r="AB320" i="5"/>
  <c r="D317" i="5"/>
  <c r="G316" i="5"/>
  <c r="C316" i="5"/>
  <c r="M313" i="5"/>
  <c r="P311" i="5"/>
  <c r="S309" i="5"/>
  <c r="AB304" i="5"/>
  <c r="AI341" i="5"/>
  <c r="AK303" i="5"/>
  <c r="D379" i="5"/>
  <c r="Y379" i="5"/>
  <c r="P339" i="5"/>
  <c r="D339" i="5"/>
  <c r="J333" i="5"/>
  <c r="AH333" i="5"/>
  <c r="J331" i="5"/>
  <c r="AH331" i="5"/>
  <c r="P325" i="5"/>
  <c r="V323" i="5"/>
  <c r="J315" i="5"/>
  <c r="AH315" i="5"/>
  <c r="V307" i="5"/>
  <c r="AC341" i="5"/>
  <c r="AC344" i="5" s="1"/>
  <c r="AE303" i="5"/>
  <c r="L341" i="5"/>
  <c r="AJ341" i="5"/>
  <c r="AE326" i="5"/>
  <c r="AD284" i="5"/>
  <c r="AB368" i="5"/>
  <c r="AE335" i="5"/>
  <c r="K166" i="5"/>
  <c r="M128" i="5"/>
  <c r="M102" i="5"/>
  <c r="C137" i="5"/>
  <c r="AL137" i="5" s="1"/>
  <c r="G137" i="5"/>
  <c r="S130" i="5"/>
  <c r="C129" i="5"/>
  <c r="AL129" i="5" s="1"/>
  <c r="G129" i="5"/>
  <c r="AE105" i="5"/>
  <c r="AE104" i="5"/>
  <c r="D103" i="5"/>
  <c r="P102" i="5"/>
  <c r="P101" i="5"/>
  <c r="P100" i="5"/>
  <c r="P97" i="5"/>
  <c r="P99" i="5"/>
  <c r="P98" i="5"/>
  <c r="P96" i="5"/>
  <c r="P94" i="5"/>
  <c r="P95" i="5"/>
  <c r="P93" i="5"/>
  <c r="P92" i="5"/>
  <c r="P90" i="5"/>
  <c r="P89" i="5"/>
  <c r="P87" i="5"/>
  <c r="P85" i="5"/>
  <c r="P80" i="5"/>
  <c r="P91" i="5"/>
  <c r="P88" i="5"/>
  <c r="P83" i="5"/>
  <c r="P84" i="5"/>
  <c r="P82" i="5"/>
  <c r="P86" i="5"/>
  <c r="P81" i="5"/>
  <c r="P79" i="5"/>
  <c r="P77" i="5"/>
  <c r="P75" i="5"/>
  <c r="P76" i="5"/>
  <c r="P78" i="5"/>
  <c r="P74" i="5"/>
  <c r="P73" i="5"/>
  <c r="P72" i="5"/>
  <c r="P71" i="5"/>
  <c r="P70" i="5"/>
  <c r="P69" i="5"/>
  <c r="N107" i="5"/>
  <c r="N110" i="5" s="1"/>
  <c r="P68" i="5"/>
  <c r="AH187" i="5"/>
  <c r="AH225" i="5" s="1"/>
  <c r="AF225" i="5"/>
  <c r="AF228" i="5" s="1"/>
  <c r="AH425" i="5"/>
  <c r="AH441" i="5"/>
  <c r="AF458" i="5"/>
  <c r="AH420" i="5"/>
  <c r="AH436" i="5"/>
  <c r="AH452" i="5"/>
  <c r="AH514" i="5"/>
  <c r="AH596" i="5"/>
  <c r="AH553" i="5"/>
  <c r="AH601" i="5"/>
  <c r="AH613" i="5"/>
  <c r="AH617" i="5"/>
  <c r="AH612" i="5"/>
  <c r="AH627" i="5"/>
  <c r="AH734" i="5"/>
  <c r="AH745" i="5"/>
  <c r="AH747" i="5"/>
  <c r="AB313" i="5"/>
  <c r="AB329" i="5"/>
  <c r="AB365" i="5"/>
  <c r="AB397" i="5"/>
  <c r="AB369" i="5"/>
  <c r="Z458" i="5"/>
  <c r="Z461" i="5" s="1"/>
  <c r="AB420" i="5"/>
  <c r="AB497" i="5"/>
  <c r="AB506" i="5"/>
  <c r="AB486" i="5"/>
  <c r="AB507" i="5"/>
  <c r="AB564" i="5"/>
  <c r="Z633" i="5"/>
  <c r="Z636" i="5" s="1"/>
  <c r="AB595" i="5"/>
  <c r="AB625" i="5"/>
  <c r="AB626" i="5"/>
  <c r="AB691" i="5"/>
  <c r="V246" i="5"/>
  <c r="V284" i="5" s="1"/>
  <c r="T284" i="5"/>
  <c r="T287" i="5" s="1"/>
  <c r="V368" i="5"/>
  <c r="V364" i="5"/>
  <c r="V436" i="5"/>
  <c r="V452" i="5"/>
  <c r="V400" i="5"/>
  <c r="V429" i="5"/>
  <c r="V445" i="5"/>
  <c r="V480" i="5"/>
  <c r="V539" i="5"/>
  <c r="V543" i="5"/>
  <c r="V561" i="5"/>
  <c r="V557" i="5"/>
  <c r="V545" i="5"/>
  <c r="V570" i="5"/>
  <c r="V605" i="5"/>
  <c r="V599" i="5"/>
  <c r="V608" i="5"/>
  <c r="V628" i="5"/>
  <c r="V733" i="5"/>
  <c r="V737" i="5"/>
  <c r="V746" i="5"/>
  <c r="V748" i="5"/>
  <c r="P316" i="5"/>
  <c r="P389" i="5"/>
  <c r="P480" i="5"/>
  <c r="P393" i="5"/>
  <c r="P431" i="5"/>
  <c r="P447" i="5"/>
  <c r="P496" i="5"/>
  <c r="P485" i="5"/>
  <c r="P503" i="5"/>
  <c r="P507" i="5"/>
  <c r="P603" i="5"/>
  <c r="P611" i="5"/>
  <c r="P624" i="5"/>
  <c r="P632" i="5"/>
  <c r="N751" i="5"/>
  <c r="N754" i="5" s="1"/>
  <c r="P713" i="5"/>
  <c r="P741" i="5"/>
  <c r="J455" i="5"/>
  <c r="J435" i="5"/>
  <c r="J451" i="5"/>
  <c r="J436" i="5"/>
  <c r="J452" i="5"/>
  <c r="J538" i="5"/>
  <c r="J559" i="5"/>
  <c r="J547" i="5"/>
  <c r="J539" i="5"/>
  <c r="J611" i="5"/>
  <c r="J565" i="5"/>
  <c r="J608" i="5"/>
  <c r="J569" i="5"/>
  <c r="J627" i="5"/>
  <c r="J739" i="5"/>
  <c r="J748" i="5"/>
  <c r="M129" i="5"/>
  <c r="Y105" i="5"/>
  <c r="Y104" i="5"/>
  <c r="AE77" i="5"/>
  <c r="AE75" i="5"/>
  <c r="G75" i="5"/>
  <c r="C75" i="5"/>
  <c r="AL75" i="5" s="1"/>
  <c r="S76" i="5"/>
  <c r="AE78" i="5"/>
  <c r="G78" i="5"/>
  <c r="C78" i="5"/>
  <c r="AL78" i="5" s="1"/>
  <c r="S72" i="5"/>
  <c r="AE71" i="5"/>
  <c r="G71" i="5"/>
  <c r="C71" i="5"/>
  <c r="AL71" i="5" s="1"/>
  <c r="G70" i="5"/>
  <c r="C70" i="5"/>
  <c r="AL70" i="5" s="1"/>
  <c r="S69" i="5"/>
  <c r="AC107" i="5"/>
  <c r="AC110" i="5" s="1"/>
  <c r="AE68" i="5"/>
  <c r="E107" i="5"/>
  <c r="E110" i="5" s="1"/>
  <c r="G68" i="5"/>
  <c r="C68" i="5"/>
  <c r="AL68" i="5" s="1"/>
  <c r="X284" i="5"/>
  <c r="X225" i="5"/>
  <c r="R692" i="5"/>
  <c r="L284" i="5"/>
  <c r="D306" i="5"/>
  <c r="D322" i="5"/>
  <c r="D334" i="5"/>
  <c r="D369" i="5"/>
  <c r="D328" i="5"/>
  <c r="D365" i="5"/>
  <c r="D382" i="5"/>
  <c r="D482" i="5"/>
  <c r="D398" i="5"/>
  <c r="D429" i="5"/>
  <c r="D445" i="5"/>
  <c r="D377" i="5"/>
  <c r="D457" i="5"/>
  <c r="D498" i="5"/>
  <c r="D424" i="5"/>
  <c r="D440" i="5"/>
  <c r="D456" i="5"/>
  <c r="D493" i="5"/>
  <c r="D503" i="5"/>
  <c r="D557" i="5"/>
  <c r="D545" i="5"/>
  <c r="D547" i="5"/>
  <c r="D565" i="5"/>
  <c r="D605" i="5"/>
  <c r="D604" i="5"/>
  <c r="D602" i="5"/>
  <c r="D620" i="5"/>
  <c r="D628" i="5"/>
  <c r="D717" i="5"/>
  <c r="D733" i="5"/>
  <c r="D737" i="5"/>
  <c r="M133" i="5"/>
  <c r="Y129" i="5"/>
  <c r="L166" i="5"/>
  <c r="C105" i="5"/>
  <c r="AL105" i="5" s="1"/>
  <c r="G105" i="5"/>
  <c r="AH103" i="5"/>
  <c r="J103" i="5"/>
  <c r="V102" i="5"/>
  <c r="AH101" i="5"/>
  <c r="J101" i="5"/>
  <c r="V100" i="5"/>
  <c r="AH97" i="5"/>
  <c r="J97" i="5"/>
  <c r="V99" i="5"/>
  <c r="AH98" i="5"/>
  <c r="J98" i="5"/>
  <c r="V96" i="5"/>
  <c r="AH94" i="5"/>
  <c r="J94" i="5"/>
  <c r="V95" i="5"/>
  <c r="AH93" i="5"/>
  <c r="J93" i="5"/>
  <c r="V92" i="5"/>
  <c r="AH90" i="5"/>
  <c r="J90" i="5"/>
  <c r="V89" i="5"/>
  <c r="AH87" i="5"/>
  <c r="J87" i="5"/>
  <c r="V85" i="5"/>
  <c r="AH80" i="5"/>
  <c r="J80" i="5"/>
  <c r="V91" i="5"/>
  <c r="AH88" i="5"/>
  <c r="J88" i="5"/>
  <c r="V83" i="5"/>
  <c r="AH84" i="5"/>
  <c r="J84" i="5"/>
  <c r="V82" i="5"/>
  <c r="AH86" i="5"/>
  <c r="J86" i="5"/>
  <c r="V81" i="5"/>
  <c r="AH79" i="5"/>
  <c r="J79" i="5"/>
  <c r="V77" i="5"/>
  <c r="AH75" i="5"/>
  <c r="J75" i="5"/>
  <c r="V76" i="5"/>
  <c r="AH78" i="5"/>
  <c r="J78" i="5"/>
  <c r="V74" i="5"/>
  <c r="AH73" i="5"/>
  <c r="J73" i="5"/>
  <c r="V72" i="5"/>
  <c r="AH71" i="5"/>
  <c r="J71" i="5"/>
  <c r="V70" i="5"/>
  <c r="AH69" i="5"/>
  <c r="J69" i="5"/>
  <c r="T107" i="5"/>
  <c r="T110" i="5" s="1"/>
  <c r="V68" i="5"/>
  <c r="AK247" i="5"/>
  <c r="AK251" i="5"/>
  <c r="AK257" i="5"/>
  <c r="AK275" i="5"/>
  <c r="AK279" i="5"/>
  <c r="AK189" i="5"/>
  <c r="AK193" i="5"/>
  <c r="AK197" i="5"/>
  <c r="AK201" i="5"/>
  <c r="AK205" i="5"/>
  <c r="AK209" i="5"/>
  <c r="AK213" i="5"/>
  <c r="AK217" i="5"/>
  <c r="AK221" i="5"/>
  <c r="AK258" i="5"/>
  <c r="AK269" i="5"/>
  <c r="AK131" i="5"/>
  <c r="AK135" i="5"/>
  <c r="AK139" i="5"/>
  <c r="AK143" i="5"/>
  <c r="AK147" i="5"/>
  <c r="AK151" i="5"/>
  <c r="AK155" i="5"/>
  <c r="AK159" i="5"/>
  <c r="AK163" i="5"/>
  <c r="AK259" i="5"/>
  <c r="AK264" i="5"/>
  <c r="AK272" i="5"/>
  <c r="AK304" i="5"/>
  <c r="AK320" i="5"/>
  <c r="AK336" i="5"/>
  <c r="AK318" i="5"/>
  <c r="AK305" i="5"/>
  <c r="AK321" i="5"/>
  <c r="AK428" i="5"/>
  <c r="AK444" i="5"/>
  <c r="AK427" i="5"/>
  <c r="AK443" i="5"/>
  <c r="AK452" i="5"/>
  <c r="AK547" i="5"/>
  <c r="AK553" i="5"/>
  <c r="AK539" i="5"/>
  <c r="AI633" i="5"/>
  <c r="AI636" i="5" s="1"/>
  <c r="AK595" i="5"/>
  <c r="AK608" i="5"/>
  <c r="AK599" i="5"/>
  <c r="AK600" i="5"/>
  <c r="AK676" i="5"/>
  <c r="AK662" i="5"/>
  <c r="AK666" i="5"/>
  <c r="AK670" i="5"/>
  <c r="AK673" i="5"/>
  <c r="AK680" i="5"/>
  <c r="AK684" i="5"/>
  <c r="AK688" i="5"/>
  <c r="AK733" i="5"/>
  <c r="AK721" i="5"/>
  <c r="AK725" i="5"/>
  <c r="AK729" i="5"/>
  <c r="AK738" i="5"/>
  <c r="AK744" i="5"/>
  <c r="AC284" i="5"/>
  <c r="AC287" i="5" s="1"/>
  <c r="AE246" i="5"/>
  <c r="AE250" i="5"/>
  <c r="AE254" i="5"/>
  <c r="AE187" i="5"/>
  <c r="AC225" i="5"/>
  <c r="AC228" i="5" s="1"/>
  <c r="AE191" i="5"/>
  <c r="AE195" i="5"/>
  <c r="AE199" i="5"/>
  <c r="AE203" i="5"/>
  <c r="AE207" i="5"/>
  <c r="AE211" i="5"/>
  <c r="AE215" i="5"/>
  <c r="AE219" i="5"/>
  <c r="AE223" i="5"/>
  <c r="AE266" i="5"/>
  <c r="AE129" i="5"/>
  <c r="AE133" i="5"/>
  <c r="AE137" i="5"/>
  <c r="AE141" i="5"/>
  <c r="AE145" i="5"/>
  <c r="AE149" i="5"/>
  <c r="AE153" i="5"/>
  <c r="AE157" i="5"/>
  <c r="AE161" i="5"/>
  <c r="AE165" i="5"/>
  <c r="AE259" i="5"/>
  <c r="AE269" i="5"/>
  <c r="AE275" i="5"/>
  <c r="AE279" i="5"/>
  <c r="AE283" i="5"/>
  <c r="AE623" i="5"/>
  <c r="AE673" i="5"/>
  <c r="AE662" i="5"/>
  <c r="AE666" i="5"/>
  <c r="AE670" i="5"/>
  <c r="AE675" i="5"/>
  <c r="AE679" i="5"/>
  <c r="AE683" i="5"/>
  <c r="AE687" i="5"/>
  <c r="AE715" i="5"/>
  <c r="AE721" i="5"/>
  <c r="AE725" i="5"/>
  <c r="AE729" i="5"/>
  <c r="Y188" i="5"/>
  <c r="Y192" i="5"/>
  <c r="Y196" i="5"/>
  <c r="Y200" i="5"/>
  <c r="Y204" i="5"/>
  <c r="Y208" i="5"/>
  <c r="Y212" i="5"/>
  <c r="Y216" i="5"/>
  <c r="Y220" i="5"/>
  <c r="Y224" i="5"/>
  <c r="Y265" i="5"/>
  <c r="Y273" i="5"/>
  <c r="Y135" i="5"/>
  <c r="Y139" i="5"/>
  <c r="Y143" i="5"/>
  <c r="Y147" i="5"/>
  <c r="Y151" i="5"/>
  <c r="Y155" i="5"/>
  <c r="Y159" i="5"/>
  <c r="Y163" i="5"/>
  <c r="Y261" i="5"/>
  <c r="Y268" i="5"/>
  <c r="Y247" i="5"/>
  <c r="Y251" i="5"/>
  <c r="Y255" i="5"/>
  <c r="Y326" i="5"/>
  <c r="Y274" i="5"/>
  <c r="Y278" i="5"/>
  <c r="Y282" i="5"/>
  <c r="Y335" i="5"/>
  <c r="Y554" i="5"/>
  <c r="Y567" i="5"/>
  <c r="Y555" i="5"/>
  <c r="Y665" i="5"/>
  <c r="Y668" i="5"/>
  <c r="Y671" i="5"/>
  <c r="Y674" i="5"/>
  <c r="Y677" i="5"/>
  <c r="Y681" i="5"/>
  <c r="Y685" i="5"/>
  <c r="Y689" i="5"/>
  <c r="Y720" i="5"/>
  <c r="Y724" i="5"/>
  <c r="Y728" i="5"/>
  <c r="Y732" i="5"/>
  <c r="Y747" i="5"/>
  <c r="S187" i="5"/>
  <c r="Q225" i="5"/>
  <c r="Q228" i="5" s="1"/>
  <c r="S191" i="5"/>
  <c r="S195" i="5"/>
  <c r="S199" i="5"/>
  <c r="S203" i="5"/>
  <c r="S207" i="5"/>
  <c r="S211" i="5"/>
  <c r="S215" i="5"/>
  <c r="S219" i="5"/>
  <c r="S223" i="5"/>
  <c r="S263" i="5"/>
  <c r="S272" i="5"/>
  <c r="S135" i="5"/>
  <c r="S139" i="5"/>
  <c r="S143" i="5"/>
  <c r="S147" i="5"/>
  <c r="S151" i="5"/>
  <c r="S155" i="5"/>
  <c r="S159" i="5"/>
  <c r="S163" i="5"/>
  <c r="S260" i="5"/>
  <c r="S265" i="5"/>
  <c r="S273" i="5"/>
  <c r="S249" i="5"/>
  <c r="S253" i="5"/>
  <c r="S306" i="5"/>
  <c r="S322" i="5"/>
  <c r="S377" i="5"/>
  <c r="S365" i="5"/>
  <c r="S274" i="5"/>
  <c r="S278" i="5"/>
  <c r="S282" i="5"/>
  <c r="S338" i="5"/>
  <c r="S478" i="5"/>
  <c r="Q516" i="5"/>
  <c r="Q519" i="5" s="1"/>
  <c r="S381" i="5"/>
  <c r="S490" i="5"/>
  <c r="S511" i="5"/>
  <c r="S493" i="5"/>
  <c r="S515" i="5"/>
  <c r="S624" i="5"/>
  <c r="S620" i="5"/>
  <c r="S663" i="5"/>
  <c r="S655" i="5"/>
  <c r="S670" i="5"/>
  <c r="S669" i="5"/>
  <c r="S674" i="5"/>
  <c r="S679" i="5"/>
  <c r="S683" i="5"/>
  <c r="S687" i="5"/>
  <c r="S718" i="5"/>
  <c r="S722" i="5"/>
  <c r="S726" i="5"/>
  <c r="S730" i="5"/>
  <c r="M139" i="5"/>
  <c r="M143" i="5"/>
  <c r="M147" i="5"/>
  <c r="M151" i="5"/>
  <c r="M155" i="5"/>
  <c r="M159" i="5"/>
  <c r="M163" i="5"/>
  <c r="M259" i="5"/>
  <c r="M264" i="5"/>
  <c r="M249" i="5"/>
  <c r="M253" i="5"/>
  <c r="M265" i="5"/>
  <c r="M190" i="5"/>
  <c r="M194" i="5"/>
  <c r="M198" i="5"/>
  <c r="M202" i="5"/>
  <c r="M206" i="5"/>
  <c r="M210" i="5"/>
  <c r="M214" i="5"/>
  <c r="M218" i="5"/>
  <c r="M222" i="5"/>
  <c r="M262" i="5"/>
  <c r="M318" i="5"/>
  <c r="M268" i="5"/>
  <c r="M272" i="5"/>
  <c r="M276" i="5"/>
  <c r="M280" i="5"/>
  <c r="M324" i="5"/>
  <c r="M332" i="5"/>
  <c r="M421" i="5"/>
  <c r="M437" i="5"/>
  <c r="M424" i="5"/>
  <c r="M440" i="5"/>
  <c r="M456" i="5"/>
  <c r="M543" i="5"/>
  <c r="M597" i="5"/>
  <c r="M561" i="5"/>
  <c r="M602" i="5"/>
  <c r="M565" i="5"/>
  <c r="M608" i="5"/>
  <c r="M659" i="5"/>
  <c r="M660" i="5"/>
  <c r="M664" i="5"/>
  <c r="M668" i="5"/>
  <c r="M672" i="5"/>
  <c r="M721" i="5"/>
  <c r="M677" i="5"/>
  <c r="M681" i="5"/>
  <c r="M685" i="5"/>
  <c r="M689" i="5"/>
  <c r="M723" i="5"/>
  <c r="M727" i="5"/>
  <c r="M731" i="5"/>
  <c r="M739" i="5"/>
  <c r="M750" i="5"/>
  <c r="C138" i="5"/>
  <c r="AL138" i="5" s="1"/>
  <c r="G138" i="5"/>
  <c r="C142" i="5"/>
  <c r="AL142" i="5" s="1"/>
  <c r="G142" i="5"/>
  <c r="C146" i="5"/>
  <c r="AL146" i="5" s="1"/>
  <c r="G146" i="5"/>
  <c r="C150" i="5"/>
  <c r="AL150" i="5" s="1"/>
  <c r="G150" i="5"/>
  <c r="C154" i="5"/>
  <c r="AL154" i="5" s="1"/>
  <c r="G154" i="5"/>
  <c r="C158" i="5"/>
  <c r="AL158" i="5" s="1"/>
  <c r="G158" i="5"/>
  <c r="C162" i="5"/>
  <c r="AL162" i="5" s="1"/>
  <c r="G162" i="5"/>
  <c r="C258" i="5"/>
  <c r="G258" i="5"/>
  <c r="G263" i="5"/>
  <c r="C263" i="5"/>
  <c r="G249" i="5"/>
  <c r="C249" i="5"/>
  <c r="G253" i="5"/>
  <c r="C253" i="5"/>
  <c r="G264" i="5"/>
  <c r="C264" i="5"/>
  <c r="C190" i="5"/>
  <c r="G190" i="5"/>
  <c r="C194" i="5"/>
  <c r="G194" i="5"/>
  <c r="C198" i="5"/>
  <c r="G198" i="5"/>
  <c r="C202" i="5"/>
  <c r="G202" i="5"/>
  <c r="C206" i="5"/>
  <c r="G206" i="5"/>
  <c r="C210" i="5"/>
  <c r="G210" i="5"/>
  <c r="C214" i="5"/>
  <c r="G214" i="5"/>
  <c r="C218" i="5"/>
  <c r="G218" i="5"/>
  <c r="C222" i="5"/>
  <c r="G222" i="5"/>
  <c r="C261" i="5"/>
  <c r="G261" i="5"/>
  <c r="C313" i="5"/>
  <c r="G313" i="5"/>
  <c r="G336" i="5"/>
  <c r="C336" i="5"/>
  <c r="G267" i="5"/>
  <c r="C267" i="5"/>
  <c r="G271" i="5"/>
  <c r="C271" i="5"/>
  <c r="G275" i="5"/>
  <c r="C275" i="5"/>
  <c r="G279" i="5"/>
  <c r="C279" i="5"/>
  <c r="G283" i="5"/>
  <c r="C283" i="5"/>
  <c r="C310" i="5"/>
  <c r="G310" i="5"/>
  <c r="G324" i="5"/>
  <c r="C324" i="5"/>
  <c r="C337" i="5"/>
  <c r="G337" i="5"/>
  <c r="G389" i="5"/>
  <c r="C389" i="5"/>
  <c r="G400" i="5"/>
  <c r="C400" i="5"/>
  <c r="G377" i="5"/>
  <c r="C377" i="5"/>
  <c r="G489" i="5"/>
  <c r="C489" i="5"/>
  <c r="G500" i="5"/>
  <c r="C500" i="5"/>
  <c r="G514" i="5"/>
  <c r="C514" i="5"/>
  <c r="G486" i="5"/>
  <c r="C486" i="5"/>
  <c r="G507" i="5"/>
  <c r="C507" i="5"/>
  <c r="G623" i="5"/>
  <c r="C623" i="5"/>
  <c r="C675" i="5"/>
  <c r="G675" i="5"/>
  <c r="G657" i="5"/>
  <c r="C657" i="5"/>
  <c r="C722" i="5"/>
  <c r="G722" i="5"/>
  <c r="C662" i="5"/>
  <c r="G662" i="5"/>
  <c r="C666" i="5"/>
  <c r="G666" i="5"/>
  <c r="C670" i="5"/>
  <c r="G670" i="5"/>
  <c r="C674" i="5"/>
  <c r="G674" i="5"/>
  <c r="C732" i="5"/>
  <c r="G732" i="5"/>
  <c r="G680" i="5"/>
  <c r="C680" i="5"/>
  <c r="G684" i="5"/>
  <c r="C684" i="5"/>
  <c r="G688" i="5"/>
  <c r="C688" i="5"/>
  <c r="C727" i="5"/>
  <c r="G727" i="5"/>
  <c r="G717" i="5"/>
  <c r="C717" i="5"/>
  <c r="C726" i="5"/>
  <c r="G726" i="5"/>
  <c r="AK99" i="5"/>
  <c r="AK95" i="5"/>
  <c r="AK89" i="5"/>
  <c r="AK91" i="5"/>
  <c r="AK82" i="5"/>
  <c r="Y68" i="5"/>
  <c r="Y97" i="5"/>
  <c r="Y94" i="5"/>
  <c r="Y90" i="5"/>
  <c r="Y80" i="5"/>
  <c r="Y84" i="5"/>
  <c r="Y79" i="5"/>
  <c r="Y78" i="5"/>
  <c r="Y71" i="5"/>
  <c r="AK68" i="5"/>
  <c r="M100" i="5"/>
  <c r="M96" i="5"/>
  <c r="M92" i="5"/>
  <c r="M85" i="5"/>
  <c r="M83" i="5"/>
  <c r="M81" i="5"/>
  <c r="M76" i="5"/>
  <c r="M72" i="5"/>
  <c r="Y69" i="5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L103" i="5" l="1"/>
  <c r="AL136" i="5"/>
  <c r="AL130" i="5"/>
  <c r="H344" i="5"/>
  <c r="AL159" i="5"/>
  <c r="AL151" i="5"/>
  <c r="AL143" i="5"/>
  <c r="AL128" i="5"/>
  <c r="AI519" i="5"/>
  <c r="AB458" i="5"/>
  <c r="T695" i="5"/>
  <c r="H169" i="5"/>
  <c r="AL140" i="5"/>
  <c r="AC404" i="5"/>
  <c r="N636" i="5"/>
  <c r="W695" i="5"/>
  <c r="W577" i="5"/>
  <c r="W576" i="5" s="1"/>
  <c r="Q461" i="5"/>
  <c r="Z635" i="5"/>
  <c r="K169" i="5"/>
  <c r="K168" i="5" s="1"/>
  <c r="H404" i="5"/>
  <c r="T694" i="5"/>
  <c r="AC109" i="5"/>
  <c r="Z460" i="5"/>
  <c r="T404" i="5"/>
  <c r="AF344" i="5"/>
  <c r="H343" i="5"/>
  <c r="AI404" i="5"/>
  <c r="AI403" i="5" s="1"/>
  <c r="AC636" i="5"/>
  <c r="E694" i="5"/>
  <c r="AC753" i="5"/>
  <c r="T753" i="5"/>
  <c r="H110" i="5"/>
  <c r="Q110" i="5"/>
  <c r="AF404" i="5"/>
  <c r="AC403" i="5"/>
  <c r="AI694" i="5"/>
  <c r="E753" i="5"/>
  <c r="E228" i="5"/>
  <c r="E227" i="5" s="1"/>
  <c r="T344" i="5"/>
  <c r="T343" i="5" s="1"/>
  <c r="AC343" i="5"/>
  <c r="W404" i="5"/>
  <c r="N404" i="5"/>
  <c r="AC519" i="5"/>
  <c r="AC518" i="5" s="1"/>
  <c r="N169" i="5"/>
  <c r="N287" i="5"/>
  <c r="H518" i="5"/>
  <c r="AI754" i="5"/>
  <c r="AI753" i="5" s="1"/>
  <c r="K110" i="5"/>
  <c r="W110" i="5"/>
  <c r="T403" i="5"/>
  <c r="AC577" i="5"/>
  <c r="K635" i="5"/>
  <c r="W287" i="5"/>
  <c r="W228" i="5"/>
  <c r="E576" i="5"/>
  <c r="H109" i="5"/>
  <c r="H461" i="5"/>
  <c r="T576" i="5"/>
  <c r="Z577" i="5"/>
  <c r="P692" i="5"/>
  <c r="Q753" i="5"/>
  <c r="H168" i="5"/>
  <c r="AI461" i="5"/>
  <c r="AF110" i="5"/>
  <c r="E403" i="5"/>
  <c r="AC460" i="5"/>
  <c r="H228" i="5"/>
  <c r="Z754" i="5"/>
  <c r="AF403" i="5"/>
  <c r="T635" i="5"/>
  <c r="H636" i="5"/>
  <c r="H695" i="5"/>
  <c r="AF753" i="5"/>
  <c r="Z286" i="5"/>
  <c r="K577" i="5"/>
  <c r="K287" i="5"/>
  <c r="N461" i="5"/>
  <c r="AF287" i="5"/>
  <c r="E109" i="5"/>
  <c r="E169" i="5"/>
  <c r="E168" i="5" s="1"/>
  <c r="Q344" i="5"/>
  <c r="AI518" i="5"/>
  <c r="Q695" i="5"/>
  <c r="W694" i="5"/>
  <c r="AC695" i="5"/>
  <c r="AF168" i="5"/>
  <c r="Z109" i="5"/>
  <c r="T227" i="5"/>
  <c r="K227" i="5"/>
  <c r="W227" i="5"/>
  <c r="H403" i="5"/>
  <c r="Q227" i="5"/>
  <c r="W460" i="5"/>
  <c r="AF109" i="5"/>
  <c r="W403" i="5"/>
  <c r="AF343" i="5"/>
  <c r="K404" i="5"/>
  <c r="K403" i="5" s="1"/>
  <c r="Q518" i="5"/>
  <c r="K576" i="5"/>
  <c r="AC635" i="5"/>
  <c r="N695" i="5"/>
  <c r="W754" i="5"/>
  <c r="W753" i="5" s="1"/>
  <c r="N109" i="5"/>
  <c r="N286" i="5"/>
  <c r="Z576" i="5"/>
  <c r="E519" i="5"/>
  <c r="E518" i="5" s="1"/>
  <c r="AI227" i="5"/>
  <c r="AC227" i="5"/>
  <c r="Q343" i="5"/>
  <c r="E344" i="5"/>
  <c r="N518" i="5"/>
  <c r="T460" i="5"/>
  <c r="Q577" i="5"/>
  <c r="N753" i="5"/>
  <c r="T518" i="5"/>
  <c r="Z168" i="5"/>
  <c r="Q287" i="5"/>
  <c r="AI109" i="5"/>
  <c r="AC168" i="5"/>
  <c r="N635" i="5"/>
  <c r="W344" i="5"/>
  <c r="W343" i="5" s="1"/>
  <c r="Z404" i="5"/>
  <c r="Z403" i="5" s="1"/>
  <c r="N228" i="5"/>
  <c r="Q460" i="5"/>
  <c r="AF576" i="5"/>
  <c r="N576" i="5"/>
  <c r="K754" i="5"/>
  <c r="Z227" i="5"/>
  <c r="AI286" i="5"/>
  <c r="AI635" i="5"/>
  <c r="W286" i="5"/>
  <c r="AF461" i="5"/>
  <c r="AC286" i="5"/>
  <c r="AE341" i="5"/>
  <c r="AI344" i="5"/>
  <c r="J401" i="5"/>
  <c r="J516" i="5"/>
  <c r="Q286" i="5"/>
  <c r="H460" i="5"/>
  <c r="H635" i="5"/>
  <c r="W635" i="5"/>
  <c r="Q169" i="5"/>
  <c r="Q168" i="5" s="1"/>
  <c r="AI460" i="5"/>
  <c r="Z344" i="5"/>
  <c r="E461" i="5"/>
  <c r="E636" i="5"/>
  <c r="E635" i="5" s="1"/>
  <c r="K695" i="5"/>
  <c r="K694" i="5" s="1"/>
  <c r="K753" i="5"/>
  <c r="H227" i="5"/>
  <c r="N168" i="5"/>
  <c r="AF518" i="5"/>
  <c r="Z519" i="5"/>
  <c r="T169" i="5"/>
  <c r="K344" i="5"/>
  <c r="W518" i="5"/>
  <c r="K460" i="5"/>
  <c r="Q576" i="5"/>
  <c r="AI576" i="5"/>
  <c r="AF636" i="5"/>
  <c r="AF635" i="5" s="1"/>
  <c r="AF695" i="5"/>
  <c r="AF694" i="5" s="1"/>
  <c r="T286" i="5"/>
  <c r="AF286" i="5"/>
  <c r="E287" i="5"/>
  <c r="E286" i="5" s="1"/>
  <c r="T109" i="5"/>
  <c r="AI168" i="5"/>
  <c r="N343" i="5"/>
  <c r="Q403" i="5"/>
  <c r="K519" i="5"/>
  <c r="H576" i="5"/>
  <c r="Q636" i="5"/>
  <c r="Q635" i="5" s="1"/>
  <c r="Z695" i="5"/>
  <c r="H753" i="5"/>
  <c r="W168" i="5"/>
  <c r="H286" i="5"/>
  <c r="AF227" i="5"/>
  <c r="C107" i="5"/>
  <c r="AE107" i="5"/>
  <c r="P751" i="5"/>
  <c r="AB633" i="5"/>
  <c r="G574" i="5"/>
  <c r="D458" i="5"/>
  <c r="G458" i="5"/>
  <c r="C633" i="5"/>
  <c r="M692" i="5"/>
  <c r="C692" i="5"/>
  <c r="G751" i="5"/>
  <c r="J751" i="5"/>
  <c r="V633" i="5"/>
  <c r="AB516" i="5"/>
  <c r="P341" i="5"/>
  <c r="M341" i="5"/>
  <c r="D284" i="5"/>
  <c r="S574" i="5"/>
  <c r="AH692" i="5"/>
  <c r="G225" i="5"/>
  <c r="G284" i="5"/>
  <c r="AK166" i="5"/>
  <c r="P458" i="5"/>
  <c r="D107" i="5"/>
  <c r="C166" i="5"/>
  <c r="S341" i="5"/>
  <c r="S458" i="5"/>
  <c r="Y574" i="5"/>
  <c r="S692" i="5"/>
  <c r="AE692" i="5"/>
  <c r="AE284" i="5"/>
  <c r="AK633" i="5"/>
  <c r="S516" i="5"/>
  <c r="AE225" i="5"/>
  <c r="V107" i="5"/>
  <c r="AK107" i="5"/>
  <c r="G107" i="5"/>
  <c r="P107" i="5"/>
  <c r="Y458" i="5"/>
  <c r="AE574" i="5"/>
  <c r="M633" i="5"/>
  <c r="S751" i="5"/>
  <c r="Y284" i="5"/>
  <c r="D574" i="5"/>
  <c r="V458" i="5"/>
  <c r="V401" i="5"/>
  <c r="AH516" i="5"/>
  <c r="AH341" i="5"/>
  <c r="AK401" i="5"/>
  <c r="AE458" i="5"/>
  <c r="J574" i="5"/>
  <c r="G633" i="5"/>
  <c r="G692" i="5"/>
  <c r="J107" i="5"/>
  <c r="AH107" i="5"/>
  <c r="S107" i="5"/>
  <c r="AH401" i="5"/>
  <c r="AE401" i="5"/>
  <c r="D225" i="5"/>
  <c r="AH633" i="5"/>
  <c r="D751" i="5"/>
  <c r="C225" i="5"/>
  <c r="Y341" i="5"/>
  <c r="AB401" i="5"/>
  <c r="P401" i="5"/>
  <c r="AE516" i="5"/>
  <c r="M751" i="5"/>
  <c r="Y107" i="5"/>
  <c r="S225" i="5"/>
  <c r="AH458" i="5"/>
  <c r="AK341" i="5"/>
  <c r="V574" i="5"/>
  <c r="AK284" i="5"/>
  <c r="J458" i="5"/>
  <c r="V751" i="5"/>
  <c r="AB341" i="5"/>
  <c r="C401" i="5"/>
  <c r="S401" i="5"/>
  <c r="Y516" i="5"/>
  <c r="V516" i="5"/>
  <c r="AE633" i="5"/>
  <c r="D633" i="5"/>
  <c r="D692" i="5"/>
  <c r="AJ752" i="5"/>
  <c r="AD752" i="5"/>
  <c r="M107" i="5"/>
  <c r="U752" i="5"/>
  <c r="C516" i="5"/>
  <c r="M458" i="5"/>
  <c r="Y166" i="5"/>
  <c r="D401" i="5"/>
  <c r="AE166" i="5"/>
  <c r="AB751" i="5"/>
  <c r="AB107" i="5"/>
  <c r="G341" i="5"/>
  <c r="D166" i="5"/>
  <c r="J692" i="5"/>
  <c r="AH751" i="5"/>
  <c r="F752" i="5"/>
  <c r="M225" i="5"/>
  <c r="M284" i="5"/>
  <c r="P633" i="5"/>
  <c r="M516" i="5"/>
  <c r="Y692" i="5"/>
  <c r="AB692" i="5"/>
  <c r="M166" i="5"/>
  <c r="P516" i="5"/>
  <c r="C574" i="5"/>
  <c r="C577" i="5" s="1"/>
  <c r="Y633" i="5"/>
  <c r="X752" i="5"/>
  <c r="Y225" i="5"/>
  <c r="AE751" i="5"/>
  <c r="S166" i="5"/>
  <c r="D516" i="5"/>
  <c r="J341" i="5"/>
  <c r="D341" i="5"/>
  <c r="M401" i="5"/>
  <c r="G401" i="5"/>
  <c r="C458" i="5"/>
  <c r="AK574" i="5"/>
  <c r="AB574" i="5"/>
  <c r="AK692" i="5"/>
  <c r="Y751" i="5"/>
  <c r="R752" i="5"/>
  <c r="C751" i="5"/>
  <c r="C754" i="5" s="1"/>
  <c r="H755" i="5" s="1"/>
  <c r="G516" i="5"/>
  <c r="AK225" i="5"/>
  <c r="AH574" i="5"/>
  <c r="C341" i="5"/>
  <c r="P574" i="5"/>
  <c r="J633" i="5"/>
  <c r="AG752" i="5"/>
  <c r="C284" i="5"/>
  <c r="C287" i="5" s="1"/>
  <c r="AC288" i="5" s="1"/>
  <c r="M574" i="5"/>
  <c r="S284" i="5"/>
  <c r="G166" i="5"/>
  <c r="V341" i="5"/>
  <c r="Y401" i="5"/>
  <c r="S633" i="5"/>
  <c r="I752" i="5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94" i="4"/>
  <c r="A88" i="4"/>
  <c r="A106" i="4"/>
  <c r="A105" i="4"/>
  <c r="A112" i="4"/>
  <c r="A99" i="4"/>
  <c r="A100" i="4"/>
  <c r="A96" i="4"/>
  <c r="A111" i="4"/>
  <c r="A92" i="4"/>
  <c r="A97" i="4"/>
  <c r="A77" i="4"/>
  <c r="A89" i="4"/>
  <c r="A110" i="4"/>
  <c r="A101" i="4"/>
  <c r="A109" i="4"/>
  <c r="A90" i="4"/>
  <c r="A86" i="4"/>
  <c r="A103" i="4"/>
  <c r="A87" i="4"/>
  <c r="A108" i="4"/>
  <c r="A82" i="4"/>
  <c r="A93" i="4"/>
  <c r="A95" i="4"/>
  <c r="A91" i="4"/>
  <c r="A104" i="4"/>
  <c r="A98" i="4"/>
  <c r="A102" i="4"/>
  <c r="A81" i="4"/>
  <c r="A84" i="4"/>
  <c r="A83" i="4"/>
  <c r="A85" i="4"/>
  <c r="A107" i="4"/>
  <c r="A79" i="4"/>
  <c r="A80" i="4"/>
  <c r="A78" i="4"/>
  <c r="A76" i="4"/>
  <c r="A75" i="4"/>
  <c r="E71" i="1"/>
  <c r="F71" i="1" s="1"/>
  <c r="G71" i="1" s="1"/>
  <c r="H71" i="1" s="1"/>
  <c r="I71" i="1" s="1"/>
  <c r="J71" i="1" s="1"/>
  <c r="K71" i="1" s="1"/>
  <c r="L71" i="1" s="1"/>
  <c r="M71" i="1" s="1"/>
  <c r="N71" i="1" s="1"/>
  <c r="H596" i="3"/>
  <c r="C461" i="5" l="1"/>
  <c r="AC462" i="5" s="1"/>
  <c r="W578" i="5"/>
  <c r="C519" i="5"/>
  <c r="C576" i="5"/>
  <c r="C169" i="5"/>
  <c r="C636" i="5"/>
  <c r="Z694" i="5"/>
  <c r="K520" i="5"/>
  <c r="T170" i="5"/>
  <c r="H578" i="5"/>
  <c r="AC755" i="5"/>
  <c r="AF462" i="5"/>
  <c r="Q288" i="5"/>
  <c r="Q578" i="5"/>
  <c r="AI288" i="5"/>
  <c r="T578" i="5"/>
  <c r="N462" i="5"/>
  <c r="W288" i="5"/>
  <c r="AC578" i="5"/>
  <c r="N755" i="5"/>
  <c r="AC637" i="5"/>
  <c r="AC576" i="5"/>
  <c r="K170" i="5"/>
  <c r="C344" i="5"/>
  <c r="C228" i="5"/>
  <c r="C227" i="5" s="1"/>
  <c r="C286" i="5"/>
  <c r="C110" i="5"/>
  <c r="AF111" i="5" s="1"/>
  <c r="Z520" i="5"/>
  <c r="E755" i="5"/>
  <c r="E462" i="5"/>
  <c r="AI345" i="5"/>
  <c r="Z462" i="5"/>
  <c r="K755" i="5"/>
  <c r="N229" i="5"/>
  <c r="E345" i="5"/>
  <c r="Q755" i="5"/>
  <c r="AF460" i="5"/>
  <c r="Z343" i="5"/>
  <c r="AC694" i="5"/>
  <c r="E170" i="5"/>
  <c r="K578" i="5"/>
  <c r="AF755" i="5"/>
  <c r="H637" i="5"/>
  <c r="AF578" i="5"/>
  <c r="T755" i="5"/>
  <c r="N227" i="5"/>
  <c r="K111" i="5"/>
  <c r="N288" i="5"/>
  <c r="K109" i="5"/>
  <c r="H111" i="5"/>
  <c r="AF345" i="5"/>
  <c r="T462" i="5"/>
  <c r="E578" i="5"/>
  <c r="C635" i="5"/>
  <c r="C753" i="5"/>
  <c r="C695" i="5"/>
  <c r="K696" i="5" s="1"/>
  <c r="Q637" i="5"/>
  <c r="E288" i="5"/>
  <c r="K345" i="5"/>
  <c r="H288" i="5"/>
  <c r="T168" i="5"/>
  <c r="E520" i="5"/>
  <c r="W755" i="5"/>
  <c r="Z288" i="5"/>
  <c r="T288" i="5"/>
  <c r="Q462" i="5"/>
  <c r="K518" i="5"/>
  <c r="H696" i="5"/>
  <c r="Z755" i="5"/>
  <c r="AI462" i="5"/>
  <c r="Z578" i="5"/>
  <c r="H462" i="5"/>
  <c r="AI755" i="5"/>
  <c r="N170" i="5"/>
  <c r="E229" i="5"/>
  <c r="Q109" i="5"/>
  <c r="E460" i="5"/>
  <c r="Z753" i="5"/>
  <c r="N403" i="5"/>
  <c r="C168" i="5"/>
  <c r="C404" i="5"/>
  <c r="C460" i="5"/>
  <c r="E637" i="5"/>
  <c r="Q170" i="5"/>
  <c r="W345" i="5"/>
  <c r="N694" i="5"/>
  <c r="N696" i="5"/>
  <c r="Z518" i="5"/>
  <c r="K343" i="5"/>
  <c r="Q694" i="5"/>
  <c r="Q696" i="5"/>
  <c r="AF288" i="5"/>
  <c r="K288" i="5"/>
  <c r="N460" i="5"/>
  <c r="H694" i="5"/>
  <c r="N578" i="5"/>
  <c r="H229" i="5"/>
  <c r="AI578" i="5"/>
  <c r="W229" i="5"/>
  <c r="AI343" i="5"/>
  <c r="AC520" i="5"/>
  <c r="T345" i="5"/>
  <c r="AF405" i="5"/>
  <c r="E343" i="5"/>
  <c r="W109" i="5"/>
  <c r="W462" i="5"/>
  <c r="K286" i="5"/>
  <c r="L752" i="5"/>
  <c r="O752" i="5"/>
  <c r="AA752" i="5"/>
  <c r="C60" i="2"/>
  <c r="H580" i="3"/>
  <c r="H531" i="3"/>
  <c r="H560" i="3"/>
  <c r="H586" i="3"/>
  <c r="H655" i="3"/>
  <c r="G606" i="3"/>
  <c r="G598" i="3"/>
  <c r="H607" i="3"/>
  <c r="H529" i="3"/>
  <c r="H538" i="3"/>
  <c r="H549" i="3"/>
  <c r="H659" i="3"/>
  <c r="G545" i="3"/>
  <c r="H584" i="3"/>
  <c r="H631" i="3"/>
  <c r="H657" i="3"/>
  <c r="H533" i="3"/>
  <c r="G536" i="3"/>
  <c r="H562" i="3"/>
  <c r="H557" i="3"/>
  <c r="H564" i="3"/>
  <c r="H552" i="3"/>
  <c r="H554" i="3"/>
  <c r="G566" i="3"/>
  <c r="H582" i="3"/>
  <c r="G583" i="3"/>
  <c r="H609" i="3"/>
  <c r="H610" i="3"/>
  <c r="H539" i="3"/>
  <c r="H535" i="3"/>
  <c r="G600" i="3"/>
  <c r="H587" i="3"/>
  <c r="H615" i="3"/>
  <c r="G581" i="3"/>
  <c r="H603" i="3"/>
  <c r="H602" i="3"/>
  <c r="H632" i="3"/>
  <c r="H636" i="3"/>
  <c r="H643" i="3"/>
  <c r="H532" i="3"/>
  <c r="H558" i="3"/>
  <c r="H555" i="3"/>
  <c r="H544" i="3"/>
  <c r="H547" i="3"/>
  <c r="H556" i="3"/>
  <c r="H548" i="3"/>
  <c r="H565" i="3"/>
  <c r="H561" i="3"/>
  <c r="H546" i="3"/>
  <c r="H589" i="3"/>
  <c r="H590" i="3"/>
  <c r="H612" i="3"/>
  <c r="H592" i="3"/>
  <c r="G614" i="3"/>
  <c r="H642" i="3"/>
  <c r="H540" i="3"/>
  <c r="H585" i="3"/>
  <c r="H663" i="3"/>
  <c r="H656" i="3"/>
  <c r="H608" i="3"/>
  <c r="H593" i="3"/>
  <c r="H635" i="3"/>
  <c r="H647" i="3"/>
  <c r="H595" i="3"/>
  <c r="H604" i="3"/>
  <c r="G617" i="3"/>
  <c r="H641" i="3"/>
  <c r="G640" i="3"/>
  <c r="H658" i="3"/>
  <c r="H644" i="3"/>
  <c r="H638" i="3"/>
  <c r="H613" i="3"/>
  <c r="H599" i="3"/>
  <c r="H634" i="3"/>
  <c r="H660" i="3"/>
  <c r="G639" i="3"/>
  <c r="H640" i="3"/>
  <c r="H637" i="3"/>
  <c r="H649" i="3"/>
  <c r="H653" i="3"/>
  <c r="G668" i="3"/>
  <c r="H666" i="3"/>
  <c r="H646" i="3"/>
  <c r="B60" i="2"/>
  <c r="H648" i="3"/>
  <c r="H633" i="3"/>
  <c r="H662" i="3"/>
  <c r="H652" i="3"/>
  <c r="D693" i="4"/>
  <c r="D836" i="4"/>
  <c r="B50" i="2"/>
  <c r="C50" i="2"/>
  <c r="G636" i="3"/>
  <c r="H661" i="3"/>
  <c r="H650" i="3"/>
  <c r="H665" i="3"/>
  <c r="G655" i="3"/>
  <c r="G632" i="3"/>
  <c r="H667" i="3"/>
  <c r="G651" i="3"/>
  <c r="G646" i="3"/>
  <c r="G659" i="3"/>
  <c r="G653" i="3"/>
  <c r="G663" i="3"/>
  <c r="H645" i="3"/>
  <c r="H664" i="3"/>
  <c r="G633" i="3"/>
  <c r="H654" i="3"/>
  <c r="H651" i="3"/>
  <c r="G645" i="3"/>
  <c r="G667" i="3"/>
  <c r="H597" i="3"/>
  <c r="H611" i="3"/>
  <c r="G609" i="3"/>
  <c r="H588" i="3"/>
  <c r="G586" i="3"/>
  <c r="H606" i="3"/>
  <c r="G592" i="3"/>
  <c r="G591" i="3"/>
  <c r="G607" i="3"/>
  <c r="G599" i="3"/>
  <c r="G604" i="3"/>
  <c r="H605" i="3"/>
  <c r="G602" i="3"/>
  <c r="G588" i="3"/>
  <c r="G582" i="3"/>
  <c r="G580" i="3"/>
  <c r="G584" i="3"/>
  <c r="G590" i="3"/>
  <c r="H598" i="3"/>
  <c r="H616" i="3"/>
  <c r="G605" i="3"/>
  <c r="H591" i="3"/>
  <c r="G585" i="3"/>
  <c r="G589" i="3"/>
  <c r="G597" i="3"/>
  <c r="G612" i="3"/>
  <c r="H601" i="3"/>
  <c r="G616" i="3"/>
  <c r="H594" i="3"/>
  <c r="G611" i="3"/>
  <c r="G596" i="3"/>
  <c r="G613" i="3"/>
  <c r="G593" i="3"/>
  <c r="G603" i="3"/>
  <c r="G534" i="3"/>
  <c r="G549" i="3"/>
  <c r="H559" i="3"/>
  <c r="H534" i="3"/>
  <c r="G555" i="3"/>
  <c r="H545" i="3"/>
  <c r="G540" i="3"/>
  <c r="G551" i="3"/>
  <c r="G564" i="3"/>
  <c r="H530" i="3"/>
  <c r="H550" i="3"/>
  <c r="G552" i="3"/>
  <c r="H553" i="3"/>
  <c r="H563" i="3"/>
  <c r="G561" i="3"/>
  <c r="G531" i="3"/>
  <c r="G558" i="3"/>
  <c r="G535" i="3"/>
  <c r="G547" i="3"/>
  <c r="H537" i="3"/>
  <c r="G556" i="3"/>
  <c r="H543" i="3"/>
  <c r="G563" i="3"/>
  <c r="G550" i="3"/>
  <c r="G541" i="3"/>
  <c r="G539" i="3"/>
  <c r="G537" i="3"/>
  <c r="H551" i="3"/>
  <c r="H541" i="3"/>
  <c r="H542" i="3"/>
  <c r="G530" i="3"/>
  <c r="G559" i="3"/>
  <c r="G562" i="3"/>
  <c r="G543" i="3"/>
  <c r="G542" i="3"/>
  <c r="G546" i="3"/>
  <c r="K462" i="5" l="1"/>
  <c r="T405" i="5"/>
  <c r="AC405" i="5"/>
  <c r="E405" i="5"/>
  <c r="Q405" i="5"/>
  <c r="C288" i="5"/>
  <c r="W405" i="5"/>
  <c r="AC111" i="5"/>
  <c r="AI111" i="5"/>
  <c r="E111" i="5"/>
  <c r="T111" i="5"/>
  <c r="Z111" i="5"/>
  <c r="N111" i="5"/>
  <c r="AC345" i="5"/>
  <c r="N345" i="5"/>
  <c r="H345" i="5"/>
  <c r="Q111" i="5"/>
  <c r="C403" i="5"/>
  <c r="C462" i="5"/>
  <c r="N405" i="5"/>
  <c r="AF637" i="5"/>
  <c r="K637" i="5"/>
  <c r="Z637" i="5"/>
  <c r="W637" i="5"/>
  <c r="T637" i="5"/>
  <c r="N637" i="5"/>
  <c r="AI637" i="5"/>
  <c r="AF520" i="5"/>
  <c r="AI520" i="5"/>
  <c r="N520" i="5"/>
  <c r="W520" i="5"/>
  <c r="Q520" i="5"/>
  <c r="T520" i="5"/>
  <c r="H520" i="5"/>
  <c r="AI405" i="5"/>
  <c r="K405" i="5"/>
  <c r="Z405" i="5"/>
  <c r="C694" i="5"/>
  <c r="E696" i="5"/>
  <c r="T696" i="5"/>
  <c r="W696" i="5"/>
  <c r="AI696" i="5"/>
  <c r="H405" i="5"/>
  <c r="C755" i="5"/>
  <c r="C109" i="5"/>
  <c r="W111" i="5"/>
  <c r="Z345" i="5"/>
  <c r="AF170" i="5"/>
  <c r="Z170" i="5"/>
  <c r="H170" i="5"/>
  <c r="AI170" i="5"/>
  <c r="W170" i="5"/>
  <c r="AC170" i="5"/>
  <c r="C518" i="5"/>
  <c r="AF696" i="5"/>
  <c r="C578" i="5"/>
  <c r="AC696" i="5"/>
  <c r="AC229" i="5"/>
  <c r="AI229" i="5"/>
  <c r="Q229" i="5"/>
  <c r="Z229" i="5"/>
  <c r="AF229" i="5"/>
  <c r="T229" i="5"/>
  <c r="K229" i="5"/>
  <c r="Q345" i="5"/>
  <c r="Z696" i="5"/>
  <c r="C343" i="5"/>
  <c r="D699" i="5"/>
  <c r="D700" i="4"/>
  <c r="N44" i="9"/>
  <c r="G565" i="3"/>
  <c r="N24" i="9"/>
  <c r="G544" i="3"/>
  <c r="N8" i="9"/>
  <c r="G529" i="3"/>
  <c r="N40" i="9"/>
  <c r="G560" i="3"/>
  <c r="N32" i="9"/>
  <c r="G554" i="3"/>
  <c r="D760" i="4"/>
  <c r="H581" i="3"/>
  <c r="P22" i="9"/>
  <c r="G648" i="3"/>
  <c r="D864" i="4"/>
  <c r="H668" i="3"/>
  <c r="P33" i="9"/>
  <c r="G656" i="3"/>
  <c r="P25" i="9"/>
  <c r="G650" i="3"/>
  <c r="P43" i="9"/>
  <c r="G666" i="3"/>
  <c r="P15" i="9"/>
  <c r="G638" i="3"/>
  <c r="P17" i="9"/>
  <c r="G641" i="3"/>
  <c r="N17" i="9"/>
  <c r="G538" i="3"/>
  <c r="D727" i="4"/>
  <c r="H566" i="3"/>
  <c r="D778" i="4"/>
  <c r="G594" i="3"/>
  <c r="P23" i="9"/>
  <c r="G647" i="3"/>
  <c r="P42" i="9"/>
  <c r="G665" i="3"/>
  <c r="P35" i="9"/>
  <c r="G657" i="3"/>
  <c r="P11" i="9"/>
  <c r="G634" i="3"/>
  <c r="P8" i="9"/>
  <c r="G631" i="3"/>
  <c r="P12" i="9"/>
  <c r="G635" i="3"/>
  <c r="N11" i="9"/>
  <c r="G533" i="3"/>
  <c r="N36" i="9"/>
  <c r="G557" i="3"/>
  <c r="N12" i="9"/>
  <c r="G532" i="3"/>
  <c r="N21" i="9"/>
  <c r="G553" i="3"/>
  <c r="D698" i="4"/>
  <c r="H536" i="3"/>
  <c r="N29" i="9"/>
  <c r="G548" i="3"/>
  <c r="O23" i="9"/>
  <c r="G595" i="3"/>
  <c r="D796" i="4"/>
  <c r="H617" i="3"/>
  <c r="O39" i="9"/>
  <c r="G610" i="3"/>
  <c r="D793" i="4"/>
  <c r="H614" i="3"/>
  <c r="D780" i="4"/>
  <c r="H600" i="3"/>
  <c r="O35" i="9"/>
  <c r="G608" i="3"/>
  <c r="P41" i="9"/>
  <c r="G664" i="3"/>
  <c r="P38" i="9"/>
  <c r="G661" i="3"/>
  <c r="P20" i="9"/>
  <c r="G643" i="3"/>
  <c r="P30" i="9"/>
  <c r="G644" i="3"/>
  <c r="P37" i="9"/>
  <c r="G660" i="3"/>
  <c r="D850" i="4"/>
  <c r="G654" i="3"/>
  <c r="P28" i="9"/>
  <c r="G649" i="3"/>
  <c r="P19" i="9"/>
  <c r="G642" i="3"/>
  <c r="P27" i="9"/>
  <c r="G652" i="3"/>
  <c r="D835" i="4"/>
  <c r="H639" i="3"/>
  <c r="O31" i="9"/>
  <c r="G601" i="3"/>
  <c r="O43" i="9"/>
  <c r="G615" i="3"/>
  <c r="O15" i="9"/>
  <c r="G587" i="3"/>
  <c r="D762" i="4"/>
  <c r="H583" i="3"/>
  <c r="P14" i="9"/>
  <c r="G637" i="3"/>
  <c r="P34" i="9"/>
  <c r="G658" i="3"/>
  <c r="P39" i="9"/>
  <c r="G662" i="3"/>
  <c r="D845" i="4"/>
  <c r="D831" i="4"/>
  <c r="N42" i="9"/>
  <c r="D724" i="4"/>
  <c r="N28" i="9"/>
  <c r="D712" i="4"/>
  <c r="N30" i="9"/>
  <c r="D711" i="4"/>
  <c r="N37" i="9"/>
  <c r="D719" i="4"/>
  <c r="N43" i="9"/>
  <c r="D725" i="4"/>
  <c r="N25" i="9"/>
  <c r="D707" i="4"/>
  <c r="N13" i="9"/>
  <c r="D695" i="4"/>
  <c r="O41" i="9"/>
  <c r="D792" i="4"/>
  <c r="O44" i="9"/>
  <c r="D795" i="4"/>
  <c r="O16" i="9"/>
  <c r="D767" i="4"/>
  <c r="O21" i="9"/>
  <c r="D771" i="4"/>
  <c r="O8" i="9"/>
  <c r="D759" i="4"/>
  <c r="O27" i="9"/>
  <c r="D777" i="4"/>
  <c r="O32" i="9"/>
  <c r="D783" i="4"/>
  <c r="O19" i="9"/>
  <c r="D784" i="4"/>
  <c r="O34" i="9"/>
  <c r="P44" i="9"/>
  <c r="D863" i="4"/>
  <c r="P24" i="9"/>
  <c r="D843" i="4"/>
  <c r="P40" i="9"/>
  <c r="D859" i="4"/>
  <c r="P36" i="9"/>
  <c r="D855" i="4"/>
  <c r="P21" i="9"/>
  <c r="D839" i="4"/>
  <c r="D858" i="4"/>
  <c r="D857" i="4"/>
  <c r="D841" i="4"/>
  <c r="D860" i="4"/>
  <c r="D844" i="4"/>
  <c r="D842" i="4"/>
  <c r="D794" i="4"/>
  <c r="D714" i="4"/>
  <c r="N27" i="9"/>
  <c r="D708" i="4"/>
  <c r="N39" i="9"/>
  <c r="D721" i="4"/>
  <c r="N22" i="9"/>
  <c r="D704" i="4"/>
  <c r="N9" i="9"/>
  <c r="D691" i="4"/>
  <c r="N33" i="9"/>
  <c r="D716" i="4"/>
  <c r="N20" i="9"/>
  <c r="D703" i="4"/>
  <c r="N34" i="9"/>
  <c r="D715" i="4"/>
  <c r="N26" i="9"/>
  <c r="D709" i="4"/>
  <c r="O33" i="9"/>
  <c r="D785" i="4"/>
  <c r="O24" i="9"/>
  <c r="D775" i="4"/>
  <c r="O38" i="9"/>
  <c r="D789" i="4"/>
  <c r="O40" i="9"/>
  <c r="D791" i="4"/>
  <c r="O13" i="9"/>
  <c r="D764" i="4"/>
  <c r="O25" i="9"/>
  <c r="D776" i="4"/>
  <c r="O10" i="9"/>
  <c r="D761" i="4"/>
  <c r="P10" i="9"/>
  <c r="D829" i="4"/>
  <c r="P32" i="9"/>
  <c r="D851" i="4"/>
  <c r="P13" i="9"/>
  <c r="D832" i="4"/>
  <c r="D854" i="4"/>
  <c r="D853" i="4"/>
  <c r="D837" i="4"/>
  <c r="D856" i="4"/>
  <c r="D840" i="4"/>
  <c r="D838" i="4"/>
  <c r="D790" i="4"/>
  <c r="D774" i="4"/>
  <c r="D726" i="4"/>
  <c r="D710" i="4"/>
  <c r="D694" i="4"/>
  <c r="N38" i="9"/>
  <c r="D720" i="4"/>
  <c r="N19" i="9"/>
  <c r="D701" i="4"/>
  <c r="N31" i="9"/>
  <c r="D713" i="4"/>
  <c r="N10" i="9"/>
  <c r="D692" i="4"/>
  <c r="N23" i="9"/>
  <c r="Q23" i="9" s="1"/>
  <c r="D705" i="4"/>
  <c r="N15" i="9"/>
  <c r="D697" i="4"/>
  <c r="N18" i="9"/>
  <c r="D699" i="4"/>
  <c r="N35" i="9"/>
  <c r="Q35" i="9" s="1"/>
  <c r="D717" i="4"/>
  <c r="N14" i="9"/>
  <c r="D696" i="4"/>
  <c r="O22" i="9"/>
  <c r="D773" i="4"/>
  <c r="O26" i="9"/>
  <c r="O18" i="9"/>
  <c r="D768" i="4"/>
  <c r="O17" i="9"/>
  <c r="D769" i="4"/>
  <c r="O14" i="9"/>
  <c r="D765" i="4"/>
  <c r="O37" i="9"/>
  <c r="D788" i="4"/>
  <c r="P29" i="9"/>
  <c r="D847" i="4"/>
  <c r="P26" i="9"/>
  <c r="D849" i="4"/>
  <c r="D833" i="4"/>
  <c r="D852" i="4"/>
  <c r="D834" i="4"/>
  <c r="D786" i="4"/>
  <c r="D770" i="4"/>
  <c r="D722" i="4"/>
  <c r="D706" i="4"/>
  <c r="D690" i="4"/>
  <c r="N41" i="9"/>
  <c r="D723" i="4"/>
  <c r="O28" i="9"/>
  <c r="D781" i="4"/>
  <c r="O12" i="9"/>
  <c r="D763" i="4"/>
  <c r="O29" i="9"/>
  <c r="D779" i="4"/>
  <c r="O36" i="9"/>
  <c r="D787" i="4"/>
  <c r="O20" i="9"/>
  <c r="D772" i="4"/>
  <c r="P9" i="9"/>
  <c r="D828" i="4"/>
  <c r="P31" i="9"/>
  <c r="D862" i="4"/>
  <c r="D861" i="4"/>
  <c r="D848" i="4"/>
  <c r="D846" i="4"/>
  <c r="D830" i="4"/>
  <c r="D782" i="4"/>
  <c r="D766" i="4"/>
  <c r="D718" i="4"/>
  <c r="D702" i="4"/>
  <c r="O9" i="9"/>
  <c r="O30" i="9"/>
  <c r="O11" i="9"/>
  <c r="N16" i="9"/>
  <c r="D827" i="4"/>
  <c r="O45" i="9"/>
  <c r="P16" i="9"/>
  <c r="P18" i="9"/>
  <c r="P45" i="9"/>
  <c r="O42" i="9"/>
  <c r="N45" i="9"/>
  <c r="H507" i="3"/>
  <c r="H509" i="3"/>
  <c r="H436" i="3"/>
  <c r="H405" i="3"/>
  <c r="H359" i="3"/>
  <c r="H349" i="3"/>
  <c r="H307" i="3"/>
  <c r="H357" i="3"/>
  <c r="H322" i="3"/>
  <c r="H237" i="3"/>
  <c r="H236" i="3"/>
  <c r="H245" i="3"/>
  <c r="G193" i="3"/>
  <c r="H198" i="3"/>
  <c r="H169" i="3"/>
  <c r="H249" i="3"/>
  <c r="H203" i="3"/>
  <c r="H178" i="3"/>
  <c r="H199" i="3"/>
  <c r="H149" i="3"/>
  <c r="G147" i="3"/>
  <c r="H146" i="3"/>
  <c r="C229" i="5" l="1"/>
  <c r="C345" i="5"/>
  <c r="C170" i="5"/>
  <c r="C520" i="5"/>
  <c r="C637" i="5"/>
  <c r="C405" i="5"/>
  <c r="C111" i="5"/>
  <c r="C696" i="5"/>
  <c r="Q17" i="9"/>
  <c r="Q40" i="9"/>
  <c r="Q36" i="9"/>
  <c r="Q15" i="9"/>
  <c r="Q19" i="9"/>
  <c r="Q8" i="9"/>
  <c r="Q12" i="9"/>
  <c r="Q41" i="9"/>
  <c r="Q11" i="9"/>
  <c r="Q24" i="9"/>
  <c r="Q38" i="9"/>
  <c r="Q43" i="9"/>
  <c r="Q32" i="9"/>
  <c r="Q44" i="9"/>
  <c r="Q29" i="9"/>
  <c r="Q21" i="9"/>
  <c r="Q39" i="9"/>
  <c r="Q45" i="9"/>
  <c r="Q34" i="9"/>
  <c r="B702" i="4"/>
  <c r="Q14" i="9"/>
  <c r="B796" i="4"/>
  <c r="B766" i="4"/>
  <c r="Q10" i="9"/>
  <c r="Q27" i="9"/>
  <c r="B827" i="4"/>
  <c r="B836" i="4"/>
  <c r="B848" i="4"/>
  <c r="B690" i="4"/>
  <c r="B700" i="4"/>
  <c r="B693" i="4"/>
  <c r="B786" i="4"/>
  <c r="B849" i="4"/>
  <c r="B788" i="4"/>
  <c r="B769" i="4"/>
  <c r="Q18" i="9"/>
  <c r="Q31" i="9"/>
  <c r="B720" i="4"/>
  <c r="B694" i="4"/>
  <c r="B790" i="4"/>
  <c r="B837" i="4"/>
  <c r="Q26" i="9"/>
  <c r="Q20" i="9"/>
  <c r="B691" i="4"/>
  <c r="B721" i="4"/>
  <c r="B842" i="4"/>
  <c r="B857" i="4"/>
  <c r="B855" i="4"/>
  <c r="B843" i="4"/>
  <c r="Q25" i="9"/>
  <c r="Q37" i="9"/>
  <c r="Q42" i="9"/>
  <c r="B760" i="4"/>
  <c r="B780" i="4"/>
  <c r="Q16" i="9"/>
  <c r="B831" i="4"/>
  <c r="B782" i="4"/>
  <c r="B845" i="4"/>
  <c r="B828" i="4"/>
  <c r="B787" i="4"/>
  <c r="B763" i="4"/>
  <c r="B706" i="4"/>
  <c r="B834" i="4"/>
  <c r="B773" i="4"/>
  <c r="B717" i="4"/>
  <c r="B697" i="4"/>
  <c r="B692" i="4"/>
  <c r="B701" i="4"/>
  <c r="B710" i="4"/>
  <c r="B838" i="4"/>
  <c r="B853" i="4"/>
  <c r="B851" i="4"/>
  <c r="B761" i="4"/>
  <c r="B764" i="4"/>
  <c r="B789" i="4"/>
  <c r="B785" i="4"/>
  <c r="B715" i="4"/>
  <c r="B716" i="4"/>
  <c r="Q9" i="9"/>
  <c r="B835" i="4"/>
  <c r="B844" i="4"/>
  <c r="B858" i="4"/>
  <c r="B784" i="4"/>
  <c r="B777" i="4"/>
  <c r="B771" i="4"/>
  <c r="B795" i="4"/>
  <c r="B695" i="4"/>
  <c r="B725" i="4"/>
  <c r="B711" i="4"/>
  <c r="B712" i="4"/>
  <c r="B698" i="4"/>
  <c r="B793" i="4"/>
  <c r="B830" i="4"/>
  <c r="B861" i="4"/>
  <c r="B723" i="4"/>
  <c r="B722" i="4"/>
  <c r="B852" i="4"/>
  <c r="B847" i="4"/>
  <c r="B765" i="4"/>
  <c r="B768" i="4"/>
  <c r="B726" i="4"/>
  <c r="B840" i="4"/>
  <c r="B854" i="4"/>
  <c r="Q33" i="9"/>
  <c r="B704" i="4"/>
  <c r="B714" i="4"/>
  <c r="B860" i="4"/>
  <c r="B839" i="4"/>
  <c r="B859" i="4"/>
  <c r="B863" i="4"/>
  <c r="Q13" i="9"/>
  <c r="Q30" i="9"/>
  <c r="Q28" i="9"/>
  <c r="B778" i="4"/>
  <c r="B864" i="4"/>
  <c r="B718" i="4"/>
  <c r="B846" i="4"/>
  <c r="B862" i="4"/>
  <c r="B772" i="4"/>
  <c r="B779" i="4"/>
  <c r="B781" i="4"/>
  <c r="B770" i="4"/>
  <c r="B833" i="4"/>
  <c r="B696" i="4"/>
  <c r="B699" i="4"/>
  <c r="B705" i="4"/>
  <c r="B713" i="4"/>
  <c r="B774" i="4"/>
  <c r="B856" i="4"/>
  <c r="B832" i="4"/>
  <c r="B829" i="4"/>
  <c r="B776" i="4"/>
  <c r="B791" i="4"/>
  <c r="B775" i="4"/>
  <c r="B709" i="4"/>
  <c r="B703" i="4"/>
  <c r="Q22" i="9"/>
  <c r="B708" i="4"/>
  <c r="B794" i="4"/>
  <c r="B841" i="4"/>
  <c r="B783" i="4"/>
  <c r="B759" i="4"/>
  <c r="B767" i="4"/>
  <c r="B792" i="4"/>
  <c r="B707" i="4"/>
  <c r="B719" i="4"/>
  <c r="B724" i="4"/>
  <c r="B727" i="4"/>
  <c r="B762" i="4"/>
  <c r="B850" i="4"/>
  <c r="H65" i="3"/>
  <c r="H73" i="3"/>
  <c r="H84" i="3"/>
  <c r="H89" i="3"/>
  <c r="H98" i="3"/>
  <c r="G143" i="3"/>
  <c r="G131" i="3"/>
  <c r="H167" i="3"/>
  <c r="H218" i="3"/>
  <c r="G121" i="3"/>
  <c r="G126" i="3"/>
  <c r="G128" i="3"/>
  <c r="G129" i="3"/>
  <c r="G171" i="3"/>
  <c r="G200" i="3"/>
  <c r="G178" i="3"/>
  <c r="H172" i="3"/>
  <c r="G182" i="3"/>
  <c r="H195" i="3"/>
  <c r="H180" i="3"/>
  <c r="G123" i="3"/>
  <c r="H121" i="3"/>
  <c r="H126" i="3"/>
  <c r="H128" i="3"/>
  <c r="H129" i="3"/>
  <c r="H171" i="3"/>
  <c r="H138" i="3"/>
  <c r="H115" i="3"/>
  <c r="H118" i="3"/>
  <c r="H123" i="3"/>
  <c r="H140" i="3"/>
  <c r="H127" i="3"/>
  <c r="H117" i="3"/>
  <c r="H141" i="3"/>
  <c r="H173" i="3"/>
  <c r="G187" i="3"/>
  <c r="G278" i="3"/>
  <c r="G299" i="3"/>
  <c r="G195" i="3"/>
  <c r="H232" i="3"/>
  <c r="H239" i="3"/>
  <c r="H240" i="3"/>
  <c r="H226" i="3"/>
  <c r="H238" i="3"/>
  <c r="H253" i="3"/>
  <c r="G243" i="3"/>
  <c r="H255" i="3"/>
  <c r="H247" i="3"/>
  <c r="H185" i="3"/>
  <c r="H190" i="3"/>
  <c r="G197" i="3"/>
  <c r="H228" i="3"/>
  <c r="G248" i="3"/>
  <c r="G220" i="3"/>
  <c r="H295" i="3"/>
  <c r="H281" i="3"/>
  <c r="H271" i="3"/>
  <c r="H278" i="3"/>
  <c r="G283" i="3"/>
  <c r="H302" i="3"/>
  <c r="G324" i="3"/>
  <c r="G330" i="3"/>
  <c r="G323" i="3"/>
  <c r="H289" i="3"/>
  <c r="H300" i="3"/>
  <c r="G332" i="3"/>
  <c r="G276" i="3"/>
  <c r="H303" i="3"/>
  <c r="G302" i="3"/>
  <c r="H328" i="3"/>
  <c r="H334" i="3"/>
  <c r="G374" i="3"/>
  <c r="H327" i="3"/>
  <c r="H331" i="3"/>
  <c r="G348" i="3"/>
  <c r="H335" i="3"/>
  <c r="H338" i="3"/>
  <c r="G339" i="3"/>
  <c r="G444" i="3"/>
  <c r="H326" i="3"/>
  <c r="G346" i="3"/>
  <c r="H343" i="3"/>
  <c r="G333" i="3"/>
  <c r="H148" i="3"/>
  <c r="G174" i="3"/>
  <c r="G185" i="3"/>
  <c r="H137" i="3"/>
  <c r="H143" i="3"/>
  <c r="H144" i="3"/>
  <c r="H182" i="3"/>
  <c r="G190" i="3"/>
  <c r="H221" i="3"/>
  <c r="G227" i="3"/>
  <c r="G170" i="3"/>
  <c r="G186" i="3"/>
  <c r="G225" i="3"/>
  <c r="G140" i="3"/>
  <c r="G127" i="3"/>
  <c r="G117" i="3"/>
  <c r="G141" i="3"/>
  <c r="G172" i="3"/>
  <c r="G173" i="3"/>
  <c r="G181" i="3"/>
  <c r="H219" i="3"/>
  <c r="G250" i="3"/>
  <c r="H252" i="3"/>
  <c r="G255" i="3"/>
  <c r="H248" i="3"/>
  <c r="H122" i="3"/>
  <c r="H130" i="3"/>
  <c r="H139" i="3"/>
  <c r="H136" i="3"/>
  <c r="H192" i="3"/>
  <c r="H168" i="3"/>
  <c r="H220" i="3"/>
  <c r="G202" i="3"/>
  <c r="G203" i="3"/>
  <c r="H197" i="3"/>
  <c r="H186" i="3"/>
  <c r="G219" i="3"/>
  <c r="G238" i="3"/>
  <c r="G253" i="3"/>
  <c r="G303" i="3"/>
  <c r="H287" i="3"/>
  <c r="H251" i="3"/>
  <c r="H273" i="3"/>
  <c r="G306" i="3"/>
  <c r="G335" i="3"/>
  <c r="H181" i="3"/>
  <c r="G204" i="3"/>
  <c r="G180" i="3"/>
  <c r="H227" i="3"/>
  <c r="G236" i="3"/>
  <c r="G237" i="3"/>
  <c r="G301" i="3"/>
  <c r="H304" i="3"/>
  <c r="H299" i="3"/>
  <c r="H274" i="3"/>
  <c r="G295" i="3"/>
  <c r="G286" i="3"/>
  <c r="G304" i="3"/>
  <c r="H306" i="3"/>
  <c r="H358" i="3"/>
  <c r="H291" i="3"/>
  <c r="G329" i="3"/>
  <c r="H345" i="3"/>
  <c r="G273" i="3"/>
  <c r="H301" i="3"/>
  <c r="H282" i="3"/>
  <c r="H298" i="3"/>
  <c r="G305" i="3"/>
  <c r="G271" i="3"/>
  <c r="G293" i="3"/>
  <c r="H347" i="3"/>
  <c r="G294" i="3"/>
  <c r="G325" i="3"/>
  <c r="G351" i="3"/>
  <c r="H330" i="3"/>
  <c r="H323" i="3"/>
  <c r="G390" i="3"/>
  <c r="G326" i="3"/>
  <c r="G350" i="3"/>
  <c r="G376" i="3"/>
  <c r="G401" i="3"/>
  <c r="G322" i="3"/>
  <c r="G341" i="3"/>
  <c r="H340" i="3"/>
  <c r="H348" i="3"/>
  <c r="G349" i="3"/>
  <c r="G115" i="3"/>
  <c r="H135" i="3"/>
  <c r="G169" i="3"/>
  <c r="G198" i="3"/>
  <c r="G188" i="3"/>
  <c r="G124" i="3"/>
  <c r="H131" i="3"/>
  <c r="H150" i="3"/>
  <c r="H151" i="3"/>
  <c r="H170" i="3"/>
  <c r="H174" i="3"/>
  <c r="G224" i="3"/>
  <c r="H191" i="3"/>
  <c r="G201" i="3"/>
  <c r="G228" i="3"/>
  <c r="H125" i="3"/>
  <c r="H124" i="3"/>
  <c r="G122" i="3"/>
  <c r="G130" i="3"/>
  <c r="G139" i="3"/>
  <c r="G136" i="3"/>
  <c r="G192" i="3"/>
  <c r="G179" i="3"/>
  <c r="H202" i="3"/>
  <c r="G196" i="3"/>
  <c r="G222" i="3"/>
  <c r="H241" i="3"/>
  <c r="H250" i="3"/>
  <c r="H152" i="3"/>
  <c r="G280" i="3"/>
  <c r="G116" i="3"/>
  <c r="G119" i="3"/>
  <c r="G135" i="3"/>
  <c r="G149" i="3"/>
  <c r="G134" i="3"/>
  <c r="G167" i="3"/>
  <c r="G199" i="3"/>
  <c r="H179" i="3"/>
  <c r="G189" i="3"/>
  <c r="G242" i="3"/>
  <c r="G218" i="3"/>
  <c r="G223" i="3"/>
  <c r="H242" i="3"/>
  <c r="G254" i="3"/>
  <c r="H286" i="3"/>
  <c r="H277" i="3"/>
  <c r="H293" i="3"/>
  <c r="G226" i="3"/>
  <c r="H229" i="3"/>
  <c r="H254" i="3"/>
  <c r="G274" i="3"/>
  <c r="H276" i="3"/>
  <c r="H305" i="3"/>
  <c r="G168" i="3"/>
  <c r="H196" i="3"/>
  <c r="G221" i="3"/>
  <c r="H225" i="3"/>
  <c r="G244" i="3"/>
  <c r="G232" i="3"/>
  <c r="G233" i="3"/>
  <c r="G234" i="3"/>
  <c r="G252" i="3"/>
  <c r="G246" i="3"/>
  <c r="G249" i="3"/>
  <c r="H290" i="3"/>
  <c r="G282" i="3"/>
  <c r="H230" i="3"/>
  <c r="H272" i="3"/>
  <c r="G279" i="3"/>
  <c r="G290" i="3"/>
  <c r="G277" i="3"/>
  <c r="H285" i="3"/>
  <c r="H341" i="3"/>
  <c r="G289" i="3"/>
  <c r="G383" i="3"/>
  <c r="G381" i="3"/>
  <c r="G275" i="3"/>
  <c r="H297" i="3"/>
  <c r="H292" i="3"/>
  <c r="G307" i="3"/>
  <c r="G327" i="3"/>
  <c r="G331" i="3"/>
  <c r="G337" i="3"/>
  <c r="H329" i="3"/>
  <c r="G336" i="3"/>
  <c r="H398" i="3"/>
  <c r="H325" i="3"/>
  <c r="G355" i="3"/>
  <c r="H336" i="3"/>
  <c r="G353" i="3"/>
  <c r="H374" i="3"/>
  <c r="G454" i="3"/>
  <c r="H119" i="3"/>
  <c r="G137" i="3"/>
  <c r="G150" i="3"/>
  <c r="H120" i="3"/>
  <c r="H134" i="3"/>
  <c r="G151" i="3"/>
  <c r="H200" i="3"/>
  <c r="G125" i="3"/>
  <c r="G133" i="3"/>
  <c r="G142" i="3"/>
  <c r="G132" i="3"/>
  <c r="G145" i="3"/>
  <c r="G177" i="3"/>
  <c r="H188" i="3"/>
  <c r="H175" i="3"/>
  <c r="G194" i="3"/>
  <c r="H224" i="3"/>
  <c r="G251" i="3"/>
  <c r="G270" i="3"/>
  <c r="G144" i="3"/>
  <c r="G235" i="3"/>
  <c r="G118" i="3"/>
  <c r="H133" i="3"/>
  <c r="H142" i="3"/>
  <c r="H132" i="3"/>
  <c r="H145" i="3"/>
  <c r="H177" i="3"/>
  <c r="G184" i="3"/>
  <c r="G175" i="3"/>
  <c r="G183" i="3"/>
  <c r="H204" i="3"/>
  <c r="H223" i="3"/>
  <c r="G239" i="3"/>
  <c r="G230" i="3"/>
  <c r="H176" i="3"/>
  <c r="H201" i="3"/>
  <c r="H116" i="3"/>
  <c r="G120" i="3"/>
  <c r="G146" i="3"/>
  <c r="G148" i="3"/>
  <c r="G138" i="3"/>
  <c r="G152" i="3"/>
  <c r="G176" i="3"/>
  <c r="G191" i="3"/>
  <c r="H184" i="3"/>
  <c r="H194" i="3"/>
  <c r="H183" i="3"/>
  <c r="H234" i="3"/>
  <c r="H246" i="3"/>
  <c r="H187" i="3"/>
  <c r="H189" i="3"/>
  <c r="H244" i="3"/>
  <c r="H233" i="3"/>
  <c r="H235" i="3"/>
  <c r="G229" i="3"/>
  <c r="G247" i="3"/>
  <c r="G231" i="3"/>
  <c r="H279" i="3"/>
  <c r="G288" i="3"/>
  <c r="H296" i="3"/>
  <c r="H275" i="3"/>
  <c r="G285" i="3"/>
  <c r="H222" i="3"/>
  <c r="G241" i="3"/>
  <c r="G240" i="3"/>
  <c r="G245" i="3"/>
  <c r="H243" i="3"/>
  <c r="G272" i="3"/>
  <c r="G297" i="3"/>
  <c r="H270" i="3"/>
  <c r="H280" i="3"/>
  <c r="G281" i="3"/>
  <c r="G291" i="3"/>
  <c r="G300" i="3"/>
  <c r="G334" i="3"/>
  <c r="H356" i="3"/>
  <c r="H283" i="3"/>
  <c r="G296" i="3"/>
  <c r="G284" i="3"/>
  <c r="H346" i="3"/>
  <c r="G343" i="3"/>
  <c r="H231" i="3"/>
  <c r="G292" i="3"/>
  <c r="G298" i="3"/>
  <c r="H288" i="3"/>
  <c r="G287" i="3"/>
  <c r="H294" i="3"/>
  <c r="G328" i="3"/>
  <c r="G356" i="3"/>
  <c r="H385" i="3"/>
  <c r="H332" i="3"/>
  <c r="G344" i="3"/>
  <c r="H351" i="3"/>
  <c r="H354" i="3"/>
  <c r="H337" i="3"/>
  <c r="H333" i="3"/>
  <c r="G340" i="3"/>
  <c r="G378" i="3"/>
  <c r="H393" i="3"/>
  <c r="H402" i="3"/>
  <c r="G400" i="3"/>
  <c r="H284" i="3"/>
  <c r="H324" i="3"/>
  <c r="G358" i="3"/>
  <c r="G347" i="3"/>
  <c r="G342" i="3"/>
  <c r="H378" i="3"/>
  <c r="H383" i="3"/>
  <c r="H390" i="3"/>
  <c r="G359" i="3"/>
  <c r="H379" i="3"/>
  <c r="G396" i="3"/>
  <c r="G408" i="3"/>
  <c r="G375" i="3"/>
  <c r="H397" i="3"/>
  <c r="H400" i="3"/>
  <c r="H395" i="3"/>
  <c r="H435" i="3"/>
  <c r="G436" i="3"/>
  <c r="H434" i="3"/>
  <c r="H411" i="3"/>
  <c r="H404" i="3"/>
  <c r="G459" i="3"/>
  <c r="H437" i="3"/>
  <c r="G455" i="3"/>
  <c r="G433" i="3"/>
  <c r="G448" i="3"/>
  <c r="G437" i="3"/>
  <c r="H460" i="3"/>
  <c r="G430" i="3"/>
  <c r="G441" i="3"/>
  <c r="H453" i="3"/>
  <c r="G434" i="3"/>
  <c r="H449" i="3"/>
  <c r="G505" i="3"/>
  <c r="G456" i="3"/>
  <c r="G482" i="3"/>
  <c r="H490" i="3"/>
  <c r="G440" i="3"/>
  <c r="G446" i="3"/>
  <c r="H485" i="3"/>
  <c r="G501" i="3"/>
  <c r="H445" i="3"/>
  <c r="G513" i="3"/>
  <c r="G492" i="3"/>
  <c r="G451" i="3"/>
  <c r="H483" i="3"/>
  <c r="H482" i="3"/>
  <c r="G491" i="3"/>
  <c r="G493" i="3"/>
  <c r="H513" i="3"/>
  <c r="G503" i="3"/>
  <c r="G497" i="3"/>
  <c r="H495" i="3"/>
  <c r="H493" i="3"/>
  <c r="H501" i="3"/>
  <c r="G515" i="3"/>
  <c r="G405" i="3"/>
  <c r="G384" i="3"/>
  <c r="G388" i="3"/>
  <c r="G382" i="3"/>
  <c r="H394" i="3"/>
  <c r="H391" i="3"/>
  <c r="G431" i="3"/>
  <c r="G435" i="3"/>
  <c r="G443" i="3"/>
  <c r="H352" i="3"/>
  <c r="G377" i="3"/>
  <c r="G380" i="3"/>
  <c r="H410" i="3"/>
  <c r="G426" i="3"/>
  <c r="G393" i="3"/>
  <c r="H396" i="3"/>
  <c r="H409" i="3"/>
  <c r="H375" i="3"/>
  <c r="H381" i="3"/>
  <c r="H442" i="3"/>
  <c r="H433" i="3"/>
  <c r="H432" i="3"/>
  <c r="G447" i="3"/>
  <c r="G507" i="3"/>
  <c r="G490" i="3"/>
  <c r="G481" i="3"/>
  <c r="H488" i="3"/>
  <c r="G479" i="3"/>
  <c r="G485" i="3"/>
  <c r="H479" i="3"/>
  <c r="H487" i="3"/>
  <c r="H491" i="3"/>
  <c r="G496" i="3"/>
  <c r="H463" i="3"/>
  <c r="G506" i="3"/>
  <c r="H512" i="3"/>
  <c r="H514" i="3"/>
  <c r="G450" i="3"/>
  <c r="H486" i="3"/>
  <c r="H497" i="3"/>
  <c r="G494" i="3"/>
  <c r="H506" i="3"/>
  <c r="G500" i="3"/>
  <c r="G484" i="3"/>
  <c r="G510" i="3"/>
  <c r="G512" i="3"/>
  <c r="G498" i="3"/>
  <c r="H503" i="3"/>
  <c r="G357" i="3"/>
  <c r="G338" i="3"/>
  <c r="H377" i="3"/>
  <c r="G391" i="3"/>
  <c r="G427" i="3"/>
  <c r="H339" i="3"/>
  <c r="G379" i="3"/>
  <c r="G407" i="3"/>
  <c r="G397" i="3"/>
  <c r="G399" i="3"/>
  <c r="H406" i="3"/>
  <c r="H382" i="3"/>
  <c r="H392" i="3"/>
  <c r="G409" i="3"/>
  <c r="G411" i="3"/>
  <c r="H431" i="3"/>
  <c r="H430" i="3"/>
  <c r="H380" i="3"/>
  <c r="G387" i="3"/>
  <c r="H389" i="3"/>
  <c r="G394" i="3"/>
  <c r="G398" i="3"/>
  <c r="H403" i="3"/>
  <c r="H452" i="3"/>
  <c r="H429" i="3"/>
  <c r="H443" i="3"/>
  <c r="H444" i="3"/>
  <c r="H459" i="3"/>
  <c r="H454" i="3"/>
  <c r="G453" i="3"/>
  <c r="H455" i="3"/>
  <c r="G432" i="3"/>
  <c r="G458" i="3"/>
  <c r="G438" i="3"/>
  <c r="H448" i="3"/>
  <c r="H428" i="3"/>
  <c r="G452" i="3"/>
  <c r="H458" i="3"/>
  <c r="H438" i="3"/>
  <c r="H441" i="3"/>
  <c r="G480" i="3"/>
  <c r="H447" i="3"/>
  <c r="G457" i="3"/>
  <c r="G509" i="3"/>
  <c r="G461" i="3"/>
  <c r="H457" i="3"/>
  <c r="G499" i="3"/>
  <c r="G449" i="3"/>
  <c r="H511" i="3"/>
  <c r="H456" i="3"/>
  <c r="G488" i="3"/>
  <c r="G486" i="3"/>
  <c r="H510" i="3"/>
  <c r="H494" i="3"/>
  <c r="G502" i="3"/>
  <c r="G483" i="3"/>
  <c r="G487" i="3"/>
  <c r="G495" i="3"/>
  <c r="G489" i="3"/>
  <c r="G511" i="3"/>
  <c r="H499" i="3"/>
  <c r="G514" i="3"/>
  <c r="H502" i="3"/>
  <c r="H508" i="3"/>
  <c r="H500" i="3"/>
  <c r="G354" i="3"/>
  <c r="H355" i="3"/>
  <c r="H350" i="3"/>
  <c r="G345" i="3"/>
  <c r="H344" i="3"/>
  <c r="H353" i="3"/>
  <c r="G385" i="3"/>
  <c r="H387" i="3"/>
  <c r="G386" i="3"/>
  <c r="G429" i="3"/>
  <c r="G352" i="3"/>
  <c r="H376" i="3"/>
  <c r="G406" i="3"/>
  <c r="G392" i="3"/>
  <c r="H386" i="3"/>
  <c r="H401" i="3"/>
  <c r="G410" i="3"/>
  <c r="G404" i="3"/>
  <c r="G395" i="3"/>
  <c r="H427" i="3"/>
  <c r="H342" i="3"/>
  <c r="H384" i="3"/>
  <c r="H388" i="3"/>
  <c r="H407" i="3"/>
  <c r="G402" i="3"/>
  <c r="G389" i="3"/>
  <c r="G403" i="3"/>
  <c r="H426" i="3"/>
  <c r="G442" i="3"/>
  <c r="H399" i="3"/>
  <c r="H408" i="3"/>
  <c r="G460" i="3"/>
  <c r="H461" i="3"/>
  <c r="G439" i="3"/>
  <c r="H439" i="3"/>
  <c r="G463" i="3"/>
  <c r="H446" i="3"/>
  <c r="H462" i="3"/>
  <c r="H504" i="3"/>
  <c r="H489" i="3"/>
  <c r="H505" i="3"/>
  <c r="G428" i="3"/>
  <c r="G445" i="3"/>
  <c r="H451" i="3"/>
  <c r="H450" i="3"/>
  <c r="H481" i="3"/>
  <c r="G504" i="3"/>
  <c r="G462" i="3"/>
  <c r="H478" i="3"/>
  <c r="H480" i="3"/>
  <c r="G508" i="3"/>
  <c r="H440" i="3"/>
  <c r="H484" i="3"/>
  <c r="H492" i="3"/>
  <c r="H515" i="3"/>
  <c r="H496" i="3"/>
  <c r="H498" i="3"/>
  <c r="G478" i="3"/>
  <c r="H92" i="3"/>
  <c r="H67" i="3"/>
  <c r="H99" i="3"/>
  <c r="H75" i="3"/>
  <c r="H81" i="3"/>
  <c r="G97" i="3"/>
  <c r="G70" i="3"/>
  <c r="G88" i="3"/>
  <c r="G68" i="3"/>
  <c r="G83" i="3"/>
  <c r="G95" i="3"/>
  <c r="G66" i="3"/>
  <c r="G82" i="3"/>
  <c r="G80" i="3"/>
  <c r="G71" i="3"/>
  <c r="H69" i="3"/>
  <c r="H77" i="3"/>
  <c r="H82" i="3"/>
  <c r="H96" i="3"/>
  <c r="H101" i="3"/>
  <c r="G73" i="3"/>
  <c r="G93" i="3"/>
  <c r="G72" i="3"/>
  <c r="G87" i="3"/>
  <c r="G98" i="3"/>
  <c r="H68" i="3"/>
  <c r="H76" i="3"/>
  <c r="H83" i="3"/>
  <c r="H91" i="3"/>
  <c r="H100" i="3"/>
  <c r="G67" i="3"/>
  <c r="G77" i="3"/>
  <c r="G81" i="3"/>
  <c r="G92" i="3"/>
  <c r="G75" i="3"/>
  <c r="G96" i="3"/>
  <c r="G99" i="3"/>
  <c r="G94" i="3"/>
  <c r="G74" i="3"/>
  <c r="G85" i="3"/>
  <c r="H74" i="3"/>
  <c r="H80" i="3"/>
  <c r="H86" i="3"/>
  <c r="H94" i="3"/>
  <c r="G78" i="3"/>
  <c r="G76" i="3"/>
  <c r="G89" i="3"/>
  <c r="G100" i="3"/>
  <c r="H70" i="3"/>
  <c r="H78" i="3"/>
  <c r="H87" i="3"/>
  <c r="H93" i="3"/>
  <c r="G69" i="3"/>
  <c r="G101" i="3"/>
  <c r="G86" i="3"/>
  <c r="G90" i="3"/>
  <c r="H66" i="3"/>
  <c r="H71" i="3"/>
  <c r="H85" i="3"/>
  <c r="H90" i="3"/>
  <c r="H97" i="3"/>
  <c r="G64" i="3"/>
  <c r="G84" i="3"/>
  <c r="G65" i="3"/>
  <c r="G79" i="3"/>
  <c r="G91" i="3"/>
  <c r="H64" i="3"/>
  <c r="H72" i="3"/>
  <c r="H79" i="3"/>
  <c r="H88" i="3"/>
  <c r="H95" i="3"/>
  <c r="C37" i="9" l="1"/>
  <c r="H147" i="3"/>
  <c r="D239" i="4"/>
  <c r="H193" i="3"/>
  <c r="B22" i="9"/>
  <c r="D89" i="4"/>
  <c r="B37" i="9"/>
  <c r="D105" i="4"/>
  <c r="B32" i="9"/>
  <c r="D99" i="4"/>
  <c r="B35" i="9"/>
  <c r="D101" i="4"/>
  <c r="B29" i="9"/>
  <c r="D96" i="4"/>
  <c r="B8" i="9"/>
  <c r="D75" i="4"/>
  <c r="B33" i="9"/>
  <c r="D100" i="4"/>
  <c r="B45" i="9"/>
  <c r="D112" i="4"/>
  <c r="B44" i="9"/>
  <c r="D111" i="4"/>
  <c r="B20" i="9"/>
  <c r="D88" i="4"/>
  <c r="B19" i="9"/>
  <c r="D86" i="4"/>
  <c r="B30" i="9"/>
  <c r="D87" i="4"/>
  <c r="B11" i="9"/>
  <c r="D78" i="4"/>
  <c r="B42" i="9"/>
  <c r="D109" i="4"/>
  <c r="B15" i="9"/>
  <c r="D83" i="4"/>
  <c r="B16" i="9"/>
  <c r="D82" i="4"/>
  <c r="B27" i="9"/>
  <c r="D94" i="4"/>
  <c r="B40" i="9"/>
  <c r="D107" i="4"/>
  <c r="B12" i="9"/>
  <c r="D79" i="4"/>
  <c r="L8" i="9"/>
  <c r="D622" i="4"/>
  <c r="L34" i="9"/>
  <c r="D647" i="4"/>
  <c r="K45" i="9"/>
  <c r="D591" i="4"/>
  <c r="J38" i="9"/>
  <c r="D516" i="4"/>
  <c r="J27" i="9"/>
  <c r="D504" i="4"/>
  <c r="J44" i="9"/>
  <c r="D522" i="4"/>
  <c r="K11" i="9"/>
  <c r="D557" i="4"/>
  <c r="H40" i="9"/>
  <c r="D450" i="4"/>
  <c r="L13" i="9"/>
  <c r="D627" i="4"/>
  <c r="K31" i="9"/>
  <c r="D577" i="4"/>
  <c r="L37" i="9"/>
  <c r="D651" i="4"/>
  <c r="L11" i="9"/>
  <c r="D625" i="4"/>
  <c r="J41" i="9"/>
  <c r="D519" i="4"/>
  <c r="J26" i="9"/>
  <c r="D505" i="4"/>
  <c r="L29" i="9"/>
  <c r="D642" i="4"/>
  <c r="L21" i="9"/>
  <c r="D634" i="4"/>
  <c r="L9" i="9"/>
  <c r="D623" i="4"/>
  <c r="J28" i="9"/>
  <c r="D508" i="4"/>
  <c r="L28" i="9"/>
  <c r="D644" i="4"/>
  <c r="L22" i="9"/>
  <c r="D636" i="4"/>
  <c r="L12" i="9"/>
  <c r="D626" i="4"/>
  <c r="K37" i="9"/>
  <c r="D583" i="4"/>
  <c r="H45" i="9"/>
  <c r="D455" i="4"/>
  <c r="H44" i="9"/>
  <c r="D454" i="4"/>
  <c r="F35" i="9"/>
  <c r="D308" i="4"/>
  <c r="F39" i="9"/>
  <c r="D312" i="4"/>
  <c r="C45" i="9"/>
  <c r="D182" i="4"/>
  <c r="F27" i="9"/>
  <c r="D299" i="4"/>
  <c r="D15" i="9"/>
  <c r="D220" i="4"/>
  <c r="D18" i="9"/>
  <c r="D222" i="4"/>
  <c r="C17" i="9"/>
  <c r="D155" i="4"/>
  <c r="C43" i="9"/>
  <c r="D180" i="4"/>
  <c r="H39" i="9"/>
  <c r="D449" i="4"/>
  <c r="H18" i="9"/>
  <c r="D427" i="4"/>
  <c r="J16" i="9"/>
  <c r="D494" i="4"/>
  <c r="G28" i="9"/>
  <c r="D371" i="4"/>
  <c r="G20" i="9"/>
  <c r="D362" i="4"/>
  <c r="G12" i="9"/>
  <c r="D353" i="4"/>
  <c r="F15" i="9"/>
  <c r="D288" i="4"/>
  <c r="F44" i="9"/>
  <c r="D317" i="4"/>
  <c r="D37" i="9"/>
  <c r="D242" i="4"/>
  <c r="C13" i="9"/>
  <c r="D150" i="4"/>
  <c r="C32" i="9"/>
  <c r="D169" i="4"/>
  <c r="F18" i="9"/>
  <c r="D290" i="4"/>
  <c r="D40" i="9"/>
  <c r="D245" i="4"/>
  <c r="H28" i="9"/>
  <c r="D440" i="4"/>
  <c r="J10" i="9"/>
  <c r="D488" i="4"/>
  <c r="H11" i="9"/>
  <c r="D421" i="4"/>
  <c r="G27" i="9"/>
  <c r="D367" i="4"/>
  <c r="F29" i="9"/>
  <c r="D301" i="4"/>
  <c r="D43" i="9"/>
  <c r="D248" i="4"/>
  <c r="D11" i="9"/>
  <c r="D216" i="4"/>
  <c r="F17" i="9"/>
  <c r="D291" i="4"/>
  <c r="K30" i="9"/>
  <c r="D575" i="4"/>
  <c r="G39" i="9"/>
  <c r="D380" i="4"/>
  <c r="H17" i="9"/>
  <c r="D428" i="4"/>
  <c r="H9" i="9"/>
  <c r="D419" i="4"/>
  <c r="H10" i="9"/>
  <c r="D420" i="4"/>
  <c r="G22" i="9"/>
  <c r="D363" i="4"/>
  <c r="F9" i="9"/>
  <c r="D282" i="4"/>
  <c r="F36" i="9"/>
  <c r="D309" i="4"/>
  <c r="D39" i="9"/>
  <c r="D244" i="4"/>
  <c r="G16" i="9"/>
  <c r="D357" i="4"/>
  <c r="D19" i="9"/>
  <c r="D224" i="4"/>
  <c r="C22" i="9"/>
  <c r="D159" i="4"/>
  <c r="C24" i="9"/>
  <c r="D161" i="4"/>
  <c r="D33" i="9"/>
  <c r="B36" i="9"/>
  <c r="D103" i="4"/>
  <c r="K44" i="9"/>
  <c r="D590" i="4"/>
  <c r="K42" i="9"/>
  <c r="D588" i="4"/>
  <c r="K24" i="9"/>
  <c r="D570" i="4"/>
  <c r="J35" i="9"/>
  <c r="D513" i="4"/>
  <c r="J17" i="9"/>
  <c r="D496" i="4"/>
  <c r="L41" i="9"/>
  <c r="D655" i="4"/>
  <c r="L30" i="9"/>
  <c r="D643" i="4"/>
  <c r="L17" i="9"/>
  <c r="D632" i="4"/>
  <c r="K43" i="9"/>
  <c r="D589" i="4"/>
  <c r="K38" i="9"/>
  <c r="D584" i="4"/>
  <c r="K34" i="9"/>
  <c r="D579" i="4"/>
  <c r="J32" i="9"/>
  <c r="D510" i="4"/>
  <c r="J43" i="9"/>
  <c r="D521" i="4"/>
  <c r="L42" i="9"/>
  <c r="D656" i="4"/>
  <c r="L40" i="9"/>
  <c r="D654" i="4"/>
  <c r="L14" i="9"/>
  <c r="D628" i="4"/>
  <c r="L27" i="9"/>
  <c r="D640" i="4"/>
  <c r="L35" i="9"/>
  <c r="D649" i="4"/>
  <c r="L10" i="9"/>
  <c r="D624" i="4"/>
  <c r="K29" i="9"/>
  <c r="D574" i="4"/>
  <c r="K13" i="9"/>
  <c r="D559" i="4"/>
  <c r="J24" i="9"/>
  <c r="D502" i="4"/>
  <c r="L25" i="9"/>
  <c r="D639" i="4"/>
  <c r="K27" i="9"/>
  <c r="D572" i="4"/>
  <c r="L36" i="9"/>
  <c r="D650" i="4"/>
  <c r="K12" i="9"/>
  <c r="D558" i="4"/>
  <c r="K19" i="9"/>
  <c r="D565" i="4"/>
  <c r="K25" i="9"/>
  <c r="D571" i="4"/>
  <c r="J9" i="9"/>
  <c r="D487" i="4"/>
  <c r="J30" i="9"/>
  <c r="D507" i="4"/>
  <c r="H33" i="9"/>
  <c r="D444" i="4"/>
  <c r="H25" i="9"/>
  <c r="D435" i="4"/>
  <c r="H42" i="9"/>
  <c r="D452" i="4"/>
  <c r="G35" i="9"/>
  <c r="D376" i="4"/>
  <c r="H30" i="9"/>
  <c r="D439" i="4"/>
  <c r="H19" i="9"/>
  <c r="D429" i="4"/>
  <c r="G19" i="9"/>
  <c r="D360" i="4"/>
  <c r="G10" i="9"/>
  <c r="D351" i="4"/>
  <c r="F28" i="9"/>
  <c r="D303" i="4"/>
  <c r="F22" i="9"/>
  <c r="D295" i="4"/>
  <c r="D28" i="9"/>
  <c r="D235" i="4"/>
  <c r="D17" i="9"/>
  <c r="D223" i="4"/>
  <c r="C31" i="9"/>
  <c r="D168" i="4"/>
  <c r="C40" i="9"/>
  <c r="D177" i="4"/>
  <c r="F19" i="9"/>
  <c r="D292" i="4"/>
  <c r="C38" i="9"/>
  <c r="D175" i="4"/>
  <c r="G8" i="9"/>
  <c r="D349" i="4"/>
  <c r="D35" i="9"/>
  <c r="D240" i="4"/>
  <c r="C26" i="9"/>
  <c r="D163" i="4"/>
  <c r="C30" i="9"/>
  <c r="D166" i="4"/>
  <c r="C44" i="9"/>
  <c r="D181" i="4"/>
  <c r="C25" i="9"/>
  <c r="D165" i="4"/>
  <c r="H13" i="9"/>
  <c r="D423" i="4"/>
  <c r="G13" i="9"/>
  <c r="D354" i="4"/>
  <c r="G18" i="9"/>
  <c r="D358" i="4"/>
  <c r="F24" i="9"/>
  <c r="D297" i="4"/>
  <c r="F34" i="9"/>
  <c r="D306" i="4"/>
  <c r="F13" i="9"/>
  <c r="D286" i="4"/>
  <c r="D31" i="9"/>
  <c r="D236" i="4"/>
  <c r="G17" i="9"/>
  <c r="D359" i="4"/>
  <c r="F12" i="9"/>
  <c r="D285" i="4"/>
  <c r="D20" i="9"/>
  <c r="D226" i="4"/>
  <c r="C23" i="9"/>
  <c r="D160" i="4"/>
  <c r="H32" i="9"/>
  <c r="D442" i="4"/>
  <c r="H8" i="9"/>
  <c r="D418" i="4"/>
  <c r="J36" i="9"/>
  <c r="D514" i="4"/>
  <c r="H35" i="9"/>
  <c r="D445" i="4"/>
  <c r="J23" i="9"/>
  <c r="D501" i="4"/>
  <c r="G43" i="9"/>
  <c r="D384" i="4"/>
  <c r="G11" i="9"/>
  <c r="D352" i="4"/>
  <c r="G42" i="9"/>
  <c r="D383" i="4"/>
  <c r="G40" i="9"/>
  <c r="D381" i="4"/>
  <c r="G41" i="9"/>
  <c r="D382" i="4"/>
  <c r="F23" i="9"/>
  <c r="D296" i="4"/>
  <c r="F45" i="9"/>
  <c r="D318" i="4"/>
  <c r="D12" i="9"/>
  <c r="D217" i="4"/>
  <c r="C9" i="9"/>
  <c r="D146" i="4"/>
  <c r="C34" i="9"/>
  <c r="D170" i="4"/>
  <c r="D26" i="9"/>
  <c r="D232" i="4"/>
  <c r="H20" i="9"/>
  <c r="D431" i="4"/>
  <c r="D36" i="9"/>
  <c r="D241" i="4"/>
  <c r="C16" i="9"/>
  <c r="D153" i="4"/>
  <c r="D25" i="9"/>
  <c r="D230" i="4"/>
  <c r="D13" i="9"/>
  <c r="D218" i="4"/>
  <c r="C36" i="9"/>
  <c r="D173" i="4"/>
  <c r="D174" i="4"/>
  <c r="B10" i="9"/>
  <c r="D77" i="4"/>
  <c r="B25" i="9"/>
  <c r="D95" i="4"/>
  <c r="B31" i="9"/>
  <c r="D97" i="4"/>
  <c r="B34" i="9"/>
  <c r="D102" i="4"/>
  <c r="B9" i="9"/>
  <c r="D76" i="4"/>
  <c r="L39" i="9"/>
  <c r="D653" i="4"/>
  <c r="J22" i="9"/>
  <c r="D500" i="4"/>
  <c r="J39" i="9"/>
  <c r="D517" i="4"/>
  <c r="J25" i="9"/>
  <c r="D503" i="4"/>
  <c r="H38" i="9"/>
  <c r="D448" i="4"/>
  <c r="J19" i="9"/>
  <c r="D497" i="4"/>
  <c r="L18" i="9"/>
  <c r="D631" i="4"/>
  <c r="L32" i="9"/>
  <c r="D646" i="4"/>
  <c r="L16" i="9"/>
  <c r="D630" i="4"/>
  <c r="L26" i="9"/>
  <c r="D641" i="4"/>
  <c r="K20" i="9"/>
  <c r="D567" i="4"/>
  <c r="K40" i="9"/>
  <c r="D586" i="4"/>
  <c r="K36" i="9"/>
  <c r="D582" i="4"/>
  <c r="J31" i="9"/>
  <c r="D509" i="4"/>
  <c r="K10" i="9"/>
  <c r="D556" i="4"/>
  <c r="H43" i="9"/>
  <c r="D453" i="4"/>
  <c r="L24" i="9"/>
  <c r="D638" i="4"/>
  <c r="K32" i="9"/>
  <c r="D578" i="4"/>
  <c r="L15" i="9"/>
  <c r="D629" i="4"/>
  <c r="L19" i="9"/>
  <c r="D633" i="4"/>
  <c r="K8" i="9"/>
  <c r="D554" i="4"/>
  <c r="J14" i="9"/>
  <c r="D492" i="4"/>
  <c r="K28" i="9"/>
  <c r="D576" i="4"/>
  <c r="L33" i="9"/>
  <c r="D648" i="4"/>
  <c r="L23" i="9"/>
  <c r="D637" i="4"/>
  <c r="K33" i="9"/>
  <c r="D580" i="4"/>
  <c r="L43" i="9"/>
  <c r="D657" i="4"/>
  <c r="K21" i="9"/>
  <c r="D566" i="4"/>
  <c r="K16" i="9"/>
  <c r="D562" i="4"/>
  <c r="K18" i="9"/>
  <c r="D563" i="4"/>
  <c r="J42" i="9"/>
  <c r="D520" i="4"/>
  <c r="H26" i="9"/>
  <c r="D437" i="4"/>
  <c r="G30" i="9"/>
  <c r="D370" i="4"/>
  <c r="G33" i="9"/>
  <c r="D375" i="4"/>
  <c r="G32" i="9"/>
  <c r="D373" i="4"/>
  <c r="F30" i="9"/>
  <c r="D302" i="4"/>
  <c r="C12" i="9"/>
  <c r="D149" i="4"/>
  <c r="D24" i="9"/>
  <c r="D229" i="4"/>
  <c r="C11" i="9"/>
  <c r="D148" i="4"/>
  <c r="K35" i="9"/>
  <c r="D581" i="4"/>
  <c r="H23" i="9"/>
  <c r="D433" i="4"/>
  <c r="H24" i="9"/>
  <c r="D434" i="4"/>
  <c r="G45" i="9"/>
  <c r="D386" i="4"/>
  <c r="F33" i="9"/>
  <c r="D307" i="4"/>
  <c r="F42" i="9"/>
  <c r="D315" i="4"/>
  <c r="F25" i="9"/>
  <c r="D298" i="4"/>
  <c r="F20" i="9"/>
  <c r="D294" i="4"/>
  <c r="F10" i="9"/>
  <c r="D283" i="4"/>
  <c r="D9" i="9"/>
  <c r="D214" i="4"/>
  <c r="D8" i="9"/>
  <c r="D213" i="4"/>
  <c r="C29" i="9"/>
  <c r="D164" i="4"/>
  <c r="C42" i="9"/>
  <c r="D179" i="4"/>
  <c r="C28" i="9"/>
  <c r="D167" i="4"/>
  <c r="D38" i="9"/>
  <c r="D243" i="4"/>
  <c r="C27" i="9"/>
  <c r="D162" i="4"/>
  <c r="D42" i="9"/>
  <c r="D247" i="4"/>
  <c r="C18" i="9"/>
  <c r="D154" i="4"/>
  <c r="D30" i="9"/>
  <c r="D234" i="4"/>
  <c r="D10" i="9"/>
  <c r="D215" i="4"/>
  <c r="C8" i="9"/>
  <c r="D145" i="4"/>
  <c r="H37" i="9"/>
  <c r="D447" i="4"/>
  <c r="G9" i="9"/>
  <c r="D350" i="4"/>
  <c r="G24" i="9"/>
  <c r="D365" i="4"/>
  <c r="G34" i="9"/>
  <c r="D374" i="4"/>
  <c r="F26" i="9"/>
  <c r="D300" i="4"/>
  <c r="H22" i="9"/>
  <c r="D432" i="4"/>
  <c r="F11" i="9"/>
  <c r="D284" i="4"/>
  <c r="D44" i="9"/>
  <c r="D249" i="4"/>
  <c r="D22" i="9"/>
  <c r="D227" i="4"/>
  <c r="D14" i="9"/>
  <c r="D219" i="4"/>
  <c r="D27" i="9"/>
  <c r="D231" i="4"/>
  <c r="D32" i="9"/>
  <c r="D237" i="4"/>
  <c r="H21" i="9"/>
  <c r="D430" i="4"/>
  <c r="J8" i="9"/>
  <c r="D486" i="4"/>
  <c r="G14" i="9"/>
  <c r="D355" i="4"/>
  <c r="H16" i="9"/>
  <c r="D426" i="4"/>
  <c r="D29" i="9"/>
  <c r="D233" i="4"/>
  <c r="C19" i="9"/>
  <c r="D156" i="4"/>
  <c r="B39" i="9"/>
  <c r="D104" i="4"/>
  <c r="B38" i="9"/>
  <c r="D106" i="4"/>
  <c r="B26" i="9"/>
  <c r="D98" i="4"/>
  <c r="B13" i="9"/>
  <c r="D80" i="4"/>
  <c r="B21" i="9"/>
  <c r="D93" i="4"/>
  <c r="B24" i="9"/>
  <c r="E24" i="9" s="1"/>
  <c r="D91" i="4"/>
  <c r="B28" i="9"/>
  <c r="D92" i="4"/>
  <c r="B23" i="9"/>
  <c r="D90" i="4"/>
  <c r="B17" i="9"/>
  <c r="D85" i="4"/>
  <c r="B43" i="9"/>
  <c r="E43" i="9" s="1"/>
  <c r="D110" i="4"/>
  <c r="B18" i="9"/>
  <c r="D84" i="4"/>
  <c r="B14" i="9"/>
  <c r="D81" i="4"/>
  <c r="B41" i="9"/>
  <c r="D108" i="4"/>
  <c r="K26" i="9"/>
  <c r="D573" i="4"/>
  <c r="K9" i="9"/>
  <c r="D555" i="4"/>
  <c r="K22" i="9"/>
  <c r="D568" i="4"/>
  <c r="J40" i="9"/>
  <c r="D518" i="4"/>
  <c r="H31" i="9"/>
  <c r="D441" i="4"/>
  <c r="L44" i="9"/>
  <c r="D658" i="4"/>
  <c r="L20" i="9"/>
  <c r="D635" i="4"/>
  <c r="K14" i="9"/>
  <c r="D560" i="4"/>
  <c r="J29" i="9"/>
  <c r="D506" i="4"/>
  <c r="J20" i="9"/>
  <c r="D499" i="4"/>
  <c r="J45" i="9"/>
  <c r="D523" i="4"/>
  <c r="J34" i="9"/>
  <c r="D511" i="4"/>
  <c r="J13" i="9"/>
  <c r="D491" i="4"/>
  <c r="H29" i="9"/>
  <c r="D438" i="4"/>
  <c r="L38" i="9"/>
  <c r="D652" i="4"/>
  <c r="J12" i="9"/>
  <c r="D490" i="4"/>
  <c r="K17" i="9"/>
  <c r="D564" i="4"/>
  <c r="J15" i="9"/>
  <c r="D493" i="4"/>
  <c r="J18" i="9"/>
  <c r="D495" i="4"/>
  <c r="J37" i="9"/>
  <c r="D515" i="4"/>
  <c r="L45" i="9"/>
  <c r="D659" i="4"/>
  <c r="L31" i="9"/>
  <c r="D645" i="4"/>
  <c r="K39" i="9"/>
  <c r="D585" i="4"/>
  <c r="K15" i="9"/>
  <c r="D561" i="4"/>
  <c r="K23" i="9"/>
  <c r="D569" i="4"/>
  <c r="K41" i="9"/>
  <c r="D587" i="4"/>
  <c r="H27" i="9"/>
  <c r="D436" i="4"/>
  <c r="J33" i="9"/>
  <c r="D512" i="4"/>
  <c r="J11" i="9"/>
  <c r="M11" i="9" s="1"/>
  <c r="D489" i="4"/>
  <c r="H14" i="9"/>
  <c r="D424" i="4"/>
  <c r="G26" i="9"/>
  <c r="D368" i="4"/>
  <c r="G21" i="9"/>
  <c r="D361" i="4"/>
  <c r="G38" i="9"/>
  <c r="D379" i="4"/>
  <c r="G37" i="9"/>
  <c r="D378" i="4"/>
  <c r="G25" i="9"/>
  <c r="D366" i="4"/>
  <c r="G23" i="9"/>
  <c r="D364" i="4"/>
  <c r="F21" i="9"/>
  <c r="D293" i="4"/>
  <c r="C41" i="9"/>
  <c r="D178" i="4"/>
  <c r="F32" i="9"/>
  <c r="D305" i="4"/>
  <c r="D23" i="9"/>
  <c r="D228" i="4"/>
  <c r="F41" i="9"/>
  <c r="D314" i="4"/>
  <c r="C39" i="9"/>
  <c r="D176" i="4"/>
  <c r="C35" i="9"/>
  <c r="D172" i="4"/>
  <c r="H41" i="9"/>
  <c r="D451" i="4"/>
  <c r="J21" i="9"/>
  <c r="M21" i="9" s="1"/>
  <c r="D498" i="4"/>
  <c r="G29" i="9"/>
  <c r="D369" i="4"/>
  <c r="G15" i="9"/>
  <c r="D356" i="4"/>
  <c r="F38" i="9"/>
  <c r="D311" i="4"/>
  <c r="F8" i="9"/>
  <c r="D281" i="4"/>
  <c r="F37" i="9"/>
  <c r="I37" i="9" s="1"/>
  <c r="D310" i="4"/>
  <c r="C10" i="9"/>
  <c r="D147" i="4"/>
  <c r="D34" i="9"/>
  <c r="D238" i="4"/>
  <c r="C15" i="9"/>
  <c r="D152" i="4"/>
  <c r="F14" i="9"/>
  <c r="I14" i="9" s="1"/>
  <c r="D287" i="4"/>
  <c r="H12" i="9"/>
  <c r="D422" i="4"/>
  <c r="G31" i="9"/>
  <c r="D372" i="4"/>
  <c r="H15" i="9"/>
  <c r="D425" i="4"/>
  <c r="D21" i="9"/>
  <c r="D225" i="4"/>
  <c r="D45" i="9"/>
  <c r="D250" i="4"/>
  <c r="G44" i="9"/>
  <c r="D385" i="4"/>
  <c r="F43" i="9"/>
  <c r="D316" i="4"/>
  <c r="F40" i="9"/>
  <c r="D313" i="4"/>
  <c r="C33" i="9"/>
  <c r="D171" i="4"/>
  <c r="C20" i="9"/>
  <c r="D158" i="4"/>
  <c r="F16" i="9"/>
  <c r="I16" i="9" s="1"/>
  <c r="D289" i="4"/>
  <c r="D16" i="9"/>
  <c r="D221" i="4"/>
  <c r="H34" i="9"/>
  <c r="D443" i="4"/>
  <c r="H36" i="9"/>
  <c r="D446" i="4"/>
  <c r="F31" i="9"/>
  <c r="D304" i="4"/>
  <c r="G36" i="9"/>
  <c r="D377" i="4"/>
  <c r="D41" i="9"/>
  <c r="D246" i="4"/>
  <c r="C21" i="9"/>
  <c r="D157" i="4"/>
  <c r="C14" i="9"/>
  <c r="D151" i="4"/>
  <c r="E28" i="9" l="1"/>
  <c r="E26" i="9"/>
  <c r="I42" i="9"/>
  <c r="I43" i="9"/>
  <c r="I8" i="9"/>
  <c r="M13" i="9"/>
  <c r="I33" i="9"/>
  <c r="M18" i="9"/>
  <c r="E31" i="9"/>
  <c r="M30" i="9"/>
  <c r="M37" i="9"/>
  <c r="M34" i="9"/>
  <c r="E18" i="9"/>
  <c r="I28" i="9"/>
  <c r="I40" i="9"/>
  <c r="M12" i="9"/>
  <c r="E17" i="9"/>
  <c r="I11" i="9"/>
  <c r="I20" i="9"/>
  <c r="M42" i="9"/>
  <c r="M29" i="9"/>
  <c r="E13" i="9"/>
  <c r="E38" i="9"/>
  <c r="I10" i="9"/>
  <c r="I32" i="9"/>
  <c r="M8" i="9"/>
  <c r="M33" i="9"/>
  <c r="M40" i="9"/>
  <c r="B151" i="4"/>
  <c r="B246" i="4"/>
  <c r="B304" i="4"/>
  <c r="B443" i="4"/>
  <c r="B498" i="4"/>
  <c r="B569" i="4"/>
  <c r="B659" i="4"/>
  <c r="B81" i="4"/>
  <c r="I19" i="9"/>
  <c r="I41" i="9"/>
  <c r="I21" i="9"/>
  <c r="I30" i="9"/>
  <c r="M25" i="9"/>
  <c r="I38" i="9"/>
  <c r="B356" i="4"/>
  <c r="I31" i="9"/>
  <c r="M45" i="9"/>
  <c r="E14" i="9"/>
  <c r="E23" i="9"/>
  <c r="B233" i="4"/>
  <c r="B355" i="4"/>
  <c r="B430" i="4"/>
  <c r="B231" i="4"/>
  <c r="B227" i="4"/>
  <c r="B284" i="4"/>
  <c r="B300" i="4"/>
  <c r="B365" i="4"/>
  <c r="B447" i="4"/>
  <c r="B215" i="4"/>
  <c r="B154" i="4"/>
  <c r="B162" i="4"/>
  <c r="B167" i="4"/>
  <c r="B164" i="4"/>
  <c r="B214" i="4"/>
  <c r="B294" i="4"/>
  <c r="B315" i="4"/>
  <c r="B386" i="4"/>
  <c r="B433" i="4"/>
  <c r="B148" i="4"/>
  <c r="B149" i="4"/>
  <c r="B373" i="4"/>
  <c r="B370" i="4"/>
  <c r="B520" i="4"/>
  <c r="B562" i="4"/>
  <c r="B657" i="4"/>
  <c r="B637" i="4"/>
  <c r="B576" i="4"/>
  <c r="B554" i="4"/>
  <c r="B629" i="4"/>
  <c r="B638" i="4"/>
  <c r="B556" i="4"/>
  <c r="B582" i="4"/>
  <c r="B567" i="4"/>
  <c r="B630" i="4"/>
  <c r="B631" i="4"/>
  <c r="B448" i="4"/>
  <c r="B517" i="4"/>
  <c r="B653" i="4"/>
  <c r="B102" i="4"/>
  <c r="B95" i="4"/>
  <c r="B218" i="4"/>
  <c r="B153" i="4"/>
  <c r="B431" i="4"/>
  <c r="B170" i="4"/>
  <c r="B217" i="4"/>
  <c r="B296" i="4"/>
  <c r="B381" i="4"/>
  <c r="B352" i="4"/>
  <c r="B501" i="4"/>
  <c r="B514" i="4"/>
  <c r="B442" i="4"/>
  <c r="B226" i="4"/>
  <c r="B359" i="4"/>
  <c r="B286" i="4"/>
  <c r="B297" i="4"/>
  <c r="B354" i="4"/>
  <c r="B165" i="4"/>
  <c r="B166" i="4"/>
  <c r="B240" i="4"/>
  <c r="B175" i="4"/>
  <c r="B177" i="4"/>
  <c r="B223" i="4"/>
  <c r="B295" i="4"/>
  <c r="B351" i="4"/>
  <c r="B429" i="4"/>
  <c r="B376" i="4"/>
  <c r="B435" i="4"/>
  <c r="B507" i="4"/>
  <c r="B571" i="4"/>
  <c r="B558" i="4"/>
  <c r="B572" i="4"/>
  <c r="B502" i="4"/>
  <c r="B574" i="4"/>
  <c r="B649" i="4"/>
  <c r="B628" i="4"/>
  <c r="B656" i="4"/>
  <c r="B510" i="4"/>
  <c r="B584" i="4"/>
  <c r="B632" i="4"/>
  <c r="B655" i="4"/>
  <c r="B513" i="4"/>
  <c r="B588" i="4"/>
  <c r="B103" i="4"/>
  <c r="I36" i="9"/>
  <c r="I17" i="9"/>
  <c r="M10" i="9"/>
  <c r="I15" i="9"/>
  <c r="M16" i="9"/>
  <c r="I35" i="9"/>
  <c r="M41" i="9"/>
  <c r="M27" i="9"/>
  <c r="E40" i="9"/>
  <c r="E16" i="9"/>
  <c r="E42" i="9"/>
  <c r="E30" i="9"/>
  <c r="E20" i="9"/>
  <c r="E45" i="9"/>
  <c r="E8" i="9"/>
  <c r="E35" i="9"/>
  <c r="E37" i="9"/>
  <c r="B157" i="4"/>
  <c r="B377" i="4"/>
  <c r="B446" i="4"/>
  <c r="B221" i="4"/>
  <c r="B158" i="4"/>
  <c r="B313" i="4"/>
  <c r="B385" i="4"/>
  <c r="B225" i="4"/>
  <c r="B372" i="4"/>
  <c r="B287" i="4"/>
  <c r="B238" i="4"/>
  <c r="B310" i="4"/>
  <c r="B311" i="4"/>
  <c r="B369" i="4"/>
  <c r="B451" i="4"/>
  <c r="B176" i="4"/>
  <c r="B228" i="4"/>
  <c r="B178" i="4"/>
  <c r="B364" i="4"/>
  <c r="B378" i="4"/>
  <c r="B361" i="4"/>
  <c r="B424" i="4"/>
  <c r="B512" i="4"/>
  <c r="B587" i="4"/>
  <c r="B561" i="4"/>
  <c r="B645" i="4"/>
  <c r="B515" i="4"/>
  <c r="B493" i="4"/>
  <c r="B490" i="4"/>
  <c r="B438" i="4"/>
  <c r="B511" i="4"/>
  <c r="B499" i="4"/>
  <c r="B560" i="4"/>
  <c r="B658" i="4"/>
  <c r="B518" i="4"/>
  <c r="B555" i="4"/>
  <c r="B108" i="4"/>
  <c r="D40" i="4"/>
  <c r="B84" i="4"/>
  <c r="B85" i="4"/>
  <c r="B92" i="4"/>
  <c r="B93" i="4"/>
  <c r="B98" i="4"/>
  <c r="B104" i="4"/>
  <c r="I26" i="9"/>
  <c r="M39" i="9"/>
  <c r="E34" i="9"/>
  <c r="E25" i="9"/>
  <c r="I23" i="9"/>
  <c r="M23" i="9"/>
  <c r="M36" i="9"/>
  <c r="I13" i="9"/>
  <c r="I24" i="9"/>
  <c r="I22" i="9"/>
  <c r="M24" i="9"/>
  <c r="M32" i="9"/>
  <c r="M35" i="9"/>
  <c r="E36" i="9"/>
  <c r="B161" i="4"/>
  <c r="B224" i="4"/>
  <c r="B244" i="4"/>
  <c r="B282" i="4"/>
  <c r="B420" i="4"/>
  <c r="B428" i="4"/>
  <c r="B575" i="4"/>
  <c r="B216" i="4"/>
  <c r="B301" i="4"/>
  <c r="B421" i="4"/>
  <c r="B440" i="4"/>
  <c r="B290" i="4"/>
  <c r="B150" i="4"/>
  <c r="B317" i="4"/>
  <c r="B353" i="4"/>
  <c r="B371" i="4"/>
  <c r="B427" i="4"/>
  <c r="B180" i="4"/>
  <c r="B222" i="4"/>
  <c r="B299" i="4"/>
  <c r="B312" i="4"/>
  <c r="B454" i="4"/>
  <c r="B583" i="4"/>
  <c r="B636" i="4"/>
  <c r="B508" i="4"/>
  <c r="B634" i="4"/>
  <c r="B505" i="4"/>
  <c r="B625" i="4"/>
  <c r="B577" i="4"/>
  <c r="B450" i="4"/>
  <c r="B522" i="4"/>
  <c r="B516" i="4"/>
  <c r="B647" i="4"/>
  <c r="B79" i="4"/>
  <c r="B94" i="4"/>
  <c r="B83" i="4"/>
  <c r="B78" i="4"/>
  <c r="B86" i="4"/>
  <c r="B111" i="4"/>
  <c r="D43" i="4"/>
  <c r="B100" i="4"/>
  <c r="B96" i="4"/>
  <c r="B99" i="4"/>
  <c r="B89" i="4"/>
  <c r="M15" i="9"/>
  <c r="M20" i="9"/>
  <c r="E41" i="9"/>
  <c r="E21" i="9"/>
  <c r="E39" i="9"/>
  <c r="B156" i="4"/>
  <c r="B426" i="4"/>
  <c r="B486" i="4"/>
  <c r="B237" i="4"/>
  <c r="B219" i="4"/>
  <c r="B249" i="4"/>
  <c r="B432" i="4"/>
  <c r="B374" i="4"/>
  <c r="B350" i="4"/>
  <c r="B145" i="4"/>
  <c r="B234" i="4"/>
  <c r="B247" i="4"/>
  <c r="B243" i="4"/>
  <c r="B179" i="4"/>
  <c r="B213" i="4"/>
  <c r="B283" i="4"/>
  <c r="B298" i="4"/>
  <c r="B307" i="4"/>
  <c r="B434" i="4"/>
  <c r="B581" i="4"/>
  <c r="B229" i="4"/>
  <c r="B302" i="4"/>
  <c r="B375" i="4"/>
  <c r="B437" i="4"/>
  <c r="B563" i="4"/>
  <c r="B566" i="4"/>
  <c r="B580" i="4"/>
  <c r="B648" i="4"/>
  <c r="B492" i="4"/>
  <c r="B633" i="4"/>
  <c r="B578" i="4"/>
  <c r="B453" i="4"/>
  <c r="B509" i="4"/>
  <c r="B586" i="4"/>
  <c r="B641" i="4"/>
  <c r="B646" i="4"/>
  <c r="B497" i="4"/>
  <c r="B503" i="4"/>
  <c r="B500" i="4"/>
  <c r="B76" i="4"/>
  <c r="B97" i="4"/>
  <c r="B77" i="4"/>
  <c r="B174" i="4"/>
  <c r="B173" i="4"/>
  <c r="B230" i="4"/>
  <c r="B241" i="4"/>
  <c r="B232" i="4"/>
  <c r="B146" i="4"/>
  <c r="B318" i="4"/>
  <c r="B382" i="4"/>
  <c r="B383" i="4"/>
  <c r="B384" i="4"/>
  <c r="B445" i="4"/>
  <c r="B418" i="4"/>
  <c r="B160" i="4"/>
  <c r="B285" i="4"/>
  <c r="B236" i="4"/>
  <c r="B306" i="4"/>
  <c r="B358" i="4"/>
  <c r="B423" i="4"/>
  <c r="B181" i="4"/>
  <c r="B163" i="4"/>
  <c r="B349" i="4"/>
  <c r="B292" i="4"/>
  <c r="B168" i="4"/>
  <c r="B235" i="4"/>
  <c r="B303" i="4"/>
  <c r="B360" i="4"/>
  <c r="B439" i="4"/>
  <c r="B452" i="4"/>
  <c r="B444" i="4"/>
  <c r="B487" i="4"/>
  <c r="B565" i="4"/>
  <c r="B650" i="4"/>
  <c r="B639" i="4"/>
  <c r="B559" i="4"/>
  <c r="B624" i="4"/>
  <c r="B640" i="4"/>
  <c r="B654" i="4"/>
  <c r="B521" i="4"/>
  <c r="B579" i="4"/>
  <c r="B589" i="4"/>
  <c r="B643" i="4"/>
  <c r="B496" i="4"/>
  <c r="B570" i="4"/>
  <c r="B590" i="4"/>
  <c r="I9" i="9"/>
  <c r="I29" i="9"/>
  <c r="I18" i="9"/>
  <c r="I44" i="9"/>
  <c r="I27" i="9"/>
  <c r="I39" i="9"/>
  <c r="M28" i="9"/>
  <c r="M26" i="9"/>
  <c r="R26" i="9" s="1"/>
  <c r="M44" i="9"/>
  <c r="M38" i="9"/>
  <c r="E12" i="9"/>
  <c r="E27" i="9"/>
  <c r="E15" i="9"/>
  <c r="E11" i="9"/>
  <c r="E19" i="9"/>
  <c r="E44" i="9"/>
  <c r="E33" i="9"/>
  <c r="E29" i="9"/>
  <c r="E32" i="9"/>
  <c r="E22" i="9"/>
  <c r="B289" i="4"/>
  <c r="B171" i="4"/>
  <c r="B316" i="4"/>
  <c r="B250" i="4"/>
  <c r="B425" i="4"/>
  <c r="B422" i="4"/>
  <c r="B152" i="4"/>
  <c r="B147" i="4"/>
  <c r="B281" i="4"/>
  <c r="B172" i="4"/>
  <c r="B314" i="4"/>
  <c r="B305" i="4"/>
  <c r="B293" i="4"/>
  <c r="B366" i="4"/>
  <c r="B379" i="4"/>
  <c r="B368" i="4"/>
  <c r="B489" i="4"/>
  <c r="B436" i="4"/>
  <c r="B585" i="4"/>
  <c r="B495" i="4"/>
  <c r="B564" i="4"/>
  <c r="B652" i="4"/>
  <c r="B491" i="4"/>
  <c r="B523" i="4"/>
  <c r="B506" i="4"/>
  <c r="B635" i="4"/>
  <c r="B441" i="4"/>
  <c r="B568" i="4"/>
  <c r="B573" i="4"/>
  <c r="B110" i="4"/>
  <c r="D42" i="4"/>
  <c r="B90" i="4"/>
  <c r="B91" i="4"/>
  <c r="B80" i="4"/>
  <c r="B106" i="4"/>
  <c r="I25" i="9"/>
  <c r="M14" i="9"/>
  <c r="M31" i="9"/>
  <c r="M19" i="9"/>
  <c r="M22" i="9"/>
  <c r="E9" i="9"/>
  <c r="E10" i="9"/>
  <c r="I45" i="9"/>
  <c r="I12" i="9"/>
  <c r="I34" i="9"/>
  <c r="M9" i="9"/>
  <c r="M43" i="9"/>
  <c r="R43" i="9" s="1"/>
  <c r="M17" i="9"/>
  <c r="B159" i="4"/>
  <c r="B357" i="4"/>
  <c r="B309" i="4"/>
  <c r="B363" i="4"/>
  <c r="B419" i="4"/>
  <c r="B380" i="4"/>
  <c r="B291" i="4"/>
  <c r="B248" i="4"/>
  <c r="B367" i="4"/>
  <c r="B488" i="4"/>
  <c r="B245" i="4"/>
  <c r="B169" i="4"/>
  <c r="B242" i="4"/>
  <c r="B288" i="4"/>
  <c r="B362" i="4"/>
  <c r="B494" i="4"/>
  <c r="B449" i="4"/>
  <c r="B155" i="4"/>
  <c r="B220" i="4"/>
  <c r="B182" i="4"/>
  <c r="B308" i="4"/>
  <c r="B455" i="4"/>
  <c r="B626" i="4"/>
  <c r="B644" i="4"/>
  <c r="B623" i="4"/>
  <c r="B642" i="4"/>
  <c r="B519" i="4"/>
  <c r="B651" i="4"/>
  <c r="B627" i="4"/>
  <c r="B557" i="4"/>
  <c r="B504" i="4"/>
  <c r="B591" i="4"/>
  <c r="B622" i="4"/>
  <c r="B107" i="4"/>
  <c r="B82" i="4"/>
  <c r="B109" i="4"/>
  <c r="D41" i="4"/>
  <c r="B87" i="4"/>
  <c r="B88" i="4"/>
  <c r="B112" i="4"/>
  <c r="D44" i="4"/>
  <c r="B75" i="4"/>
  <c r="B101" i="4"/>
  <c r="B105" i="4"/>
  <c r="B239" i="4"/>
  <c r="N418" i="1"/>
  <c r="R28" i="9" l="1"/>
  <c r="R20" i="9"/>
  <c r="R42" i="9"/>
  <c r="R31" i="9"/>
  <c r="R34" i="9"/>
  <c r="R33" i="9"/>
  <c r="R21" i="9"/>
  <c r="R37" i="9"/>
  <c r="R19" i="9"/>
  <c r="R18" i="9"/>
  <c r="R23" i="9"/>
  <c r="R8" i="9"/>
  <c r="R35" i="9"/>
  <c r="R11" i="9"/>
  <c r="R13" i="9"/>
  <c r="R40" i="9"/>
  <c r="R30" i="9"/>
  <c r="R14" i="9"/>
  <c r="R38" i="9"/>
  <c r="R17" i="9"/>
  <c r="R12" i="9"/>
  <c r="R25" i="9"/>
  <c r="R24" i="9"/>
  <c r="R29" i="9"/>
  <c r="R22" i="9"/>
  <c r="R44" i="9"/>
  <c r="R32" i="9"/>
  <c r="R16" i="9"/>
  <c r="R45" i="9"/>
  <c r="R9" i="9"/>
  <c r="R15" i="9"/>
  <c r="R36" i="9"/>
  <c r="R27" i="9"/>
  <c r="R39" i="9"/>
  <c r="R41" i="9"/>
  <c r="R10" i="9"/>
  <c r="E797" i="1"/>
  <c r="E801" i="1"/>
  <c r="E825" i="1"/>
  <c r="E804" i="1"/>
  <c r="E802" i="1"/>
  <c r="E814" i="1"/>
  <c r="E810" i="1"/>
  <c r="E808" i="1"/>
  <c r="E829" i="1"/>
  <c r="E822" i="1"/>
  <c r="E812" i="1"/>
  <c r="E824" i="1"/>
  <c r="E813" i="1"/>
  <c r="E818" i="1"/>
  <c r="E832" i="1"/>
  <c r="E821" i="1"/>
  <c r="E833" i="1"/>
  <c r="E827" i="1"/>
  <c r="E817" i="1"/>
  <c r="F797" i="1"/>
  <c r="F801" i="1"/>
  <c r="F825" i="1"/>
  <c r="F804" i="1"/>
  <c r="F802" i="1"/>
  <c r="F829" i="1"/>
  <c r="F813" i="1"/>
  <c r="F832" i="1"/>
  <c r="F814" i="1"/>
  <c r="F810" i="1"/>
  <c r="F808" i="1"/>
  <c r="F822" i="1"/>
  <c r="F812" i="1"/>
  <c r="F824" i="1"/>
  <c r="F818" i="1"/>
  <c r="H140" i="1"/>
  <c r="M142" i="1"/>
  <c r="G144" i="1"/>
  <c r="L171" i="1"/>
  <c r="F147" i="1"/>
  <c r="K148" i="1"/>
  <c r="E164" i="1"/>
  <c r="J159" i="1"/>
  <c r="D155" i="1"/>
  <c r="I157" i="1"/>
  <c r="N151" i="1"/>
  <c r="H172" i="1"/>
  <c r="M161" i="1"/>
  <c r="G150" i="1"/>
  <c r="L154" i="1"/>
  <c r="F167" i="1"/>
  <c r="K174" i="1"/>
  <c r="E141" i="1"/>
  <c r="J158" i="1"/>
  <c r="D175" i="1"/>
  <c r="I156" i="1"/>
  <c r="N165" i="1"/>
  <c r="H176" i="1"/>
  <c r="M168" i="1"/>
  <c r="G153" i="1"/>
  <c r="L160" i="1"/>
  <c r="F206" i="1"/>
  <c r="K207" i="1"/>
  <c r="E209" i="1"/>
  <c r="J236" i="1"/>
  <c r="D211" i="1"/>
  <c r="I214" i="1"/>
  <c r="N210" i="1"/>
  <c r="H228" i="1"/>
  <c r="M235" i="1"/>
  <c r="G225" i="1"/>
  <c r="D212" i="1"/>
  <c r="G231" i="1"/>
  <c r="E218" i="1"/>
  <c r="N222" i="1"/>
  <c r="L217" i="1"/>
  <c r="J274" i="1"/>
  <c r="H296" i="1"/>
  <c r="F278" i="1"/>
  <c r="I304" i="1"/>
  <c r="E336" i="1"/>
  <c r="H365" i="1"/>
  <c r="J478" i="1"/>
  <c r="G139" i="1"/>
  <c r="L140" i="1"/>
  <c r="F143" i="1"/>
  <c r="K144" i="1"/>
  <c r="E149" i="1"/>
  <c r="J147" i="1"/>
  <c r="D145" i="1"/>
  <c r="I164" i="1"/>
  <c r="N159" i="1"/>
  <c r="H155" i="1"/>
  <c r="M157" i="1"/>
  <c r="G146" i="1"/>
  <c r="L172" i="1"/>
  <c r="F166" i="1"/>
  <c r="K150" i="1"/>
  <c r="E173" i="1"/>
  <c r="J167" i="1"/>
  <c r="D152" i="1"/>
  <c r="I141" i="1"/>
  <c r="N158" i="1"/>
  <c r="H175" i="1"/>
  <c r="M156" i="1"/>
  <c r="G163" i="1"/>
  <c r="L176" i="1"/>
  <c r="F169" i="1"/>
  <c r="K153" i="1"/>
  <c r="E204" i="1"/>
  <c r="J206" i="1"/>
  <c r="D208" i="1"/>
  <c r="I209" i="1"/>
  <c r="N236" i="1"/>
  <c r="H211" i="1"/>
  <c r="M214" i="1"/>
  <c r="G229" i="1"/>
  <c r="L228" i="1"/>
  <c r="F221" i="1"/>
  <c r="K225" i="1"/>
  <c r="L212" i="1"/>
  <c r="L215" i="1"/>
  <c r="J205" i="1"/>
  <c r="H227" i="1"/>
  <c r="F270" i="1"/>
  <c r="D279" i="1"/>
  <c r="M293" i="1"/>
  <c r="K303" i="1"/>
  <c r="G281" i="1"/>
  <c r="N363" i="1"/>
  <c r="F372" i="1"/>
  <c r="K139" i="1"/>
  <c r="E142" i="1"/>
  <c r="J143" i="1"/>
  <c r="D171" i="1"/>
  <c r="I149" i="1"/>
  <c r="N147" i="1"/>
  <c r="H145" i="1"/>
  <c r="M164" i="1"/>
  <c r="G170" i="1"/>
  <c r="L155" i="1"/>
  <c r="F151" i="1"/>
  <c r="K146" i="1"/>
  <c r="E161" i="1"/>
  <c r="J166" i="1"/>
  <c r="D154" i="1"/>
  <c r="I173" i="1"/>
  <c r="N167" i="1"/>
  <c r="H152" i="1"/>
  <c r="M141" i="1"/>
  <c r="G162" i="1"/>
  <c r="L175" i="1"/>
  <c r="F165" i="1"/>
  <c r="K163" i="1"/>
  <c r="E168" i="1"/>
  <c r="J169" i="1"/>
  <c r="D160" i="1"/>
  <c r="I204" i="1"/>
  <c r="N206" i="1"/>
  <c r="H208" i="1"/>
  <c r="M209" i="1"/>
  <c r="G213" i="1"/>
  <c r="L211" i="1"/>
  <c r="F210" i="1"/>
  <c r="K229" i="1"/>
  <c r="E235" i="1"/>
  <c r="J221" i="1"/>
  <c r="D216" i="1"/>
  <c r="I237" i="1"/>
  <c r="F238" i="1"/>
  <c r="D226" i="1"/>
  <c r="M241" i="1"/>
  <c r="K273" i="1"/>
  <c r="I277" i="1"/>
  <c r="G284" i="1"/>
  <c r="E297" i="1"/>
  <c r="F295" i="1"/>
  <c r="L356" i="1"/>
  <c r="K409" i="1"/>
  <c r="F821" i="1"/>
  <c r="F833" i="1"/>
  <c r="F827" i="1"/>
  <c r="F817" i="1"/>
  <c r="G797" i="1"/>
  <c r="G801" i="1"/>
  <c r="G825" i="1"/>
  <c r="G804" i="1"/>
  <c r="G802" i="1"/>
  <c r="G814" i="1"/>
  <c r="G810" i="1"/>
  <c r="G808" i="1"/>
  <c r="G829" i="1"/>
  <c r="G822" i="1"/>
  <c r="G812" i="1"/>
  <c r="G824" i="1"/>
  <c r="G813" i="1"/>
  <c r="G818" i="1"/>
  <c r="G832" i="1"/>
  <c r="G821" i="1"/>
  <c r="G833" i="1"/>
  <c r="G827" i="1"/>
  <c r="G817" i="1"/>
  <c r="H797" i="1"/>
  <c r="H801" i="1"/>
  <c r="H825" i="1"/>
  <c r="H804" i="1"/>
  <c r="H802" i="1"/>
  <c r="H814" i="1"/>
  <c r="H810" i="1"/>
  <c r="H808" i="1"/>
  <c r="H829" i="1"/>
  <c r="H822" i="1"/>
  <c r="H812" i="1"/>
  <c r="H824" i="1"/>
  <c r="H813" i="1"/>
  <c r="H818" i="1"/>
  <c r="H832" i="1"/>
  <c r="H821" i="1"/>
  <c r="H833" i="1"/>
  <c r="H827" i="1"/>
  <c r="H817" i="1"/>
  <c r="I797" i="1"/>
  <c r="I801" i="1"/>
  <c r="I825" i="1"/>
  <c r="I804" i="1"/>
  <c r="I802" i="1"/>
  <c r="I814" i="1"/>
  <c r="I810" i="1"/>
  <c r="I808" i="1"/>
  <c r="I829" i="1"/>
  <c r="I822" i="1"/>
  <c r="I812" i="1"/>
  <c r="I824" i="1"/>
  <c r="I813" i="1"/>
  <c r="I818" i="1"/>
  <c r="D140" i="1"/>
  <c r="I142" i="1"/>
  <c r="N143" i="1"/>
  <c r="H171" i="1"/>
  <c r="M149" i="1"/>
  <c r="G148" i="1"/>
  <c r="L145" i="1"/>
  <c r="F159" i="1"/>
  <c r="K170" i="1"/>
  <c r="E157" i="1"/>
  <c r="J151" i="1"/>
  <c r="D172" i="1"/>
  <c r="I161" i="1"/>
  <c r="N166" i="1"/>
  <c r="H154" i="1"/>
  <c r="M173" i="1"/>
  <c r="G174" i="1"/>
  <c r="L152" i="1"/>
  <c r="F158" i="1"/>
  <c r="K162" i="1"/>
  <c r="E156" i="1"/>
  <c r="J165" i="1"/>
  <c r="D176" i="1"/>
  <c r="I168" i="1"/>
  <c r="N169" i="1"/>
  <c r="H160" i="1"/>
  <c r="M204" i="1"/>
  <c r="G207" i="1"/>
  <c r="L208" i="1"/>
  <c r="F236" i="1"/>
  <c r="K213" i="1"/>
  <c r="E214" i="1"/>
  <c r="J210" i="1"/>
  <c r="D228" i="1"/>
  <c r="I235" i="1"/>
  <c r="N221" i="1"/>
  <c r="H216" i="1"/>
  <c r="F219" i="1"/>
  <c r="K232" i="1"/>
  <c r="I240" i="1"/>
  <c r="G234" i="1"/>
  <c r="E275" i="1"/>
  <c r="N280" i="1"/>
  <c r="L292" i="1"/>
  <c r="J287" i="1"/>
  <c r="G291" i="1"/>
  <c r="J369" i="1"/>
  <c r="I821" i="1"/>
  <c r="J797" i="1"/>
  <c r="J802" i="1"/>
  <c r="J822" i="1"/>
  <c r="J818" i="1"/>
  <c r="J833" i="1"/>
  <c r="K797" i="1"/>
  <c r="K814" i="1"/>
  <c r="K822" i="1"/>
  <c r="K813" i="1"/>
  <c r="K821" i="1"/>
  <c r="L797" i="1"/>
  <c r="L802" i="1"/>
  <c r="L808" i="1"/>
  <c r="L813" i="1"/>
  <c r="L827" i="1"/>
  <c r="M801" i="1"/>
  <c r="M810" i="1"/>
  <c r="M824" i="1"/>
  <c r="M832" i="1"/>
  <c r="M833" i="1"/>
  <c r="N797" i="1"/>
  <c r="N802" i="1"/>
  <c r="N810" i="1"/>
  <c r="N829" i="1"/>
  <c r="N812" i="1"/>
  <c r="N824" i="1"/>
  <c r="N832" i="1"/>
  <c r="N821" i="1"/>
  <c r="N833" i="1"/>
  <c r="N827" i="1"/>
  <c r="N817" i="1"/>
  <c r="D139" i="1"/>
  <c r="H139" i="1"/>
  <c r="L139" i="1"/>
  <c r="E140" i="1"/>
  <c r="I140" i="1"/>
  <c r="M140" i="1"/>
  <c r="F142" i="1"/>
  <c r="J142" i="1"/>
  <c r="N142" i="1"/>
  <c r="G143" i="1"/>
  <c r="K143" i="1"/>
  <c r="D144" i="1"/>
  <c r="H144" i="1"/>
  <c r="L144" i="1"/>
  <c r="E171" i="1"/>
  <c r="I171" i="1"/>
  <c r="M171" i="1"/>
  <c r="F149" i="1"/>
  <c r="J149" i="1"/>
  <c r="N149" i="1"/>
  <c r="G147" i="1"/>
  <c r="K147" i="1"/>
  <c r="D148" i="1"/>
  <c r="H148" i="1"/>
  <c r="L148" i="1"/>
  <c r="E145" i="1"/>
  <c r="I145" i="1"/>
  <c r="M145" i="1"/>
  <c r="F164" i="1"/>
  <c r="J164" i="1"/>
  <c r="N164" i="1"/>
  <c r="G159" i="1"/>
  <c r="K159" i="1"/>
  <c r="D170" i="1"/>
  <c r="H170" i="1"/>
  <c r="L170" i="1"/>
  <c r="E155" i="1"/>
  <c r="I155" i="1"/>
  <c r="M155" i="1"/>
  <c r="F157" i="1"/>
  <c r="J157" i="1"/>
  <c r="N157" i="1"/>
  <c r="G151" i="1"/>
  <c r="K151" i="1"/>
  <c r="D146" i="1"/>
  <c r="H146" i="1"/>
  <c r="L146" i="1"/>
  <c r="E172" i="1"/>
  <c r="I172" i="1"/>
  <c r="M172" i="1"/>
  <c r="F161" i="1"/>
  <c r="J161" i="1"/>
  <c r="N161" i="1"/>
  <c r="G166" i="1"/>
  <c r="K166" i="1"/>
  <c r="D150" i="1"/>
  <c r="H150" i="1"/>
  <c r="L150" i="1"/>
  <c r="E154" i="1"/>
  <c r="I154" i="1"/>
  <c r="M154" i="1"/>
  <c r="F173" i="1"/>
  <c r="J173" i="1"/>
  <c r="N173" i="1"/>
  <c r="G167" i="1"/>
  <c r="K167" i="1"/>
  <c r="D174" i="1"/>
  <c r="H174" i="1"/>
  <c r="L174" i="1"/>
  <c r="E152" i="1"/>
  <c r="I152" i="1"/>
  <c r="M152" i="1"/>
  <c r="F141" i="1"/>
  <c r="J141" i="1"/>
  <c r="N141" i="1"/>
  <c r="G158" i="1"/>
  <c r="K158" i="1"/>
  <c r="D162" i="1"/>
  <c r="H162" i="1"/>
  <c r="L162" i="1"/>
  <c r="E175" i="1"/>
  <c r="I175" i="1"/>
  <c r="M175" i="1"/>
  <c r="F156" i="1"/>
  <c r="J156" i="1"/>
  <c r="N156" i="1"/>
  <c r="G165" i="1"/>
  <c r="K165" i="1"/>
  <c r="D163" i="1"/>
  <c r="H163" i="1"/>
  <c r="L163" i="1"/>
  <c r="E176" i="1"/>
  <c r="I176" i="1"/>
  <c r="M176" i="1"/>
  <c r="F168" i="1"/>
  <c r="J168" i="1"/>
  <c r="N168" i="1"/>
  <c r="G169" i="1"/>
  <c r="K169" i="1"/>
  <c r="D153" i="1"/>
  <c r="H153" i="1"/>
  <c r="L153" i="1"/>
  <c r="E160" i="1"/>
  <c r="I160" i="1"/>
  <c r="M160" i="1"/>
  <c r="F204" i="1"/>
  <c r="J204" i="1"/>
  <c r="N204" i="1"/>
  <c r="G206" i="1"/>
  <c r="K206" i="1"/>
  <c r="D207" i="1"/>
  <c r="H207" i="1"/>
  <c r="L207" i="1"/>
  <c r="E208" i="1"/>
  <c r="I208" i="1"/>
  <c r="M208" i="1"/>
  <c r="F209" i="1"/>
  <c r="J209" i="1"/>
  <c r="N209" i="1"/>
  <c r="G236" i="1"/>
  <c r="K236" i="1"/>
  <c r="D213" i="1"/>
  <c r="H213" i="1"/>
  <c r="L213" i="1"/>
  <c r="E211" i="1"/>
  <c r="I211" i="1"/>
  <c r="M211" i="1"/>
  <c r="F214" i="1"/>
  <c r="J214" i="1"/>
  <c r="N214" i="1"/>
  <c r="G210" i="1"/>
  <c r="K210" i="1"/>
  <c r="D229" i="1"/>
  <c r="H229" i="1"/>
  <c r="L229" i="1"/>
  <c r="E228" i="1"/>
  <c r="I228" i="1"/>
  <c r="M228" i="1"/>
  <c r="F235" i="1"/>
  <c r="J235" i="1"/>
  <c r="N235" i="1"/>
  <c r="G221" i="1"/>
  <c r="K221" i="1"/>
  <c r="D225" i="1"/>
  <c r="H225" i="1"/>
  <c r="L225" i="1"/>
  <c r="E216" i="1"/>
  <c r="J216" i="1"/>
  <c r="E212" i="1"/>
  <c r="M212" i="1"/>
  <c r="J237" i="1"/>
  <c r="G219" i="1"/>
  <c r="K231" i="1"/>
  <c r="E220" i="1"/>
  <c r="J238" i="1"/>
  <c r="D239" i="1"/>
  <c r="I218" i="1"/>
  <c r="N205" i="1"/>
  <c r="H226" i="1"/>
  <c r="M240" i="1"/>
  <c r="G230" i="1"/>
  <c r="L227" i="1"/>
  <c r="F233" i="1"/>
  <c r="K234" i="1"/>
  <c r="E223" i="1"/>
  <c r="J270" i="1"/>
  <c r="D271" i="1"/>
  <c r="I275" i="1"/>
  <c r="N274" i="1"/>
  <c r="H279" i="1"/>
  <c r="M277" i="1"/>
  <c r="G276" i="1"/>
  <c r="L296" i="1"/>
  <c r="F302" i="1"/>
  <c r="K284" i="1"/>
  <c r="E285" i="1"/>
  <c r="J278" i="1"/>
  <c r="D286" i="1"/>
  <c r="I297" i="1"/>
  <c r="D290" i="1"/>
  <c r="E300" i="1"/>
  <c r="D272" i="1"/>
  <c r="N295" i="1"/>
  <c r="L307" i="1"/>
  <c r="J338" i="1"/>
  <c r="H344" i="1"/>
  <c r="F352" i="1"/>
  <c r="D364" i="1"/>
  <c r="M371" i="1"/>
  <c r="M353" i="1"/>
  <c r="I417" i="1"/>
  <c r="L415" i="1"/>
  <c r="I832" i="1"/>
  <c r="I827" i="1"/>
  <c r="J801" i="1"/>
  <c r="J804" i="1"/>
  <c r="J810" i="1"/>
  <c r="J829" i="1"/>
  <c r="J812" i="1"/>
  <c r="J813" i="1"/>
  <c r="J821" i="1"/>
  <c r="J817" i="1"/>
  <c r="K825" i="1"/>
  <c r="K802" i="1"/>
  <c r="K808" i="1"/>
  <c r="K812" i="1"/>
  <c r="K818" i="1"/>
  <c r="K827" i="1"/>
  <c r="L801" i="1"/>
  <c r="L804" i="1"/>
  <c r="L810" i="1"/>
  <c r="L822" i="1"/>
  <c r="L824" i="1"/>
  <c r="L832" i="1"/>
  <c r="L833" i="1"/>
  <c r="M797" i="1"/>
  <c r="M804" i="1"/>
  <c r="M814" i="1"/>
  <c r="M808" i="1"/>
  <c r="M812" i="1"/>
  <c r="M818" i="1"/>
  <c r="M821" i="1"/>
  <c r="M817" i="1"/>
  <c r="N825" i="1"/>
  <c r="N818" i="1"/>
  <c r="E139" i="1"/>
  <c r="I139" i="1"/>
  <c r="M139" i="1"/>
  <c r="F140" i="1"/>
  <c r="J140" i="1"/>
  <c r="N140" i="1"/>
  <c r="G142" i="1"/>
  <c r="K142" i="1"/>
  <c r="D143" i="1"/>
  <c r="H143" i="1"/>
  <c r="L143" i="1"/>
  <c r="E144" i="1"/>
  <c r="I144" i="1"/>
  <c r="M144" i="1"/>
  <c r="F171" i="1"/>
  <c r="J171" i="1"/>
  <c r="N171" i="1"/>
  <c r="G149" i="1"/>
  <c r="K149" i="1"/>
  <c r="D147" i="1"/>
  <c r="H147" i="1"/>
  <c r="L147" i="1"/>
  <c r="E148" i="1"/>
  <c r="I148" i="1"/>
  <c r="M148" i="1"/>
  <c r="F145" i="1"/>
  <c r="J145" i="1"/>
  <c r="N145" i="1"/>
  <c r="G164" i="1"/>
  <c r="K164" i="1"/>
  <c r="D159" i="1"/>
  <c r="H159" i="1"/>
  <c r="L159" i="1"/>
  <c r="E170" i="1"/>
  <c r="I170" i="1"/>
  <c r="M170" i="1"/>
  <c r="F155" i="1"/>
  <c r="J155" i="1"/>
  <c r="N155" i="1"/>
  <c r="G157" i="1"/>
  <c r="K157" i="1"/>
  <c r="D151" i="1"/>
  <c r="H151" i="1"/>
  <c r="L151" i="1"/>
  <c r="E146" i="1"/>
  <c r="I146" i="1"/>
  <c r="M146" i="1"/>
  <c r="F172" i="1"/>
  <c r="J172" i="1"/>
  <c r="N172" i="1"/>
  <c r="G161" i="1"/>
  <c r="K161" i="1"/>
  <c r="D166" i="1"/>
  <c r="H166" i="1"/>
  <c r="L166" i="1"/>
  <c r="E150" i="1"/>
  <c r="I150" i="1"/>
  <c r="M150" i="1"/>
  <c r="F154" i="1"/>
  <c r="J154" i="1"/>
  <c r="N154" i="1"/>
  <c r="G173" i="1"/>
  <c r="K173" i="1"/>
  <c r="D167" i="1"/>
  <c r="H167" i="1"/>
  <c r="L167" i="1"/>
  <c r="E174" i="1"/>
  <c r="I174" i="1"/>
  <c r="M174" i="1"/>
  <c r="F152" i="1"/>
  <c r="J152" i="1"/>
  <c r="N152" i="1"/>
  <c r="G141" i="1"/>
  <c r="K141" i="1"/>
  <c r="D158" i="1"/>
  <c r="H158" i="1"/>
  <c r="L158" i="1"/>
  <c r="E162" i="1"/>
  <c r="I162" i="1"/>
  <c r="M162" i="1"/>
  <c r="F175" i="1"/>
  <c r="J175" i="1"/>
  <c r="N175" i="1"/>
  <c r="G156" i="1"/>
  <c r="K156" i="1"/>
  <c r="D165" i="1"/>
  <c r="H165" i="1"/>
  <c r="L165" i="1"/>
  <c r="E163" i="1"/>
  <c r="I163" i="1"/>
  <c r="M163" i="1"/>
  <c r="F176" i="1"/>
  <c r="J176" i="1"/>
  <c r="N176" i="1"/>
  <c r="G168" i="1"/>
  <c r="K168" i="1"/>
  <c r="D169" i="1"/>
  <c r="H169" i="1"/>
  <c r="L169" i="1"/>
  <c r="E153" i="1"/>
  <c r="I153" i="1"/>
  <c r="M153" i="1"/>
  <c r="F160" i="1"/>
  <c r="J160" i="1"/>
  <c r="N160" i="1"/>
  <c r="G204" i="1"/>
  <c r="K204" i="1"/>
  <c r="D206" i="1"/>
  <c r="H206" i="1"/>
  <c r="L206" i="1"/>
  <c r="E207" i="1"/>
  <c r="I207" i="1"/>
  <c r="M207" i="1"/>
  <c r="F208" i="1"/>
  <c r="J208" i="1"/>
  <c r="N208" i="1"/>
  <c r="G209" i="1"/>
  <c r="K209" i="1"/>
  <c r="D236" i="1"/>
  <c r="H236" i="1"/>
  <c r="L236" i="1"/>
  <c r="E213" i="1"/>
  <c r="I213" i="1"/>
  <c r="M213" i="1"/>
  <c r="F211" i="1"/>
  <c r="J211" i="1"/>
  <c r="N211" i="1"/>
  <c r="G214" i="1"/>
  <c r="K214" i="1"/>
  <c r="D210" i="1"/>
  <c r="H210" i="1"/>
  <c r="L210" i="1"/>
  <c r="E229" i="1"/>
  <c r="I229" i="1"/>
  <c r="M229" i="1"/>
  <c r="F228" i="1"/>
  <c r="J228" i="1"/>
  <c r="N228" i="1"/>
  <c r="G235" i="1"/>
  <c r="K235" i="1"/>
  <c r="D221" i="1"/>
  <c r="H221" i="1"/>
  <c r="L221" i="1"/>
  <c r="E225" i="1"/>
  <c r="I225" i="1"/>
  <c r="M225" i="1"/>
  <c r="F216" i="1"/>
  <c r="K216" i="1"/>
  <c r="H212" i="1"/>
  <c r="E237" i="1"/>
  <c r="M237" i="1"/>
  <c r="J219" i="1"/>
  <c r="D215" i="1"/>
  <c r="I220" i="1"/>
  <c r="N238" i="1"/>
  <c r="H239" i="1"/>
  <c r="M218" i="1"/>
  <c r="G224" i="1"/>
  <c r="L226" i="1"/>
  <c r="F222" i="1"/>
  <c r="K230" i="1"/>
  <c r="E241" i="1"/>
  <c r="J233" i="1"/>
  <c r="D217" i="1"/>
  <c r="I223" i="1"/>
  <c r="N270" i="1"/>
  <c r="H271" i="1"/>
  <c r="M275" i="1"/>
  <c r="G294" i="1"/>
  <c r="L279" i="1"/>
  <c r="F280" i="1"/>
  <c r="K276" i="1"/>
  <c r="E293" i="1"/>
  <c r="J302" i="1"/>
  <c r="D292" i="1"/>
  <c r="I285" i="1"/>
  <c r="N278" i="1"/>
  <c r="H286" i="1"/>
  <c r="M297" i="1"/>
  <c r="I290" i="1"/>
  <c r="M300" i="1"/>
  <c r="L272" i="1"/>
  <c r="K306" i="1"/>
  <c r="F299" i="1"/>
  <c r="D341" i="1"/>
  <c r="M345" i="1"/>
  <c r="K358" i="1"/>
  <c r="I347" i="1"/>
  <c r="G337" i="1"/>
  <c r="D366" i="1"/>
  <c r="G429" i="1"/>
  <c r="I833" i="1"/>
  <c r="I817" i="1"/>
  <c r="J825" i="1"/>
  <c r="J814" i="1"/>
  <c r="J808" i="1"/>
  <c r="J824" i="1"/>
  <c r="J832" i="1"/>
  <c r="J827" i="1"/>
  <c r="K801" i="1"/>
  <c r="K804" i="1"/>
  <c r="K810" i="1"/>
  <c r="K829" i="1"/>
  <c r="K824" i="1"/>
  <c r="K832" i="1"/>
  <c r="K833" i="1"/>
  <c r="K817" i="1"/>
  <c r="L825" i="1"/>
  <c r="L814" i="1"/>
  <c r="L829" i="1"/>
  <c r="L812" i="1"/>
  <c r="L818" i="1"/>
  <c r="L821" i="1"/>
  <c r="L817" i="1"/>
  <c r="M825" i="1"/>
  <c r="M802" i="1"/>
  <c r="M829" i="1"/>
  <c r="M822" i="1"/>
  <c r="M813" i="1"/>
  <c r="M827" i="1"/>
  <c r="N801" i="1"/>
  <c r="N804" i="1"/>
  <c r="N814" i="1"/>
  <c r="N808" i="1"/>
  <c r="N822" i="1"/>
  <c r="N813" i="1"/>
  <c r="N553" i="1"/>
  <c r="J553" i="1"/>
  <c r="F553" i="1"/>
  <c r="M547" i="1"/>
  <c r="I547" i="1"/>
  <c r="E547" i="1"/>
  <c r="L563" i="1"/>
  <c r="H563" i="1"/>
  <c r="D563" i="1"/>
  <c r="K564" i="1"/>
  <c r="G564" i="1"/>
  <c r="N570" i="1"/>
  <c r="J570" i="1"/>
  <c r="F570" i="1"/>
  <c r="M557" i="1"/>
  <c r="I557" i="1"/>
  <c r="E557" i="1"/>
  <c r="L558" i="1"/>
  <c r="H558" i="1"/>
  <c r="D558" i="1"/>
  <c r="K552" i="1"/>
  <c r="G552" i="1"/>
  <c r="N569" i="1"/>
  <c r="J569" i="1"/>
  <c r="F569" i="1"/>
  <c r="M556" i="1"/>
  <c r="I556" i="1"/>
  <c r="E556" i="1"/>
  <c r="L554" i="1"/>
  <c r="H554" i="1"/>
  <c r="D554" i="1"/>
  <c r="K535" i="1"/>
  <c r="G535" i="1"/>
  <c r="N546" i="1"/>
  <c r="J546" i="1"/>
  <c r="F546" i="1"/>
  <c r="M568" i="1"/>
  <c r="I568" i="1"/>
  <c r="E568" i="1"/>
  <c r="L560" i="1"/>
  <c r="H560" i="1"/>
  <c r="D560" i="1"/>
  <c r="K567" i="1"/>
  <c r="G567" i="1"/>
  <c r="N548" i="1"/>
  <c r="J548" i="1"/>
  <c r="F548" i="1"/>
  <c r="M544" i="1"/>
  <c r="I544" i="1"/>
  <c r="E544" i="1"/>
  <c r="L561" i="1"/>
  <c r="H561" i="1"/>
  <c r="D561" i="1"/>
  <c r="K555" i="1"/>
  <c r="G555" i="1"/>
  <c r="N566" i="1"/>
  <c r="J566" i="1"/>
  <c r="F566" i="1"/>
  <c r="M541" i="1"/>
  <c r="I541" i="1"/>
  <c r="E541" i="1"/>
  <c r="L545" i="1"/>
  <c r="H545" i="1"/>
  <c r="D545" i="1"/>
  <c r="K551" i="1"/>
  <c r="G551" i="1"/>
  <c r="N549" i="1"/>
  <c r="J549" i="1"/>
  <c r="F549" i="1"/>
  <c r="M565" i="1"/>
  <c r="I565" i="1"/>
  <c r="E565" i="1"/>
  <c r="L550" i="1"/>
  <c r="H550" i="1"/>
  <c r="D550" i="1"/>
  <c r="K559" i="1"/>
  <c r="G559" i="1"/>
  <c r="N539" i="1"/>
  <c r="J539" i="1"/>
  <c r="F539" i="1"/>
  <c r="M543" i="1"/>
  <c r="I543" i="1"/>
  <c r="E543" i="1"/>
  <c r="L540" i="1"/>
  <c r="M553" i="1"/>
  <c r="I553" i="1"/>
  <c r="E553" i="1"/>
  <c r="L547" i="1"/>
  <c r="H547" i="1"/>
  <c r="D547" i="1"/>
  <c r="K563" i="1"/>
  <c r="G563" i="1"/>
  <c r="N564" i="1"/>
  <c r="J564" i="1"/>
  <c r="F564" i="1"/>
  <c r="M570" i="1"/>
  <c r="I570" i="1"/>
  <c r="E570" i="1"/>
  <c r="L557" i="1"/>
  <c r="H557" i="1"/>
  <c r="D557" i="1"/>
  <c r="K558" i="1"/>
  <c r="G558" i="1"/>
  <c r="N552" i="1"/>
  <c r="J552" i="1"/>
  <c r="F552" i="1"/>
  <c r="M569" i="1"/>
  <c r="I569" i="1"/>
  <c r="E569" i="1"/>
  <c r="L556" i="1"/>
  <c r="H556" i="1"/>
  <c r="D556" i="1"/>
  <c r="K554" i="1"/>
  <c r="G554" i="1"/>
  <c r="N535" i="1"/>
  <c r="J535" i="1"/>
  <c r="F535" i="1"/>
  <c r="M546" i="1"/>
  <c r="I546" i="1"/>
  <c r="E546" i="1"/>
  <c r="L568" i="1"/>
  <c r="H568" i="1"/>
  <c r="D568" i="1"/>
  <c r="K560" i="1"/>
  <c r="G560" i="1"/>
  <c r="N567" i="1"/>
  <c r="J567" i="1"/>
  <c r="F567" i="1"/>
  <c r="M548" i="1"/>
  <c r="I548" i="1"/>
  <c r="E548" i="1"/>
  <c r="L544" i="1"/>
  <c r="H544" i="1"/>
  <c r="D544" i="1"/>
  <c r="K561" i="1"/>
  <c r="G561" i="1"/>
  <c r="N555" i="1"/>
  <c r="J555" i="1"/>
  <c r="F555" i="1"/>
  <c r="M566" i="1"/>
  <c r="I566" i="1"/>
  <c r="E566" i="1"/>
  <c r="L541" i="1"/>
  <c r="H541" i="1"/>
  <c r="D541" i="1"/>
  <c r="K545" i="1"/>
  <c r="G545" i="1"/>
  <c r="N551" i="1"/>
  <c r="J551" i="1"/>
  <c r="F551" i="1"/>
  <c r="M549" i="1"/>
  <c r="I549" i="1"/>
  <c r="E549" i="1"/>
  <c r="L565" i="1"/>
  <c r="H565" i="1"/>
  <c r="D565" i="1"/>
  <c r="K550" i="1"/>
  <c r="G550" i="1"/>
  <c r="N559" i="1"/>
  <c r="J559" i="1"/>
  <c r="F559" i="1"/>
  <c r="M539" i="1"/>
  <c r="I539" i="1"/>
  <c r="E539" i="1"/>
  <c r="L543" i="1"/>
  <c r="H543" i="1"/>
  <c r="D543" i="1"/>
  <c r="K540" i="1"/>
  <c r="G540" i="1"/>
  <c r="L553" i="1"/>
  <c r="H553" i="1"/>
  <c r="D553" i="1"/>
  <c r="K547" i="1"/>
  <c r="G547" i="1"/>
  <c r="N563" i="1"/>
  <c r="J563" i="1"/>
  <c r="F563" i="1"/>
  <c r="M564" i="1"/>
  <c r="I564" i="1"/>
  <c r="E564" i="1"/>
  <c r="L570" i="1"/>
  <c r="H570" i="1"/>
  <c r="D570" i="1"/>
  <c r="K557" i="1"/>
  <c r="G557" i="1"/>
  <c r="N558" i="1"/>
  <c r="J558" i="1"/>
  <c r="F558" i="1"/>
  <c r="M552" i="1"/>
  <c r="I552" i="1"/>
  <c r="E552" i="1"/>
  <c r="L569" i="1"/>
  <c r="H569" i="1"/>
  <c r="D569" i="1"/>
  <c r="K556" i="1"/>
  <c r="G556" i="1"/>
  <c r="N554" i="1"/>
  <c r="J554" i="1"/>
  <c r="F554" i="1"/>
  <c r="M535" i="1"/>
  <c r="I535" i="1"/>
  <c r="E535" i="1"/>
  <c r="L546" i="1"/>
  <c r="H546" i="1"/>
  <c r="D546" i="1"/>
  <c r="K568" i="1"/>
  <c r="G568" i="1"/>
  <c r="N560" i="1"/>
  <c r="J560" i="1"/>
  <c r="F560" i="1"/>
  <c r="M567" i="1"/>
  <c r="I567" i="1"/>
  <c r="E567" i="1"/>
  <c r="L548" i="1"/>
  <c r="H548" i="1"/>
  <c r="D548" i="1"/>
  <c r="K544" i="1"/>
  <c r="G544" i="1"/>
  <c r="N561" i="1"/>
  <c r="J561" i="1"/>
  <c r="F561" i="1"/>
  <c r="M555" i="1"/>
  <c r="I555" i="1"/>
  <c r="E555" i="1"/>
  <c r="L566" i="1"/>
  <c r="H566" i="1"/>
  <c r="D566" i="1"/>
  <c r="K541" i="1"/>
  <c r="G541" i="1"/>
  <c r="N545" i="1"/>
  <c r="J545" i="1"/>
  <c r="K553" i="1"/>
  <c r="F547" i="1"/>
  <c r="L564" i="1"/>
  <c r="G570" i="1"/>
  <c r="M558" i="1"/>
  <c r="H552" i="1"/>
  <c r="N556" i="1"/>
  <c r="I554" i="1"/>
  <c r="D535" i="1"/>
  <c r="J568" i="1"/>
  <c r="E560" i="1"/>
  <c r="K548" i="1"/>
  <c r="F544" i="1"/>
  <c r="L555" i="1"/>
  <c r="G566" i="1"/>
  <c r="M545" i="1"/>
  <c r="M551" i="1"/>
  <c r="E551" i="1"/>
  <c r="H549" i="1"/>
  <c r="K565" i="1"/>
  <c r="N550" i="1"/>
  <c r="F550" i="1"/>
  <c r="I559" i="1"/>
  <c r="L539" i="1"/>
  <c r="D539" i="1"/>
  <c r="G543" i="1"/>
  <c r="J540" i="1"/>
  <c r="E540" i="1"/>
  <c r="L542" i="1"/>
  <c r="H542" i="1"/>
  <c r="D542" i="1"/>
  <c r="K562" i="1"/>
  <c r="G562" i="1"/>
  <c r="N537" i="1"/>
  <c r="J537" i="1"/>
  <c r="F537" i="1"/>
  <c r="M538" i="1"/>
  <c r="I538" i="1"/>
  <c r="E538" i="1"/>
  <c r="L536" i="1"/>
  <c r="H536" i="1"/>
  <c r="D536" i="1"/>
  <c r="K534" i="1"/>
  <c r="G534" i="1"/>
  <c r="N533" i="1"/>
  <c r="J533" i="1"/>
  <c r="F533" i="1"/>
  <c r="M488" i="1"/>
  <c r="I488" i="1"/>
  <c r="E488" i="1"/>
  <c r="L474" i="1"/>
  <c r="H474" i="1"/>
  <c r="D474" i="1"/>
  <c r="K497" i="1"/>
  <c r="G497" i="1"/>
  <c r="N496" i="1"/>
  <c r="J496" i="1"/>
  <c r="F496" i="1"/>
  <c r="M504" i="1"/>
  <c r="I504" i="1"/>
  <c r="E504" i="1"/>
  <c r="L491" i="1"/>
  <c r="H491" i="1"/>
  <c r="D491" i="1"/>
  <c r="K493" i="1"/>
  <c r="G493" i="1"/>
  <c r="N484" i="1"/>
  <c r="J484" i="1"/>
  <c r="F484" i="1"/>
  <c r="M503" i="1"/>
  <c r="I503" i="1"/>
  <c r="E503" i="1"/>
  <c r="L490" i="1"/>
  <c r="H490" i="1"/>
  <c r="D490" i="1"/>
  <c r="K487" i="1"/>
  <c r="G487" i="1"/>
  <c r="N468" i="1"/>
  <c r="J468" i="1"/>
  <c r="F468" i="1"/>
  <c r="G553" i="1"/>
  <c r="M563" i="1"/>
  <c r="H564" i="1"/>
  <c r="N557" i="1"/>
  <c r="I558" i="1"/>
  <c r="D552" i="1"/>
  <c r="J556" i="1"/>
  <c r="E554" i="1"/>
  <c r="K546" i="1"/>
  <c r="F568" i="1"/>
  <c r="L567" i="1"/>
  <c r="G548" i="1"/>
  <c r="M561" i="1"/>
  <c r="H555" i="1"/>
  <c r="N541" i="1"/>
  <c r="I545" i="1"/>
  <c r="L551" i="1"/>
  <c r="D551" i="1"/>
  <c r="G549" i="1"/>
  <c r="J565" i="1"/>
  <c r="M550" i="1"/>
  <c r="E550" i="1"/>
  <c r="H559" i="1"/>
  <c r="K539" i="1"/>
  <c r="N543" i="1"/>
  <c r="F543" i="1"/>
  <c r="I540" i="1"/>
  <c r="D540" i="1"/>
  <c r="K542" i="1"/>
  <c r="G542" i="1"/>
  <c r="N562" i="1"/>
  <c r="J562" i="1"/>
  <c r="F562" i="1"/>
  <c r="M537" i="1"/>
  <c r="I537" i="1"/>
  <c r="E537" i="1"/>
  <c r="L538" i="1"/>
  <c r="H538" i="1"/>
  <c r="D538" i="1"/>
  <c r="K536" i="1"/>
  <c r="G536" i="1"/>
  <c r="N534" i="1"/>
  <c r="J534" i="1"/>
  <c r="F534" i="1"/>
  <c r="M533" i="1"/>
  <c r="I533" i="1"/>
  <c r="E533" i="1"/>
  <c r="L488" i="1"/>
  <c r="H488" i="1"/>
  <c r="D488" i="1"/>
  <c r="K474" i="1"/>
  <c r="G474" i="1"/>
  <c r="N497" i="1"/>
  <c r="J497" i="1"/>
  <c r="F497" i="1"/>
  <c r="M496" i="1"/>
  <c r="I496" i="1"/>
  <c r="E496" i="1"/>
  <c r="L504" i="1"/>
  <c r="H504" i="1"/>
  <c r="D504" i="1"/>
  <c r="K491" i="1"/>
  <c r="G491" i="1"/>
  <c r="N493" i="1"/>
  <c r="J493" i="1"/>
  <c r="F493" i="1"/>
  <c r="M484" i="1"/>
  <c r="I484" i="1"/>
  <c r="E484" i="1"/>
  <c r="L503" i="1"/>
  <c r="H503" i="1"/>
  <c r="D503" i="1"/>
  <c r="K490" i="1"/>
  <c r="G490" i="1"/>
  <c r="N487" i="1"/>
  <c r="J487" i="1"/>
  <c r="F487" i="1"/>
  <c r="M468" i="1"/>
  <c r="I468" i="1"/>
  <c r="E468" i="1"/>
  <c r="L482" i="1"/>
  <c r="H482" i="1"/>
  <c r="D482" i="1"/>
  <c r="K502" i="1"/>
  <c r="G502" i="1"/>
  <c r="N494" i="1"/>
  <c r="J494" i="1"/>
  <c r="F494" i="1"/>
  <c r="M501" i="1"/>
  <c r="I501" i="1"/>
  <c r="N547" i="1"/>
  <c r="I563" i="1"/>
  <c r="D564" i="1"/>
  <c r="J557" i="1"/>
  <c r="E558" i="1"/>
  <c r="K569" i="1"/>
  <c r="F556" i="1"/>
  <c r="L535" i="1"/>
  <c r="G546" i="1"/>
  <c r="M560" i="1"/>
  <c r="H567" i="1"/>
  <c r="N544" i="1"/>
  <c r="I561" i="1"/>
  <c r="D555" i="1"/>
  <c r="J541" i="1"/>
  <c r="F545" i="1"/>
  <c r="I551" i="1"/>
  <c r="L549" i="1"/>
  <c r="D549" i="1"/>
  <c r="G565" i="1"/>
  <c r="J550" i="1"/>
  <c r="M559" i="1"/>
  <c r="E559" i="1"/>
  <c r="H539" i="1"/>
  <c r="K543" i="1"/>
  <c r="N540" i="1"/>
  <c r="H540" i="1"/>
  <c r="N542" i="1"/>
  <c r="J542" i="1"/>
  <c r="F542" i="1"/>
  <c r="M562" i="1"/>
  <c r="I562" i="1"/>
  <c r="E562" i="1"/>
  <c r="L537" i="1"/>
  <c r="H537" i="1"/>
  <c r="D537" i="1"/>
  <c r="K538" i="1"/>
  <c r="G538" i="1"/>
  <c r="N536" i="1"/>
  <c r="J536" i="1"/>
  <c r="F536" i="1"/>
  <c r="M534" i="1"/>
  <c r="I534" i="1"/>
  <c r="E534" i="1"/>
  <c r="L533" i="1"/>
  <c r="H533" i="1"/>
  <c r="D533" i="1"/>
  <c r="K488" i="1"/>
  <c r="G488" i="1"/>
  <c r="N474" i="1"/>
  <c r="J474" i="1"/>
  <c r="F474" i="1"/>
  <c r="M497" i="1"/>
  <c r="I497" i="1"/>
  <c r="E497" i="1"/>
  <c r="L496" i="1"/>
  <c r="H496" i="1"/>
  <c r="D496" i="1"/>
  <c r="K504" i="1"/>
  <c r="G504" i="1"/>
  <c r="N491" i="1"/>
  <c r="J491" i="1"/>
  <c r="F491" i="1"/>
  <c r="M493" i="1"/>
  <c r="I493" i="1"/>
  <c r="E493" i="1"/>
  <c r="L484" i="1"/>
  <c r="H484" i="1"/>
  <c r="D484" i="1"/>
  <c r="K503" i="1"/>
  <c r="G503" i="1"/>
  <c r="N490" i="1"/>
  <c r="J490" i="1"/>
  <c r="F490" i="1"/>
  <c r="M487" i="1"/>
  <c r="I487" i="1"/>
  <c r="E487" i="1"/>
  <c r="L468" i="1"/>
  <c r="H468" i="1"/>
  <c r="D468" i="1"/>
  <c r="K482" i="1"/>
  <c r="G482" i="1"/>
  <c r="N502" i="1"/>
  <c r="J502" i="1"/>
  <c r="F502" i="1"/>
  <c r="J547" i="1"/>
  <c r="L552" i="1"/>
  <c r="N568" i="1"/>
  <c r="E561" i="1"/>
  <c r="H551" i="1"/>
  <c r="I550" i="1"/>
  <c r="J543" i="1"/>
  <c r="I542" i="1"/>
  <c r="D562" i="1"/>
  <c r="J538" i="1"/>
  <c r="E536" i="1"/>
  <c r="K533" i="1"/>
  <c r="F488" i="1"/>
  <c r="L497" i="1"/>
  <c r="G496" i="1"/>
  <c r="M491" i="1"/>
  <c r="H493" i="1"/>
  <c r="N503" i="1"/>
  <c r="I490" i="1"/>
  <c r="D487" i="1"/>
  <c r="M482" i="1"/>
  <c r="E482" i="1"/>
  <c r="H502" i="1"/>
  <c r="L494" i="1"/>
  <c r="G494" i="1"/>
  <c r="L501" i="1"/>
  <c r="G501" i="1"/>
  <c r="N483" i="1"/>
  <c r="J483" i="1"/>
  <c r="F483" i="1"/>
  <c r="M479" i="1"/>
  <c r="I479" i="1"/>
  <c r="E479" i="1"/>
  <c r="L495" i="1"/>
  <c r="H495" i="1"/>
  <c r="D495" i="1"/>
  <c r="K485" i="1"/>
  <c r="G485" i="1"/>
  <c r="N500" i="1"/>
  <c r="J500" i="1"/>
  <c r="F500" i="1"/>
  <c r="M475" i="1"/>
  <c r="I475" i="1"/>
  <c r="E475" i="1"/>
  <c r="L480" i="1"/>
  <c r="H480" i="1"/>
  <c r="D480" i="1"/>
  <c r="K489" i="1"/>
  <c r="G489" i="1"/>
  <c r="N481" i="1"/>
  <c r="J481" i="1"/>
  <c r="F481" i="1"/>
  <c r="M499" i="1"/>
  <c r="I499" i="1"/>
  <c r="E499" i="1"/>
  <c r="L486" i="1"/>
  <c r="H486" i="1"/>
  <c r="D486" i="1"/>
  <c r="K492" i="1"/>
  <c r="G492" i="1"/>
  <c r="N473" i="1"/>
  <c r="J473" i="1"/>
  <c r="F473" i="1"/>
  <c r="M477" i="1"/>
  <c r="I477" i="1"/>
  <c r="E477" i="1"/>
  <c r="L476" i="1"/>
  <c r="H476" i="1"/>
  <c r="D476" i="1"/>
  <c r="K478" i="1"/>
  <c r="G478" i="1"/>
  <c r="N498" i="1"/>
  <c r="J498" i="1"/>
  <c r="F498" i="1"/>
  <c r="M470" i="1"/>
  <c r="I470" i="1"/>
  <c r="E470" i="1"/>
  <c r="L472" i="1"/>
  <c r="H472" i="1"/>
  <c r="D472" i="1"/>
  <c r="K471" i="1"/>
  <c r="G471" i="1"/>
  <c r="N469" i="1"/>
  <c r="J469" i="1"/>
  <c r="F469" i="1"/>
  <c r="E563" i="1"/>
  <c r="G569" i="1"/>
  <c r="I560" i="1"/>
  <c r="K566" i="1"/>
  <c r="K549" i="1"/>
  <c r="L559" i="1"/>
  <c r="M540" i="1"/>
  <c r="E542" i="1"/>
  <c r="K537" i="1"/>
  <c r="F538" i="1"/>
  <c r="L534" i="1"/>
  <c r="K570" i="1"/>
  <c r="M554" i="1"/>
  <c r="D567" i="1"/>
  <c r="F541" i="1"/>
  <c r="N565" i="1"/>
  <c r="D559" i="1"/>
  <c r="F540" i="1"/>
  <c r="L562" i="1"/>
  <c r="G537" i="1"/>
  <c r="M536" i="1"/>
  <c r="H534" i="1"/>
  <c r="N488" i="1"/>
  <c r="I474" i="1"/>
  <c r="D497" i="1"/>
  <c r="J504" i="1"/>
  <c r="E491" i="1"/>
  <c r="K484" i="1"/>
  <c r="F503" i="1"/>
  <c r="L487" i="1"/>
  <c r="G468" i="1"/>
  <c r="I482" i="1"/>
  <c r="L502" i="1"/>
  <c r="D502" i="1"/>
  <c r="I494" i="1"/>
  <c r="D494" i="1"/>
  <c r="J501" i="1"/>
  <c r="E501" i="1"/>
  <c r="L483" i="1"/>
  <c r="H483" i="1"/>
  <c r="D483" i="1"/>
  <c r="K479" i="1"/>
  <c r="G479" i="1"/>
  <c r="N495" i="1"/>
  <c r="J495" i="1"/>
  <c r="F495" i="1"/>
  <c r="M485" i="1"/>
  <c r="I485" i="1"/>
  <c r="E485" i="1"/>
  <c r="L500" i="1"/>
  <c r="H500" i="1"/>
  <c r="D500" i="1"/>
  <c r="K475" i="1"/>
  <c r="G475" i="1"/>
  <c r="N480" i="1"/>
  <c r="J480" i="1"/>
  <c r="F480" i="1"/>
  <c r="M489" i="1"/>
  <c r="I489" i="1"/>
  <c r="E489" i="1"/>
  <c r="L481" i="1"/>
  <c r="H481" i="1"/>
  <c r="D481" i="1"/>
  <c r="K499" i="1"/>
  <c r="G499" i="1"/>
  <c r="N486" i="1"/>
  <c r="J486" i="1"/>
  <c r="F486" i="1"/>
  <c r="M492" i="1"/>
  <c r="I492" i="1"/>
  <c r="E492" i="1"/>
  <c r="L473" i="1"/>
  <c r="H473" i="1"/>
  <c r="D473" i="1"/>
  <c r="K477" i="1"/>
  <c r="G477" i="1"/>
  <c r="N476" i="1"/>
  <c r="J476" i="1"/>
  <c r="F476" i="1"/>
  <c r="M478" i="1"/>
  <c r="I478" i="1"/>
  <c r="E478" i="1"/>
  <c r="L498" i="1"/>
  <c r="H498" i="1"/>
  <c r="D498" i="1"/>
  <c r="K470" i="1"/>
  <c r="G470" i="1"/>
  <c r="F557" i="1"/>
  <c r="F565" i="1"/>
  <c r="N538" i="1"/>
  <c r="J488" i="1"/>
  <c r="K496" i="1"/>
  <c r="L493" i="1"/>
  <c r="M490" i="1"/>
  <c r="N482" i="1"/>
  <c r="I502" i="1"/>
  <c r="H494" i="1"/>
  <c r="H501" i="1"/>
  <c r="K483" i="1"/>
  <c r="N479" i="1"/>
  <c r="F479" i="1"/>
  <c r="I495" i="1"/>
  <c r="L485" i="1"/>
  <c r="D485" i="1"/>
  <c r="G500" i="1"/>
  <c r="J475" i="1"/>
  <c r="M480" i="1"/>
  <c r="E480" i="1"/>
  <c r="H489" i="1"/>
  <c r="K481" i="1"/>
  <c r="N499" i="1"/>
  <c r="F499" i="1"/>
  <c r="I486" i="1"/>
  <c r="L492" i="1"/>
  <c r="D492" i="1"/>
  <c r="G473" i="1"/>
  <c r="J477" i="1"/>
  <c r="M476" i="1"/>
  <c r="E476" i="1"/>
  <c r="H478" i="1"/>
  <c r="K498" i="1"/>
  <c r="N470" i="1"/>
  <c r="F470" i="1"/>
  <c r="K472" i="1"/>
  <c r="F472" i="1"/>
  <c r="L471" i="1"/>
  <c r="F471" i="1"/>
  <c r="L469" i="1"/>
  <c r="G469" i="1"/>
  <c r="M467" i="1"/>
  <c r="I467" i="1"/>
  <c r="E467" i="1"/>
  <c r="L425" i="1"/>
  <c r="H425" i="1"/>
  <c r="D425" i="1"/>
  <c r="K415" i="1"/>
  <c r="G415" i="1"/>
  <c r="N433" i="1"/>
  <c r="J433" i="1"/>
  <c r="F433" i="1"/>
  <c r="M431" i="1"/>
  <c r="I431" i="1"/>
  <c r="E431" i="1"/>
  <c r="L438" i="1"/>
  <c r="H438" i="1"/>
  <c r="D438" i="1"/>
  <c r="K422" i="1"/>
  <c r="G422" i="1"/>
  <c r="N427" i="1"/>
  <c r="J427" i="1"/>
  <c r="F427" i="1"/>
  <c r="M418" i="1"/>
  <c r="I418" i="1"/>
  <c r="E418" i="1"/>
  <c r="L437" i="1"/>
  <c r="H437" i="1"/>
  <c r="D437" i="1"/>
  <c r="K424" i="1"/>
  <c r="G424" i="1"/>
  <c r="N420" i="1"/>
  <c r="J420" i="1"/>
  <c r="F420" i="1"/>
  <c r="M402" i="1"/>
  <c r="I402" i="1"/>
  <c r="E402" i="1"/>
  <c r="L414" i="1"/>
  <c r="H414" i="1"/>
  <c r="D414" i="1"/>
  <c r="K436" i="1"/>
  <c r="G436" i="1"/>
  <c r="N430" i="1"/>
  <c r="J430" i="1"/>
  <c r="F430" i="1"/>
  <c r="M435" i="1"/>
  <c r="I435" i="1"/>
  <c r="E435" i="1"/>
  <c r="L419" i="1"/>
  <c r="H419" i="1"/>
  <c r="D419" i="1"/>
  <c r="K412" i="1"/>
  <c r="G412" i="1"/>
  <c r="N429" i="1"/>
  <c r="J429" i="1"/>
  <c r="F429" i="1"/>
  <c r="M416" i="1"/>
  <c r="I416" i="1"/>
  <c r="E416" i="1"/>
  <c r="L434" i="1"/>
  <c r="H434" i="1"/>
  <c r="D434" i="1"/>
  <c r="K408" i="1"/>
  <c r="G408" i="1"/>
  <c r="N413" i="1"/>
  <c r="J413" i="1"/>
  <c r="F413" i="1"/>
  <c r="M423" i="1"/>
  <c r="I423" i="1"/>
  <c r="E423" i="1"/>
  <c r="L417" i="1"/>
  <c r="H417" i="1"/>
  <c r="D417" i="1"/>
  <c r="K432" i="1"/>
  <c r="G432" i="1"/>
  <c r="N421" i="1"/>
  <c r="J421" i="1"/>
  <c r="F421" i="1"/>
  <c r="M426" i="1"/>
  <c r="I426" i="1"/>
  <c r="E426" i="1"/>
  <c r="L407" i="1"/>
  <c r="H407" i="1"/>
  <c r="D407" i="1"/>
  <c r="K410" i="1"/>
  <c r="G410" i="1"/>
  <c r="N409" i="1"/>
  <c r="J409" i="1"/>
  <c r="F409" i="1"/>
  <c r="M411" i="1"/>
  <c r="I411" i="1"/>
  <c r="E411" i="1"/>
  <c r="L428" i="1"/>
  <c r="H428" i="1"/>
  <c r="D428" i="1"/>
  <c r="K405" i="1"/>
  <c r="G405" i="1"/>
  <c r="N406" i="1"/>
  <c r="J406" i="1"/>
  <c r="F406" i="1"/>
  <c r="M404" i="1"/>
  <c r="I404" i="1"/>
  <c r="E404" i="1"/>
  <c r="L403" i="1"/>
  <c r="H403" i="1"/>
  <c r="D403" i="1"/>
  <c r="K401" i="1"/>
  <c r="G401" i="1"/>
  <c r="N360" i="1"/>
  <c r="J360" i="1"/>
  <c r="F360" i="1"/>
  <c r="M350" i="1"/>
  <c r="I350" i="1"/>
  <c r="E350" i="1"/>
  <c r="L368" i="1"/>
  <c r="H368" i="1"/>
  <c r="D368" i="1"/>
  <c r="K366" i="1"/>
  <c r="G366" i="1"/>
  <c r="N373" i="1"/>
  <c r="J373" i="1"/>
  <c r="F373" i="1"/>
  <c r="M357" i="1"/>
  <c r="I357" i="1"/>
  <c r="E357" i="1"/>
  <c r="L362" i="1"/>
  <c r="H362" i="1"/>
  <c r="D362" i="1"/>
  <c r="K353" i="1"/>
  <c r="H535" i="1"/>
  <c r="G539" i="1"/>
  <c r="I536" i="1"/>
  <c r="M474" i="1"/>
  <c r="N504" i="1"/>
  <c r="D493" i="1"/>
  <c r="E490" i="1"/>
  <c r="J482" i="1"/>
  <c r="E502" i="1"/>
  <c r="E494" i="1"/>
  <c r="F501" i="1"/>
  <c r="I483" i="1"/>
  <c r="L479" i="1"/>
  <c r="D479" i="1"/>
  <c r="G495" i="1"/>
  <c r="J485" i="1"/>
  <c r="M500" i="1"/>
  <c r="E500" i="1"/>
  <c r="H475" i="1"/>
  <c r="K480" i="1"/>
  <c r="N489" i="1"/>
  <c r="F489" i="1"/>
  <c r="I481" i="1"/>
  <c r="L499" i="1"/>
  <c r="D499" i="1"/>
  <c r="G486" i="1"/>
  <c r="J492" i="1"/>
  <c r="M473" i="1"/>
  <c r="E473" i="1"/>
  <c r="H477" i="1"/>
  <c r="K476" i="1"/>
  <c r="N478" i="1"/>
  <c r="F478" i="1"/>
  <c r="I498" i="1"/>
  <c r="L470" i="1"/>
  <c r="D470" i="1"/>
  <c r="J472" i="1"/>
  <c r="E472" i="1"/>
  <c r="J471" i="1"/>
  <c r="E471" i="1"/>
  <c r="K469" i="1"/>
  <c r="E469" i="1"/>
  <c r="L467" i="1"/>
  <c r="H467" i="1"/>
  <c r="D467" i="1"/>
  <c r="K425" i="1"/>
  <c r="G425" i="1"/>
  <c r="N415" i="1"/>
  <c r="J415" i="1"/>
  <c r="F415" i="1"/>
  <c r="M433" i="1"/>
  <c r="I433" i="1"/>
  <c r="E433" i="1"/>
  <c r="L431" i="1"/>
  <c r="H431" i="1"/>
  <c r="D431" i="1"/>
  <c r="K438" i="1"/>
  <c r="G438" i="1"/>
  <c r="N422" i="1"/>
  <c r="J422" i="1"/>
  <c r="F422" i="1"/>
  <c r="M427" i="1"/>
  <c r="I427" i="1"/>
  <c r="E427" i="1"/>
  <c r="L418" i="1"/>
  <c r="H418" i="1"/>
  <c r="D418" i="1"/>
  <c r="K437" i="1"/>
  <c r="G437" i="1"/>
  <c r="N424" i="1"/>
  <c r="J424" i="1"/>
  <c r="F424" i="1"/>
  <c r="M420" i="1"/>
  <c r="I420" i="1"/>
  <c r="E420" i="1"/>
  <c r="L402" i="1"/>
  <c r="H402" i="1"/>
  <c r="D402" i="1"/>
  <c r="K414" i="1"/>
  <c r="G414" i="1"/>
  <c r="N436" i="1"/>
  <c r="J436" i="1"/>
  <c r="F436" i="1"/>
  <c r="M430" i="1"/>
  <c r="I430" i="1"/>
  <c r="E430" i="1"/>
  <c r="L435" i="1"/>
  <c r="H435" i="1"/>
  <c r="D435" i="1"/>
  <c r="K419" i="1"/>
  <c r="G419" i="1"/>
  <c r="N412" i="1"/>
  <c r="J412" i="1"/>
  <c r="F412" i="1"/>
  <c r="M429" i="1"/>
  <c r="I429" i="1"/>
  <c r="E429" i="1"/>
  <c r="L416" i="1"/>
  <c r="H416" i="1"/>
  <c r="D416" i="1"/>
  <c r="K434" i="1"/>
  <c r="G434" i="1"/>
  <c r="N408" i="1"/>
  <c r="J408" i="1"/>
  <c r="F408" i="1"/>
  <c r="M413" i="1"/>
  <c r="I413" i="1"/>
  <c r="E413" i="1"/>
  <c r="L423" i="1"/>
  <c r="H423" i="1"/>
  <c r="D423" i="1"/>
  <c r="K417" i="1"/>
  <c r="G417" i="1"/>
  <c r="N432" i="1"/>
  <c r="J432" i="1"/>
  <c r="F432" i="1"/>
  <c r="M421" i="1"/>
  <c r="I421" i="1"/>
  <c r="E421" i="1"/>
  <c r="L426" i="1"/>
  <c r="H426" i="1"/>
  <c r="D426" i="1"/>
  <c r="K407" i="1"/>
  <c r="G407" i="1"/>
  <c r="N410" i="1"/>
  <c r="J410" i="1"/>
  <c r="F410" i="1"/>
  <c r="M409" i="1"/>
  <c r="I409" i="1"/>
  <c r="E409" i="1"/>
  <c r="L411" i="1"/>
  <c r="H411" i="1"/>
  <c r="D411" i="1"/>
  <c r="K428" i="1"/>
  <c r="G428" i="1"/>
  <c r="N405" i="1"/>
  <c r="J405" i="1"/>
  <c r="F405" i="1"/>
  <c r="M406" i="1"/>
  <c r="I406" i="1"/>
  <c r="E406" i="1"/>
  <c r="L404" i="1"/>
  <c r="H404" i="1"/>
  <c r="D404" i="1"/>
  <c r="K403" i="1"/>
  <c r="G403" i="1"/>
  <c r="N401" i="1"/>
  <c r="J401" i="1"/>
  <c r="F401" i="1"/>
  <c r="M360" i="1"/>
  <c r="I360" i="1"/>
  <c r="E360" i="1"/>
  <c r="L350" i="1"/>
  <c r="H350" i="1"/>
  <c r="D350" i="1"/>
  <c r="K368" i="1"/>
  <c r="G368" i="1"/>
  <c r="N366" i="1"/>
  <c r="J366" i="1"/>
  <c r="F366" i="1"/>
  <c r="M373" i="1"/>
  <c r="I373" i="1"/>
  <c r="E373" i="1"/>
  <c r="L357" i="1"/>
  <c r="H357" i="1"/>
  <c r="D357" i="1"/>
  <c r="K362" i="1"/>
  <c r="G362" i="1"/>
  <c r="N353" i="1"/>
  <c r="J353" i="1"/>
  <c r="J544" i="1"/>
  <c r="M542" i="1"/>
  <c r="D534" i="1"/>
  <c r="E474" i="1"/>
  <c r="F504" i="1"/>
  <c r="G484" i="1"/>
  <c r="H487" i="1"/>
  <c r="F482" i="1"/>
  <c r="M494" i="1"/>
  <c r="N501" i="1"/>
  <c r="D501" i="1"/>
  <c r="G483" i="1"/>
  <c r="J479" i="1"/>
  <c r="M495" i="1"/>
  <c r="E495" i="1"/>
  <c r="H485" i="1"/>
  <c r="K500" i="1"/>
  <c r="N475" i="1"/>
  <c r="F475" i="1"/>
  <c r="I480" i="1"/>
  <c r="L489" i="1"/>
  <c r="D489" i="1"/>
  <c r="G481" i="1"/>
  <c r="J499" i="1"/>
  <c r="M486" i="1"/>
  <c r="E486" i="1"/>
  <c r="H492" i="1"/>
  <c r="K473" i="1"/>
  <c r="N477" i="1"/>
  <c r="F477" i="1"/>
  <c r="I476" i="1"/>
  <c r="L478" i="1"/>
  <c r="D478" i="1"/>
  <c r="G498" i="1"/>
  <c r="J470" i="1"/>
  <c r="N472" i="1"/>
  <c r="I472" i="1"/>
  <c r="N471" i="1"/>
  <c r="I471" i="1"/>
  <c r="D471" i="1"/>
  <c r="I469" i="1"/>
  <c r="D469" i="1"/>
  <c r="K467" i="1"/>
  <c r="G467" i="1"/>
  <c r="N425" i="1"/>
  <c r="J425" i="1"/>
  <c r="F425" i="1"/>
  <c r="M415" i="1"/>
  <c r="I415" i="1"/>
  <c r="E415" i="1"/>
  <c r="L433" i="1"/>
  <c r="H433" i="1"/>
  <c r="D433" i="1"/>
  <c r="K431" i="1"/>
  <c r="G431" i="1"/>
  <c r="N438" i="1"/>
  <c r="J438" i="1"/>
  <c r="F438" i="1"/>
  <c r="M422" i="1"/>
  <c r="I422" i="1"/>
  <c r="E422" i="1"/>
  <c r="L427" i="1"/>
  <c r="H427" i="1"/>
  <c r="D427" i="1"/>
  <c r="K418" i="1"/>
  <c r="G418" i="1"/>
  <c r="N437" i="1"/>
  <c r="J437" i="1"/>
  <c r="F437" i="1"/>
  <c r="M424" i="1"/>
  <c r="I424" i="1"/>
  <c r="E424" i="1"/>
  <c r="L420" i="1"/>
  <c r="H420" i="1"/>
  <c r="D420" i="1"/>
  <c r="K402" i="1"/>
  <c r="G402" i="1"/>
  <c r="N414" i="1"/>
  <c r="J414" i="1"/>
  <c r="F414" i="1"/>
  <c r="M436" i="1"/>
  <c r="I436" i="1"/>
  <c r="E436" i="1"/>
  <c r="L430" i="1"/>
  <c r="H430" i="1"/>
  <c r="D430" i="1"/>
  <c r="K435" i="1"/>
  <c r="G435" i="1"/>
  <c r="N419" i="1"/>
  <c r="J419" i="1"/>
  <c r="F419" i="1"/>
  <c r="M412" i="1"/>
  <c r="I412" i="1"/>
  <c r="E412" i="1"/>
  <c r="L429" i="1"/>
  <c r="H429" i="1"/>
  <c r="D429" i="1"/>
  <c r="K416" i="1"/>
  <c r="G416" i="1"/>
  <c r="N434" i="1"/>
  <c r="J434" i="1"/>
  <c r="F434" i="1"/>
  <c r="M408" i="1"/>
  <c r="I408" i="1"/>
  <c r="E408" i="1"/>
  <c r="L413" i="1"/>
  <c r="H413" i="1"/>
  <c r="D413" i="1"/>
  <c r="K423" i="1"/>
  <c r="G423" i="1"/>
  <c r="N417" i="1"/>
  <c r="J417" i="1"/>
  <c r="F417" i="1"/>
  <c r="M432" i="1"/>
  <c r="I432" i="1"/>
  <c r="E432" i="1"/>
  <c r="L421" i="1"/>
  <c r="H421" i="1"/>
  <c r="D421" i="1"/>
  <c r="K426" i="1"/>
  <c r="G426" i="1"/>
  <c r="N407" i="1"/>
  <c r="J407" i="1"/>
  <c r="F407" i="1"/>
  <c r="M410" i="1"/>
  <c r="I410" i="1"/>
  <c r="E410" i="1"/>
  <c r="L409" i="1"/>
  <c r="H409" i="1"/>
  <c r="D409" i="1"/>
  <c r="K411" i="1"/>
  <c r="G411" i="1"/>
  <c r="N428" i="1"/>
  <c r="J428" i="1"/>
  <c r="F428" i="1"/>
  <c r="M405" i="1"/>
  <c r="I405" i="1"/>
  <c r="E405" i="1"/>
  <c r="L406" i="1"/>
  <c r="H406" i="1"/>
  <c r="D406" i="1"/>
  <c r="K404" i="1"/>
  <c r="G404" i="1"/>
  <c r="N403" i="1"/>
  <c r="J403" i="1"/>
  <c r="F403" i="1"/>
  <c r="M401" i="1"/>
  <c r="I401" i="1"/>
  <c r="E401" i="1"/>
  <c r="L360" i="1"/>
  <c r="H360" i="1"/>
  <c r="D360" i="1"/>
  <c r="K350" i="1"/>
  <c r="G350" i="1"/>
  <c r="N368" i="1"/>
  <c r="J368" i="1"/>
  <c r="F368" i="1"/>
  <c r="M366" i="1"/>
  <c r="I366" i="1"/>
  <c r="E366" i="1"/>
  <c r="L373" i="1"/>
  <c r="E545" i="1"/>
  <c r="I491" i="1"/>
  <c r="K494" i="1"/>
  <c r="H479" i="1"/>
  <c r="I500" i="1"/>
  <c r="J489" i="1"/>
  <c r="K486" i="1"/>
  <c r="L477" i="1"/>
  <c r="M498" i="1"/>
  <c r="G472" i="1"/>
  <c r="H469" i="1"/>
  <c r="M425" i="1"/>
  <c r="H415" i="1"/>
  <c r="N431" i="1"/>
  <c r="I438" i="1"/>
  <c r="D422" i="1"/>
  <c r="J418" i="1"/>
  <c r="E437" i="1"/>
  <c r="K420" i="1"/>
  <c r="F402" i="1"/>
  <c r="L436" i="1"/>
  <c r="G430" i="1"/>
  <c r="M419" i="1"/>
  <c r="H412" i="1"/>
  <c r="N416" i="1"/>
  <c r="I434" i="1"/>
  <c r="D408" i="1"/>
  <c r="J423" i="1"/>
  <c r="E417" i="1"/>
  <c r="K421" i="1"/>
  <c r="F426" i="1"/>
  <c r="L410" i="1"/>
  <c r="G409" i="1"/>
  <c r="M428" i="1"/>
  <c r="H405" i="1"/>
  <c r="N404" i="1"/>
  <c r="I403" i="1"/>
  <c r="D401" i="1"/>
  <c r="J350" i="1"/>
  <c r="E368" i="1"/>
  <c r="K373" i="1"/>
  <c r="N357" i="1"/>
  <c r="F357" i="1"/>
  <c r="I362" i="1"/>
  <c r="L353" i="1"/>
  <c r="F353" i="1"/>
  <c r="M372" i="1"/>
  <c r="I372" i="1"/>
  <c r="E372" i="1"/>
  <c r="L359" i="1"/>
  <c r="H359" i="1"/>
  <c r="D359" i="1"/>
  <c r="K355" i="1"/>
  <c r="G355" i="1"/>
  <c r="N337" i="1"/>
  <c r="J337" i="1"/>
  <c r="F337" i="1"/>
  <c r="M349" i="1"/>
  <c r="I349" i="1"/>
  <c r="E349" i="1"/>
  <c r="L371" i="1"/>
  <c r="H371" i="1"/>
  <c r="D371" i="1"/>
  <c r="K365" i="1"/>
  <c r="G365" i="1"/>
  <c r="N370" i="1"/>
  <c r="J370" i="1"/>
  <c r="F370" i="1"/>
  <c r="M354" i="1"/>
  <c r="I354" i="1"/>
  <c r="E354" i="1"/>
  <c r="L347" i="1"/>
  <c r="H347" i="1"/>
  <c r="D347" i="1"/>
  <c r="K364" i="1"/>
  <c r="G364" i="1"/>
  <c r="N351" i="1"/>
  <c r="J351" i="1"/>
  <c r="F351" i="1"/>
  <c r="M369" i="1"/>
  <c r="I369" i="1"/>
  <c r="E369" i="1"/>
  <c r="L343" i="1"/>
  <c r="H343" i="1"/>
  <c r="D343" i="1"/>
  <c r="K348" i="1"/>
  <c r="G348" i="1"/>
  <c r="N358" i="1"/>
  <c r="J358" i="1"/>
  <c r="F358" i="1"/>
  <c r="M352" i="1"/>
  <c r="I352" i="1"/>
  <c r="E352" i="1"/>
  <c r="L367" i="1"/>
  <c r="H367" i="1"/>
  <c r="D367" i="1"/>
  <c r="K356" i="1"/>
  <c r="G356" i="1"/>
  <c r="N361" i="1"/>
  <c r="J361" i="1"/>
  <c r="F361" i="1"/>
  <c r="M342" i="1"/>
  <c r="I342" i="1"/>
  <c r="E342" i="1"/>
  <c r="L345" i="1"/>
  <c r="H345" i="1"/>
  <c r="D345" i="1"/>
  <c r="K344" i="1"/>
  <c r="G344" i="1"/>
  <c r="N346" i="1"/>
  <c r="J346" i="1"/>
  <c r="F346" i="1"/>
  <c r="M363" i="1"/>
  <c r="I363" i="1"/>
  <c r="E363" i="1"/>
  <c r="L340" i="1"/>
  <c r="H340" i="1"/>
  <c r="D340" i="1"/>
  <c r="K341" i="1"/>
  <c r="G341" i="1"/>
  <c r="N339" i="1"/>
  <c r="J339" i="1"/>
  <c r="F339" i="1"/>
  <c r="M338" i="1"/>
  <c r="I338" i="1"/>
  <c r="E338" i="1"/>
  <c r="L336" i="1"/>
  <c r="H336" i="1"/>
  <c r="D336" i="1"/>
  <c r="K282" i="1"/>
  <c r="G282" i="1"/>
  <c r="N283" i="1"/>
  <c r="J283" i="1"/>
  <c r="F283" i="1"/>
  <c r="M299" i="1"/>
  <c r="I299" i="1"/>
  <c r="E299" i="1"/>
  <c r="L301" i="1"/>
  <c r="H301" i="1"/>
  <c r="D301" i="1"/>
  <c r="K307" i="1"/>
  <c r="G307" i="1"/>
  <c r="N291" i="1"/>
  <c r="J291" i="1"/>
  <c r="F291" i="1"/>
  <c r="M298" i="1"/>
  <c r="I298" i="1"/>
  <c r="E298" i="1"/>
  <c r="L289" i="1"/>
  <c r="H289" i="1"/>
  <c r="D289" i="1"/>
  <c r="H562" i="1"/>
  <c r="J503" i="1"/>
  <c r="K501" i="1"/>
  <c r="K495" i="1"/>
  <c r="L475" i="1"/>
  <c r="M481" i="1"/>
  <c r="N492" i="1"/>
  <c r="D477" i="1"/>
  <c r="E498" i="1"/>
  <c r="M471" i="1"/>
  <c r="N467" i="1"/>
  <c r="I425" i="1"/>
  <c r="D415" i="1"/>
  <c r="J431" i="1"/>
  <c r="E438" i="1"/>
  <c r="K427" i="1"/>
  <c r="F418" i="1"/>
  <c r="L424" i="1"/>
  <c r="G420" i="1"/>
  <c r="M414" i="1"/>
  <c r="H436" i="1"/>
  <c r="N435" i="1"/>
  <c r="I419" i="1"/>
  <c r="D412" i="1"/>
  <c r="J416" i="1"/>
  <c r="E434" i="1"/>
  <c r="K413" i="1"/>
  <c r="F423" i="1"/>
  <c r="L432" i="1"/>
  <c r="G421" i="1"/>
  <c r="M407" i="1"/>
  <c r="H410" i="1"/>
  <c r="N411" i="1"/>
  <c r="I428" i="1"/>
  <c r="D405" i="1"/>
  <c r="J404" i="1"/>
  <c r="E403" i="1"/>
  <c r="K360" i="1"/>
  <c r="F350" i="1"/>
  <c r="L366" i="1"/>
  <c r="H373" i="1"/>
  <c r="K357" i="1"/>
  <c r="N362" i="1"/>
  <c r="F362" i="1"/>
  <c r="I353" i="1"/>
  <c r="E353" i="1"/>
  <c r="L372" i="1"/>
  <c r="H372" i="1"/>
  <c r="D372" i="1"/>
  <c r="K359" i="1"/>
  <c r="G359" i="1"/>
  <c r="N355" i="1"/>
  <c r="J355" i="1"/>
  <c r="F355" i="1"/>
  <c r="M337" i="1"/>
  <c r="I337" i="1"/>
  <c r="E337" i="1"/>
  <c r="L349" i="1"/>
  <c r="H349" i="1"/>
  <c r="D349" i="1"/>
  <c r="K371" i="1"/>
  <c r="G371" i="1"/>
  <c r="N365" i="1"/>
  <c r="J365" i="1"/>
  <c r="F365" i="1"/>
  <c r="M370" i="1"/>
  <c r="I370" i="1"/>
  <c r="E370" i="1"/>
  <c r="L354" i="1"/>
  <c r="H354" i="1"/>
  <c r="D354" i="1"/>
  <c r="K347" i="1"/>
  <c r="G347" i="1"/>
  <c r="N364" i="1"/>
  <c r="J364" i="1"/>
  <c r="F364" i="1"/>
  <c r="M351" i="1"/>
  <c r="I351" i="1"/>
  <c r="E351" i="1"/>
  <c r="L369" i="1"/>
  <c r="H369" i="1"/>
  <c r="D369" i="1"/>
  <c r="K343" i="1"/>
  <c r="G343" i="1"/>
  <c r="N348" i="1"/>
  <c r="J348" i="1"/>
  <c r="F348" i="1"/>
  <c r="M358" i="1"/>
  <c r="I358" i="1"/>
  <c r="E358" i="1"/>
  <c r="L352" i="1"/>
  <c r="H352" i="1"/>
  <c r="D352" i="1"/>
  <c r="K367" i="1"/>
  <c r="G367" i="1"/>
  <c r="N356" i="1"/>
  <c r="J356" i="1"/>
  <c r="F356" i="1"/>
  <c r="M361" i="1"/>
  <c r="I361" i="1"/>
  <c r="E361" i="1"/>
  <c r="L342" i="1"/>
  <c r="H342" i="1"/>
  <c r="D342" i="1"/>
  <c r="K345" i="1"/>
  <c r="G345" i="1"/>
  <c r="N344" i="1"/>
  <c r="J344" i="1"/>
  <c r="F344" i="1"/>
  <c r="M346" i="1"/>
  <c r="I346" i="1"/>
  <c r="E346" i="1"/>
  <c r="L363" i="1"/>
  <c r="H363" i="1"/>
  <c r="D363" i="1"/>
  <c r="K340" i="1"/>
  <c r="G340" i="1"/>
  <c r="N341" i="1"/>
  <c r="J341" i="1"/>
  <c r="F341" i="1"/>
  <c r="M339" i="1"/>
  <c r="I339" i="1"/>
  <c r="E339" i="1"/>
  <c r="L338" i="1"/>
  <c r="H338" i="1"/>
  <c r="D338" i="1"/>
  <c r="K336" i="1"/>
  <c r="G336" i="1"/>
  <c r="N282" i="1"/>
  <c r="J282" i="1"/>
  <c r="F282" i="1"/>
  <c r="M283" i="1"/>
  <c r="I283" i="1"/>
  <c r="E283" i="1"/>
  <c r="L299" i="1"/>
  <c r="H299" i="1"/>
  <c r="D299" i="1"/>
  <c r="K301" i="1"/>
  <c r="G301" i="1"/>
  <c r="N307" i="1"/>
  <c r="J307" i="1"/>
  <c r="F307" i="1"/>
  <c r="M291" i="1"/>
  <c r="I291" i="1"/>
  <c r="E291" i="1"/>
  <c r="L298" i="1"/>
  <c r="H298" i="1"/>
  <c r="D298" i="1"/>
  <c r="K289" i="1"/>
  <c r="G289" i="1"/>
  <c r="N306" i="1"/>
  <c r="J306" i="1"/>
  <c r="F306" i="1"/>
  <c r="M295" i="1"/>
  <c r="I295" i="1"/>
  <c r="E295" i="1"/>
  <c r="L288" i="1"/>
  <c r="H288" i="1"/>
  <c r="D288" i="1"/>
  <c r="K272" i="1"/>
  <c r="G272" i="1"/>
  <c r="N281" i="1"/>
  <c r="J281" i="1"/>
  <c r="F281" i="1"/>
  <c r="M305" i="1"/>
  <c r="I305" i="1"/>
  <c r="E305" i="1"/>
  <c r="L300" i="1"/>
  <c r="H300" i="1"/>
  <c r="D300" i="1"/>
  <c r="K304" i="1"/>
  <c r="G304" i="1"/>
  <c r="N290" i="1"/>
  <c r="J290" i="1"/>
  <c r="F290" i="1"/>
  <c r="M287" i="1"/>
  <c r="G533" i="1"/>
  <c r="K468" i="1"/>
  <c r="M483" i="1"/>
  <c r="N485" i="1"/>
  <c r="D475" i="1"/>
  <c r="E481" i="1"/>
  <c r="F492" i="1"/>
  <c r="G476" i="1"/>
  <c r="H470" i="1"/>
  <c r="H471" i="1"/>
  <c r="J467" i="1"/>
  <c r="E425" i="1"/>
  <c r="K433" i="1"/>
  <c r="F431" i="1"/>
  <c r="L422" i="1"/>
  <c r="G427" i="1"/>
  <c r="M437" i="1"/>
  <c r="H424" i="1"/>
  <c r="N402" i="1"/>
  <c r="I414" i="1"/>
  <c r="D436" i="1"/>
  <c r="J435" i="1"/>
  <c r="E419" i="1"/>
  <c r="K429" i="1"/>
  <c r="F416" i="1"/>
  <c r="L408" i="1"/>
  <c r="G413" i="1"/>
  <c r="M417" i="1"/>
  <c r="H432" i="1"/>
  <c r="N426" i="1"/>
  <c r="I407" i="1"/>
  <c r="D410" i="1"/>
  <c r="J411" i="1"/>
  <c r="E428" i="1"/>
  <c r="K406" i="1"/>
  <c r="F404" i="1"/>
  <c r="L401" i="1"/>
  <c r="G360" i="1"/>
  <c r="M368" i="1"/>
  <c r="H366" i="1"/>
  <c r="G373" i="1"/>
  <c r="J357" i="1"/>
  <c r="M362" i="1"/>
  <c r="E362" i="1"/>
  <c r="H353" i="1"/>
  <c r="D353" i="1"/>
  <c r="K372" i="1"/>
  <c r="G372" i="1"/>
  <c r="N359" i="1"/>
  <c r="J359" i="1"/>
  <c r="F359" i="1"/>
  <c r="M355" i="1"/>
  <c r="I355" i="1"/>
  <c r="E355" i="1"/>
  <c r="L337" i="1"/>
  <c r="H337" i="1"/>
  <c r="D337" i="1"/>
  <c r="K349" i="1"/>
  <c r="G349" i="1"/>
  <c r="N371" i="1"/>
  <c r="J371" i="1"/>
  <c r="F371" i="1"/>
  <c r="M365" i="1"/>
  <c r="I365" i="1"/>
  <c r="E365" i="1"/>
  <c r="L370" i="1"/>
  <c r="H370" i="1"/>
  <c r="D370" i="1"/>
  <c r="K354" i="1"/>
  <c r="G354" i="1"/>
  <c r="N347" i="1"/>
  <c r="J347" i="1"/>
  <c r="F347" i="1"/>
  <c r="M364" i="1"/>
  <c r="I364" i="1"/>
  <c r="E364" i="1"/>
  <c r="L351" i="1"/>
  <c r="H351" i="1"/>
  <c r="D351" i="1"/>
  <c r="K369" i="1"/>
  <c r="G369" i="1"/>
  <c r="N343" i="1"/>
  <c r="J343" i="1"/>
  <c r="F343" i="1"/>
  <c r="M348" i="1"/>
  <c r="I348" i="1"/>
  <c r="E348" i="1"/>
  <c r="L358" i="1"/>
  <c r="H358" i="1"/>
  <c r="D358" i="1"/>
  <c r="K352" i="1"/>
  <c r="G352" i="1"/>
  <c r="N367" i="1"/>
  <c r="J367" i="1"/>
  <c r="F367" i="1"/>
  <c r="M356" i="1"/>
  <c r="I356" i="1"/>
  <c r="E356" i="1"/>
  <c r="L361" i="1"/>
  <c r="H361" i="1"/>
  <c r="D361" i="1"/>
  <c r="K342" i="1"/>
  <c r="G342" i="1"/>
  <c r="N345" i="1"/>
  <c r="J345" i="1"/>
  <c r="F345" i="1"/>
  <c r="M344" i="1"/>
  <c r="I344" i="1"/>
  <c r="E344" i="1"/>
  <c r="L346" i="1"/>
  <c r="H346" i="1"/>
  <c r="D346" i="1"/>
  <c r="K363" i="1"/>
  <c r="G363" i="1"/>
  <c r="N340" i="1"/>
  <c r="J340" i="1"/>
  <c r="F340" i="1"/>
  <c r="M341" i="1"/>
  <c r="I341" i="1"/>
  <c r="E341" i="1"/>
  <c r="L339" i="1"/>
  <c r="H339" i="1"/>
  <c r="D339" i="1"/>
  <c r="K338" i="1"/>
  <c r="G338" i="1"/>
  <c r="N336" i="1"/>
  <c r="J336" i="1"/>
  <c r="F336" i="1"/>
  <c r="M282" i="1"/>
  <c r="I282" i="1"/>
  <c r="E282" i="1"/>
  <c r="L283" i="1"/>
  <c r="H283" i="1"/>
  <c r="D283" i="1"/>
  <c r="K299" i="1"/>
  <c r="G299" i="1"/>
  <c r="N301" i="1"/>
  <c r="J301" i="1"/>
  <c r="F301" i="1"/>
  <c r="M307" i="1"/>
  <c r="I307" i="1"/>
  <c r="E307" i="1"/>
  <c r="L291" i="1"/>
  <c r="H291" i="1"/>
  <c r="D291" i="1"/>
  <c r="K298" i="1"/>
  <c r="G298" i="1"/>
  <c r="N289" i="1"/>
  <c r="J289" i="1"/>
  <c r="F289" i="1"/>
  <c r="M306" i="1"/>
  <c r="I306" i="1"/>
  <c r="E306" i="1"/>
  <c r="L295" i="1"/>
  <c r="H295" i="1"/>
  <c r="D295" i="1"/>
  <c r="K288" i="1"/>
  <c r="G288" i="1"/>
  <c r="N272" i="1"/>
  <c r="J272" i="1"/>
  <c r="F272" i="1"/>
  <c r="M281" i="1"/>
  <c r="I281" i="1"/>
  <c r="E281" i="1"/>
  <c r="L305" i="1"/>
  <c r="H305" i="1"/>
  <c r="D305" i="1"/>
  <c r="K300" i="1"/>
  <c r="G300" i="1"/>
  <c r="N304" i="1"/>
  <c r="H497" i="1"/>
  <c r="G480" i="1"/>
  <c r="M472" i="1"/>
  <c r="G433" i="1"/>
  <c r="I437" i="1"/>
  <c r="K430" i="1"/>
  <c r="M434" i="1"/>
  <c r="D432" i="1"/>
  <c r="F411" i="1"/>
  <c r="H401" i="1"/>
  <c r="D373" i="1"/>
  <c r="G353" i="1"/>
  <c r="M359" i="1"/>
  <c r="H355" i="1"/>
  <c r="N349" i="1"/>
  <c r="I371" i="1"/>
  <c r="D365" i="1"/>
  <c r="J354" i="1"/>
  <c r="E347" i="1"/>
  <c r="K351" i="1"/>
  <c r="F369" i="1"/>
  <c r="L348" i="1"/>
  <c r="G358" i="1"/>
  <c r="M367" i="1"/>
  <c r="H356" i="1"/>
  <c r="N342" i="1"/>
  <c r="I345" i="1"/>
  <c r="D344" i="1"/>
  <c r="J363" i="1"/>
  <c r="E340" i="1"/>
  <c r="K339" i="1"/>
  <c r="F338" i="1"/>
  <c r="L282" i="1"/>
  <c r="G283" i="1"/>
  <c r="M301" i="1"/>
  <c r="H307" i="1"/>
  <c r="N298" i="1"/>
  <c r="I289" i="1"/>
  <c r="H306" i="1"/>
  <c r="K295" i="1"/>
  <c r="N288" i="1"/>
  <c r="F288" i="1"/>
  <c r="I272" i="1"/>
  <c r="L281" i="1"/>
  <c r="D281" i="1"/>
  <c r="G305" i="1"/>
  <c r="J300" i="1"/>
  <c r="M304" i="1"/>
  <c r="H304" i="1"/>
  <c r="M290" i="1"/>
  <c r="H290" i="1"/>
  <c r="N287" i="1"/>
  <c r="I287" i="1"/>
  <c r="E287" i="1"/>
  <c r="L297" i="1"/>
  <c r="H297" i="1"/>
  <c r="D297" i="1"/>
  <c r="K286" i="1"/>
  <c r="G286" i="1"/>
  <c r="N303" i="1"/>
  <c r="J303" i="1"/>
  <c r="F303" i="1"/>
  <c r="M278" i="1"/>
  <c r="I278" i="1"/>
  <c r="E278" i="1"/>
  <c r="L285" i="1"/>
  <c r="H285" i="1"/>
  <c r="D285" i="1"/>
  <c r="K292" i="1"/>
  <c r="G292" i="1"/>
  <c r="N284" i="1"/>
  <c r="J284" i="1"/>
  <c r="F284" i="1"/>
  <c r="M302" i="1"/>
  <c r="I302" i="1"/>
  <c r="E302" i="1"/>
  <c r="L293" i="1"/>
  <c r="H293" i="1"/>
  <c r="D293" i="1"/>
  <c r="K296" i="1"/>
  <c r="G296" i="1"/>
  <c r="N276" i="1"/>
  <c r="J276" i="1"/>
  <c r="F276" i="1"/>
  <c r="M280" i="1"/>
  <c r="I280" i="1"/>
  <c r="E280" i="1"/>
  <c r="L277" i="1"/>
  <c r="H277" i="1"/>
  <c r="D277" i="1"/>
  <c r="K279" i="1"/>
  <c r="G279" i="1"/>
  <c r="N294" i="1"/>
  <c r="J294" i="1"/>
  <c r="F294" i="1"/>
  <c r="M274" i="1"/>
  <c r="I274" i="1"/>
  <c r="E274" i="1"/>
  <c r="L275" i="1"/>
  <c r="H275" i="1"/>
  <c r="D275" i="1"/>
  <c r="K271" i="1"/>
  <c r="G271" i="1"/>
  <c r="N273" i="1"/>
  <c r="J273" i="1"/>
  <c r="F273" i="1"/>
  <c r="M270" i="1"/>
  <c r="I270" i="1"/>
  <c r="E270" i="1"/>
  <c r="L223" i="1"/>
  <c r="H223" i="1"/>
  <c r="D223" i="1"/>
  <c r="K217" i="1"/>
  <c r="G217" i="1"/>
  <c r="N234" i="1"/>
  <c r="J234" i="1"/>
  <c r="F234" i="1"/>
  <c r="M233" i="1"/>
  <c r="I233" i="1"/>
  <c r="E233" i="1"/>
  <c r="L241" i="1"/>
  <c r="H241" i="1"/>
  <c r="D241" i="1"/>
  <c r="K227" i="1"/>
  <c r="G227" i="1"/>
  <c r="N230" i="1"/>
  <c r="J230" i="1"/>
  <c r="F230" i="1"/>
  <c r="M222" i="1"/>
  <c r="I222" i="1"/>
  <c r="E222" i="1"/>
  <c r="L240" i="1"/>
  <c r="H240" i="1"/>
  <c r="D240" i="1"/>
  <c r="K226" i="1"/>
  <c r="G226" i="1"/>
  <c r="N224" i="1"/>
  <c r="J224" i="1"/>
  <c r="F224" i="1"/>
  <c r="M205" i="1"/>
  <c r="I205" i="1"/>
  <c r="E205" i="1"/>
  <c r="L218" i="1"/>
  <c r="H218" i="1"/>
  <c r="D218" i="1"/>
  <c r="K239" i="1"/>
  <c r="G239" i="1"/>
  <c r="N232" i="1"/>
  <c r="J232" i="1"/>
  <c r="F232" i="1"/>
  <c r="M238" i="1"/>
  <c r="I238" i="1"/>
  <c r="E238" i="1"/>
  <c r="L220" i="1"/>
  <c r="H220" i="1"/>
  <c r="D220" i="1"/>
  <c r="K215" i="1"/>
  <c r="G215" i="1"/>
  <c r="N231" i="1"/>
  <c r="J231" i="1"/>
  <c r="F231" i="1"/>
  <c r="M219" i="1"/>
  <c r="I219" i="1"/>
  <c r="E219" i="1"/>
  <c r="L237" i="1"/>
  <c r="H237" i="1"/>
  <c r="D237" i="1"/>
  <c r="K212" i="1"/>
  <c r="G212" i="1"/>
  <c r="N216" i="1"/>
  <c r="M502" i="1"/>
  <c r="H499" i="1"/>
  <c r="M469" i="1"/>
  <c r="M438" i="1"/>
  <c r="D424" i="1"/>
  <c r="F435" i="1"/>
  <c r="H408" i="1"/>
  <c r="J426" i="1"/>
  <c r="L405" i="1"/>
  <c r="N350" i="1"/>
  <c r="G357" i="1"/>
  <c r="N372" i="1"/>
  <c r="I359" i="1"/>
  <c r="D355" i="1"/>
  <c r="J349" i="1"/>
  <c r="E371" i="1"/>
  <c r="K370" i="1"/>
  <c r="F354" i="1"/>
  <c r="L364" i="1"/>
  <c r="G351" i="1"/>
  <c r="M343" i="1"/>
  <c r="H348" i="1"/>
  <c r="N352" i="1"/>
  <c r="I367" i="1"/>
  <c r="D356" i="1"/>
  <c r="J342" i="1"/>
  <c r="E345" i="1"/>
  <c r="K346" i="1"/>
  <c r="F363" i="1"/>
  <c r="L341" i="1"/>
  <c r="G339" i="1"/>
  <c r="M336" i="1"/>
  <c r="H282" i="1"/>
  <c r="N299" i="1"/>
  <c r="I301" i="1"/>
  <c r="D307" i="1"/>
  <c r="J298" i="1"/>
  <c r="E289" i="1"/>
  <c r="G306" i="1"/>
  <c r="J295" i="1"/>
  <c r="M288" i="1"/>
  <c r="E288" i="1"/>
  <c r="H272" i="1"/>
  <c r="K281" i="1"/>
  <c r="N305" i="1"/>
  <c r="F305" i="1"/>
  <c r="I300" i="1"/>
  <c r="L304" i="1"/>
  <c r="F304" i="1"/>
  <c r="L290" i="1"/>
  <c r="G290" i="1"/>
  <c r="L287" i="1"/>
  <c r="H287" i="1"/>
  <c r="D287" i="1"/>
  <c r="K297" i="1"/>
  <c r="G297" i="1"/>
  <c r="N286" i="1"/>
  <c r="J286" i="1"/>
  <c r="F286" i="1"/>
  <c r="M303" i="1"/>
  <c r="I303" i="1"/>
  <c r="E303" i="1"/>
  <c r="L278" i="1"/>
  <c r="H278" i="1"/>
  <c r="D278" i="1"/>
  <c r="K285" i="1"/>
  <c r="G285" i="1"/>
  <c r="N292" i="1"/>
  <c r="J292" i="1"/>
  <c r="F292" i="1"/>
  <c r="M284" i="1"/>
  <c r="I284" i="1"/>
  <c r="E284" i="1"/>
  <c r="L302" i="1"/>
  <c r="H302" i="1"/>
  <c r="D302" i="1"/>
  <c r="K293" i="1"/>
  <c r="G293" i="1"/>
  <c r="N296" i="1"/>
  <c r="J296" i="1"/>
  <c r="F296" i="1"/>
  <c r="M276" i="1"/>
  <c r="I276" i="1"/>
  <c r="E276" i="1"/>
  <c r="L280" i="1"/>
  <c r="H280" i="1"/>
  <c r="D280" i="1"/>
  <c r="K277" i="1"/>
  <c r="G277" i="1"/>
  <c r="N279" i="1"/>
  <c r="J279" i="1"/>
  <c r="F279" i="1"/>
  <c r="M294" i="1"/>
  <c r="I294" i="1"/>
  <c r="E294" i="1"/>
  <c r="L274" i="1"/>
  <c r="H274" i="1"/>
  <c r="D274" i="1"/>
  <c r="K275" i="1"/>
  <c r="G275" i="1"/>
  <c r="N271" i="1"/>
  <c r="J271" i="1"/>
  <c r="F271" i="1"/>
  <c r="M273" i="1"/>
  <c r="I273" i="1"/>
  <c r="E273" i="1"/>
  <c r="L270" i="1"/>
  <c r="H270" i="1"/>
  <c r="D270" i="1"/>
  <c r="K223" i="1"/>
  <c r="G223" i="1"/>
  <c r="N217" i="1"/>
  <c r="J217" i="1"/>
  <c r="F217" i="1"/>
  <c r="M234" i="1"/>
  <c r="I234" i="1"/>
  <c r="E234" i="1"/>
  <c r="L233" i="1"/>
  <c r="H233" i="1"/>
  <c r="D233" i="1"/>
  <c r="K241" i="1"/>
  <c r="G241" i="1"/>
  <c r="N227" i="1"/>
  <c r="J227" i="1"/>
  <c r="F227" i="1"/>
  <c r="M230" i="1"/>
  <c r="I230" i="1"/>
  <c r="E230" i="1"/>
  <c r="L222" i="1"/>
  <c r="H222" i="1"/>
  <c r="D222" i="1"/>
  <c r="K240" i="1"/>
  <c r="G240" i="1"/>
  <c r="N226" i="1"/>
  <c r="J226" i="1"/>
  <c r="F226" i="1"/>
  <c r="M224" i="1"/>
  <c r="I224" i="1"/>
  <c r="E224" i="1"/>
  <c r="L205" i="1"/>
  <c r="H205" i="1"/>
  <c r="D205" i="1"/>
  <c r="K218" i="1"/>
  <c r="G218" i="1"/>
  <c r="N239" i="1"/>
  <c r="J239" i="1"/>
  <c r="F239" i="1"/>
  <c r="M232" i="1"/>
  <c r="I232" i="1"/>
  <c r="E232" i="1"/>
  <c r="L238" i="1"/>
  <c r="H238" i="1"/>
  <c r="D238" i="1"/>
  <c r="K220" i="1"/>
  <c r="G220" i="1"/>
  <c r="N215" i="1"/>
  <c r="J215" i="1"/>
  <c r="F215" i="1"/>
  <c r="M231" i="1"/>
  <c r="I231" i="1"/>
  <c r="E231" i="1"/>
  <c r="L219" i="1"/>
  <c r="H219" i="1"/>
  <c r="D219" i="1"/>
  <c r="K237" i="1"/>
  <c r="G237" i="1"/>
  <c r="N212" i="1"/>
  <c r="J212" i="1"/>
  <c r="F212" i="1"/>
  <c r="M216" i="1"/>
  <c r="I216" i="1"/>
  <c r="E483" i="1"/>
  <c r="I473" i="1"/>
  <c r="F467" i="1"/>
  <c r="H422" i="1"/>
  <c r="J402" i="1"/>
  <c r="L412" i="1"/>
  <c r="N423" i="1"/>
  <c r="E407" i="1"/>
  <c r="G406" i="1"/>
  <c r="I368" i="1"/>
  <c r="J362" i="1"/>
  <c r="J372" i="1"/>
  <c r="E359" i="1"/>
  <c r="K337" i="1"/>
  <c r="F349" i="1"/>
  <c r="L365" i="1"/>
  <c r="G370" i="1"/>
  <c r="M347" i="1"/>
  <c r="H364" i="1"/>
  <c r="N369" i="1"/>
  <c r="I343" i="1"/>
  <c r="D348" i="1"/>
  <c r="J352" i="1"/>
  <c r="E367" i="1"/>
  <c r="K361" i="1"/>
  <c r="F342" i="1"/>
  <c r="L344" i="1"/>
  <c r="G346" i="1"/>
  <c r="M340" i="1"/>
  <c r="H341" i="1"/>
  <c r="N338" i="1"/>
  <c r="I336" i="1"/>
  <c r="D282" i="1"/>
  <c r="J299" i="1"/>
  <c r="E301" i="1"/>
  <c r="K291" i="1"/>
  <c r="F298" i="1"/>
  <c r="L306" i="1"/>
  <c r="D306" i="1"/>
  <c r="G295" i="1"/>
  <c r="J288" i="1"/>
  <c r="M272" i="1"/>
  <c r="E272" i="1"/>
  <c r="H281" i="1"/>
  <c r="K305" i="1"/>
  <c r="N300" i="1"/>
  <c r="F300" i="1"/>
  <c r="J304" i="1"/>
  <c r="E304" i="1"/>
  <c r="K290" i="1"/>
  <c r="E290" i="1"/>
  <c r="K287" i="1"/>
  <c r="G287" i="1"/>
  <c r="N297" i="1"/>
  <c r="J297" i="1"/>
  <c r="F297" i="1"/>
  <c r="M286" i="1"/>
  <c r="I286" i="1"/>
  <c r="E286" i="1"/>
  <c r="L303" i="1"/>
  <c r="H303" i="1"/>
  <c r="D303" i="1"/>
  <c r="K278" i="1"/>
  <c r="G278" i="1"/>
  <c r="N285" i="1"/>
  <c r="J285" i="1"/>
  <c r="F285" i="1"/>
  <c r="M292" i="1"/>
  <c r="I292" i="1"/>
  <c r="E292" i="1"/>
  <c r="L284" i="1"/>
  <c r="H284" i="1"/>
  <c r="D284" i="1"/>
  <c r="K302" i="1"/>
  <c r="G302" i="1"/>
  <c r="N293" i="1"/>
  <c r="J293" i="1"/>
  <c r="F293" i="1"/>
  <c r="M296" i="1"/>
  <c r="I296" i="1"/>
  <c r="E296" i="1"/>
  <c r="L276" i="1"/>
  <c r="H276" i="1"/>
  <c r="D276" i="1"/>
  <c r="K280" i="1"/>
  <c r="G280" i="1"/>
  <c r="N277" i="1"/>
  <c r="J277" i="1"/>
  <c r="F277" i="1"/>
  <c r="M279" i="1"/>
  <c r="I279" i="1"/>
  <c r="E279" i="1"/>
  <c r="L294" i="1"/>
  <c r="H294" i="1"/>
  <c r="D294" i="1"/>
  <c r="K274" i="1"/>
  <c r="G274" i="1"/>
  <c r="N275" i="1"/>
  <c r="J275" i="1"/>
  <c r="F275" i="1"/>
  <c r="M271" i="1"/>
  <c r="I271" i="1"/>
  <c r="E271" i="1"/>
  <c r="L273" i="1"/>
  <c r="H273" i="1"/>
  <c r="D273" i="1"/>
  <c r="K270" i="1"/>
  <c r="G270" i="1"/>
  <c r="N223" i="1"/>
  <c r="J223" i="1"/>
  <c r="F223" i="1"/>
  <c r="M217" i="1"/>
  <c r="I217" i="1"/>
  <c r="E217" i="1"/>
  <c r="L234" i="1"/>
  <c r="H234" i="1"/>
  <c r="D234" i="1"/>
  <c r="K233" i="1"/>
  <c r="G233" i="1"/>
  <c r="N241" i="1"/>
  <c r="J241" i="1"/>
  <c r="F241" i="1"/>
  <c r="M227" i="1"/>
  <c r="I227" i="1"/>
  <c r="E227" i="1"/>
  <c r="L230" i="1"/>
  <c r="H230" i="1"/>
  <c r="D230" i="1"/>
  <c r="K222" i="1"/>
  <c r="G222" i="1"/>
  <c r="N240" i="1"/>
  <c r="J240" i="1"/>
  <c r="F240" i="1"/>
  <c r="M226" i="1"/>
  <c r="I226" i="1"/>
  <c r="E226" i="1"/>
  <c r="L224" i="1"/>
  <c r="H224" i="1"/>
  <c r="D224" i="1"/>
  <c r="K205" i="1"/>
  <c r="G205" i="1"/>
  <c r="N218" i="1"/>
  <c r="J218" i="1"/>
  <c r="F218" i="1"/>
  <c r="M239" i="1"/>
  <c r="I239" i="1"/>
  <c r="E239" i="1"/>
  <c r="L232" i="1"/>
  <c r="H232" i="1"/>
  <c r="D232" i="1"/>
  <c r="K238" i="1"/>
  <c r="G238" i="1"/>
  <c r="N220" i="1"/>
  <c r="J220" i="1"/>
  <c r="F220" i="1"/>
  <c r="M215" i="1"/>
  <c r="I215" i="1"/>
  <c r="E215" i="1"/>
  <c r="L231" i="1"/>
  <c r="H231" i="1"/>
  <c r="D231" i="1"/>
  <c r="K219" i="1"/>
  <c r="F139" i="1"/>
  <c r="J139" i="1"/>
  <c r="N139" i="1"/>
  <c r="G140" i="1"/>
  <c r="K140" i="1"/>
  <c r="D142" i="1"/>
  <c r="H142" i="1"/>
  <c r="L142" i="1"/>
  <c r="E143" i="1"/>
  <c r="I143" i="1"/>
  <c r="M143" i="1"/>
  <c r="F144" i="1"/>
  <c r="J144" i="1"/>
  <c r="N144" i="1"/>
  <c r="G171" i="1"/>
  <c r="K171" i="1"/>
  <c r="D149" i="1"/>
  <c r="H149" i="1"/>
  <c r="L149" i="1"/>
  <c r="E147" i="1"/>
  <c r="I147" i="1"/>
  <c r="M147" i="1"/>
  <c r="F148" i="1"/>
  <c r="J148" i="1"/>
  <c r="N148" i="1"/>
  <c r="G145" i="1"/>
  <c r="K145" i="1"/>
  <c r="D164" i="1"/>
  <c r="H164" i="1"/>
  <c r="L164" i="1"/>
  <c r="E159" i="1"/>
  <c r="I159" i="1"/>
  <c r="M159" i="1"/>
  <c r="F170" i="1"/>
  <c r="J170" i="1"/>
  <c r="N170" i="1"/>
  <c r="G155" i="1"/>
  <c r="K155" i="1"/>
  <c r="D157" i="1"/>
  <c r="H157" i="1"/>
  <c r="L157" i="1"/>
  <c r="E151" i="1"/>
  <c r="I151" i="1"/>
  <c r="M151" i="1"/>
  <c r="F146" i="1"/>
  <c r="J146" i="1"/>
  <c r="N146" i="1"/>
  <c r="G172" i="1"/>
  <c r="K172" i="1"/>
  <c r="D161" i="1"/>
  <c r="H161" i="1"/>
  <c r="L161" i="1"/>
  <c r="E166" i="1"/>
  <c r="I166" i="1"/>
  <c r="M166" i="1"/>
  <c r="F150" i="1"/>
  <c r="J150" i="1"/>
  <c r="N150" i="1"/>
  <c r="G154" i="1"/>
  <c r="K154" i="1"/>
  <c r="D173" i="1"/>
  <c r="H173" i="1"/>
  <c r="L173" i="1"/>
  <c r="E167" i="1"/>
  <c r="I167" i="1"/>
  <c r="M167" i="1"/>
  <c r="F174" i="1"/>
  <c r="J174" i="1"/>
  <c r="N174" i="1"/>
  <c r="G152" i="1"/>
  <c r="K152" i="1"/>
  <c r="D141" i="1"/>
  <c r="H141" i="1"/>
  <c r="L141" i="1"/>
  <c r="E158" i="1"/>
  <c r="I158" i="1"/>
  <c r="M158" i="1"/>
  <c r="F162" i="1"/>
  <c r="J162" i="1"/>
  <c r="N162" i="1"/>
  <c r="G175" i="1"/>
  <c r="K175" i="1"/>
  <c r="D156" i="1"/>
  <c r="H156" i="1"/>
  <c r="L156" i="1"/>
  <c r="E165" i="1"/>
  <c r="I165" i="1"/>
  <c r="M165" i="1"/>
  <c r="F163" i="1"/>
  <c r="J163" i="1"/>
  <c r="N163" i="1"/>
  <c r="G176" i="1"/>
  <c r="K176" i="1"/>
  <c r="D168" i="1"/>
  <c r="H168" i="1"/>
  <c r="L168" i="1"/>
  <c r="E169" i="1"/>
  <c r="I169" i="1"/>
  <c r="M169" i="1"/>
  <c r="F153" i="1"/>
  <c r="J153" i="1"/>
  <c r="N153" i="1"/>
  <c r="G160" i="1"/>
  <c r="K160" i="1"/>
  <c r="D204" i="1"/>
  <c r="H204" i="1"/>
  <c r="L204" i="1"/>
  <c r="E206" i="1"/>
  <c r="I206" i="1"/>
  <c r="M206" i="1"/>
  <c r="F207" i="1"/>
  <c r="J207" i="1"/>
  <c r="N207" i="1"/>
  <c r="G208" i="1"/>
  <c r="K208" i="1"/>
  <c r="D209" i="1"/>
  <c r="H209" i="1"/>
  <c r="L209" i="1"/>
  <c r="E236" i="1"/>
  <c r="I236" i="1"/>
  <c r="M236" i="1"/>
  <c r="F213" i="1"/>
  <c r="J213" i="1"/>
  <c r="N213" i="1"/>
  <c r="G211" i="1"/>
  <c r="K211" i="1"/>
  <c r="D214" i="1"/>
  <c r="H214" i="1"/>
  <c r="L214" i="1"/>
  <c r="E210" i="1"/>
  <c r="I210" i="1"/>
  <c r="M210" i="1"/>
  <c r="F229" i="1"/>
  <c r="J229" i="1"/>
  <c r="N229" i="1"/>
  <c r="G228" i="1"/>
  <c r="K228" i="1"/>
  <c r="D235" i="1"/>
  <c r="H235" i="1"/>
  <c r="L235" i="1"/>
  <c r="E221" i="1"/>
  <c r="I221" i="1"/>
  <c r="M221" i="1"/>
  <c r="F225" i="1"/>
  <c r="J225" i="1"/>
  <c r="N225" i="1"/>
  <c r="G216" i="1"/>
  <c r="L216" i="1"/>
  <c r="I212" i="1"/>
  <c r="F237" i="1"/>
  <c r="N237" i="1"/>
  <c r="N219" i="1"/>
  <c r="H215" i="1"/>
  <c r="M220" i="1"/>
  <c r="G232" i="1"/>
  <c r="L239" i="1"/>
  <c r="F205" i="1"/>
  <c r="K224" i="1"/>
  <c r="E240" i="1"/>
  <c r="J222" i="1"/>
  <c r="D227" i="1"/>
  <c r="I241" i="1"/>
  <c r="N233" i="1"/>
  <c r="H217" i="1"/>
  <c r="M223" i="1"/>
  <c r="G273" i="1"/>
  <c r="L271" i="1"/>
  <c r="F274" i="1"/>
  <c r="K294" i="1"/>
  <c r="E277" i="1"/>
  <c r="J280" i="1"/>
  <c r="D296" i="1"/>
  <c r="I293" i="1"/>
  <c r="N302" i="1"/>
  <c r="H292" i="1"/>
  <c r="M285" i="1"/>
  <c r="G303" i="1"/>
  <c r="L286" i="1"/>
  <c r="F287" i="1"/>
  <c r="D304" i="1"/>
  <c r="J305" i="1"/>
  <c r="I288" i="1"/>
  <c r="M289" i="1"/>
  <c r="K283" i="1"/>
  <c r="I340" i="1"/>
  <c r="G361" i="1"/>
  <c r="E343" i="1"/>
  <c r="N354" i="1"/>
  <c r="L355" i="1"/>
  <c r="M403" i="1"/>
  <c r="E414" i="1"/>
  <c r="F485" i="1"/>
  <c r="D796" i="1"/>
  <c r="D802" i="1"/>
  <c r="D810" i="1"/>
  <c r="D808" i="1"/>
  <c r="D822" i="1"/>
  <c r="D824" i="1"/>
  <c r="D832" i="1"/>
  <c r="D833" i="1"/>
  <c r="D827" i="1"/>
  <c r="D801" i="1"/>
  <c r="D825" i="1"/>
  <c r="D799" i="1"/>
  <c r="D797" i="1"/>
  <c r="D804" i="1"/>
  <c r="D814" i="1"/>
  <c r="D829" i="1"/>
  <c r="D812" i="1"/>
  <c r="D813" i="1"/>
  <c r="D818" i="1"/>
  <c r="D821" i="1"/>
  <c r="D817" i="1"/>
  <c r="D800" i="1"/>
  <c r="D806" i="1"/>
  <c r="D805" i="1"/>
  <c r="D823" i="1"/>
  <c r="D828" i="1"/>
  <c r="D809" i="1"/>
  <c r="D803" i="1"/>
  <c r="D815" i="1"/>
  <c r="D807" i="1"/>
  <c r="D830" i="1"/>
  <c r="D831" i="1"/>
  <c r="D798" i="1"/>
  <c r="D819" i="1"/>
  <c r="D816" i="1"/>
  <c r="D820" i="1"/>
  <c r="D826" i="1"/>
  <c r="D811" i="1"/>
  <c r="E796" i="1"/>
  <c r="E799" i="1"/>
  <c r="E800" i="1"/>
  <c r="E806" i="1"/>
  <c r="E805" i="1"/>
  <c r="E823" i="1"/>
  <c r="E828" i="1"/>
  <c r="E809" i="1"/>
  <c r="E803" i="1"/>
  <c r="E815" i="1"/>
  <c r="E807" i="1"/>
  <c r="E830" i="1"/>
  <c r="E831" i="1"/>
  <c r="E798" i="1"/>
  <c r="E819" i="1"/>
  <c r="E816" i="1"/>
  <c r="E820" i="1"/>
  <c r="E826" i="1"/>
  <c r="E811" i="1"/>
  <c r="F796" i="1"/>
  <c r="F799" i="1"/>
  <c r="F800" i="1"/>
  <c r="F806" i="1"/>
  <c r="F805" i="1"/>
  <c r="F823" i="1"/>
  <c r="F828" i="1"/>
  <c r="F809" i="1"/>
  <c r="F803" i="1"/>
  <c r="F815" i="1"/>
  <c r="F807" i="1"/>
  <c r="F830" i="1"/>
  <c r="F831" i="1"/>
  <c r="F798" i="1"/>
  <c r="F819" i="1"/>
  <c r="F816" i="1"/>
  <c r="F820" i="1"/>
  <c r="F826" i="1"/>
  <c r="F811" i="1"/>
  <c r="G796" i="1"/>
  <c r="G799" i="1"/>
  <c r="G800" i="1"/>
  <c r="G806" i="1"/>
  <c r="G805" i="1"/>
  <c r="G823" i="1"/>
  <c r="G828" i="1"/>
  <c r="G809" i="1"/>
  <c r="G803" i="1"/>
  <c r="G815" i="1"/>
  <c r="G807" i="1"/>
  <c r="G830" i="1"/>
  <c r="G831" i="1"/>
  <c r="G798" i="1"/>
  <c r="G819" i="1"/>
  <c r="G816" i="1"/>
  <c r="G820" i="1"/>
  <c r="G826" i="1"/>
  <c r="G811" i="1"/>
  <c r="H796" i="1"/>
  <c r="H799" i="1"/>
  <c r="H800" i="1"/>
  <c r="H806" i="1"/>
  <c r="H805" i="1"/>
  <c r="H823" i="1"/>
  <c r="H828" i="1"/>
  <c r="H809" i="1"/>
  <c r="H803" i="1"/>
  <c r="H815" i="1"/>
  <c r="H807" i="1"/>
  <c r="H830" i="1"/>
  <c r="H831" i="1"/>
  <c r="H798" i="1"/>
  <c r="H819" i="1"/>
  <c r="H816" i="1"/>
  <c r="H820" i="1"/>
  <c r="H826" i="1"/>
  <c r="H811" i="1"/>
  <c r="I796" i="1"/>
  <c r="I799" i="1"/>
  <c r="I800" i="1"/>
  <c r="I806" i="1"/>
  <c r="I805" i="1"/>
  <c r="I823" i="1"/>
  <c r="I828" i="1"/>
  <c r="I809" i="1"/>
  <c r="I803" i="1"/>
  <c r="I815" i="1"/>
  <c r="I807" i="1"/>
  <c r="I830" i="1"/>
  <c r="I831" i="1"/>
  <c r="I798" i="1"/>
  <c r="I819" i="1"/>
  <c r="I816" i="1"/>
  <c r="I820" i="1"/>
  <c r="I826" i="1"/>
  <c r="I811" i="1"/>
  <c r="J796" i="1"/>
  <c r="J799" i="1"/>
  <c r="J800" i="1"/>
  <c r="J806" i="1"/>
  <c r="J805" i="1"/>
  <c r="J823" i="1"/>
  <c r="J828" i="1"/>
  <c r="J809" i="1"/>
  <c r="J803" i="1"/>
  <c r="J815" i="1"/>
  <c r="J807" i="1"/>
  <c r="J830" i="1"/>
  <c r="J831" i="1"/>
  <c r="J798" i="1"/>
  <c r="J819" i="1"/>
  <c r="J816" i="1"/>
  <c r="J820" i="1"/>
  <c r="J826" i="1"/>
  <c r="J811" i="1"/>
  <c r="K799" i="1"/>
  <c r="K800" i="1"/>
  <c r="K805" i="1"/>
  <c r="K823" i="1"/>
  <c r="K828" i="1"/>
  <c r="K809" i="1"/>
  <c r="K803" i="1"/>
  <c r="K815" i="1"/>
  <c r="K807" i="1"/>
  <c r="K830" i="1"/>
  <c r="K831" i="1"/>
  <c r="K798" i="1"/>
  <c r="K819" i="1"/>
  <c r="K816" i="1"/>
  <c r="K820" i="1"/>
  <c r="K826" i="1"/>
  <c r="K811" i="1"/>
  <c r="L799" i="1"/>
  <c r="L800" i="1"/>
  <c r="L805" i="1"/>
  <c r="L823" i="1"/>
  <c r="L828" i="1"/>
  <c r="L809" i="1"/>
  <c r="L803" i="1"/>
  <c r="L815" i="1"/>
  <c r="L807" i="1"/>
  <c r="L830" i="1"/>
  <c r="L831" i="1"/>
  <c r="L798" i="1"/>
  <c r="L819" i="1"/>
  <c r="L816" i="1"/>
  <c r="L820" i="1"/>
  <c r="L826" i="1"/>
  <c r="L811" i="1"/>
  <c r="M796" i="1"/>
  <c r="M799" i="1"/>
  <c r="M800" i="1"/>
  <c r="M806" i="1"/>
  <c r="M805" i="1"/>
  <c r="M823" i="1"/>
  <c r="M828" i="1"/>
  <c r="M809" i="1"/>
  <c r="M803" i="1"/>
  <c r="M815" i="1"/>
  <c r="M807" i="1"/>
  <c r="M830" i="1"/>
  <c r="M831" i="1"/>
  <c r="M798" i="1"/>
  <c r="M819" i="1"/>
  <c r="M816" i="1"/>
  <c r="M820" i="1"/>
  <c r="M826" i="1"/>
  <c r="M811" i="1"/>
  <c r="N796" i="1"/>
  <c r="N799" i="1"/>
  <c r="N800" i="1"/>
  <c r="N806" i="1"/>
  <c r="N805" i="1"/>
  <c r="N823" i="1"/>
  <c r="N828" i="1"/>
  <c r="N809" i="1"/>
  <c r="N803" i="1"/>
  <c r="N815" i="1"/>
  <c r="N807" i="1"/>
  <c r="N830" i="1"/>
  <c r="N831" i="1"/>
  <c r="N798" i="1"/>
  <c r="N819" i="1"/>
  <c r="N816" i="1"/>
  <c r="N820" i="1"/>
  <c r="N826" i="1"/>
  <c r="N811" i="1"/>
  <c r="L806" i="1" l="1"/>
  <c r="L796" i="1"/>
  <c r="K796" i="1"/>
  <c r="K806" i="1"/>
  <c r="D742" i="1" l="1"/>
  <c r="D749" i="1"/>
  <c r="D738" i="1"/>
  <c r="D751" i="1"/>
  <c r="D763" i="1"/>
  <c r="D757" i="1"/>
  <c r="D741" i="1"/>
  <c r="D739" i="1"/>
  <c r="D735" i="1"/>
  <c r="D734" i="1"/>
  <c r="G733" i="1"/>
  <c r="E740" i="1"/>
  <c r="M737" i="1"/>
  <c r="M748" i="1"/>
  <c r="L747" i="1"/>
  <c r="K743" i="1"/>
  <c r="D759" i="1"/>
  <c r="M759" i="1"/>
  <c r="L746" i="1"/>
  <c r="F758" i="1"/>
  <c r="G744" i="1"/>
  <c r="I732" i="1"/>
  <c r="J750" i="1"/>
  <c r="F767" i="1"/>
  <c r="K767" i="1"/>
  <c r="F754" i="1"/>
  <c r="J754" i="1"/>
  <c r="D768" i="1"/>
  <c r="I768" i="1"/>
  <c r="M768" i="1"/>
  <c r="I761" i="1"/>
  <c r="M761" i="1"/>
  <c r="H753" i="1"/>
  <c r="L753" i="1"/>
  <c r="L754" i="1" l="1"/>
  <c r="L768" i="1"/>
  <c r="L761" i="1"/>
  <c r="M733" i="1"/>
  <c r="M736" i="1"/>
  <c r="M760" i="1"/>
  <c r="M740" i="1"/>
  <c r="M747" i="1"/>
  <c r="M743" i="1"/>
  <c r="M764" i="1"/>
  <c r="N759" i="1"/>
  <c r="N746" i="1"/>
  <c r="N758" i="1"/>
  <c r="N744" i="1"/>
  <c r="N750" i="1"/>
  <c r="N767" i="1"/>
  <c r="N754" i="1"/>
  <c r="N768" i="1"/>
  <c r="N761" i="1"/>
  <c r="N753" i="1"/>
  <c r="F738" i="1"/>
  <c r="E733" i="1"/>
  <c r="E736" i="1"/>
  <c r="E760" i="1"/>
  <c r="E737" i="1"/>
  <c r="E748" i="1"/>
  <c r="E747" i="1"/>
  <c r="E743" i="1"/>
  <c r="E764" i="1"/>
  <c r="E759" i="1"/>
  <c r="E746" i="1"/>
  <c r="E758" i="1"/>
  <c r="E744" i="1"/>
  <c r="E750" i="1"/>
  <c r="E767" i="1"/>
  <c r="E754" i="1"/>
  <c r="E768" i="1"/>
  <c r="E761" i="1"/>
  <c r="E753" i="1"/>
  <c r="F733" i="1"/>
  <c r="F736" i="1"/>
  <c r="F760" i="1"/>
  <c r="F740" i="1"/>
  <c r="F737" i="1"/>
  <c r="F748" i="1"/>
  <c r="F747" i="1"/>
  <c r="F743" i="1"/>
  <c r="F764" i="1"/>
  <c r="F768" i="1"/>
  <c r="F761" i="1"/>
  <c r="F753" i="1"/>
  <c r="G736" i="1"/>
  <c r="G760" i="1"/>
  <c r="G740" i="1"/>
  <c r="G737" i="1"/>
  <c r="G748" i="1"/>
  <c r="G747" i="1"/>
  <c r="G743" i="1"/>
  <c r="G764" i="1"/>
  <c r="G754" i="1"/>
  <c r="G768" i="1"/>
  <c r="G761" i="1"/>
  <c r="G753" i="1"/>
  <c r="H733" i="1"/>
  <c r="H736" i="1"/>
  <c r="H760" i="1"/>
  <c r="H740" i="1"/>
  <c r="H737" i="1"/>
  <c r="H748" i="1"/>
  <c r="H747" i="1"/>
  <c r="H743" i="1"/>
  <c r="H764" i="1"/>
  <c r="D765" i="1"/>
  <c r="D732" i="1"/>
  <c r="D752" i="1"/>
  <c r="D745" i="1"/>
  <c r="D762" i="1"/>
  <c r="D756" i="1"/>
  <c r="E731" i="1"/>
  <c r="E734" i="1"/>
  <c r="E735" i="1"/>
  <c r="E739" i="1"/>
  <c r="E741" i="1"/>
  <c r="E757" i="1"/>
  <c r="E763" i="1"/>
  <c r="E751" i="1"/>
  <c r="E738" i="1"/>
  <c r="E749" i="1"/>
  <c r="E742" i="1"/>
  <c r="E765" i="1"/>
  <c r="E766" i="1"/>
  <c r="E732" i="1"/>
  <c r="E752" i="1"/>
  <c r="E745" i="1"/>
  <c r="E755" i="1"/>
  <c r="E762" i="1"/>
  <c r="E756" i="1"/>
  <c r="F731" i="1"/>
  <c r="D733" i="1"/>
  <c r="D737" i="1"/>
  <c r="F759" i="1"/>
  <c r="F746" i="1"/>
  <c r="F744" i="1"/>
  <c r="F750" i="1"/>
  <c r="G759" i="1"/>
  <c r="G746" i="1"/>
  <c r="G758" i="1"/>
  <c r="G750" i="1"/>
  <c r="G767" i="1"/>
  <c r="H759" i="1"/>
  <c r="H746" i="1"/>
  <c r="H758" i="1"/>
  <c r="H744" i="1"/>
  <c r="H750" i="1"/>
  <c r="H767" i="1"/>
  <c r="H754" i="1"/>
  <c r="H768" i="1"/>
  <c r="H761" i="1"/>
  <c r="I733" i="1"/>
  <c r="I736" i="1"/>
  <c r="I760" i="1"/>
  <c r="I740" i="1"/>
  <c r="I737" i="1"/>
  <c r="I748" i="1"/>
  <c r="I747" i="1"/>
  <c r="I743" i="1"/>
  <c r="I764" i="1"/>
  <c r="I759" i="1"/>
  <c r="I746" i="1"/>
  <c r="I758" i="1"/>
  <c r="I744" i="1"/>
  <c r="I750" i="1"/>
  <c r="I767" i="1"/>
  <c r="I754" i="1"/>
  <c r="I753" i="1"/>
  <c r="J760" i="1"/>
  <c r="J740" i="1"/>
  <c r="J737" i="1"/>
  <c r="J748" i="1"/>
  <c r="J747" i="1"/>
  <c r="J743" i="1"/>
  <c r="J764" i="1"/>
  <c r="J759" i="1"/>
  <c r="J746" i="1"/>
  <c r="J758" i="1"/>
  <c r="J744" i="1"/>
  <c r="J767" i="1"/>
  <c r="J768" i="1"/>
  <c r="J761" i="1"/>
  <c r="J753" i="1"/>
  <c r="K733" i="1"/>
  <c r="K736" i="1"/>
  <c r="K760" i="1"/>
  <c r="K740" i="1"/>
  <c r="K737" i="1"/>
  <c r="K748" i="1"/>
  <c r="K747" i="1"/>
  <c r="K764" i="1"/>
  <c r="K759" i="1"/>
  <c r="K746" i="1"/>
  <c r="K758" i="1"/>
  <c r="K744" i="1"/>
  <c r="K750" i="1"/>
  <c r="K754" i="1"/>
  <c r="K768" i="1"/>
  <c r="K761" i="1"/>
  <c r="K753" i="1"/>
  <c r="L733" i="1"/>
  <c r="L736" i="1"/>
  <c r="L760" i="1"/>
  <c r="L740" i="1"/>
  <c r="L737" i="1"/>
  <c r="L748" i="1"/>
  <c r="L743" i="1"/>
  <c r="L764" i="1"/>
  <c r="L759" i="1"/>
  <c r="L758" i="1"/>
  <c r="L767" i="1"/>
  <c r="M746" i="1"/>
  <c r="M758" i="1"/>
  <c r="M744" i="1"/>
  <c r="M750" i="1"/>
  <c r="M767" i="1"/>
  <c r="M754" i="1"/>
  <c r="M753" i="1"/>
  <c r="N733" i="1"/>
  <c r="N736" i="1"/>
  <c r="N760" i="1"/>
  <c r="N740" i="1"/>
  <c r="N737" i="1"/>
  <c r="N748" i="1"/>
  <c r="N747" i="1"/>
  <c r="N743" i="1"/>
  <c r="N764" i="1"/>
  <c r="F734" i="1"/>
  <c r="F735" i="1"/>
  <c r="F739" i="1"/>
  <c r="F741" i="1"/>
  <c r="F757" i="1"/>
  <c r="F763" i="1"/>
  <c r="F751" i="1"/>
  <c r="F749" i="1"/>
  <c r="F742" i="1"/>
  <c r="F765" i="1"/>
  <c r="F766" i="1"/>
  <c r="F732" i="1"/>
  <c r="F752" i="1"/>
  <c r="F745" i="1"/>
  <c r="F755" i="1"/>
  <c r="F762" i="1"/>
  <c r="F756" i="1"/>
  <c r="G731" i="1"/>
  <c r="G734" i="1"/>
  <c r="G735" i="1"/>
  <c r="G739" i="1"/>
  <c r="G741" i="1"/>
  <c r="G757" i="1"/>
  <c r="G763" i="1"/>
  <c r="G751" i="1"/>
  <c r="G738" i="1"/>
  <c r="G749" i="1"/>
  <c r="G742" i="1"/>
  <c r="G765" i="1"/>
  <c r="G766" i="1"/>
  <c r="G732" i="1"/>
  <c r="G752" i="1"/>
  <c r="G745" i="1"/>
  <c r="G755" i="1"/>
  <c r="G762" i="1"/>
  <c r="G756" i="1"/>
  <c r="H731" i="1"/>
  <c r="H734" i="1"/>
  <c r="H735" i="1"/>
  <c r="H739" i="1"/>
  <c r="H741" i="1"/>
  <c r="H757" i="1"/>
  <c r="H763" i="1"/>
  <c r="H751" i="1"/>
  <c r="H738" i="1"/>
  <c r="H749" i="1"/>
  <c r="H742" i="1"/>
  <c r="H765" i="1"/>
  <c r="H766" i="1"/>
  <c r="H752" i="1"/>
  <c r="H745" i="1"/>
  <c r="H755" i="1"/>
  <c r="H762" i="1"/>
  <c r="H756" i="1"/>
  <c r="I731" i="1"/>
  <c r="I734" i="1"/>
  <c r="I735" i="1"/>
  <c r="I739" i="1"/>
  <c r="I741" i="1"/>
  <c r="I757" i="1"/>
  <c r="I763" i="1"/>
  <c r="I751" i="1"/>
  <c r="I738" i="1"/>
  <c r="I749" i="1"/>
  <c r="I742" i="1"/>
  <c r="I765" i="1"/>
  <c r="I766" i="1"/>
  <c r="I752" i="1"/>
  <c r="I745" i="1"/>
  <c r="I755" i="1"/>
  <c r="I762" i="1"/>
  <c r="I756" i="1"/>
  <c r="J731" i="1"/>
  <c r="J734" i="1"/>
  <c r="J735" i="1"/>
  <c r="J739" i="1"/>
  <c r="J741" i="1"/>
  <c r="J757" i="1"/>
  <c r="J763" i="1"/>
  <c r="J751" i="1"/>
  <c r="J738" i="1"/>
  <c r="J749" i="1"/>
  <c r="J765" i="1"/>
  <c r="L741" i="1"/>
  <c r="D760" i="1"/>
  <c r="D743" i="1"/>
  <c r="D754" i="1"/>
  <c r="D736" i="1"/>
  <c r="D747" i="1"/>
  <c r="D746" i="1"/>
  <c r="D753" i="1"/>
  <c r="D731" i="1"/>
  <c r="K751" i="1"/>
  <c r="D766" i="1"/>
  <c r="D761" i="1"/>
  <c r="D767" i="1"/>
  <c r="D758" i="1"/>
  <c r="D764" i="1"/>
  <c r="D748" i="1"/>
  <c r="D740" i="1"/>
  <c r="J742" i="1"/>
  <c r="J766" i="1"/>
  <c r="J732" i="1"/>
  <c r="J752" i="1"/>
  <c r="J745" i="1"/>
  <c r="J755" i="1"/>
  <c r="J762" i="1"/>
  <c r="J756" i="1"/>
  <c r="K731" i="1"/>
  <c r="K734" i="1"/>
  <c r="K735" i="1"/>
  <c r="K739" i="1"/>
  <c r="K741" i="1"/>
  <c r="K757" i="1"/>
  <c r="K763" i="1"/>
  <c r="K738" i="1"/>
  <c r="K749" i="1"/>
  <c r="K742" i="1"/>
  <c r="K765" i="1"/>
  <c r="K766" i="1"/>
  <c r="K732" i="1"/>
  <c r="K752" i="1"/>
  <c r="K745" i="1"/>
  <c r="K755" i="1"/>
  <c r="K762" i="1"/>
  <c r="K756" i="1"/>
  <c r="L731" i="1"/>
  <c r="L734" i="1"/>
  <c r="L735" i="1"/>
  <c r="L739" i="1"/>
  <c r="L757" i="1"/>
  <c r="L763" i="1"/>
  <c r="L751" i="1"/>
  <c r="L738" i="1"/>
  <c r="L749" i="1"/>
  <c r="L742" i="1"/>
  <c r="L765" i="1"/>
  <c r="L766" i="1"/>
  <c r="L732" i="1"/>
  <c r="L752" i="1"/>
  <c r="L745" i="1"/>
  <c r="L755" i="1"/>
  <c r="L762" i="1"/>
  <c r="L756" i="1"/>
  <c r="M731" i="1"/>
  <c r="M734" i="1"/>
  <c r="M735" i="1"/>
  <c r="M739" i="1"/>
  <c r="M741" i="1"/>
  <c r="M757" i="1"/>
  <c r="M763" i="1"/>
  <c r="M751" i="1"/>
  <c r="M738" i="1"/>
  <c r="M749" i="1"/>
  <c r="M742" i="1"/>
  <c r="M765" i="1"/>
  <c r="M766" i="1"/>
  <c r="M732" i="1"/>
  <c r="M752" i="1"/>
  <c r="M745" i="1"/>
  <c r="M755" i="1"/>
  <c r="M762" i="1"/>
  <c r="M756" i="1"/>
  <c r="N731" i="1"/>
  <c r="N734" i="1"/>
  <c r="N735" i="1"/>
  <c r="N739" i="1"/>
  <c r="N741" i="1"/>
  <c r="N757" i="1"/>
  <c r="N763" i="1"/>
  <c r="N751" i="1"/>
  <c r="N738" i="1"/>
  <c r="N749" i="1"/>
  <c r="N742" i="1"/>
  <c r="N765" i="1"/>
  <c r="N766" i="1"/>
  <c r="N732" i="1"/>
  <c r="N752" i="1"/>
  <c r="N745" i="1"/>
  <c r="N755" i="1"/>
  <c r="N762" i="1"/>
  <c r="N756" i="1"/>
  <c r="D755" i="1"/>
  <c r="J733" i="1"/>
  <c r="J736" i="1"/>
  <c r="L750" i="1"/>
  <c r="H732" i="1"/>
  <c r="D744" i="1"/>
  <c r="D750" i="1"/>
  <c r="L744" i="1"/>
  <c r="D695" i="1" l="1"/>
  <c r="N666" i="1"/>
  <c r="D666" i="1"/>
  <c r="M693" i="1"/>
  <c r="H699" i="1"/>
  <c r="M698" i="1"/>
  <c r="J673" i="1"/>
  <c r="I694" i="1"/>
  <c r="N682" i="1"/>
  <c r="J682" i="1"/>
  <c r="H682" i="1"/>
  <c r="F682" i="1"/>
  <c r="M689" i="1"/>
  <c r="K689" i="1"/>
  <c r="I689" i="1"/>
  <c r="G689" i="1"/>
  <c r="E689" i="1"/>
  <c r="N697" i="1"/>
  <c r="L697" i="1"/>
  <c r="I697" i="1"/>
  <c r="H697" i="1"/>
  <c r="D697" i="1"/>
  <c r="M695" i="1"/>
  <c r="K695" i="1"/>
  <c r="I695" i="1"/>
  <c r="G695" i="1"/>
  <c r="E695" i="1"/>
  <c r="N702" i="1"/>
  <c r="L702" i="1"/>
  <c r="J702" i="1"/>
  <c r="F702" i="1"/>
  <c r="K690" i="1"/>
  <c r="I690" i="1"/>
  <c r="G690" i="1"/>
  <c r="L688" i="1"/>
  <c r="J688" i="1"/>
  <c r="H688" i="1"/>
  <c r="D688" i="1"/>
  <c r="M685" i="1"/>
  <c r="I685" i="1"/>
  <c r="E685" i="1"/>
  <c r="N701" i="1"/>
  <c r="J701" i="1"/>
  <c r="H701" i="1"/>
  <c r="F701" i="1"/>
  <c r="K686" i="1"/>
  <c r="G686" i="1"/>
  <c r="N684" i="1"/>
  <c r="L684" i="1"/>
  <c r="H684" i="1"/>
  <c r="F684" i="1"/>
  <c r="D684" i="1"/>
  <c r="M666" i="1"/>
  <c r="I666" i="1"/>
  <c r="E666" i="1"/>
  <c r="N678" i="1"/>
  <c r="L678" i="1"/>
  <c r="J678" i="1"/>
  <c r="F678" i="1"/>
  <c r="M700" i="1"/>
  <c r="K700" i="1"/>
  <c r="G700" i="1"/>
  <c r="E700" i="1"/>
  <c r="L693" i="1"/>
  <c r="J693" i="1"/>
  <c r="H693" i="1"/>
  <c r="D693" i="1"/>
  <c r="M699" i="1"/>
  <c r="I699" i="1"/>
  <c r="E699" i="1"/>
  <c r="N679" i="1"/>
  <c r="J679" i="1"/>
  <c r="H679" i="1"/>
  <c r="F679" i="1"/>
  <c r="K677" i="1"/>
  <c r="G677" i="1"/>
  <c r="N692" i="1"/>
  <c r="M692" i="1"/>
  <c r="L692" i="1"/>
  <c r="H692" i="1"/>
  <c r="F692" i="1"/>
  <c r="E692" i="1"/>
  <c r="D692" i="1"/>
  <c r="M687" i="1"/>
  <c r="I687" i="1"/>
  <c r="E687" i="1"/>
  <c r="N698" i="1"/>
  <c r="L698" i="1"/>
  <c r="J698" i="1"/>
  <c r="F698" i="1"/>
  <c r="M673" i="1"/>
  <c r="K673" i="1"/>
  <c r="I673" i="1"/>
  <c r="G673" i="1"/>
  <c r="E673" i="1"/>
  <c r="L676" i="1"/>
  <c r="J676" i="1"/>
  <c r="H676" i="1"/>
  <c r="F676" i="1"/>
  <c r="M683" i="1"/>
  <c r="I683" i="1"/>
  <c r="E683" i="1"/>
  <c r="N680" i="1"/>
  <c r="L680" i="1"/>
  <c r="J680" i="1"/>
  <c r="H680" i="1"/>
  <c r="F680" i="1"/>
  <c r="K696" i="1"/>
  <c r="G696" i="1"/>
  <c r="N681" i="1"/>
  <c r="L681" i="1"/>
  <c r="J681" i="1"/>
  <c r="H681" i="1"/>
  <c r="F681" i="1"/>
  <c r="D681" i="1"/>
  <c r="M691" i="1"/>
  <c r="I691" i="1"/>
  <c r="E691" i="1"/>
  <c r="N671" i="1"/>
  <c r="L671" i="1"/>
  <c r="J671" i="1"/>
  <c r="H671" i="1"/>
  <c r="F671" i="1"/>
  <c r="K675" i="1"/>
  <c r="G675" i="1"/>
  <c r="N672" i="1"/>
  <c r="L672" i="1"/>
  <c r="J672" i="1"/>
  <c r="H672" i="1"/>
  <c r="F672" i="1"/>
  <c r="D672" i="1"/>
  <c r="M674" i="1"/>
  <c r="I674" i="1"/>
  <c r="E674" i="1"/>
  <c r="N694" i="1"/>
  <c r="L694" i="1"/>
  <c r="J694" i="1"/>
  <c r="H694" i="1"/>
  <c r="F694" i="1"/>
  <c r="K668" i="1"/>
  <c r="G668" i="1"/>
  <c r="N670" i="1"/>
  <c r="L670" i="1"/>
  <c r="J670" i="1"/>
  <c r="H670" i="1"/>
  <c r="F670" i="1"/>
  <c r="D670" i="1"/>
  <c r="M669" i="1"/>
  <c r="I669" i="1"/>
  <c r="E669" i="1"/>
  <c r="N667" i="1"/>
  <c r="L667" i="1"/>
  <c r="J667" i="1"/>
  <c r="H667" i="1"/>
  <c r="F667" i="1"/>
  <c r="D667" i="1"/>
  <c r="M665" i="1"/>
  <c r="I665" i="1"/>
  <c r="G665" i="1"/>
  <c r="E665" i="1"/>
  <c r="N627" i="1"/>
  <c r="N632" i="1"/>
  <c r="N610" i="1"/>
  <c r="N615" i="1"/>
  <c r="N618" i="1"/>
  <c r="N605" i="1"/>
  <c r="N607" i="1"/>
  <c r="N630" i="1"/>
  <c r="N604" i="1"/>
  <c r="N602" i="1"/>
  <c r="M621" i="1"/>
  <c r="M629" i="1"/>
  <c r="M636" i="1"/>
  <c r="M624" i="1"/>
  <c r="M635" i="1"/>
  <c r="M622" i="1"/>
  <c r="M619" i="1"/>
  <c r="M613" i="1"/>
  <c r="M626" i="1"/>
  <c r="M614" i="1"/>
  <c r="M627" i="1"/>
  <c r="M632" i="1"/>
  <c r="M610" i="1"/>
  <c r="M615" i="1"/>
  <c r="M631" i="1"/>
  <c r="M618" i="1"/>
  <c r="M605" i="1"/>
  <c r="M607" i="1"/>
  <c r="M630" i="1"/>
  <c r="M604" i="1"/>
  <c r="M602" i="1"/>
  <c r="L621" i="1"/>
  <c r="L629" i="1"/>
  <c r="L636" i="1"/>
  <c r="L624" i="1"/>
  <c r="L635" i="1"/>
  <c r="L619" i="1"/>
  <c r="L613" i="1"/>
  <c r="L626" i="1"/>
  <c r="L614" i="1"/>
  <c r="L627" i="1"/>
  <c r="L632" i="1"/>
  <c r="L610" i="1"/>
  <c r="L615" i="1"/>
  <c r="L618" i="1"/>
  <c r="L605" i="1"/>
  <c r="L607" i="1"/>
  <c r="L630" i="1"/>
  <c r="L604" i="1"/>
  <c r="L602" i="1"/>
  <c r="K621" i="1"/>
  <c r="K629" i="1"/>
  <c r="K636" i="1"/>
  <c r="K624" i="1"/>
  <c r="K635" i="1"/>
  <c r="K619" i="1"/>
  <c r="K600" i="1"/>
  <c r="K613" i="1"/>
  <c r="K626" i="1"/>
  <c r="K614" i="1"/>
  <c r="K627" i="1"/>
  <c r="K632" i="1"/>
  <c r="K610" i="1"/>
  <c r="K615" i="1"/>
  <c r="K618" i="1"/>
  <c r="K625" i="1"/>
  <c r="K605" i="1"/>
  <c r="K607" i="1"/>
  <c r="K630" i="1"/>
  <c r="K604" i="1"/>
  <c r="K602" i="1"/>
  <c r="J621" i="1"/>
  <c r="J629" i="1"/>
  <c r="J636" i="1"/>
  <c r="J624" i="1"/>
  <c r="J635" i="1"/>
  <c r="J619" i="1"/>
  <c r="J613" i="1"/>
  <c r="J626" i="1"/>
  <c r="J614" i="1"/>
  <c r="J627" i="1"/>
  <c r="J632" i="1"/>
  <c r="J610" i="1"/>
  <c r="J615" i="1"/>
  <c r="J618" i="1"/>
  <c r="J605" i="1"/>
  <c r="J607" i="1"/>
  <c r="J609" i="1"/>
  <c r="J630" i="1"/>
  <c r="J603" i="1"/>
  <c r="J604" i="1"/>
  <c r="J601" i="1"/>
  <c r="J602" i="1"/>
  <c r="J599" i="1"/>
  <c r="I621" i="1"/>
  <c r="I617" i="1"/>
  <c r="I629" i="1"/>
  <c r="I628" i="1"/>
  <c r="I636" i="1"/>
  <c r="I623" i="1"/>
  <c r="I624" i="1"/>
  <c r="I620" i="1"/>
  <c r="I635" i="1"/>
  <c r="I622" i="1"/>
  <c r="I619" i="1"/>
  <c r="I600" i="1"/>
  <c r="I613" i="1"/>
  <c r="I634" i="1"/>
  <c r="I626" i="1"/>
  <c r="I633" i="1"/>
  <c r="I614" i="1"/>
  <c r="I611" i="1"/>
  <c r="I627" i="1"/>
  <c r="I612" i="1"/>
  <c r="I632" i="1"/>
  <c r="I606" i="1"/>
  <c r="I610" i="1"/>
  <c r="I616" i="1"/>
  <c r="I615" i="1"/>
  <c r="I631" i="1"/>
  <c r="I618" i="1"/>
  <c r="I625" i="1"/>
  <c r="I605" i="1"/>
  <c r="I608" i="1"/>
  <c r="I607" i="1"/>
  <c r="I609" i="1"/>
  <c r="I630" i="1"/>
  <c r="I603" i="1"/>
  <c r="I604" i="1"/>
  <c r="I601" i="1"/>
  <c r="I602" i="1"/>
  <c r="I599" i="1"/>
  <c r="H621" i="1"/>
  <c r="H617" i="1"/>
  <c r="H629" i="1"/>
  <c r="H628" i="1"/>
  <c r="H636" i="1"/>
  <c r="H623" i="1"/>
  <c r="H624" i="1"/>
  <c r="H620" i="1"/>
  <c r="H635" i="1"/>
  <c r="H622" i="1"/>
  <c r="H619" i="1"/>
  <c r="H600" i="1"/>
  <c r="H613" i="1"/>
  <c r="H634" i="1"/>
  <c r="H626" i="1"/>
  <c r="H633" i="1"/>
  <c r="H614" i="1"/>
  <c r="H611" i="1"/>
  <c r="H627" i="1"/>
  <c r="H612" i="1"/>
  <c r="H632" i="1"/>
  <c r="H606" i="1"/>
  <c r="H610" i="1"/>
  <c r="H616" i="1"/>
  <c r="H615" i="1"/>
  <c r="H631" i="1"/>
  <c r="H618" i="1"/>
  <c r="H625" i="1"/>
  <c r="H605" i="1"/>
  <c r="H608" i="1"/>
  <c r="H607" i="1"/>
  <c r="H609" i="1"/>
  <c r="H630" i="1"/>
  <c r="H603" i="1"/>
  <c r="H604" i="1"/>
  <c r="H601" i="1"/>
  <c r="H602" i="1"/>
  <c r="H599" i="1"/>
  <c r="G621" i="1"/>
  <c r="G617" i="1"/>
  <c r="G629" i="1"/>
  <c r="G628" i="1"/>
  <c r="G636" i="1"/>
  <c r="G623" i="1"/>
  <c r="G624" i="1"/>
  <c r="G620" i="1"/>
  <c r="G635" i="1"/>
  <c r="G622" i="1"/>
  <c r="G619" i="1"/>
  <c r="G600" i="1"/>
  <c r="G613" i="1"/>
  <c r="G634" i="1"/>
  <c r="G626" i="1"/>
  <c r="G633" i="1"/>
  <c r="G614" i="1"/>
  <c r="G611" i="1"/>
  <c r="G627" i="1"/>
  <c r="G612" i="1"/>
  <c r="G632" i="1"/>
  <c r="G606" i="1"/>
  <c r="G610" i="1"/>
  <c r="G616" i="1"/>
  <c r="G615" i="1"/>
  <c r="G631" i="1"/>
  <c r="G618" i="1"/>
  <c r="G625" i="1"/>
  <c r="G605" i="1"/>
  <c r="G608" i="1"/>
  <c r="G607" i="1"/>
  <c r="G609" i="1"/>
  <c r="G630" i="1"/>
  <c r="G603" i="1"/>
  <c r="G604" i="1"/>
  <c r="G601" i="1"/>
  <c r="G602" i="1"/>
  <c r="G599" i="1"/>
  <c r="F621" i="1"/>
  <c r="F617" i="1"/>
  <c r="F629" i="1"/>
  <c r="F628" i="1"/>
  <c r="F636" i="1"/>
  <c r="F623" i="1"/>
  <c r="F624" i="1"/>
  <c r="F620" i="1"/>
  <c r="F635" i="1"/>
  <c r="F622" i="1"/>
  <c r="F619" i="1"/>
  <c r="F600" i="1"/>
  <c r="F613" i="1"/>
  <c r="F634" i="1"/>
  <c r="F626" i="1"/>
  <c r="F633" i="1"/>
  <c r="F614" i="1"/>
  <c r="F611" i="1"/>
  <c r="F627" i="1"/>
  <c r="F612" i="1"/>
  <c r="F632" i="1"/>
  <c r="F606" i="1"/>
  <c r="F610" i="1"/>
  <c r="F616" i="1"/>
  <c r="F615" i="1"/>
  <c r="F631" i="1"/>
  <c r="F618" i="1"/>
  <c r="F625" i="1"/>
  <c r="F605" i="1"/>
  <c r="F608" i="1"/>
  <c r="F607" i="1"/>
  <c r="F609" i="1"/>
  <c r="F630" i="1"/>
  <c r="F603" i="1"/>
  <c r="F604" i="1"/>
  <c r="F601" i="1"/>
  <c r="F602" i="1"/>
  <c r="F599" i="1"/>
  <c r="E621" i="1"/>
  <c r="E617" i="1"/>
  <c r="E629" i="1"/>
  <c r="E628" i="1"/>
  <c r="E636" i="1"/>
  <c r="E623" i="1"/>
  <c r="E624" i="1"/>
  <c r="E620" i="1"/>
  <c r="E635" i="1"/>
  <c r="E622" i="1"/>
  <c r="E619" i="1"/>
  <c r="E600" i="1"/>
  <c r="E613" i="1"/>
  <c r="E634" i="1"/>
  <c r="E626" i="1"/>
  <c r="E633" i="1"/>
  <c r="E614" i="1"/>
  <c r="E611" i="1"/>
  <c r="E627" i="1"/>
  <c r="E612" i="1"/>
  <c r="E632" i="1"/>
  <c r="E606" i="1"/>
  <c r="E610" i="1"/>
  <c r="E616" i="1"/>
  <c r="E615" i="1"/>
  <c r="E631" i="1"/>
  <c r="E618" i="1"/>
  <c r="E625" i="1"/>
  <c r="E605" i="1"/>
  <c r="E608" i="1"/>
  <c r="E607" i="1"/>
  <c r="E609" i="1"/>
  <c r="E630" i="1"/>
  <c r="E603" i="1"/>
  <c r="E604" i="1"/>
  <c r="E601" i="1"/>
  <c r="E602" i="1"/>
  <c r="E599" i="1"/>
  <c r="D629" i="1"/>
  <c r="D624" i="1"/>
  <c r="D627" i="1"/>
  <c r="D610" i="1"/>
  <c r="D607" i="1"/>
  <c r="J608" i="1" l="1"/>
  <c r="J625" i="1"/>
  <c r="J631" i="1"/>
  <c r="J616" i="1"/>
  <c r="J606" i="1"/>
  <c r="J612" i="1"/>
  <c r="J611" i="1"/>
  <c r="J633" i="1"/>
  <c r="J634" i="1"/>
  <c r="J600" i="1"/>
  <c r="J622" i="1"/>
  <c r="J620" i="1"/>
  <c r="J623" i="1"/>
  <c r="J628" i="1"/>
  <c r="J617" i="1"/>
  <c r="K599" i="1"/>
  <c r="K601" i="1"/>
  <c r="K603" i="1"/>
  <c r="K609" i="1"/>
  <c r="K608" i="1"/>
  <c r="K631" i="1"/>
  <c r="K616" i="1"/>
  <c r="K606" i="1"/>
  <c r="K612" i="1"/>
  <c r="K611" i="1"/>
  <c r="K633" i="1"/>
  <c r="K634" i="1"/>
  <c r="K622" i="1"/>
  <c r="K620" i="1"/>
  <c r="K623" i="1"/>
  <c r="K628" i="1"/>
  <c r="K617" i="1"/>
  <c r="L599" i="1"/>
  <c r="L601" i="1"/>
  <c r="L603" i="1"/>
  <c r="L609" i="1"/>
  <c r="L608" i="1"/>
  <c r="L625" i="1"/>
  <c r="L631" i="1"/>
  <c r="L616" i="1"/>
  <c r="L606" i="1"/>
  <c r="L612" i="1"/>
  <c r="L611" i="1"/>
  <c r="L633" i="1"/>
  <c r="L634" i="1"/>
  <c r="L600" i="1"/>
  <c r="L622" i="1"/>
  <c r="L620" i="1"/>
  <c r="L623" i="1"/>
  <c r="L628" i="1"/>
  <c r="L617" i="1"/>
  <c r="M599" i="1"/>
  <c r="M601" i="1"/>
  <c r="M603" i="1"/>
  <c r="M609" i="1"/>
  <c r="M608" i="1"/>
  <c r="M625" i="1"/>
  <c r="M616" i="1"/>
  <c r="M606" i="1"/>
  <c r="M612" i="1"/>
  <c r="M611" i="1"/>
  <c r="M633" i="1"/>
  <c r="M634" i="1"/>
  <c r="M600" i="1"/>
  <c r="M620" i="1"/>
  <c r="M623" i="1"/>
  <c r="M628" i="1"/>
  <c r="M617" i="1"/>
  <c r="N599" i="1"/>
  <c r="N601" i="1"/>
  <c r="N603" i="1"/>
  <c r="N609" i="1"/>
  <c r="N608" i="1"/>
  <c r="N625" i="1"/>
  <c r="N631" i="1"/>
  <c r="N616" i="1"/>
  <c r="N606" i="1"/>
  <c r="N612" i="1"/>
  <c r="N611" i="1"/>
  <c r="N633" i="1"/>
  <c r="N634" i="1"/>
  <c r="N600" i="1"/>
  <c r="N622" i="1"/>
  <c r="N620" i="1"/>
  <c r="N623" i="1"/>
  <c r="N614" i="1"/>
  <c r="N626" i="1"/>
  <c r="N613" i="1"/>
  <c r="N619" i="1"/>
  <c r="N635" i="1"/>
  <c r="N624" i="1"/>
  <c r="N636" i="1"/>
  <c r="N629" i="1"/>
  <c r="N621" i="1"/>
  <c r="D630" i="1"/>
  <c r="D605" i="1"/>
  <c r="D632" i="1"/>
  <c r="D635" i="1"/>
  <c r="D628" i="1"/>
  <c r="D622" i="1"/>
  <c r="D626" i="1"/>
  <c r="D612" i="1"/>
  <c r="D631" i="1"/>
  <c r="D603" i="1"/>
  <c r="E680" i="1"/>
  <c r="D613" i="1"/>
  <c r="D621" i="1"/>
  <c r="D623" i="1"/>
  <c r="D619" i="1"/>
  <c r="D633" i="1"/>
  <c r="D606" i="1"/>
  <c r="D618" i="1"/>
  <c r="D604" i="1"/>
  <c r="E676" i="1"/>
  <c r="D601" i="1"/>
  <c r="D625" i="1"/>
  <c r="N628" i="1"/>
  <c r="N617" i="1"/>
  <c r="D617" i="1"/>
  <c r="D600" i="1"/>
  <c r="D611" i="1"/>
  <c r="D608" i="1"/>
  <c r="D599" i="1"/>
  <c r="D602" i="1"/>
  <c r="D615" i="1"/>
  <c r="D614" i="1"/>
  <c r="D636" i="1"/>
  <c r="D609" i="1"/>
  <c r="D620" i="1"/>
  <c r="D634" i="1"/>
  <c r="D616" i="1"/>
  <c r="L665" i="1"/>
  <c r="G667" i="1"/>
  <c r="I667" i="1"/>
  <c r="M667" i="1"/>
  <c r="F669" i="1"/>
  <c r="H669" i="1"/>
  <c r="J669" i="1"/>
  <c r="L669" i="1"/>
  <c r="N669" i="1"/>
  <c r="E670" i="1"/>
  <c r="G670" i="1"/>
  <c r="I670" i="1"/>
  <c r="K670" i="1"/>
  <c r="M670" i="1"/>
  <c r="H668" i="1"/>
  <c r="G672" i="1"/>
  <c r="J675" i="1"/>
  <c r="J668" i="1"/>
  <c r="L668" i="1"/>
  <c r="N668" i="1"/>
  <c r="E694" i="1"/>
  <c r="G694" i="1"/>
  <c r="K694" i="1"/>
  <c r="M694" i="1"/>
  <c r="F674" i="1"/>
  <c r="H674" i="1"/>
  <c r="J674" i="1"/>
  <c r="L674" i="1"/>
  <c r="N674" i="1"/>
  <c r="E672" i="1"/>
  <c r="I672" i="1"/>
  <c r="K672" i="1"/>
  <c r="M672" i="1"/>
  <c r="F675" i="1"/>
  <c r="H675" i="1"/>
  <c r="L675" i="1"/>
  <c r="N675" i="1"/>
  <c r="E671" i="1"/>
  <c r="G671" i="1"/>
  <c r="I671" i="1"/>
  <c r="K671" i="1"/>
  <c r="M671" i="1"/>
  <c r="F691" i="1"/>
  <c r="H691" i="1"/>
  <c r="J691" i="1"/>
  <c r="L691" i="1"/>
  <c r="N691" i="1"/>
  <c r="E681" i="1"/>
  <c r="G681" i="1"/>
  <c r="I681" i="1"/>
  <c r="K681" i="1"/>
  <c r="M681" i="1"/>
  <c r="H696" i="1"/>
  <c r="J696" i="1"/>
  <c r="L696" i="1"/>
  <c r="N696" i="1"/>
  <c r="G680" i="1"/>
  <c r="I680" i="1"/>
  <c r="K680" i="1"/>
  <c r="M680" i="1"/>
  <c r="F683" i="1"/>
  <c r="H683" i="1"/>
  <c r="J683" i="1"/>
  <c r="L683" i="1"/>
  <c r="N683" i="1"/>
  <c r="G676" i="1"/>
  <c r="K676" i="1"/>
  <c r="F673" i="1"/>
  <c r="L673" i="1"/>
  <c r="N673" i="1"/>
  <c r="E698" i="1"/>
  <c r="G698" i="1"/>
  <c r="I698" i="1"/>
  <c r="K698" i="1"/>
  <c r="D687" i="1"/>
  <c r="F687" i="1"/>
  <c r="H687" i="1"/>
  <c r="J687" i="1"/>
  <c r="L687" i="1"/>
  <c r="N687" i="1"/>
  <c r="G692" i="1"/>
  <c r="I692" i="1"/>
  <c r="K692" i="1"/>
  <c r="H677" i="1"/>
  <c r="J677" i="1"/>
  <c r="L677" i="1"/>
  <c r="N677" i="1"/>
  <c r="E679" i="1"/>
  <c r="G679" i="1"/>
  <c r="I679" i="1"/>
  <c r="K679" i="1"/>
  <c r="M679" i="1"/>
  <c r="F699" i="1"/>
  <c r="J699" i="1"/>
  <c r="L699" i="1"/>
  <c r="N699" i="1"/>
  <c r="G693" i="1"/>
  <c r="I693" i="1"/>
  <c r="K693" i="1"/>
  <c r="F700" i="1"/>
  <c r="H700" i="1"/>
  <c r="J700" i="1"/>
  <c r="L700" i="1"/>
  <c r="N700" i="1"/>
  <c r="E678" i="1"/>
  <c r="G678" i="1"/>
  <c r="I678" i="1"/>
  <c r="K678" i="1"/>
  <c r="M678" i="1"/>
  <c r="F666" i="1"/>
  <c r="H666" i="1"/>
  <c r="J666" i="1"/>
  <c r="L666" i="1"/>
  <c r="E684" i="1"/>
  <c r="G684" i="1"/>
  <c r="I684" i="1"/>
  <c r="K684" i="1"/>
  <c r="M684" i="1"/>
  <c r="H686" i="1"/>
  <c r="J686" i="1"/>
  <c r="L686" i="1"/>
  <c r="N686" i="1"/>
  <c r="E701" i="1"/>
  <c r="G701" i="1"/>
  <c r="I701" i="1"/>
  <c r="K701" i="1"/>
  <c r="M701" i="1"/>
  <c r="F685" i="1"/>
  <c r="H685" i="1"/>
  <c r="J685" i="1"/>
  <c r="L685" i="1"/>
  <c r="N685" i="1"/>
  <c r="E688" i="1"/>
  <c r="G688" i="1"/>
  <c r="I688" i="1"/>
  <c r="K688" i="1"/>
  <c r="M688" i="1"/>
  <c r="F690" i="1"/>
  <c r="H690" i="1"/>
  <c r="J690" i="1"/>
  <c r="L690" i="1"/>
  <c r="N690" i="1"/>
  <c r="E702" i="1"/>
  <c r="G702" i="1"/>
  <c r="I702" i="1"/>
  <c r="K702" i="1"/>
  <c r="M702" i="1"/>
  <c r="F695" i="1"/>
  <c r="H695" i="1"/>
  <c r="J695" i="1"/>
  <c r="L695" i="1"/>
  <c r="N695" i="1"/>
  <c r="E697" i="1"/>
  <c r="G697" i="1"/>
  <c r="K697" i="1"/>
  <c r="M697" i="1"/>
  <c r="H689" i="1"/>
  <c r="J689" i="1"/>
  <c r="L689" i="1"/>
  <c r="N689" i="1"/>
  <c r="E682" i="1"/>
  <c r="G682" i="1"/>
  <c r="I682" i="1"/>
  <c r="K682" i="1"/>
  <c r="M682" i="1"/>
  <c r="K667" i="1"/>
  <c r="E693" i="1"/>
  <c r="E667" i="1"/>
  <c r="D671" i="1"/>
  <c r="F697" i="1"/>
  <c r="D699" i="1"/>
  <c r="D686" i="1"/>
  <c r="G685" i="1"/>
  <c r="D665" i="1"/>
  <c r="H665" i="1"/>
  <c r="G669" i="1"/>
  <c r="E668" i="1"/>
  <c r="F668" i="1"/>
  <c r="M668" i="1"/>
  <c r="D674" i="1"/>
  <c r="K674" i="1"/>
  <c r="D675" i="1"/>
  <c r="I675" i="1"/>
  <c r="G691" i="1"/>
  <c r="E696" i="1"/>
  <c r="F696" i="1"/>
  <c r="M696" i="1"/>
  <c r="D683" i="1"/>
  <c r="K683" i="1"/>
  <c r="D673" i="1"/>
  <c r="K687" i="1"/>
  <c r="I677" i="1"/>
  <c r="D678" i="1"/>
  <c r="F686" i="1"/>
  <c r="D689" i="1"/>
  <c r="K665" i="1"/>
  <c r="D694" i="1"/>
  <c r="D680" i="1"/>
  <c r="D677" i="1"/>
  <c r="G699" i="1"/>
  <c r="D685" i="1"/>
  <c r="M690" i="1"/>
  <c r="F689" i="1"/>
  <c r="D676" i="1"/>
  <c r="F665" i="1"/>
  <c r="J665" i="1"/>
  <c r="N665" i="1"/>
  <c r="D669" i="1"/>
  <c r="K669" i="1"/>
  <c r="D668" i="1"/>
  <c r="I668" i="1"/>
  <c r="G674" i="1"/>
  <c r="E675" i="1"/>
  <c r="M675" i="1"/>
  <c r="D691" i="1"/>
  <c r="K691" i="1"/>
  <c r="D696" i="1"/>
  <c r="I696" i="1"/>
  <c r="G683" i="1"/>
  <c r="N676" i="1"/>
  <c r="D698" i="1"/>
  <c r="F677" i="1"/>
  <c r="K666" i="1"/>
  <c r="I686" i="1"/>
  <c r="E690" i="1"/>
  <c r="D702" i="1"/>
  <c r="M676" i="1"/>
  <c r="G687" i="1"/>
  <c r="E677" i="1"/>
  <c r="M677" i="1"/>
  <c r="K699" i="1"/>
  <c r="D700" i="1"/>
  <c r="I700" i="1"/>
  <c r="G666" i="1"/>
  <c r="E686" i="1"/>
  <c r="M686" i="1"/>
  <c r="K685" i="1"/>
  <c r="D690" i="1"/>
  <c r="I676" i="1"/>
  <c r="H673" i="1"/>
  <c r="H698" i="1"/>
  <c r="J692" i="1"/>
  <c r="D679" i="1"/>
  <c r="L679" i="1"/>
  <c r="F693" i="1"/>
  <c r="N693" i="1"/>
  <c r="H678" i="1"/>
  <c r="J684" i="1"/>
  <c r="D701" i="1"/>
  <c r="L701" i="1"/>
  <c r="F688" i="1"/>
  <c r="N688" i="1"/>
  <c r="H702" i="1"/>
  <c r="J697" i="1"/>
  <c r="D682" i="1"/>
  <c r="L682" i="1"/>
  <c r="B416" i="2"/>
  <c r="B170" i="2"/>
  <c r="B406" i="2"/>
  <c r="B367" i="2"/>
  <c r="C477" i="1"/>
  <c r="C502" i="1"/>
  <c r="C499" i="1"/>
  <c r="J400" i="1"/>
  <c r="C410" i="1"/>
  <c r="C355" i="1"/>
  <c r="C348" i="1"/>
  <c r="C361" i="1"/>
  <c r="C367" i="1"/>
  <c r="C347" i="1"/>
  <c r="C349" i="1"/>
  <c r="C359" i="1"/>
  <c r="C370" i="1"/>
  <c r="G269" i="1"/>
  <c r="C301" i="1"/>
  <c r="C274" i="1"/>
  <c r="C221" i="1"/>
  <c r="C236" i="1"/>
  <c r="C234" i="1"/>
  <c r="C239" i="1"/>
  <c r="C210" i="1"/>
  <c r="C215" i="1"/>
  <c r="C241" i="1"/>
  <c r="C217" i="1"/>
  <c r="J138" i="1"/>
  <c r="C153" i="1"/>
  <c r="F138" i="1"/>
  <c r="C159" i="1"/>
  <c r="C160" i="1"/>
  <c r="C139" i="1"/>
  <c r="M75" i="1"/>
  <c r="M76" i="1"/>
  <c r="M77" i="1"/>
  <c r="M12" i="1" s="1"/>
  <c r="M78" i="1"/>
  <c r="M79" i="1"/>
  <c r="M14" i="1" s="1"/>
  <c r="M80" i="1"/>
  <c r="M15" i="1" s="1"/>
  <c r="M84" i="1"/>
  <c r="M19" i="1" s="1"/>
  <c r="M82" i="1"/>
  <c r="M81" i="1"/>
  <c r="M83" i="1"/>
  <c r="M85" i="1"/>
  <c r="M87" i="1"/>
  <c r="M92" i="1"/>
  <c r="M88" i="1"/>
  <c r="M90" i="1"/>
  <c r="M89" i="1"/>
  <c r="M94" i="1"/>
  <c r="M97" i="1"/>
  <c r="M86" i="1"/>
  <c r="M91" i="1"/>
  <c r="M93" i="1"/>
  <c r="M95" i="1"/>
  <c r="M96" i="1"/>
  <c r="M98" i="1"/>
  <c r="M99" i="1"/>
  <c r="M101" i="1"/>
  <c r="M100" i="1"/>
  <c r="M102" i="1"/>
  <c r="M104" i="1"/>
  <c r="M105" i="1"/>
  <c r="M103" i="1"/>
  <c r="M106" i="1"/>
  <c r="M107" i="1"/>
  <c r="M42" i="1" s="1"/>
  <c r="M108" i="1"/>
  <c r="M43" i="1" s="1"/>
  <c r="M109" i="1"/>
  <c r="M44" i="1" s="1"/>
  <c r="M110" i="1"/>
  <c r="M111" i="1"/>
  <c r="M46" i="1" s="1"/>
  <c r="M74" i="1"/>
  <c r="L75" i="1"/>
  <c r="L76" i="1"/>
  <c r="L77" i="1"/>
  <c r="L78" i="1"/>
  <c r="L13" i="1" s="1"/>
  <c r="L79" i="1"/>
  <c r="L14" i="1" s="1"/>
  <c r="L80" i="1"/>
  <c r="L15" i="1" s="1"/>
  <c r="L84" i="1"/>
  <c r="L82" i="1"/>
  <c r="L81" i="1"/>
  <c r="L83" i="1"/>
  <c r="L85" i="1"/>
  <c r="L20" i="1" s="1"/>
  <c r="L87" i="1"/>
  <c r="L21" i="1" s="1"/>
  <c r="L92" i="1"/>
  <c r="L88" i="1"/>
  <c r="L23" i="1" s="1"/>
  <c r="L90" i="1"/>
  <c r="L89" i="1"/>
  <c r="L94" i="1"/>
  <c r="L97" i="1"/>
  <c r="L86" i="1"/>
  <c r="L91" i="1"/>
  <c r="L93" i="1"/>
  <c r="L95" i="1"/>
  <c r="L96" i="1"/>
  <c r="L98" i="1"/>
  <c r="L99" i="1"/>
  <c r="L101" i="1"/>
  <c r="L100" i="1"/>
  <c r="L102" i="1"/>
  <c r="L104" i="1"/>
  <c r="L105" i="1"/>
  <c r="L103" i="1"/>
  <c r="L106" i="1"/>
  <c r="L107" i="1"/>
  <c r="L42" i="1" s="1"/>
  <c r="L108" i="1"/>
  <c r="L109" i="1"/>
  <c r="L44" i="1" s="1"/>
  <c r="L110" i="1"/>
  <c r="L111" i="1"/>
  <c r="L46" i="1" s="1"/>
  <c r="L74" i="1"/>
  <c r="K75" i="1"/>
  <c r="K76" i="1"/>
  <c r="K77" i="1"/>
  <c r="K12" i="1" s="1"/>
  <c r="K78" i="1"/>
  <c r="K13" i="1" s="1"/>
  <c r="K79" i="1"/>
  <c r="K80" i="1"/>
  <c r="K84" i="1"/>
  <c r="K82" i="1"/>
  <c r="K81" i="1"/>
  <c r="K83" i="1"/>
  <c r="K85" i="1"/>
  <c r="K20" i="1" s="1"/>
  <c r="K87" i="1"/>
  <c r="K92" i="1"/>
  <c r="K88" i="1"/>
  <c r="K23" i="1" s="1"/>
  <c r="K90" i="1"/>
  <c r="K89" i="1"/>
  <c r="K94" i="1"/>
  <c r="K97" i="1"/>
  <c r="K86" i="1"/>
  <c r="K91" i="1"/>
  <c r="K93" i="1"/>
  <c r="K95" i="1"/>
  <c r="K96" i="1"/>
  <c r="K98" i="1"/>
  <c r="K33" i="1" s="1"/>
  <c r="K99" i="1"/>
  <c r="K101" i="1"/>
  <c r="K100" i="1"/>
  <c r="K102" i="1"/>
  <c r="K104" i="1"/>
  <c r="K105" i="1"/>
  <c r="K103" i="1"/>
  <c r="K106" i="1"/>
  <c r="K107" i="1"/>
  <c r="K42" i="1" s="1"/>
  <c r="K108" i="1"/>
  <c r="K109" i="1"/>
  <c r="K44" i="1" s="1"/>
  <c r="K110" i="1"/>
  <c r="K45" i="1" s="1"/>
  <c r="K111" i="1"/>
  <c r="K74" i="1"/>
  <c r="J75" i="1"/>
  <c r="J76" i="1"/>
  <c r="J77" i="1"/>
  <c r="J12" i="1" s="1"/>
  <c r="J78" i="1"/>
  <c r="J13" i="1" s="1"/>
  <c r="J79" i="1"/>
  <c r="J14" i="1" s="1"/>
  <c r="J80" i="1"/>
  <c r="J15" i="1" s="1"/>
  <c r="J84" i="1"/>
  <c r="J19" i="1" s="1"/>
  <c r="J82" i="1"/>
  <c r="J81" i="1"/>
  <c r="J83" i="1"/>
  <c r="J85" i="1"/>
  <c r="J87" i="1"/>
  <c r="J21" i="1" s="1"/>
  <c r="J92" i="1"/>
  <c r="J22" i="1" s="1"/>
  <c r="J88" i="1"/>
  <c r="J23" i="1" s="1"/>
  <c r="J90" i="1"/>
  <c r="J89" i="1"/>
  <c r="J94" i="1"/>
  <c r="J97" i="1"/>
  <c r="J86" i="1"/>
  <c r="J91" i="1"/>
  <c r="J93" i="1"/>
  <c r="J95" i="1"/>
  <c r="J96" i="1"/>
  <c r="J98" i="1"/>
  <c r="J33" i="1" s="1"/>
  <c r="J99" i="1"/>
  <c r="J101" i="1"/>
  <c r="J100" i="1"/>
  <c r="J102" i="1"/>
  <c r="J104" i="1"/>
  <c r="J105" i="1"/>
  <c r="J103" i="1"/>
  <c r="J106" i="1"/>
  <c r="J107" i="1"/>
  <c r="J42" i="1" s="1"/>
  <c r="J108" i="1"/>
  <c r="J109" i="1"/>
  <c r="J44" i="1" s="1"/>
  <c r="J110" i="1"/>
  <c r="J45" i="1" s="1"/>
  <c r="J111" i="1"/>
  <c r="J46" i="1" s="1"/>
  <c r="J74" i="1"/>
  <c r="I75" i="1"/>
  <c r="I76" i="1"/>
  <c r="I77" i="1"/>
  <c r="I12" i="1" s="1"/>
  <c r="I78" i="1"/>
  <c r="I79" i="1"/>
  <c r="I14" i="1" s="1"/>
  <c r="I80" i="1"/>
  <c r="I15" i="1" s="1"/>
  <c r="I84" i="1"/>
  <c r="I19" i="1" s="1"/>
  <c r="I82" i="1"/>
  <c r="I81" i="1"/>
  <c r="I83" i="1"/>
  <c r="I85" i="1"/>
  <c r="I87" i="1"/>
  <c r="I92" i="1"/>
  <c r="I22" i="1" s="1"/>
  <c r="I88" i="1"/>
  <c r="I23" i="1" s="1"/>
  <c r="I90" i="1"/>
  <c r="I89" i="1"/>
  <c r="I94" i="1"/>
  <c r="I97" i="1"/>
  <c r="I86" i="1"/>
  <c r="I91" i="1"/>
  <c r="I93" i="1"/>
  <c r="I95" i="1"/>
  <c r="I96" i="1"/>
  <c r="I98" i="1"/>
  <c r="I33" i="1" s="1"/>
  <c r="I99" i="1"/>
  <c r="I101" i="1"/>
  <c r="I100" i="1"/>
  <c r="I102" i="1"/>
  <c r="I104" i="1"/>
  <c r="I105" i="1"/>
  <c r="I103" i="1"/>
  <c r="I106" i="1"/>
  <c r="I107" i="1"/>
  <c r="I108" i="1"/>
  <c r="I43" i="1" s="1"/>
  <c r="I109" i="1"/>
  <c r="I44" i="1" s="1"/>
  <c r="I110" i="1"/>
  <c r="I111" i="1"/>
  <c r="I74" i="1"/>
  <c r="I9" i="1" s="1"/>
  <c r="H75" i="1"/>
  <c r="H76" i="1"/>
  <c r="H77" i="1"/>
  <c r="H12" i="1" s="1"/>
  <c r="H78" i="1"/>
  <c r="H13" i="1" s="1"/>
  <c r="H79" i="1"/>
  <c r="H14" i="1" s="1"/>
  <c r="H80" i="1"/>
  <c r="H15" i="1" s="1"/>
  <c r="H84" i="1"/>
  <c r="H19" i="1" s="1"/>
  <c r="H82" i="1"/>
  <c r="H81" i="1"/>
  <c r="H83" i="1"/>
  <c r="H85" i="1"/>
  <c r="H20" i="1" s="1"/>
  <c r="H87" i="1"/>
  <c r="H21" i="1" s="1"/>
  <c r="H92" i="1"/>
  <c r="H22" i="1" s="1"/>
  <c r="H88" i="1"/>
  <c r="H90" i="1"/>
  <c r="H89" i="1"/>
  <c r="H94" i="1"/>
  <c r="H97" i="1"/>
  <c r="H86" i="1"/>
  <c r="H91" i="1"/>
  <c r="H93" i="1"/>
  <c r="H95" i="1"/>
  <c r="H96" i="1"/>
  <c r="H98" i="1"/>
  <c r="H33" i="1" s="1"/>
  <c r="H99" i="1"/>
  <c r="H101" i="1"/>
  <c r="H100" i="1"/>
  <c r="H102" i="1"/>
  <c r="H104" i="1"/>
  <c r="H105" i="1"/>
  <c r="H103" i="1"/>
  <c r="H106" i="1"/>
  <c r="H107" i="1"/>
  <c r="H42" i="1" s="1"/>
  <c r="H108" i="1"/>
  <c r="H43" i="1" s="1"/>
  <c r="H109" i="1"/>
  <c r="H110" i="1"/>
  <c r="H45" i="1" s="1"/>
  <c r="H111" i="1"/>
  <c r="H46" i="1" s="1"/>
  <c r="H74" i="1"/>
  <c r="G75" i="1"/>
  <c r="G76" i="1"/>
  <c r="G77" i="1"/>
  <c r="G78" i="1"/>
  <c r="G13" i="1" s="1"/>
  <c r="G79" i="1"/>
  <c r="G14" i="1" s="1"/>
  <c r="G80" i="1"/>
  <c r="G15" i="1" s="1"/>
  <c r="G84" i="1"/>
  <c r="G82" i="1"/>
  <c r="G81" i="1"/>
  <c r="G83" i="1"/>
  <c r="G18" i="1" s="1"/>
  <c r="G85" i="1"/>
  <c r="G20" i="1" s="1"/>
  <c r="G87" i="1"/>
  <c r="G21" i="1" s="1"/>
  <c r="G92" i="1"/>
  <c r="G22" i="1" s="1"/>
  <c r="G88" i="1"/>
  <c r="G23" i="1" s="1"/>
  <c r="G90" i="1"/>
  <c r="G89" i="1"/>
  <c r="G94" i="1"/>
  <c r="G97" i="1"/>
  <c r="G86" i="1"/>
  <c r="G91" i="1"/>
  <c r="G93" i="1"/>
  <c r="G95" i="1"/>
  <c r="G96" i="1"/>
  <c r="G98" i="1"/>
  <c r="G33" i="1" s="1"/>
  <c r="G99" i="1"/>
  <c r="G101" i="1"/>
  <c r="G100" i="1"/>
  <c r="G102" i="1"/>
  <c r="G104" i="1"/>
  <c r="G105" i="1"/>
  <c r="G103" i="1"/>
  <c r="G106" i="1"/>
  <c r="G107" i="1"/>
  <c r="G42" i="1" s="1"/>
  <c r="G108" i="1"/>
  <c r="G43" i="1" s="1"/>
  <c r="G109" i="1"/>
  <c r="G44" i="1" s="1"/>
  <c r="G110" i="1"/>
  <c r="G111" i="1"/>
  <c r="G74" i="1"/>
  <c r="G9" i="1" s="1"/>
  <c r="F75" i="1"/>
  <c r="F76" i="1"/>
  <c r="F77" i="1"/>
  <c r="F78" i="1"/>
  <c r="F79" i="1"/>
  <c r="F14" i="1" s="1"/>
  <c r="F80" i="1"/>
  <c r="F15" i="1" s="1"/>
  <c r="F84" i="1"/>
  <c r="F82" i="1"/>
  <c r="F81" i="1"/>
  <c r="F83" i="1"/>
  <c r="F18" i="1" s="1"/>
  <c r="F85" i="1"/>
  <c r="F87" i="1"/>
  <c r="F21" i="1" s="1"/>
  <c r="F92" i="1"/>
  <c r="F88" i="1"/>
  <c r="F23" i="1" s="1"/>
  <c r="F90" i="1"/>
  <c r="F89" i="1"/>
  <c r="F94" i="1"/>
  <c r="F97" i="1"/>
  <c r="F86" i="1"/>
  <c r="F91" i="1"/>
  <c r="F93" i="1"/>
  <c r="F95" i="1"/>
  <c r="F96" i="1"/>
  <c r="F98" i="1"/>
  <c r="F33" i="1" s="1"/>
  <c r="F99" i="1"/>
  <c r="F101" i="1"/>
  <c r="F100" i="1"/>
  <c r="F102" i="1"/>
  <c r="F104" i="1"/>
  <c r="F105" i="1"/>
  <c r="F103" i="1"/>
  <c r="F106" i="1"/>
  <c r="F107" i="1"/>
  <c r="F42" i="1" s="1"/>
  <c r="F108" i="1"/>
  <c r="F109" i="1"/>
  <c r="F44" i="1" s="1"/>
  <c r="F110" i="1"/>
  <c r="F45" i="1" s="1"/>
  <c r="F111" i="1"/>
  <c r="F46" i="1" s="1"/>
  <c r="F74" i="1"/>
  <c r="E75" i="1"/>
  <c r="E76" i="1"/>
  <c r="E77" i="1"/>
  <c r="E12" i="1" s="1"/>
  <c r="E78" i="1"/>
  <c r="E79" i="1"/>
  <c r="E14" i="1" s="1"/>
  <c r="E80" i="1"/>
  <c r="E15" i="1" s="1"/>
  <c r="E84" i="1"/>
  <c r="E19" i="1" s="1"/>
  <c r="E82" i="1"/>
  <c r="E81" i="1"/>
  <c r="E83" i="1"/>
  <c r="E85" i="1"/>
  <c r="E20" i="1" s="1"/>
  <c r="E87" i="1"/>
  <c r="E21" i="1" s="1"/>
  <c r="E92" i="1"/>
  <c r="E22" i="1" s="1"/>
  <c r="E88" i="1"/>
  <c r="E90" i="1"/>
  <c r="E89" i="1"/>
  <c r="E94" i="1"/>
  <c r="E97" i="1"/>
  <c r="E86" i="1"/>
  <c r="E91" i="1"/>
  <c r="E93" i="1"/>
  <c r="E95" i="1"/>
  <c r="E96" i="1"/>
  <c r="E98" i="1"/>
  <c r="E99" i="1"/>
  <c r="E101" i="1"/>
  <c r="E100" i="1"/>
  <c r="E102" i="1"/>
  <c r="E104" i="1"/>
  <c r="E105" i="1"/>
  <c r="E103" i="1"/>
  <c r="E106" i="1"/>
  <c r="E107" i="1"/>
  <c r="E42" i="1" s="1"/>
  <c r="E108" i="1"/>
  <c r="E43" i="1" s="1"/>
  <c r="E109" i="1"/>
  <c r="E44" i="1" s="1"/>
  <c r="E110" i="1"/>
  <c r="E111" i="1"/>
  <c r="E46" i="1" s="1"/>
  <c r="E74" i="1"/>
  <c r="E9" i="1" s="1"/>
  <c r="D75" i="1"/>
  <c r="D76" i="1"/>
  <c r="D77" i="1"/>
  <c r="D78" i="1"/>
  <c r="D79" i="1"/>
  <c r="D14" i="1" s="1"/>
  <c r="D80" i="1"/>
  <c r="D84" i="1"/>
  <c r="D82" i="1"/>
  <c r="D81" i="1"/>
  <c r="D83" i="1"/>
  <c r="D85" i="1"/>
  <c r="D20" i="1" s="1"/>
  <c r="D87" i="1"/>
  <c r="D21" i="1" s="1"/>
  <c r="D92" i="1"/>
  <c r="D22" i="1" s="1"/>
  <c r="D88" i="1"/>
  <c r="D90" i="1"/>
  <c r="D89" i="1"/>
  <c r="D94" i="1"/>
  <c r="D97" i="1"/>
  <c r="D86" i="1"/>
  <c r="D91" i="1"/>
  <c r="D93" i="1"/>
  <c r="D95" i="1"/>
  <c r="D96" i="1"/>
  <c r="D98" i="1"/>
  <c r="D99" i="1"/>
  <c r="D101" i="1"/>
  <c r="D100" i="1"/>
  <c r="D102" i="1"/>
  <c r="D104" i="1"/>
  <c r="D105" i="1"/>
  <c r="D103" i="1"/>
  <c r="D106" i="1"/>
  <c r="D107" i="1"/>
  <c r="D42" i="1" s="1"/>
  <c r="D108" i="1"/>
  <c r="D109" i="1"/>
  <c r="D110" i="1"/>
  <c r="D111" i="1"/>
  <c r="D74" i="1"/>
  <c r="N74" i="1"/>
  <c r="N9" i="1" s="1"/>
  <c r="N75" i="1"/>
  <c r="N76" i="1"/>
  <c r="N77" i="1"/>
  <c r="N78" i="1"/>
  <c r="N13" i="1" s="1"/>
  <c r="J96" i="3"/>
  <c r="N79" i="1"/>
  <c r="N14" i="1" s="1"/>
  <c r="N80" i="1"/>
  <c r="N15" i="1" s="1"/>
  <c r="N84" i="1"/>
  <c r="N82" i="1"/>
  <c r="N81" i="1"/>
  <c r="N83" i="1"/>
  <c r="N85" i="1"/>
  <c r="N20" i="1" s="1"/>
  <c r="N87" i="1"/>
  <c r="N92" i="1"/>
  <c r="N88" i="1"/>
  <c r="N90" i="1"/>
  <c r="N89" i="1"/>
  <c r="N94" i="1"/>
  <c r="N97" i="1"/>
  <c r="N86" i="1"/>
  <c r="N91" i="1"/>
  <c r="N93" i="1"/>
  <c r="N95" i="1"/>
  <c r="N96" i="1"/>
  <c r="N98" i="1"/>
  <c r="N33" i="1" s="1"/>
  <c r="N99" i="1"/>
  <c r="N101" i="1"/>
  <c r="N100" i="1"/>
  <c r="N102" i="1"/>
  <c r="N104" i="1"/>
  <c r="N105" i="1"/>
  <c r="N103" i="1"/>
  <c r="N106" i="1"/>
  <c r="N107" i="1"/>
  <c r="N42" i="1" s="1"/>
  <c r="N108" i="1"/>
  <c r="N109" i="1"/>
  <c r="N44" i="1" s="1"/>
  <c r="J77" i="3"/>
  <c r="N110" i="1"/>
  <c r="N45" i="1" s="1"/>
  <c r="N111" i="1"/>
  <c r="J115" i="3"/>
  <c r="J119" i="3"/>
  <c r="J145" i="3"/>
  <c r="J197" i="3"/>
  <c r="J241" i="3"/>
  <c r="J248" i="3"/>
  <c r="J246" i="3"/>
  <c r="J275" i="3"/>
  <c r="J295" i="3"/>
  <c r="J285" i="3"/>
  <c r="J305" i="3"/>
  <c r="J336" i="3"/>
  <c r="J359" i="3"/>
  <c r="N466" i="1"/>
  <c r="J376" i="3"/>
  <c r="J405" i="3"/>
  <c r="J404" i="3"/>
  <c r="J395" i="3"/>
  <c r="J455" i="3"/>
  <c r="J442" i="3"/>
  <c r="J438" i="3"/>
  <c r="J441" i="3"/>
  <c r="J439" i="3"/>
  <c r="J463" i="3"/>
  <c r="J446" i="3"/>
  <c r="C803" i="1"/>
  <c r="C807" i="1"/>
  <c r="C164" i="1"/>
  <c r="C155" i="1"/>
  <c r="C169" i="1"/>
  <c r="C220" i="1"/>
  <c r="C232" i="1"/>
  <c r="C230" i="1"/>
  <c r="C279" i="1"/>
  <c r="C280" i="1"/>
  <c r="C293" i="1"/>
  <c r="C303" i="1"/>
  <c r="C290" i="1"/>
  <c r="C300" i="1"/>
  <c r="C281" i="1"/>
  <c r="C288" i="1"/>
  <c r="C299" i="1"/>
  <c r="C282" i="1"/>
  <c r="C338" i="1"/>
  <c r="C344" i="1"/>
  <c r="C342" i="1"/>
  <c r="C369" i="1"/>
  <c r="C351" i="1"/>
  <c r="C364" i="1"/>
  <c r="C354" i="1"/>
  <c r="C365" i="1"/>
  <c r="C366" i="1"/>
  <c r="C360" i="1"/>
  <c r="C428" i="1"/>
  <c r="C409" i="1"/>
  <c r="C426" i="1"/>
  <c r="C423" i="1"/>
  <c r="C416" i="1"/>
  <c r="C429" i="1"/>
  <c r="C436" i="1"/>
  <c r="F466" i="1"/>
  <c r="D289" i="2" s="1"/>
  <c r="E289" i="2" s="1"/>
  <c r="C501" i="1"/>
  <c r="C504" i="1"/>
  <c r="G532" i="1"/>
  <c r="J532" i="1"/>
  <c r="I532" i="1"/>
  <c r="D331" i="2" s="1"/>
  <c r="E331" i="2" s="1"/>
  <c r="C548" i="1"/>
  <c r="C560" i="1"/>
  <c r="C553" i="1"/>
  <c r="K795" i="1"/>
  <c r="E795" i="1"/>
  <c r="I269" i="1"/>
  <c r="J461" i="3"/>
  <c r="J337" i="3"/>
  <c r="J383" i="3"/>
  <c r="J451" i="3"/>
  <c r="J251" i="3"/>
  <c r="J254" i="3"/>
  <c r="J199" i="3"/>
  <c r="J140" i="3"/>
  <c r="J147" i="3"/>
  <c r="J144" i="3"/>
  <c r="J70" i="3"/>
  <c r="J65" i="3"/>
  <c r="J84" i="3"/>
  <c r="J100" i="3"/>
  <c r="J97" i="3"/>
  <c r="J94" i="3"/>
  <c r="J93" i="3"/>
  <c r="J80" i="3"/>
  <c r="J66" i="3"/>
  <c r="J78" i="3"/>
  <c r="J128" i="3"/>
  <c r="J124" i="3"/>
  <c r="J132" i="3"/>
  <c r="J137" i="3"/>
  <c r="J118" i="3"/>
  <c r="J146" i="3"/>
  <c r="J121" i="3"/>
  <c r="J117" i="3"/>
  <c r="J125" i="3"/>
  <c r="J134" i="3"/>
  <c r="J141" i="3"/>
  <c r="J138" i="3"/>
  <c r="J180" i="3"/>
  <c r="J193" i="3"/>
  <c r="J191" i="3"/>
  <c r="J196" i="3"/>
  <c r="J186" i="3"/>
  <c r="J174" i="3"/>
  <c r="J170" i="3"/>
  <c r="J173" i="3"/>
  <c r="J169" i="3"/>
  <c r="J188" i="3"/>
  <c r="J179" i="3"/>
  <c r="J176" i="3"/>
  <c r="J172" i="3"/>
  <c r="J171" i="3"/>
  <c r="J242" i="3"/>
  <c r="J247" i="3"/>
  <c r="J249" i="3"/>
  <c r="J239" i="3"/>
  <c r="J220" i="3"/>
  <c r="J237" i="3"/>
  <c r="J225" i="3"/>
  <c r="J219" i="3"/>
  <c r="J224" i="3"/>
  <c r="J229" i="3"/>
  <c r="J221" i="3"/>
  <c r="J234" i="3"/>
  <c r="J240" i="3"/>
  <c r="J227" i="3"/>
  <c r="J243" i="3"/>
  <c r="J233" i="3"/>
  <c r="J238" i="3"/>
  <c r="J223" i="3"/>
  <c r="J244" i="3"/>
  <c r="J228" i="3"/>
  <c r="J297" i="3"/>
  <c r="J301" i="3"/>
  <c r="J302" i="3"/>
  <c r="J296" i="3"/>
  <c r="J289" i="3"/>
  <c r="J273" i="3"/>
  <c r="J276" i="3"/>
  <c r="J272" i="3"/>
  <c r="J286" i="3"/>
  <c r="J299" i="3"/>
  <c r="J280" i="3"/>
  <c r="J293" i="3"/>
  <c r="J284" i="3"/>
  <c r="J277" i="3"/>
  <c r="J288" i="3"/>
  <c r="J279" i="3"/>
  <c r="J281" i="3"/>
  <c r="J347" i="3"/>
  <c r="J349" i="3"/>
  <c r="J328" i="3"/>
  <c r="J335" i="3"/>
  <c r="J348" i="3"/>
  <c r="J339" i="3"/>
  <c r="J326" i="3"/>
  <c r="J333" i="3"/>
  <c r="J327" i="3"/>
  <c r="N400" i="1"/>
  <c r="J350" i="3"/>
  <c r="C470" i="1"/>
  <c r="J406" i="3"/>
  <c r="J394" i="3"/>
  <c r="J382" i="3"/>
  <c r="J377" i="3"/>
  <c r="J387" i="3"/>
  <c r="J379" i="3"/>
  <c r="J399" i="3"/>
  <c r="J374" i="3"/>
  <c r="J384" i="3"/>
  <c r="J458" i="3"/>
  <c r="J456" i="3"/>
  <c r="J450" i="3"/>
  <c r="J433" i="3"/>
  <c r="J448" i="3"/>
  <c r="J449" i="3"/>
  <c r="J431" i="3"/>
  <c r="J398" i="3"/>
  <c r="J230" i="3"/>
  <c r="J200" i="3"/>
  <c r="J130" i="3"/>
  <c r="J85" i="3"/>
  <c r="J68" i="3"/>
  <c r="J64" i="3"/>
  <c r="J407" i="3"/>
  <c r="J122" i="3"/>
  <c r="J135" i="3"/>
  <c r="J356" i="3"/>
  <c r="J202" i="3"/>
  <c r="J99" i="3"/>
  <c r="J72" i="3"/>
  <c r="J402" i="3"/>
  <c r="J440" i="3"/>
  <c r="J437" i="3"/>
  <c r="J436" i="3"/>
  <c r="J430" i="3"/>
  <c r="J397" i="3"/>
  <c r="J345" i="3"/>
  <c r="J334" i="3"/>
  <c r="J322" i="3"/>
  <c r="J291" i="3"/>
  <c r="J283" i="3"/>
  <c r="J457" i="3"/>
  <c r="J445" i="3"/>
  <c r="J444" i="3"/>
  <c r="J435" i="3"/>
  <c r="J429" i="3"/>
  <c r="J396" i="3"/>
  <c r="J385" i="3"/>
  <c r="J378" i="3"/>
  <c r="J323" i="3"/>
  <c r="J340" i="3"/>
  <c r="J343" i="3"/>
  <c r="J332" i="3"/>
  <c r="J325" i="3"/>
  <c r="J287" i="3"/>
  <c r="J282" i="3"/>
  <c r="J292" i="3"/>
  <c r="J290" i="3"/>
  <c r="J270" i="3"/>
  <c r="J231" i="3"/>
  <c r="J235" i="3"/>
  <c r="J250" i="3"/>
  <c r="J222" i="3"/>
  <c r="J175" i="3"/>
  <c r="J120" i="3"/>
  <c r="J82" i="3"/>
  <c r="J86" i="3"/>
  <c r="J75" i="3"/>
  <c r="J95" i="3"/>
  <c r="J73" i="3"/>
  <c r="J330" i="3"/>
  <c r="J427" i="3"/>
  <c r="J101" i="3"/>
  <c r="J306" i="3"/>
  <c r="J338" i="3"/>
  <c r="J133" i="3"/>
  <c r="J255" i="3"/>
  <c r="J98" i="3"/>
  <c r="J74" i="3"/>
  <c r="J67" i="3"/>
  <c r="J116" i="3"/>
  <c r="J300" i="3"/>
  <c r="J351" i="3"/>
  <c r="J411" i="3"/>
  <c r="J91" i="3"/>
  <c r="J92" i="3"/>
  <c r="J71" i="3"/>
  <c r="J388" i="3"/>
  <c r="J76" i="3"/>
  <c r="H102" i="3"/>
  <c r="J127" i="3"/>
  <c r="J90" i="3"/>
  <c r="J355" i="3"/>
  <c r="J391" i="3"/>
  <c r="J392" i="3"/>
  <c r="J303" i="3"/>
  <c r="J89" i="3"/>
  <c r="J278" i="3"/>
  <c r="J346" i="3"/>
  <c r="J307" i="3"/>
  <c r="J184" i="3"/>
  <c r="J354" i="3"/>
  <c r="J331" i="3"/>
  <c r="J462" i="3"/>
  <c r="J344" i="3"/>
  <c r="J245" i="3"/>
  <c r="J152" i="3"/>
  <c r="J148" i="3"/>
  <c r="J298" i="3"/>
  <c r="J83" i="3"/>
  <c r="J177" i="3"/>
  <c r="J341" i="3"/>
  <c r="J357" i="3"/>
  <c r="J185" i="3"/>
  <c r="J168" i="3"/>
  <c r="J181" i="3"/>
  <c r="J198" i="3"/>
  <c r="J253" i="3"/>
  <c r="J190" i="3"/>
  <c r="J149" i="3"/>
  <c r="J386" i="3"/>
  <c r="J232" i="3"/>
  <c r="J192" i="3"/>
  <c r="H360" i="3"/>
  <c r="J324" i="3"/>
  <c r="J226" i="3"/>
  <c r="H256" i="3"/>
  <c r="G360" i="3"/>
  <c r="J329" i="3"/>
  <c r="J274" i="3"/>
  <c r="H308" i="3"/>
  <c r="J400" i="3"/>
  <c r="J218" i="3"/>
  <c r="G256" i="3"/>
  <c r="G308" i="3"/>
  <c r="J453" i="3"/>
  <c r="J252" i="3"/>
  <c r="J447" i="3"/>
  <c r="J428" i="3"/>
  <c r="J381" i="3"/>
  <c r="J358" i="3"/>
  <c r="J304" i="3"/>
  <c r="J183" i="3"/>
  <c r="J195" i="3"/>
  <c r="J129" i="3"/>
  <c r="J139" i="3"/>
  <c r="J81" i="3"/>
  <c r="J194" i="3"/>
  <c r="G464" i="3"/>
  <c r="J403" i="3"/>
  <c r="J375" i="3"/>
  <c r="J342" i="3"/>
  <c r="J189" i="3"/>
  <c r="J452" i="3"/>
  <c r="J408" i="3"/>
  <c r="J460" i="3"/>
  <c r="J352" i="3"/>
  <c r="J87" i="3"/>
  <c r="H464" i="3"/>
  <c r="J389" i="3"/>
  <c r="J390" i="3"/>
  <c r="H412" i="3"/>
  <c r="J204" i="3"/>
  <c r="J187" i="3"/>
  <c r="J201" i="3"/>
  <c r="J182" i="3"/>
  <c r="J136" i="3"/>
  <c r="H153" i="3"/>
  <c r="J143" i="3"/>
  <c r="J126" i="3"/>
  <c r="J142" i="3"/>
  <c r="J123" i="3"/>
  <c r="C143" i="1"/>
  <c r="J426" i="3"/>
  <c r="J434" i="3"/>
  <c r="J409" i="3"/>
  <c r="J393" i="3"/>
  <c r="J353" i="3"/>
  <c r="J294" i="3"/>
  <c r="J151" i="3"/>
  <c r="J203" i="3"/>
  <c r="J79" i="3"/>
  <c r="J69" i="3"/>
  <c r="L335" i="1"/>
  <c r="J178" i="3"/>
  <c r="H205" i="3"/>
  <c r="J131" i="3"/>
  <c r="G153" i="3"/>
  <c r="J88" i="3"/>
  <c r="G102" i="3"/>
  <c r="J410" i="3"/>
  <c r="G412" i="3"/>
  <c r="J150" i="3"/>
  <c r="G205" i="3"/>
  <c r="J167" i="3"/>
  <c r="C424" i="1"/>
  <c r="C285" i="1"/>
  <c r="C346" i="1"/>
  <c r="N335" i="1"/>
  <c r="K269" i="1"/>
  <c r="M138" i="1"/>
  <c r="L9" i="8" s="1"/>
  <c r="C476" i="1"/>
  <c r="C158" i="1"/>
  <c r="F203" i="1"/>
  <c r="C358" i="1"/>
  <c r="C475" i="1"/>
  <c r="J459" i="3"/>
  <c r="J443" i="3"/>
  <c r="J454" i="3"/>
  <c r="J432" i="3"/>
  <c r="J401" i="3"/>
  <c r="J271" i="3"/>
  <c r="J236" i="3"/>
  <c r="J380" i="3"/>
  <c r="C275" i="1"/>
  <c r="C427" i="1"/>
  <c r="C362" i="1"/>
  <c r="L203" i="1"/>
  <c r="C372" i="1"/>
  <c r="C412" i="1"/>
  <c r="C223" i="1"/>
  <c r="C307" i="1"/>
  <c r="C295" i="1"/>
  <c r="C350" i="1"/>
  <c r="L46" i="9"/>
  <c r="F22" i="1" l="1"/>
  <c r="I18" i="1"/>
  <c r="M13" i="1"/>
  <c r="K46" i="1"/>
  <c r="K43" i="1"/>
  <c r="N43" i="1"/>
  <c r="K9" i="1"/>
  <c r="K18" i="1"/>
  <c r="M9" i="1"/>
  <c r="E23" i="1"/>
  <c r="N19" i="1"/>
  <c r="D19" i="1"/>
  <c r="F19" i="1"/>
  <c r="F12" i="1"/>
  <c r="K22" i="1"/>
  <c r="M22" i="1"/>
  <c r="N46" i="1"/>
  <c r="N23" i="1"/>
  <c r="N18" i="1"/>
  <c r="N12" i="1"/>
  <c r="D15" i="1"/>
  <c r="F43" i="1"/>
  <c r="J43" i="1"/>
  <c r="D46" i="1"/>
  <c r="M20" i="1"/>
  <c r="D33" i="1"/>
  <c r="D13" i="1"/>
  <c r="M18" i="1"/>
  <c r="F20" i="1"/>
  <c r="L45" i="1"/>
  <c r="L19" i="1"/>
  <c r="L12" i="1"/>
  <c r="G45" i="1"/>
  <c r="L18" i="1"/>
  <c r="D45" i="1"/>
  <c r="F13" i="1"/>
  <c r="K15" i="1"/>
  <c r="L33" i="1"/>
  <c r="M23" i="1"/>
  <c r="H44" i="1"/>
  <c r="I46" i="1"/>
  <c r="I42" i="1"/>
  <c r="J20" i="1"/>
  <c r="K14" i="1"/>
  <c r="E18" i="1"/>
  <c r="D43" i="1"/>
  <c r="D18" i="1"/>
  <c r="E33" i="1"/>
  <c r="F9" i="1"/>
  <c r="I45" i="1"/>
  <c r="J18" i="1"/>
  <c r="L9" i="1"/>
  <c r="N22" i="1"/>
  <c r="N21" i="1"/>
  <c r="G19" i="1"/>
  <c r="G12" i="1"/>
  <c r="I20" i="1"/>
  <c r="L22" i="1"/>
  <c r="D44" i="1"/>
  <c r="D12" i="1"/>
  <c r="G46" i="1"/>
  <c r="D23" i="1"/>
  <c r="E45" i="1"/>
  <c r="E13" i="1"/>
  <c r="H9" i="1"/>
  <c r="H23" i="1"/>
  <c r="H18" i="1"/>
  <c r="I21" i="1"/>
  <c r="I13" i="1"/>
  <c r="K21" i="1"/>
  <c r="L43" i="1"/>
  <c r="M45" i="1"/>
  <c r="M21" i="1"/>
  <c r="D432" i="3"/>
  <c r="C432" i="3"/>
  <c r="I203" i="3"/>
  <c r="C203" i="3"/>
  <c r="D203" i="3"/>
  <c r="D182" i="3"/>
  <c r="C182" i="3"/>
  <c r="D408" i="3"/>
  <c r="C408" i="3"/>
  <c r="C183" i="3"/>
  <c r="D183" i="3"/>
  <c r="D445" i="3"/>
  <c r="C445" i="3"/>
  <c r="C236" i="3"/>
  <c r="D236" i="3"/>
  <c r="D178" i="3"/>
  <c r="C178" i="3"/>
  <c r="I409" i="3"/>
  <c r="D409" i="3"/>
  <c r="C409" i="3"/>
  <c r="D403" i="3"/>
  <c r="C403" i="3"/>
  <c r="I304" i="3"/>
  <c r="D304" i="3"/>
  <c r="C304" i="3"/>
  <c r="C274" i="3"/>
  <c r="D274" i="3"/>
  <c r="C232" i="3"/>
  <c r="D232" i="3"/>
  <c r="D245" i="3"/>
  <c r="C245" i="3"/>
  <c r="D392" i="3"/>
  <c r="C392" i="3"/>
  <c r="D351" i="3"/>
  <c r="C351" i="3"/>
  <c r="D74" i="3"/>
  <c r="C74" i="3"/>
  <c r="D120" i="3"/>
  <c r="C120" i="3"/>
  <c r="D429" i="3"/>
  <c r="C429" i="3"/>
  <c r="D436" i="3"/>
  <c r="C436" i="3"/>
  <c r="D279" i="3"/>
  <c r="C279" i="3"/>
  <c r="C296" i="3"/>
  <c r="D296" i="3"/>
  <c r="D234" i="3"/>
  <c r="C234" i="3"/>
  <c r="C171" i="3"/>
  <c r="D171" i="3"/>
  <c r="D186" i="3"/>
  <c r="C186" i="3"/>
  <c r="D118" i="3"/>
  <c r="C118" i="3"/>
  <c r="D70" i="3"/>
  <c r="C70" i="3"/>
  <c r="D405" i="3"/>
  <c r="C405" i="3"/>
  <c r="C197" i="3"/>
  <c r="D197" i="3"/>
  <c r="D443" i="3"/>
  <c r="C443" i="3"/>
  <c r="C69" i="3"/>
  <c r="D69" i="3"/>
  <c r="D136" i="3"/>
  <c r="C136" i="3"/>
  <c r="I358" i="3"/>
  <c r="D358" i="3"/>
  <c r="C358" i="3"/>
  <c r="D218" i="3"/>
  <c r="C218" i="3"/>
  <c r="D329" i="3"/>
  <c r="C329" i="3"/>
  <c r="D386" i="3"/>
  <c r="C386" i="3"/>
  <c r="D198" i="3"/>
  <c r="C198" i="3"/>
  <c r="D298" i="3"/>
  <c r="C298" i="3"/>
  <c r="D344" i="3"/>
  <c r="C344" i="3"/>
  <c r="D184" i="3"/>
  <c r="C184" i="3"/>
  <c r="C89" i="3"/>
  <c r="D89" i="3"/>
  <c r="D391" i="3"/>
  <c r="C391" i="3"/>
  <c r="C92" i="3"/>
  <c r="D92" i="3"/>
  <c r="D116" i="3"/>
  <c r="C116" i="3"/>
  <c r="I98" i="3"/>
  <c r="D98" i="3"/>
  <c r="C98" i="3"/>
  <c r="D330" i="3"/>
  <c r="C330" i="3"/>
  <c r="C175" i="3"/>
  <c r="D175" i="3"/>
  <c r="D231" i="3"/>
  <c r="C231" i="3"/>
  <c r="D343" i="3"/>
  <c r="C343" i="3"/>
  <c r="D378" i="3"/>
  <c r="C378" i="3"/>
  <c r="D283" i="3"/>
  <c r="C283" i="3"/>
  <c r="D345" i="3"/>
  <c r="C345" i="3"/>
  <c r="I99" i="3"/>
  <c r="C99" i="3"/>
  <c r="D99" i="3"/>
  <c r="D122" i="3"/>
  <c r="C122" i="3"/>
  <c r="D398" i="3"/>
  <c r="C398" i="3"/>
  <c r="D433" i="3"/>
  <c r="C433" i="3"/>
  <c r="D394" i="3"/>
  <c r="C394" i="3"/>
  <c r="D348" i="3"/>
  <c r="C348" i="3"/>
  <c r="D347" i="3"/>
  <c r="C347" i="3"/>
  <c r="D280" i="3"/>
  <c r="C280" i="3"/>
  <c r="C302" i="3"/>
  <c r="D302" i="3"/>
  <c r="C244" i="3"/>
  <c r="D244" i="3"/>
  <c r="D221" i="3"/>
  <c r="C221" i="3"/>
  <c r="D249" i="3"/>
  <c r="C249" i="3"/>
  <c r="D176" i="3"/>
  <c r="C176" i="3"/>
  <c r="D196" i="3"/>
  <c r="C196" i="3"/>
  <c r="D138" i="3"/>
  <c r="C138" i="3"/>
  <c r="C137" i="3"/>
  <c r="D137" i="3"/>
  <c r="I100" i="3"/>
  <c r="C100" i="3"/>
  <c r="D100" i="3"/>
  <c r="D446" i="3"/>
  <c r="C446" i="3"/>
  <c r="D438" i="3"/>
  <c r="C438" i="3"/>
  <c r="D376" i="3"/>
  <c r="C376" i="3"/>
  <c r="I359" i="3"/>
  <c r="D359" i="3"/>
  <c r="C359" i="3"/>
  <c r="D305" i="3"/>
  <c r="C305" i="3"/>
  <c r="D241" i="3"/>
  <c r="C241" i="3"/>
  <c r="C115" i="3"/>
  <c r="D115" i="3"/>
  <c r="D401" i="3"/>
  <c r="C401" i="3"/>
  <c r="I459" i="3"/>
  <c r="D459" i="3"/>
  <c r="C459" i="3"/>
  <c r="C167" i="3"/>
  <c r="D167" i="3"/>
  <c r="I410" i="3"/>
  <c r="D410" i="3"/>
  <c r="C410" i="3"/>
  <c r="D131" i="3"/>
  <c r="C131" i="3"/>
  <c r="D79" i="3"/>
  <c r="C79" i="3"/>
  <c r="D353" i="3"/>
  <c r="C353" i="3"/>
  <c r="D434" i="3"/>
  <c r="C434" i="3"/>
  <c r="C143" i="3"/>
  <c r="D143" i="3"/>
  <c r="C187" i="3"/>
  <c r="D187" i="3"/>
  <c r="D389" i="3"/>
  <c r="C389" i="3"/>
  <c r="I460" i="3"/>
  <c r="D460" i="3"/>
  <c r="C460" i="3"/>
  <c r="D342" i="3"/>
  <c r="C342" i="3"/>
  <c r="D194" i="3"/>
  <c r="C194" i="3"/>
  <c r="D195" i="3"/>
  <c r="C195" i="3"/>
  <c r="D381" i="3"/>
  <c r="C381" i="3"/>
  <c r="D453" i="3"/>
  <c r="C453" i="3"/>
  <c r="D400" i="3"/>
  <c r="C400" i="3"/>
  <c r="I149" i="3"/>
  <c r="D149" i="3"/>
  <c r="C149" i="3"/>
  <c r="C181" i="3"/>
  <c r="D181" i="3"/>
  <c r="D341" i="3"/>
  <c r="C341" i="3"/>
  <c r="I148" i="3"/>
  <c r="D148" i="3"/>
  <c r="C148" i="3"/>
  <c r="I462" i="3"/>
  <c r="D462" i="3"/>
  <c r="C462" i="3"/>
  <c r="I307" i="3"/>
  <c r="D307" i="3"/>
  <c r="C307" i="3"/>
  <c r="I355" i="3"/>
  <c r="D355" i="3"/>
  <c r="C355" i="3"/>
  <c r="C76" i="3"/>
  <c r="D76" i="3"/>
  <c r="D91" i="3"/>
  <c r="C91" i="3"/>
  <c r="C300" i="3"/>
  <c r="D300" i="3"/>
  <c r="I255" i="3"/>
  <c r="D255" i="3"/>
  <c r="C255" i="3"/>
  <c r="I101" i="3"/>
  <c r="C101" i="3"/>
  <c r="D101" i="3"/>
  <c r="D86" i="3"/>
  <c r="C86" i="3"/>
  <c r="C222" i="3"/>
  <c r="D222" i="3"/>
  <c r="C270" i="3"/>
  <c r="D270" i="3"/>
  <c r="D287" i="3"/>
  <c r="C287" i="3"/>
  <c r="D340" i="3"/>
  <c r="C340" i="3"/>
  <c r="D385" i="3"/>
  <c r="C385" i="3"/>
  <c r="D444" i="3"/>
  <c r="C444" i="3"/>
  <c r="D291" i="3"/>
  <c r="C291" i="3"/>
  <c r="D397" i="3"/>
  <c r="C397" i="3"/>
  <c r="D440" i="3"/>
  <c r="C440" i="3"/>
  <c r="I202" i="3"/>
  <c r="D202" i="3"/>
  <c r="C202" i="3"/>
  <c r="I407" i="3"/>
  <c r="D407" i="3"/>
  <c r="C407" i="3"/>
  <c r="D130" i="3"/>
  <c r="C130" i="3"/>
  <c r="D431" i="3"/>
  <c r="C431" i="3"/>
  <c r="D450" i="3"/>
  <c r="C450" i="3"/>
  <c r="D384" i="3"/>
  <c r="C384" i="3"/>
  <c r="D387" i="3"/>
  <c r="C387" i="3"/>
  <c r="D406" i="3"/>
  <c r="C406" i="3"/>
  <c r="D333" i="3"/>
  <c r="C333" i="3"/>
  <c r="D335" i="3"/>
  <c r="C335" i="3"/>
  <c r="D277" i="3"/>
  <c r="C277" i="3"/>
  <c r="D299" i="3"/>
  <c r="C299" i="3"/>
  <c r="D273" i="3"/>
  <c r="C273" i="3"/>
  <c r="D301" i="3"/>
  <c r="C301" i="3"/>
  <c r="D223" i="3"/>
  <c r="C223" i="3"/>
  <c r="D227" i="3"/>
  <c r="C227" i="3"/>
  <c r="D229" i="3"/>
  <c r="C229" i="3"/>
  <c r="D237" i="3"/>
  <c r="C237" i="3"/>
  <c r="D247" i="3"/>
  <c r="C247" i="3"/>
  <c r="D179" i="3"/>
  <c r="C179" i="3"/>
  <c r="D170" i="3"/>
  <c r="C170" i="3"/>
  <c r="C191" i="3"/>
  <c r="D191" i="3"/>
  <c r="C141" i="3"/>
  <c r="D141" i="3"/>
  <c r="D121" i="3"/>
  <c r="C121" i="3"/>
  <c r="D132" i="3"/>
  <c r="C132" i="3"/>
  <c r="C93" i="3"/>
  <c r="D93" i="3"/>
  <c r="C84" i="3"/>
  <c r="D84" i="3"/>
  <c r="I147" i="3"/>
  <c r="C147" i="3"/>
  <c r="D147" i="3"/>
  <c r="I254" i="3"/>
  <c r="C254" i="3"/>
  <c r="D254" i="3"/>
  <c r="I463" i="3"/>
  <c r="D463" i="3"/>
  <c r="C463" i="3"/>
  <c r="D442" i="3"/>
  <c r="C442" i="3"/>
  <c r="D395" i="3"/>
  <c r="C395" i="3"/>
  <c r="C336" i="3"/>
  <c r="D336" i="3"/>
  <c r="D285" i="3"/>
  <c r="C285" i="3"/>
  <c r="C77" i="3"/>
  <c r="D77" i="3"/>
  <c r="I96" i="3"/>
  <c r="C96" i="3"/>
  <c r="D96" i="3"/>
  <c r="D380" i="3"/>
  <c r="C380" i="3"/>
  <c r="D426" i="3"/>
  <c r="C426" i="3"/>
  <c r="D142" i="3"/>
  <c r="C142" i="3"/>
  <c r="C87" i="3"/>
  <c r="D87" i="3"/>
  <c r="D192" i="3"/>
  <c r="C192" i="3"/>
  <c r="C250" i="3"/>
  <c r="D250" i="3"/>
  <c r="I150" i="3"/>
  <c r="D150" i="3"/>
  <c r="C150" i="3"/>
  <c r="I151" i="3"/>
  <c r="C151" i="3"/>
  <c r="D151" i="3"/>
  <c r="D126" i="3"/>
  <c r="C126" i="3"/>
  <c r="I253" i="3"/>
  <c r="D253" i="3"/>
  <c r="C253" i="3"/>
  <c r="D83" i="3"/>
  <c r="C83" i="3"/>
  <c r="C278" i="3"/>
  <c r="D278" i="3"/>
  <c r="D71" i="3"/>
  <c r="C71" i="3"/>
  <c r="C338" i="3"/>
  <c r="D338" i="3"/>
  <c r="D235" i="3"/>
  <c r="C235" i="3"/>
  <c r="C332" i="3"/>
  <c r="D332" i="3"/>
  <c r="D457" i="3"/>
  <c r="C457" i="3"/>
  <c r="C72" i="3"/>
  <c r="D72" i="3"/>
  <c r="C230" i="3"/>
  <c r="D230" i="3"/>
  <c r="D458" i="3"/>
  <c r="C458" i="3"/>
  <c r="D382" i="3"/>
  <c r="C382" i="3"/>
  <c r="D349" i="3"/>
  <c r="C349" i="3"/>
  <c r="D272" i="3"/>
  <c r="C272" i="3"/>
  <c r="D228" i="3"/>
  <c r="C228" i="3"/>
  <c r="D219" i="3"/>
  <c r="C219" i="3"/>
  <c r="D172" i="3"/>
  <c r="C172" i="3"/>
  <c r="D180" i="3"/>
  <c r="C180" i="3"/>
  <c r="D66" i="3"/>
  <c r="C66" i="3"/>
  <c r="D441" i="3"/>
  <c r="C441" i="3"/>
  <c r="D393" i="3"/>
  <c r="C393" i="3"/>
  <c r="D204" i="3"/>
  <c r="C204" i="3"/>
  <c r="D375" i="3"/>
  <c r="C375" i="3"/>
  <c r="C81" i="3"/>
  <c r="D81" i="3"/>
  <c r="D428" i="3"/>
  <c r="C428" i="3"/>
  <c r="D190" i="3"/>
  <c r="C190" i="3"/>
  <c r="D168" i="3"/>
  <c r="C168" i="3"/>
  <c r="C177" i="3"/>
  <c r="D177" i="3"/>
  <c r="I152" i="3"/>
  <c r="D152" i="3"/>
  <c r="C152" i="3"/>
  <c r="D331" i="3"/>
  <c r="C331" i="3"/>
  <c r="D346" i="3"/>
  <c r="C346" i="3"/>
  <c r="D303" i="3"/>
  <c r="C303" i="3"/>
  <c r="D90" i="3"/>
  <c r="C90" i="3"/>
  <c r="D388" i="3"/>
  <c r="C388" i="3"/>
  <c r="I411" i="3"/>
  <c r="D411" i="3"/>
  <c r="C411" i="3"/>
  <c r="C67" i="3"/>
  <c r="D67" i="3"/>
  <c r="C133" i="3"/>
  <c r="D133" i="3"/>
  <c r="D427" i="3"/>
  <c r="C427" i="3"/>
  <c r="D73" i="3"/>
  <c r="C73" i="3"/>
  <c r="D82" i="3"/>
  <c r="C82" i="3"/>
  <c r="C290" i="3"/>
  <c r="D290" i="3"/>
  <c r="D325" i="3"/>
  <c r="C325" i="3"/>
  <c r="D323" i="3"/>
  <c r="C323" i="3"/>
  <c r="D396" i="3"/>
  <c r="C396" i="3"/>
  <c r="C322" i="3"/>
  <c r="D322" i="3"/>
  <c r="D430" i="3"/>
  <c r="C430" i="3"/>
  <c r="D402" i="3"/>
  <c r="C402" i="3"/>
  <c r="I356" i="3"/>
  <c r="D356" i="3"/>
  <c r="C356" i="3"/>
  <c r="C64" i="3"/>
  <c r="D64" i="3"/>
  <c r="I200" i="3"/>
  <c r="D200" i="3"/>
  <c r="C200" i="3"/>
  <c r="D449" i="3"/>
  <c r="C449" i="3"/>
  <c r="D456" i="3"/>
  <c r="C456" i="3"/>
  <c r="D374" i="3"/>
  <c r="C374" i="3"/>
  <c r="D377" i="3"/>
  <c r="C377" i="3"/>
  <c r="D350" i="3"/>
  <c r="C350" i="3"/>
  <c r="C326" i="3"/>
  <c r="D326" i="3"/>
  <c r="C328" i="3"/>
  <c r="D328" i="3"/>
  <c r="D281" i="3"/>
  <c r="C281" i="3"/>
  <c r="C284" i="3"/>
  <c r="D284" i="3"/>
  <c r="D286" i="3"/>
  <c r="C286" i="3"/>
  <c r="D289" i="3"/>
  <c r="C289" i="3"/>
  <c r="D297" i="3"/>
  <c r="C297" i="3"/>
  <c r="D238" i="3"/>
  <c r="C238" i="3"/>
  <c r="C240" i="3"/>
  <c r="D240" i="3"/>
  <c r="D224" i="3"/>
  <c r="C224" i="3"/>
  <c r="C220" i="3"/>
  <c r="D220" i="3"/>
  <c r="C242" i="3"/>
  <c r="D242" i="3"/>
  <c r="D188" i="3"/>
  <c r="C188" i="3"/>
  <c r="D174" i="3"/>
  <c r="C174" i="3"/>
  <c r="C193" i="3"/>
  <c r="D193" i="3"/>
  <c r="D134" i="3"/>
  <c r="C134" i="3"/>
  <c r="D146" i="3"/>
  <c r="C146" i="3"/>
  <c r="D124" i="3"/>
  <c r="C124" i="3"/>
  <c r="D78" i="3"/>
  <c r="C78" i="3"/>
  <c r="D94" i="3"/>
  <c r="C94" i="3"/>
  <c r="C65" i="3"/>
  <c r="D65" i="3"/>
  <c r="D140" i="3"/>
  <c r="C140" i="3"/>
  <c r="I251" i="3"/>
  <c r="D251" i="3"/>
  <c r="C251" i="3"/>
  <c r="I461" i="3"/>
  <c r="D461" i="3"/>
  <c r="C461" i="3"/>
  <c r="D439" i="3"/>
  <c r="C439" i="3"/>
  <c r="D455" i="3"/>
  <c r="C455" i="3"/>
  <c r="D404" i="3"/>
  <c r="C404" i="3"/>
  <c r="D295" i="3"/>
  <c r="C295" i="3"/>
  <c r="D246" i="3"/>
  <c r="C246" i="3"/>
  <c r="D145" i="3"/>
  <c r="C145" i="3"/>
  <c r="D454" i="3"/>
  <c r="C454" i="3"/>
  <c r="C88" i="3"/>
  <c r="D88" i="3"/>
  <c r="D452" i="3"/>
  <c r="C452" i="3"/>
  <c r="D139" i="3"/>
  <c r="C139" i="3"/>
  <c r="D447" i="3"/>
  <c r="C447" i="3"/>
  <c r="C226" i="3"/>
  <c r="D226" i="3"/>
  <c r="D185" i="3"/>
  <c r="C185" i="3"/>
  <c r="D354" i="3"/>
  <c r="C354" i="3"/>
  <c r="C127" i="3"/>
  <c r="D127" i="3"/>
  <c r="D95" i="3"/>
  <c r="C95" i="3"/>
  <c r="D292" i="3"/>
  <c r="C292" i="3"/>
  <c r="D334" i="3"/>
  <c r="C334" i="3"/>
  <c r="D135" i="3"/>
  <c r="C135" i="3"/>
  <c r="C68" i="3"/>
  <c r="D68" i="3"/>
  <c r="D448" i="3"/>
  <c r="C448" i="3"/>
  <c r="D399" i="3"/>
  <c r="C399" i="3"/>
  <c r="C339" i="3"/>
  <c r="D339" i="3"/>
  <c r="D293" i="3"/>
  <c r="C293" i="3"/>
  <c r="D233" i="3"/>
  <c r="C233" i="3"/>
  <c r="D239" i="3"/>
  <c r="C239" i="3"/>
  <c r="D169" i="3"/>
  <c r="C169" i="3"/>
  <c r="D125" i="3"/>
  <c r="C125" i="3"/>
  <c r="D128" i="3"/>
  <c r="C128" i="3"/>
  <c r="I97" i="3"/>
  <c r="C97" i="3"/>
  <c r="D97" i="3"/>
  <c r="I199" i="3"/>
  <c r="D199" i="3"/>
  <c r="C199" i="3"/>
  <c r="D451" i="3"/>
  <c r="C451" i="3"/>
  <c r="D337" i="3"/>
  <c r="C337" i="3"/>
  <c r="D275" i="3"/>
  <c r="C275" i="3"/>
  <c r="C248" i="3"/>
  <c r="D248" i="3"/>
  <c r="C119" i="3"/>
  <c r="D119" i="3"/>
  <c r="D271" i="3"/>
  <c r="C271" i="3"/>
  <c r="C294" i="3"/>
  <c r="D294" i="3"/>
  <c r="C123" i="3"/>
  <c r="D123" i="3"/>
  <c r="I201" i="3"/>
  <c r="C201" i="3"/>
  <c r="D201" i="3"/>
  <c r="D390" i="3"/>
  <c r="C390" i="3"/>
  <c r="D352" i="3"/>
  <c r="C352" i="3"/>
  <c r="D189" i="3"/>
  <c r="C189" i="3"/>
  <c r="C129" i="3"/>
  <c r="D129" i="3"/>
  <c r="I252" i="3"/>
  <c r="D252" i="3"/>
  <c r="C252" i="3"/>
  <c r="D324" i="3"/>
  <c r="C324" i="3"/>
  <c r="I357" i="3"/>
  <c r="D357" i="3"/>
  <c r="C357" i="3"/>
  <c r="I306" i="3"/>
  <c r="C306" i="3"/>
  <c r="D306" i="3"/>
  <c r="D75" i="3"/>
  <c r="C75" i="3"/>
  <c r="C282" i="3"/>
  <c r="D282" i="3"/>
  <c r="D435" i="3"/>
  <c r="C435" i="3"/>
  <c r="D437" i="3"/>
  <c r="C437" i="3"/>
  <c r="C85" i="3"/>
  <c r="D85" i="3"/>
  <c r="D379" i="3"/>
  <c r="C379" i="3"/>
  <c r="D327" i="3"/>
  <c r="C327" i="3"/>
  <c r="C288" i="3"/>
  <c r="D288" i="3"/>
  <c r="D276" i="3"/>
  <c r="C276" i="3"/>
  <c r="D243" i="3"/>
  <c r="C243" i="3"/>
  <c r="D225" i="3"/>
  <c r="C225" i="3"/>
  <c r="D173" i="3"/>
  <c r="C173" i="3"/>
  <c r="D117" i="3"/>
  <c r="C117" i="3"/>
  <c r="C80" i="3"/>
  <c r="D80" i="3"/>
  <c r="D144" i="3"/>
  <c r="C144" i="3"/>
  <c r="D383" i="3"/>
  <c r="C383" i="3"/>
  <c r="N26" i="1"/>
  <c r="E29" i="1"/>
  <c r="G29" i="1"/>
  <c r="I29" i="1"/>
  <c r="K29" i="1"/>
  <c r="M29" i="1"/>
  <c r="M10" i="1"/>
  <c r="N17" i="1"/>
  <c r="N11" i="1"/>
  <c r="D35" i="1"/>
  <c r="D27" i="1"/>
  <c r="D11" i="1"/>
  <c r="E37" i="1"/>
  <c r="E25" i="1"/>
  <c r="F35" i="1"/>
  <c r="F27" i="1"/>
  <c r="F11" i="1"/>
  <c r="G37" i="1"/>
  <c r="G25" i="1"/>
  <c r="H35" i="1"/>
  <c r="H27" i="1"/>
  <c r="H11" i="1"/>
  <c r="I37" i="1"/>
  <c r="I25" i="1"/>
  <c r="J35" i="1"/>
  <c r="J27" i="1"/>
  <c r="J11" i="1"/>
  <c r="K37" i="1"/>
  <c r="K25" i="1"/>
  <c r="L35" i="1"/>
  <c r="L27" i="1"/>
  <c r="L11" i="1"/>
  <c r="M37" i="1"/>
  <c r="N38" i="1"/>
  <c r="N34" i="1"/>
  <c r="D39" i="1"/>
  <c r="D31" i="1"/>
  <c r="E16" i="1"/>
  <c r="F39" i="1"/>
  <c r="F31" i="1"/>
  <c r="G41" i="1"/>
  <c r="G16" i="1"/>
  <c r="H39" i="1"/>
  <c r="H31" i="1"/>
  <c r="I41" i="1"/>
  <c r="I16" i="1"/>
  <c r="J39" i="1"/>
  <c r="K41" i="1"/>
  <c r="K16" i="1"/>
  <c r="L39" i="1"/>
  <c r="L31" i="1"/>
  <c r="M41" i="1"/>
  <c r="E26" i="1"/>
  <c r="G26" i="1"/>
  <c r="I26" i="1"/>
  <c r="N39" i="1"/>
  <c r="N31" i="1"/>
  <c r="D40" i="1"/>
  <c r="D36" i="1"/>
  <c r="D28" i="1"/>
  <c r="D24" i="1"/>
  <c r="E38" i="1"/>
  <c r="E34" i="1"/>
  <c r="E10" i="1"/>
  <c r="F40" i="1"/>
  <c r="F36" i="1"/>
  <c r="F28" i="1"/>
  <c r="F24" i="1"/>
  <c r="F17" i="1"/>
  <c r="G38" i="1"/>
  <c r="G34" i="1"/>
  <c r="G10" i="1"/>
  <c r="H40" i="1"/>
  <c r="H36" i="1"/>
  <c r="H28" i="1"/>
  <c r="H24" i="1"/>
  <c r="I38" i="1"/>
  <c r="I34" i="1"/>
  <c r="I10" i="1"/>
  <c r="J40" i="1"/>
  <c r="J36" i="1"/>
  <c r="J28" i="1"/>
  <c r="J24" i="1"/>
  <c r="K38" i="1"/>
  <c r="K34" i="1"/>
  <c r="K10" i="1"/>
  <c r="L40" i="1"/>
  <c r="L36" i="1"/>
  <c r="L28" i="1"/>
  <c r="L24" i="1"/>
  <c r="M38" i="1"/>
  <c r="M34" i="1"/>
  <c r="M16" i="1"/>
  <c r="G32" i="1"/>
  <c r="H17" i="1"/>
  <c r="I32" i="1"/>
  <c r="J17" i="1"/>
  <c r="K32" i="1"/>
  <c r="L17" i="1"/>
  <c r="M32" i="1"/>
  <c r="L26" i="1"/>
  <c r="D17" i="1"/>
  <c r="M33" i="1"/>
  <c r="K26" i="1"/>
  <c r="K19" i="1"/>
  <c r="M26" i="1"/>
  <c r="M25" i="1"/>
  <c r="J31" i="1"/>
  <c r="M11" i="1"/>
  <c r="J9" i="1"/>
  <c r="E32" i="1"/>
  <c r="E41" i="1"/>
  <c r="N37" i="1"/>
  <c r="N25" i="1"/>
  <c r="N40" i="1"/>
  <c r="N36" i="1"/>
  <c r="N28" i="1"/>
  <c r="N24" i="1"/>
  <c r="D41" i="1"/>
  <c r="D30" i="1"/>
  <c r="D16" i="1"/>
  <c r="E39" i="1"/>
  <c r="E31" i="1"/>
  <c r="F41" i="1"/>
  <c r="F30" i="1"/>
  <c r="F16" i="1"/>
  <c r="G39" i="1"/>
  <c r="G31" i="1"/>
  <c r="H41" i="1"/>
  <c r="H30" i="1"/>
  <c r="H16" i="1"/>
  <c r="I39" i="1"/>
  <c r="I31" i="1"/>
  <c r="J41" i="1"/>
  <c r="J30" i="1"/>
  <c r="J16" i="1"/>
  <c r="K39" i="1"/>
  <c r="K31" i="1"/>
  <c r="L41" i="1"/>
  <c r="L30" i="1"/>
  <c r="L16" i="1"/>
  <c r="M39" i="1"/>
  <c r="M31" i="1"/>
  <c r="N32" i="1"/>
  <c r="N29" i="1"/>
  <c r="D26" i="1"/>
  <c r="D25" i="1"/>
  <c r="E35" i="1"/>
  <c r="E27" i="1"/>
  <c r="E30" i="1"/>
  <c r="E11" i="1"/>
  <c r="F37" i="1"/>
  <c r="F26" i="1"/>
  <c r="F25" i="1"/>
  <c r="G35" i="1"/>
  <c r="G27" i="1"/>
  <c r="G30" i="1"/>
  <c r="G11" i="1"/>
  <c r="H37" i="1"/>
  <c r="H26" i="1"/>
  <c r="H25" i="1"/>
  <c r="I35" i="1"/>
  <c r="I27" i="1"/>
  <c r="I30" i="1"/>
  <c r="I11" i="1"/>
  <c r="J37" i="1"/>
  <c r="J26" i="1"/>
  <c r="J25" i="1"/>
  <c r="K35" i="1"/>
  <c r="K27" i="1"/>
  <c r="K30" i="1"/>
  <c r="K11" i="1"/>
  <c r="L37" i="1"/>
  <c r="L25" i="1"/>
  <c r="M35" i="1"/>
  <c r="M27" i="1"/>
  <c r="M30" i="1"/>
  <c r="D37" i="1"/>
  <c r="N41" i="1"/>
  <c r="N35" i="1"/>
  <c r="N27" i="1"/>
  <c r="N30" i="1"/>
  <c r="N16" i="1"/>
  <c r="N10" i="1"/>
  <c r="D38" i="1"/>
  <c r="D34" i="1"/>
  <c r="D32" i="1"/>
  <c r="D29" i="1"/>
  <c r="D10" i="1"/>
  <c r="E40" i="1"/>
  <c r="E36" i="1"/>
  <c r="E28" i="1"/>
  <c r="E24" i="1"/>
  <c r="E17" i="1"/>
  <c r="F38" i="1"/>
  <c r="F34" i="1"/>
  <c r="F32" i="1"/>
  <c r="F29" i="1"/>
  <c r="F10" i="1"/>
  <c r="G40" i="1"/>
  <c r="G36" i="1"/>
  <c r="G28" i="1"/>
  <c r="G24" i="1"/>
  <c r="G17" i="1"/>
  <c r="H38" i="1"/>
  <c r="H34" i="1"/>
  <c r="H32" i="1"/>
  <c r="H29" i="1"/>
  <c r="H10" i="1"/>
  <c r="I40" i="1"/>
  <c r="I36" i="1"/>
  <c r="I28" i="1"/>
  <c r="I24" i="1"/>
  <c r="I17" i="1"/>
  <c r="J38" i="1"/>
  <c r="J34" i="1"/>
  <c r="J32" i="1"/>
  <c r="J29" i="1"/>
  <c r="J10" i="1"/>
  <c r="K40" i="1"/>
  <c r="K36" i="1"/>
  <c r="K28" i="1"/>
  <c r="K24" i="1"/>
  <c r="K17" i="1"/>
  <c r="L38" i="1"/>
  <c r="L34" i="1"/>
  <c r="L32" i="1"/>
  <c r="L29" i="1"/>
  <c r="L10" i="1"/>
  <c r="M40" i="1"/>
  <c r="M36" i="1"/>
  <c r="M28" i="1"/>
  <c r="M24" i="1"/>
  <c r="M17" i="1"/>
  <c r="L73" i="1"/>
  <c r="K8" i="8" s="1"/>
  <c r="K73" i="1"/>
  <c r="D56" i="2" s="1"/>
  <c r="E56" i="2" s="1"/>
  <c r="J73" i="1"/>
  <c r="D55" i="2" s="1"/>
  <c r="E55" i="2" s="1"/>
  <c r="I73" i="1"/>
  <c r="D54" i="2" s="1"/>
  <c r="E54" i="2" s="1"/>
  <c r="G73" i="1"/>
  <c r="D52" i="2" s="1"/>
  <c r="E52" i="2" s="1"/>
  <c r="C108" i="1"/>
  <c r="C105" i="1"/>
  <c r="C97" i="1"/>
  <c r="C80" i="1"/>
  <c r="C104" i="1"/>
  <c r="C99" i="1"/>
  <c r="C93" i="1"/>
  <c r="C92" i="1"/>
  <c r="C81" i="1"/>
  <c r="C75" i="1"/>
  <c r="C110" i="1"/>
  <c r="C91" i="1"/>
  <c r="C82" i="1"/>
  <c r="C109" i="1"/>
  <c r="C103" i="1"/>
  <c r="C100" i="1"/>
  <c r="C96" i="1"/>
  <c r="C86" i="1"/>
  <c r="C90" i="1"/>
  <c r="C84" i="1"/>
  <c r="C77" i="1"/>
  <c r="C76" i="1"/>
  <c r="D73" i="1"/>
  <c r="C8" i="8" s="1"/>
  <c r="B288" i="2"/>
  <c r="M15" i="8"/>
  <c r="D258" i="2"/>
  <c r="E258" i="2" s="1"/>
  <c r="F19" i="8"/>
  <c r="D329" i="2"/>
  <c r="E329" i="2" s="1"/>
  <c r="M18" i="8"/>
  <c r="D297" i="2"/>
  <c r="E297" i="2" s="1"/>
  <c r="D91" i="2"/>
  <c r="E91" i="2" s="1"/>
  <c r="E9" i="8"/>
  <c r="D95" i="2"/>
  <c r="E95" i="2" s="1"/>
  <c r="I9" i="8"/>
  <c r="F13" i="8"/>
  <c r="D172" i="2"/>
  <c r="E172" i="2" s="1"/>
  <c r="D332" i="2"/>
  <c r="E332" i="2" s="1"/>
  <c r="I19" i="8"/>
  <c r="D25" i="8"/>
  <c r="D217" i="2"/>
  <c r="E217" i="2" s="1"/>
  <c r="K14" i="8"/>
  <c r="G400" i="1"/>
  <c r="F15" i="8" s="1"/>
  <c r="L138" i="1"/>
  <c r="N203" i="1"/>
  <c r="K10" i="8"/>
  <c r="C340" i="1"/>
  <c r="D203" i="1"/>
  <c r="D128" i="2" s="1"/>
  <c r="E128" i="2" s="1"/>
  <c r="I335" i="1"/>
  <c r="D214" i="2" s="1"/>
  <c r="E214" i="2" s="1"/>
  <c r="C535" i="1"/>
  <c r="C540" i="1"/>
  <c r="C486" i="1"/>
  <c r="E466" i="1"/>
  <c r="D287" i="2" s="1"/>
  <c r="E287" i="2" s="1"/>
  <c r="C356" i="1"/>
  <c r="C297" i="1"/>
  <c r="C292" i="1"/>
  <c r="C222" i="1"/>
  <c r="E203" i="1"/>
  <c r="N532" i="1"/>
  <c r="C102" i="1"/>
  <c r="C89" i="1"/>
  <c r="C98" i="1"/>
  <c r="C85" i="1"/>
  <c r="M73" i="1"/>
  <c r="C147" i="1"/>
  <c r="C173" i="1"/>
  <c r="H138" i="1"/>
  <c r="C212" i="1"/>
  <c r="G203" i="1"/>
  <c r="C289" i="1"/>
  <c r="C302" i="1"/>
  <c r="C373" i="1"/>
  <c r="C368" i="1"/>
  <c r="C357" i="1"/>
  <c r="I400" i="1"/>
  <c r="D253" i="2" s="1"/>
  <c r="E253" i="2" s="1"/>
  <c r="C406" i="1"/>
  <c r="C176" i="1"/>
  <c r="C237" i="1"/>
  <c r="C544" i="1"/>
  <c r="J466" i="1"/>
  <c r="I18" i="8" s="1"/>
  <c r="C419" i="1"/>
  <c r="L400" i="1"/>
  <c r="D256" i="2" s="1"/>
  <c r="E256" i="2" s="1"/>
  <c r="C140" i="1"/>
  <c r="M14" i="8"/>
  <c r="C154" i="1"/>
  <c r="C141" i="1"/>
  <c r="C208" i="1"/>
  <c r="C209" i="1"/>
  <c r="H335" i="1"/>
  <c r="D213" i="2" s="1"/>
  <c r="E213" i="2" s="1"/>
  <c r="D138" i="1"/>
  <c r="D88" i="2" s="1"/>
  <c r="E88" i="2" s="1"/>
  <c r="E335" i="1"/>
  <c r="D209" i="2" s="1"/>
  <c r="E209" i="2" s="1"/>
  <c r="L466" i="1"/>
  <c r="K18" i="8" s="1"/>
  <c r="M335" i="1"/>
  <c r="L14" i="8" s="1"/>
  <c r="J795" i="1"/>
  <c r="I25" i="8" s="1"/>
  <c r="L795" i="1"/>
  <c r="K25" i="8" s="1"/>
  <c r="C570" i="1"/>
  <c r="C558" i="1"/>
  <c r="C554" i="1"/>
  <c r="C546" i="1"/>
  <c r="C555" i="1"/>
  <c r="C566" i="1"/>
  <c r="C545" i="1"/>
  <c r="C551" i="1"/>
  <c r="C549" i="1"/>
  <c r="C550" i="1"/>
  <c r="C539" i="1"/>
  <c r="D532" i="1"/>
  <c r="D325" i="2" s="1"/>
  <c r="E325" i="2" s="1"/>
  <c r="C538" i="1"/>
  <c r="C536" i="1"/>
  <c r="M532" i="1"/>
  <c r="D335" i="2" s="1"/>
  <c r="E335" i="2" s="1"/>
  <c r="C488" i="1"/>
  <c r="C497" i="1"/>
  <c r="C503" i="1"/>
  <c r="C468" i="1"/>
  <c r="C494" i="1"/>
  <c r="C483" i="1"/>
  <c r="C495" i="1"/>
  <c r="C485" i="1"/>
  <c r="C500" i="1"/>
  <c r="C489" i="1"/>
  <c r="C492" i="1"/>
  <c r="H466" i="1"/>
  <c r="D291" i="2" s="1"/>
  <c r="E291" i="2" s="1"/>
  <c r="C478" i="1"/>
  <c r="C498" i="1"/>
  <c r="C472" i="1"/>
  <c r="M466" i="1"/>
  <c r="L18" i="8" s="1"/>
  <c r="G466" i="1"/>
  <c r="F18" i="8" s="1"/>
  <c r="C420" i="1"/>
  <c r="K400" i="1"/>
  <c r="J15" i="8" s="1"/>
  <c r="F335" i="1"/>
  <c r="N269" i="1"/>
  <c r="M13" i="8" s="1"/>
  <c r="C144" i="1"/>
  <c r="C78" i="1"/>
  <c r="C404" i="1"/>
  <c r="C284" i="1"/>
  <c r="C276" i="1"/>
  <c r="C294" i="1"/>
  <c r="C240" i="1"/>
  <c r="C238" i="1"/>
  <c r="C228" i="1"/>
  <c r="C213" i="1"/>
  <c r="C206" i="1"/>
  <c r="C168" i="1"/>
  <c r="C165" i="1"/>
  <c r="C156" i="1"/>
  <c r="C152" i="1"/>
  <c r="C167" i="1"/>
  <c r="C166" i="1"/>
  <c r="C172" i="1"/>
  <c r="C157" i="1"/>
  <c r="C145" i="1"/>
  <c r="C149" i="1"/>
  <c r="C171" i="1"/>
  <c r="C111" i="1"/>
  <c r="C88" i="1"/>
  <c r="N73" i="1"/>
  <c r="C816" i="1"/>
  <c r="C823" i="1"/>
  <c r="C408" i="1"/>
  <c r="N795" i="1"/>
  <c r="C817" i="1"/>
  <c r="C827" i="1"/>
  <c r="C833" i="1"/>
  <c r="C820" i="1"/>
  <c r="C832" i="1"/>
  <c r="C798" i="1"/>
  <c r="C812" i="1"/>
  <c r="C822" i="1"/>
  <c r="C815" i="1"/>
  <c r="C829" i="1"/>
  <c r="C808" i="1"/>
  <c r="C809" i="1"/>
  <c r="C810" i="1"/>
  <c r="C814" i="1"/>
  <c r="C802" i="1"/>
  <c r="C804" i="1"/>
  <c r="C825" i="1"/>
  <c r="C797" i="1"/>
  <c r="D254" i="2"/>
  <c r="E254" i="2" s="1"/>
  <c r="I15" i="8"/>
  <c r="D174" i="2"/>
  <c r="E174" i="2" s="1"/>
  <c r="H13" i="8"/>
  <c r="J25" i="8"/>
  <c r="G795" i="1"/>
  <c r="D98" i="2"/>
  <c r="E98" i="2" s="1"/>
  <c r="C298" i="1"/>
  <c r="C94" i="1"/>
  <c r="C83" i="1"/>
  <c r="C87" i="1"/>
  <c r="C146" i="1"/>
  <c r="C163" i="1"/>
  <c r="C150" i="1"/>
  <c r="C148" i="1"/>
  <c r="C170" i="1"/>
  <c r="C235" i="1"/>
  <c r="C565" i="1"/>
  <c r="C568" i="1"/>
  <c r="C543" i="1"/>
  <c r="F532" i="1"/>
  <c r="H19" i="8"/>
  <c r="E18" i="8"/>
  <c r="C467" i="1"/>
  <c r="C801" i="1"/>
  <c r="C403" i="1"/>
  <c r="C162" i="1"/>
  <c r="C305" i="1"/>
  <c r="C343" i="1"/>
  <c r="C371" i="1"/>
  <c r="C474" i="1"/>
  <c r="C493" i="1"/>
  <c r="C479" i="1"/>
  <c r="C490" i="1"/>
  <c r="L532" i="1"/>
  <c r="N138" i="1"/>
  <c r="D99" i="2" s="1"/>
  <c r="E99" i="2" s="1"/>
  <c r="C821" i="1"/>
  <c r="C813" i="1"/>
  <c r="C431" i="1"/>
  <c r="C438" i="1"/>
  <c r="C414" i="1"/>
  <c r="C417" i="1"/>
  <c r="C421" i="1"/>
  <c r="E400" i="1"/>
  <c r="D15" i="8" s="1"/>
  <c r="J269" i="1"/>
  <c r="D269" i="1"/>
  <c r="H269" i="1"/>
  <c r="C229" i="1"/>
  <c r="C142" i="1"/>
  <c r="C214" i="1"/>
  <c r="C547" i="1"/>
  <c r="C272" i="1"/>
  <c r="C819" i="1"/>
  <c r="C227" i="1"/>
  <c r="C283" i="1"/>
  <c r="C291" i="1"/>
  <c r="C541" i="1"/>
  <c r="E10" i="8"/>
  <c r="C433" i="1"/>
  <c r="C418" i="1"/>
  <c r="C437" i="1"/>
  <c r="C430" i="1"/>
  <c r="C435" i="1"/>
  <c r="C434" i="1"/>
  <c r="C413" i="1"/>
  <c r="F400" i="1"/>
  <c r="C407" i="1"/>
  <c r="F269" i="1"/>
  <c r="C271" i="1"/>
  <c r="E269" i="1"/>
  <c r="C273" i="1"/>
  <c r="C233" i="1"/>
  <c r="C205" i="1"/>
  <c r="C231" i="1"/>
  <c r="C219" i="1"/>
  <c r="C216" i="1"/>
  <c r="C225" i="1"/>
  <c r="C211" i="1"/>
  <c r="C207" i="1"/>
  <c r="H203" i="1"/>
  <c r="C74" i="1"/>
  <c r="E73" i="1"/>
  <c r="M400" i="1"/>
  <c r="D466" i="1"/>
  <c r="I466" i="1"/>
  <c r="J13" i="8"/>
  <c r="I138" i="1"/>
  <c r="I203" i="1"/>
  <c r="K138" i="1"/>
  <c r="K203" i="1"/>
  <c r="C826" i="1"/>
  <c r="C270" i="1"/>
  <c r="H795" i="1"/>
  <c r="C106" i="1"/>
  <c r="C101" i="1"/>
  <c r="C79" i="1"/>
  <c r="F73" i="1"/>
  <c r="C107" i="1"/>
  <c r="C95" i="1"/>
  <c r="H73" i="1"/>
  <c r="M269" i="1"/>
  <c r="C561" i="1"/>
  <c r="C559" i="1"/>
  <c r="C542" i="1"/>
  <c r="C562" i="1"/>
  <c r="C534" i="1"/>
  <c r="K532" i="1"/>
  <c r="C533" i="1"/>
  <c r="C496" i="1"/>
  <c r="C484" i="1"/>
  <c r="C487" i="1"/>
  <c r="C482" i="1"/>
  <c r="C480" i="1"/>
  <c r="C481" i="1"/>
  <c r="C473" i="1"/>
  <c r="C471" i="1"/>
  <c r="C469" i="1"/>
  <c r="K466" i="1"/>
  <c r="C296" i="1"/>
  <c r="C151" i="1"/>
  <c r="G138" i="1"/>
  <c r="C161" i="1"/>
  <c r="C226" i="1"/>
  <c r="C218" i="1"/>
  <c r="C304" i="1"/>
  <c r="C287" i="1"/>
  <c r="C286" i="1"/>
  <c r="C415" i="1"/>
  <c r="C405" i="1"/>
  <c r="C422" i="1"/>
  <c r="C402" i="1"/>
  <c r="C567" i="1"/>
  <c r="M203" i="1"/>
  <c r="C800" i="1"/>
  <c r="C818" i="1"/>
  <c r="C828" i="1"/>
  <c r="M795" i="1"/>
  <c r="F795" i="1"/>
  <c r="C806" i="1"/>
  <c r="C563" i="1"/>
  <c r="C564" i="1"/>
  <c r="C552" i="1"/>
  <c r="C569" i="1"/>
  <c r="E532" i="1"/>
  <c r="C337" i="1"/>
  <c r="C352" i="1"/>
  <c r="G335" i="1"/>
  <c r="C363" i="1"/>
  <c r="C339" i="1"/>
  <c r="J335" i="1"/>
  <c r="K335" i="1"/>
  <c r="C336" i="1"/>
  <c r="C306" i="1"/>
  <c r="C174" i="1"/>
  <c r="E138" i="1"/>
  <c r="C278" i="1"/>
  <c r="C491" i="1"/>
  <c r="C557" i="1"/>
  <c r="H532" i="1"/>
  <c r="D176" i="2"/>
  <c r="E176" i="2" s="1"/>
  <c r="D795" i="1"/>
  <c r="C824" i="1"/>
  <c r="C830" i="1"/>
  <c r="C805" i="1"/>
  <c r="C796" i="1"/>
  <c r="C799" i="1"/>
  <c r="I795" i="1"/>
  <c r="C411" i="1"/>
  <c r="D400" i="1"/>
  <c r="C401" i="1"/>
  <c r="C353" i="1"/>
  <c r="H400" i="1"/>
  <c r="C537" i="1"/>
  <c r="C811" i="1"/>
  <c r="C831" i="1"/>
  <c r="C175" i="1"/>
  <c r="C204" i="1"/>
  <c r="C224" i="1"/>
  <c r="J203" i="1"/>
  <c r="C277" i="1"/>
  <c r="L269" i="1"/>
  <c r="D335" i="1"/>
  <c r="C345" i="1"/>
  <c r="C341" i="1"/>
  <c r="C432" i="1"/>
  <c r="C425" i="1"/>
  <c r="C556" i="1"/>
  <c r="D46" i="9"/>
  <c r="F46" i="9"/>
  <c r="H46" i="9"/>
  <c r="J46" i="9"/>
  <c r="K46" i="9"/>
  <c r="B46" i="9"/>
  <c r="I46" i="9"/>
  <c r="G46" i="9"/>
  <c r="C46" i="9"/>
  <c r="C754" i="1"/>
  <c r="C737" i="1"/>
  <c r="C736" i="1"/>
  <c r="C746" i="1"/>
  <c r="C751" i="1"/>
  <c r="C762" i="1"/>
  <c r="C765" i="1"/>
  <c r="C764" i="1"/>
  <c r="C748" i="1"/>
  <c r="C734" i="1"/>
  <c r="L730" i="1"/>
  <c r="K24" i="8" s="1"/>
  <c r="C742" i="1"/>
  <c r="C755" i="1"/>
  <c r="C752" i="1"/>
  <c r="C738" i="1"/>
  <c r="C767" i="1"/>
  <c r="C749" i="1"/>
  <c r="C733" i="1"/>
  <c r="C766" i="1"/>
  <c r="C745" i="1"/>
  <c r="C732" i="1"/>
  <c r="C758" i="1"/>
  <c r="C747" i="1"/>
  <c r="C760" i="1"/>
  <c r="N730" i="1"/>
  <c r="H730" i="1"/>
  <c r="C768" i="1"/>
  <c r="C750" i="1"/>
  <c r="C744" i="1"/>
  <c r="C759" i="1"/>
  <c r="C757" i="1"/>
  <c r="C739" i="1"/>
  <c r="F730" i="1"/>
  <c r="E24" i="8" s="1"/>
  <c r="C763" i="1"/>
  <c r="C741" i="1"/>
  <c r="D730" i="1"/>
  <c r="C24" i="8" s="1"/>
  <c r="C731" i="1"/>
  <c r="C753" i="1"/>
  <c r="C761" i="1"/>
  <c r="C756" i="1"/>
  <c r="C735" i="1"/>
  <c r="I730" i="1"/>
  <c r="C740" i="1"/>
  <c r="J730" i="1"/>
  <c r="E730" i="1"/>
  <c r="G730" i="1"/>
  <c r="C743" i="1"/>
  <c r="K730" i="1"/>
  <c r="M730" i="1"/>
  <c r="D137" i="2"/>
  <c r="E137" i="2" s="1"/>
  <c r="D219" i="2"/>
  <c r="E219" i="2" s="1"/>
  <c r="I341" i="3"/>
  <c r="I325" i="3"/>
  <c r="I322" i="3"/>
  <c r="I328" i="3"/>
  <c r="I353" i="3"/>
  <c r="I343" i="3"/>
  <c r="I345" i="3"/>
  <c r="I350" i="3"/>
  <c r="I335" i="3"/>
  <c r="I323" i="3"/>
  <c r="I339" i="3"/>
  <c r="I354" i="3"/>
  <c r="I351" i="3"/>
  <c r="I330" i="3"/>
  <c r="I333" i="3"/>
  <c r="I347" i="3"/>
  <c r="I337" i="3"/>
  <c r="I344" i="3"/>
  <c r="I340" i="3"/>
  <c r="I326" i="3"/>
  <c r="I352" i="3"/>
  <c r="I329" i="3"/>
  <c r="I324" i="3"/>
  <c r="I331" i="3"/>
  <c r="I346" i="3"/>
  <c r="I338" i="3"/>
  <c r="I332" i="3"/>
  <c r="I334" i="3"/>
  <c r="I327" i="3"/>
  <c r="I348" i="3"/>
  <c r="I349" i="3"/>
  <c r="I336" i="3"/>
  <c r="J609" i="3"/>
  <c r="J584" i="3"/>
  <c r="H10" i="3"/>
  <c r="J652" i="3"/>
  <c r="J646" i="3"/>
  <c r="J662" i="3"/>
  <c r="J661" i="3"/>
  <c r="J668" i="3"/>
  <c r="J655" i="3"/>
  <c r="J656" i="3"/>
  <c r="J651" i="3"/>
  <c r="J667" i="3"/>
  <c r="J654" i="3"/>
  <c r="J653" i="3"/>
  <c r="J633" i="3"/>
  <c r="J648" i="3"/>
  <c r="J666" i="3"/>
  <c r="J659" i="3"/>
  <c r="J665" i="3"/>
  <c r="J647" i="3"/>
  <c r="J642" i="3"/>
  <c r="J586" i="3"/>
  <c r="J589" i="3"/>
  <c r="J588" i="3"/>
  <c r="J585" i="3"/>
  <c r="G28" i="3"/>
  <c r="H27" i="3"/>
  <c r="G38" i="3"/>
  <c r="H40" i="3"/>
  <c r="G46" i="3"/>
  <c r="J582" i="3"/>
  <c r="I342" i="3"/>
  <c r="I455" i="3"/>
  <c r="I242" i="3"/>
  <c r="J645" i="3"/>
  <c r="J663" i="3"/>
  <c r="J658" i="3"/>
  <c r="J634" i="3"/>
  <c r="J631" i="3"/>
  <c r="J594" i="3"/>
  <c r="J593" i="3"/>
  <c r="J613" i="3"/>
  <c r="J587" i="3"/>
  <c r="J580" i="3"/>
  <c r="G25" i="3"/>
  <c r="H41" i="3"/>
  <c r="G26" i="3"/>
  <c r="H36" i="3"/>
  <c r="H33" i="3"/>
  <c r="G34" i="3"/>
  <c r="H32" i="3"/>
  <c r="G45" i="3"/>
  <c r="J601" i="3"/>
  <c r="H43" i="3"/>
  <c r="G24" i="3"/>
  <c r="H20" i="3"/>
  <c r="H11" i="3"/>
  <c r="J657" i="3"/>
  <c r="J650" i="3"/>
  <c r="J664" i="3"/>
  <c r="J643" i="3"/>
  <c r="H44" i="3"/>
  <c r="G37" i="3"/>
  <c r="J600" i="3"/>
  <c r="J612" i="3"/>
  <c r="J590" i="3"/>
  <c r="G12" i="3"/>
  <c r="J606" i="3"/>
  <c r="J649" i="3"/>
  <c r="J637" i="3"/>
  <c r="J640" i="3"/>
  <c r="J639" i="3"/>
  <c r="J641" i="3"/>
  <c r="J660" i="3"/>
  <c r="J635" i="3"/>
  <c r="J632" i="3"/>
  <c r="H669" i="3"/>
  <c r="G23" i="3"/>
  <c r="J591" i="3"/>
  <c r="J583" i="3"/>
  <c r="J617" i="3"/>
  <c r="J610" i="3"/>
  <c r="J596" i="3"/>
  <c r="J636" i="3"/>
  <c r="G31" i="3"/>
  <c r="H30" i="3"/>
  <c r="H22" i="3"/>
  <c r="G9" i="3"/>
  <c r="G669" i="3"/>
  <c r="J595" i="3"/>
  <c r="J604" i="3"/>
  <c r="J638" i="3"/>
  <c r="J644" i="3"/>
  <c r="J603" i="3"/>
  <c r="J597" i="3"/>
  <c r="G618" i="3"/>
  <c r="H618" i="3"/>
  <c r="J607" i="3"/>
  <c r="G10" i="3"/>
  <c r="H23" i="3"/>
  <c r="G35" i="3"/>
  <c r="H29" i="3"/>
  <c r="G42" i="3"/>
  <c r="H17" i="3"/>
  <c r="G15" i="3"/>
  <c r="H18" i="3"/>
  <c r="G16" i="3"/>
  <c r="H19" i="3"/>
  <c r="G39" i="3"/>
  <c r="H13" i="3"/>
  <c r="G14" i="3"/>
  <c r="H12" i="3"/>
  <c r="J602" i="3"/>
  <c r="H28" i="3"/>
  <c r="H38" i="3"/>
  <c r="H46" i="3"/>
  <c r="G33" i="3"/>
  <c r="H34" i="3"/>
  <c r="H45" i="3"/>
  <c r="G43" i="3"/>
  <c r="H24" i="3"/>
  <c r="G20" i="3"/>
  <c r="H35" i="3"/>
  <c r="G29" i="3"/>
  <c r="H42" i="3"/>
  <c r="G17" i="3"/>
  <c r="G21" i="3"/>
  <c r="H25" i="3"/>
  <c r="G41" i="3"/>
  <c r="H26" i="3"/>
  <c r="G36" i="3"/>
  <c r="H15" i="3"/>
  <c r="G18" i="3"/>
  <c r="H16" i="3"/>
  <c r="G19" i="3"/>
  <c r="H39" i="3"/>
  <c r="G13" i="3"/>
  <c r="H14" i="3"/>
  <c r="J605" i="3"/>
  <c r="G27" i="3"/>
  <c r="G40" i="3"/>
  <c r="G32" i="3"/>
  <c r="J581" i="3"/>
  <c r="J592" i="3"/>
  <c r="J611" i="3"/>
  <c r="J598" i="3"/>
  <c r="J616" i="3"/>
  <c r="J608" i="3"/>
  <c r="J599" i="3"/>
  <c r="J614" i="3"/>
  <c r="J615" i="3"/>
  <c r="H31" i="3"/>
  <c r="G30" i="3"/>
  <c r="G44" i="3"/>
  <c r="H37" i="3"/>
  <c r="G22" i="3"/>
  <c r="H21" i="3"/>
  <c r="G11" i="3"/>
  <c r="H9" i="3"/>
  <c r="I236" i="3"/>
  <c r="I454" i="3"/>
  <c r="I182" i="3"/>
  <c r="I285" i="3"/>
  <c r="I197" i="3"/>
  <c r="I194" i="3"/>
  <c r="I168" i="3"/>
  <c r="I177" i="3"/>
  <c r="I282" i="3"/>
  <c r="I281" i="3"/>
  <c r="I243" i="3"/>
  <c r="I225" i="3"/>
  <c r="I170" i="3"/>
  <c r="J464" i="3"/>
  <c r="N449" i="3" s="1"/>
  <c r="I192" i="3"/>
  <c r="I185" i="3"/>
  <c r="I298" i="3"/>
  <c r="I278" i="3"/>
  <c r="I250" i="3"/>
  <c r="I293" i="3"/>
  <c r="I221" i="3"/>
  <c r="I249" i="3"/>
  <c r="I196" i="3"/>
  <c r="I271" i="3"/>
  <c r="I178" i="3"/>
  <c r="I300" i="3"/>
  <c r="I287" i="3"/>
  <c r="I280" i="3"/>
  <c r="I302" i="3"/>
  <c r="I244" i="3"/>
  <c r="I229" i="3"/>
  <c r="I188" i="3"/>
  <c r="I174" i="3"/>
  <c r="I191" i="3"/>
  <c r="I189" i="3"/>
  <c r="I195" i="3"/>
  <c r="I175" i="3"/>
  <c r="I290" i="3"/>
  <c r="J102" i="3"/>
  <c r="N79" i="3" s="1"/>
  <c r="I273" i="3"/>
  <c r="I228" i="3"/>
  <c r="I238" i="3"/>
  <c r="I224" i="3"/>
  <c r="I220" i="3"/>
  <c r="I179" i="3"/>
  <c r="I193" i="3"/>
  <c r="I432" i="3"/>
  <c r="I187" i="3"/>
  <c r="I190" i="3"/>
  <c r="I181" i="3"/>
  <c r="I245" i="3"/>
  <c r="I222" i="3"/>
  <c r="I292" i="3"/>
  <c r="I289" i="3"/>
  <c r="I233" i="3"/>
  <c r="I234" i="3"/>
  <c r="I219" i="3"/>
  <c r="I239" i="3"/>
  <c r="I171" i="3"/>
  <c r="I176" i="3"/>
  <c r="I173" i="3"/>
  <c r="I180" i="3"/>
  <c r="I295" i="3"/>
  <c r="I443" i="3"/>
  <c r="I183" i="3"/>
  <c r="I226" i="3"/>
  <c r="I184" i="3"/>
  <c r="I235" i="3"/>
  <c r="J308" i="3"/>
  <c r="N270" i="3" s="1"/>
  <c r="I291" i="3"/>
  <c r="I218" i="3"/>
  <c r="I198" i="3"/>
  <c r="I231" i="3"/>
  <c r="I299" i="3"/>
  <c r="I223" i="3"/>
  <c r="I240" i="3"/>
  <c r="I169" i="3"/>
  <c r="I303" i="3"/>
  <c r="B140" i="2"/>
  <c r="B130" i="2"/>
  <c r="B327" i="2"/>
  <c r="I426" i="3"/>
  <c r="I428" i="3"/>
  <c r="I427" i="3"/>
  <c r="I429" i="3"/>
  <c r="I457" i="3"/>
  <c r="I437" i="3"/>
  <c r="I431" i="3"/>
  <c r="I448" i="3"/>
  <c r="I450" i="3"/>
  <c r="I439" i="3"/>
  <c r="I452" i="3"/>
  <c r="I447" i="3"/>
  <c r="I435" i="3"/>
  <c r="I440" i="3"/>
  <c r="I456" i="3"/>
  <c r="I446" i="3"/>
  <c r="I441" i="3"/>
  <c r="I453" i="3"/>
  <c r="I444" i="3"/>
  <c r="I430" i="3"/>
  <c r="I458" i="3"/>
  <c r="I438" i="3"/>
  <c r="I434" i="3"/>
  <c r="I445" i="3"/>
  <c r="I436" i="3"/>
  <c r="I449" i="3"/>
  <c r="I451" i="3"/>
  <c r="I442" i="3"/>
  <c r="J360" i="3"/>
  <c r="N340" i="3" s="1"/>
  <c r="I294" i="3"/>
  <c r="I283" i="3"/>
  <c r="I288" i="3"/>
  <c r="I286" i="3"/>
  <c r="I276" i="3"/>
  <c r="I297" i="3"/>
  <c r="I284" i="3"/>
  <c r="I305" i="3"/>
  <c r="I277" i="3"/>
  <c r="I301" i="3"/>
  <c r="I279" i="3"/>
  <c r="I274" i="3"/>
  <c r="I270" i="3"/>
  <c r="I272" i="3"/>
  <c r="I296" i="3"/>
  <c r="I275" i="3"/>
  <c r="I247" i="3"/>
  <c r="I246" i="3"/>
  <c r="I248" i="3"/>
  <c r="I241" i="3"/>
  <c r="I237" i="3"/>
  <c r="I227" i="3"/>
  <c r="J256" i="3"/>
  <c r="N255" i="3" s="1"/>
  <c r="I230" i="3"/>
  <c r="I232" i="3"/>
  <c r="J205" i="3"/>
  <c r="N167" i="3" s="1"/>
  <c r="I167" i="3"/>
  <c r="I172" i="3"/>
  <c r="I204" i="3"/>
  <c r="I186" i="3"/>
  <c r="I123" i="3"/>
  <c r="I374" i="3"/>
  <c r="I380" i="3"/>
  <c r="I398" i="3"/>
  <c r="I382" i="3"/>
  <c r="I395" i="3"/>
  <c r="I377" i="3"/>
  <c r="I388" i="3"/>
  <c r="I397" i="3"/>
  <c r="I394" i="3"/>
  <c r="I405" i="3"/>
  <c r="I386" i="3"/>
  <c r="I389" i="3"/>
  <c r="I381" i="3"/>
  <c r="I392" i="3"/>
  <c r="I378" i="3"/>
  <c r="I384" i="3"/>
  <c r="I406" i="3"/>
  <c r="I385" i="3"/>
  <c r="I404" i="3"/>
  <c r="I400" i="3"/>
  <c r="I401" i="3"/>
  <c r="I402" i="3"/>
  <c r="I387" i="3"/>
  <c r="I393" i="3"/>
  <c r="I383" i="3"/>
  <c r="I379" i="3"/>
  <c r="I403" i="3"/>
  <c r="I375" i="3"/>
  <c r="I408" i="3"/>
  <c r="I399" i="3"/>
  <c r="J412" i="3"/>
  <c r="N410" i="3" s="1"/>
  <c r="I390" i="3"/>
  <c r="I376" i="3"/>
  <c r="I391" i="3"/>
  <c r="I396" i="3"/>
  <c r="I433" i="3"/>
  <c r="I120" i="3"/>
  <c r="I141" i="3"/>
  <c r="I128" i="3"/>
  <c r="I136" i="3"/>
  <c r="I129" i="3"/>
  <c r="I127" i="3"/>
  <c r="I134" i="3"/>
  <c r="I137" i="3"/>
  <c r="I144" i="3"/>
  <c r="I145" i="3"/>
  <c r="I115" i="3"/>
  <c r="I142" i="3"/>
  <c r="I143" i="3"/>
  <c r="I139" i="3"/>
  <c r="I135" i="3"/>
  <c r="I121" i="3"/>
  <c r="I118" i="3"/>
  <c r="I132" i="3"/>
  <c r="I119" i="3"/>
  <c r="I116" i="3"/>
  <c r="I130" i="3"/>
  <c r="I125" i="3"/>
  <c r="I140" i="3"/>
  <c r="I131" i="3"/>
  <c r="I126" i="3"/>
  <c r="I133" i="3"/>
  <c r="I122" i="3"/>
  <c r="I138" i="3"/>
  <c r="I117" i="3"/>
  <c r="I146" i="3"/>
  <c r="I124" i="3"/>
  <c r="J153" i="3"/>
  <c r="N148" i="3" s="1"/>
  <c r="I94" i="3"/>
  <c r="I64" i="3"/>
  <c r="I68" i="3"/>
  <c r="I73" i="3"/>
  <c r="I95" i="3"/>
  <c r="I72" i="3"/>
  <c r="I75" i="3"/>
  <c r="I86" i="3"/>
  <c r="I88" i="3"/>
  <c r="I65" i="3"/>
  <c r="I70" i="3"/>
  <c r="I80" i="3"/>
  <c r="I79" i="3"/>
  <c r="I78" i="3"/>
  <c r="I82" i="3"/>
  <c r="I77" i="3"/>
  <c r="I67" i="3"/>
  <c r="I74" i="3"/>
  <c r="I89" i="3"/>
  <c r="I81" i="3"/>
  <c r="I85" i="3"/>
  <c r="I66" i="3"/>
  <c r="I84" i="3"/>
  <c r="I93" i="3"/>
  <c r="I69" i="3"/>
  <c r="I71" i="3"/>
  <c r="I83" i="3"/>
  <c r="I76" i="3"/>
  <c r="I92" i="3"/>
  <c r="I91" i="3"/>
  <c r="I87" i="3"/>
  <c r="I90" i="3"/>
  <c r="C633" i="1"/>
  <c r="J490" i="3"/>
  <c r="J506" i="3"/>
  <c r="J488" i="3"/>
  <c r="C635" i="1"/>
  <c r="C634" i="1"/>
  <c r="C632" i="1"/>
  <c r="J511" i="3"/>
  <c r="J515" i="3"/>
  <c r="J503" i="3"/>
  <c r="C609" i="1"/>
  <c r="J508" i="3"/>
  <c r="J497" i="3"/>
  <c r="C603" i="1"/>
  <c r="C612" i="1"/>
  <c r="C621" i="1"/>
  <c r="C601" i="1"/>
  <c r="C636" i="1"/>
  <c r="C602" i="1"/>
  <c r="C629" i="1"/>
  <c r="L598" i="1"/>
  <c r="C607" i="1"/>
  <c r="C610" i="1"/>
  <c r="J505" i="3"/>
  <c r="C614" i="1"/>
  <c r="J489" i="3"/>
  <c r="C627" i="1"/>
  <c r="J492" i="3"/>
  <c r="F598" i="1"/>
  <c r="D368" i="2" s="1"/>
  <c r="E368" i="2" s="1"/>
  <c r="I598" i="1"/>
  <c r="M598" i="1"/>
  <c r="N598" i="1"/>
  <c r="J598" i="1"/>
  <c r="C605" i="1"/>
  <c r="H598" i="1"/>
  <c r="J481" i="3"/>
  <c r="J484" i="3"/>
  <c r="J486" i="3"/>
  <c r="J513" i="3"/>
  <c r="C608" i="1"/>
  <c r="C628" i="1"/>
  <c r="C613" i="1"/>
  <c r="J500" i="3"/>
  <c r="J509" i="3"/>
  <c r="C617" i="1"/>
  <c r="C631" i="1"/>
  <c r="C626" i="1"/>
  <c r="J514" i="3"/>
  <c r="J494" i="3"/>
  <c r="J504" i="3"/>
  <c r="C623" i="1"/>
  <c r="C622" i="1"/>
  <c r="C616" i="1"/>
  <c r="C625" i="1"/>
  <c r="G598" i="1"/>
  <c r="E598" i="1"/>
  <c r="D20" i="8" s="1"/>
  <c r="C600" i="1"/>
  <c r="J479" i="3"/>
  <c r="C624" i="1"/>
  <c r="C619" i="1"/>
  <c r="C611" i="1"/>
  <c r="C606" i="1"/>
  <c r="C615" i="1"/>
  <c r="C630" i="1"/>
  <c r="J512" i="3"/>
  <c r="C618" i="1"/>
  <c r="J501" i="3"/>
  <c r="J498" i="3"/>
  <c r="J496" i="3"/>
  <c r="J491" i="3"/>
  <c r="J495" i="3"/>
  <c r="J483" i="3"/>
  <c r="J487" i="3"/>
  <c r="J507" i="3"/>
  <c r="J510" i="3"/>
  <c r="J482" i="3"/>
  <c r="J502" i="3"/>
  <c r="J493" i="3"/>
  <c r="J485" i="3"/>
  <c r="J480" i="3"/>
  <c r="C599" i="1"/>
  <c r="D598" i="1"/>
  <c r="J478" i="3"/>
  <c r="G516" i="3"/>
  <c r="D9" i="1"/>
  <c r="B210" i="2"/>
  <c r="B180" i="2"/>
  <c r="B259" i="2"/>
  <c r="B298" i="2"/>
  <c r="B100" i="2"/>
  <c r="B377" i="2"/>
  <c r="B379" i="2" s="1"/>
  <c r="B220" i="2"/>
  <c r="B418" i="2"/>
  <c r="P46" i="9"/>
  <c r="B62" i="2"/>
  <c r="F48" i="2" s="1"/>
  <c r="E46" i="9"/>
  <c r="B337" i="2"/>
  <c r="B90" i="2"/>
  <c r="B249" i="2"/>
  <c r="C620" i="1"/>
  <c r="L664" i="1"/>
  <c r="D413" i="2" s="1"/>
  <c r="E413" i="2" s="1"/>
  <c r="J664" i="1"/>
  <c r="I23" i="8" s="1"/>
  <c r="C685" i="1"/>
  <c r="E664" i="1"/>
  <c r="D23" i="8" s="1"/>
  <c r="C698" i="1"/>
  <c r="F664" i="1"/>
  <c r="E23" i="8" s="1"/>
  <c r="G664" i="1"/>
  <c r="I664" i="1"/>
  <c r="H23" i="8" s="1"/>
  <c r="M664" i="1"/>
  <c r="L23" i="8" s="1"/>
  <c r="C692" i="1"/>
  <c r="K664" i="1"/>
  <c r="C670" i="1"/>
  <c r="C681" i="1"/>
  <c r="C680" i="1"/>
  <c r="H664" i="1"/>
  <c r="G23" i="8" s="1"/>
  <c r="C682" i="1"/>
  <c r="C701" i="1"/>
  <c r="C678" i="1"/>
  <c r="C696" i="1"/>
  <c r="C674" i="1"/>
  <c r="C668" i="1"/>
  <c r="C693" i="1"/>
  <c r="C691" i="1"/>
  <c r="C676" i="1"/>
  <c r="C697" i="1"/>
  <c r="C679" i="1"/>
  <c r="C690" i="1"/>
  <c r="C688" i="1"/>
  <c r="C667" i="1"/>
  <c r="C666" i="1"/>
  <c r="C687" i="1"/>
  <c r="D664" i="1"/>
  <c r="C686" i="1"/>
  <c r="C700" i="1"/>
  <c r="C677" i="1"/>
  <c r="C673" i="1"/>
  <c r="C669" i="1"/>
  <c r="C699" i="1"/>
  <c r="C683" i="1"/>
  <c r="C675" i="1"/>
  <c r="C665" i="1"/>
  <c r="N664" i="1"/>
  <c r="C671" i="1"/>
  <c r="C689" i="1"/>
  <c r="C695" i="1"/>
  <c r="C672" i="1"/>
  <c r="C702" i="1"/>
  <c r="C684" i="1"/>
  <c r="C694" i="1"/>
  <c r="J558" i="3"/>
  <c r="J551" i="3"/>
  <c r="J557" i="3"/>
  <c r="J539" i="3"/>
  <c r="J546" i="3"/>
  <c r="J563" i="3"/>
  <c r="J544" i="3"/>
  <c r="J550" i="3"/>
  <c r="J561" i="3"/>
  <c r="J560" i="3"/>
  <c r="J552" i="3"/>
  <c r="J530" i="3"/>
  <c r="J537" i="3"/>
  <c r="J542" i="3"/>
  <c r="J545" i="3"/>
  <c r="J549" i="3"/>
  <c r="J541" i="3"/>
  <c r="J535" i="3"/>
  <c r="J559" i="3"/>
  <c r="J548" i="3"/>
  <c r="J532" i="3"/>
  <c r="H567" i="3"/>
  <c r="J553" i="3"/>
  <c r="J540" i="3"/>
  <c r="J547" i="3"/>
  <c r="J565" i="3"/>
  <c r="J536" i="3"/>
  <c r="J554" i="3"/>
  <c r="J543" i="3"/>
  <c r="J562" i="3"/>
  <c r="J566" i="3"/>
  <c r="J564" i="3"/>
  <c r="J555" i="3"/>
  <c r="J538" i="3"/>
  <c r="J556" i="3"/>
  <c r="J534" i="3"/>
  <c r="J533" i="3"/>
  <c r="J531" i="3"/>
  <c r="G567" i="3"/>
  <c r="J529" i="3"/>
  <c r="F376" i="2" l="1"/>
  <c r="F372" i="2"/>
  <c r="F368" i="2"/>
  <c r="F370" i="2"/>
  <c r="F373" i="2"/>
  <c r="F371" i="2"/>
  <c r="F365" i="2"/>
  <c r="F374" i="2"/>
  <c r="F369" i="2"/>
  <c r="F366" i="2"/>
  <c r="F375" i="2"/>
  <c r="F413" i="2"/>
  <c r="F410" i="2"/>
  <c r="F409" i="2"/>
  <c r="F408" i="2"/>
  <c r="F414" i="2"/>
  <c r="F404" i="2"/>
  <c r="F411" i="2"/>
  <c r="F405" i="2"/>
  <c r="F407" i="2"/>
  <c r="F412" i="2"/>
  <c r="F415" i="2"/>
  <c r="I665" i="3"/>
  <c r="N115" i="3"/>
  <c r="N376" i="3"/>
  <c r="N144" i="3"/>
  <c r="N117" i="3"/>
  <c r="N176" i="3"/>
  <c r="N243" i="3"/>
  <c r="N280" i="3"/>
  <c r="N327" i="3"/>
  <c r="N398" i="3"/>
  <c r="N437" i="3"/>
  <c r="N378" i="3"/>
  <c r="N120" i="3"/>
  <c r="N351" i="3"/>
  <c r="N278" i="3"/>
  <c r="N185" i="3"/>
  <c r="N274" i="3"/>
  <c r="N403" i="3"/>
  <c r="N151" i="3"/>
  <c r="N454" i="3"/>
  <c r="N458" i="3"/>
  <c r="N457" i="3"/>
  <c r="N73" i="3"/>
  <c r="N303" i="3"/>
  <c r="N192" i="3"/>
  <c r="N204" i="3"/>
  <c r="N380" i="3"/>
  <c r="N275" i="3"/>
  <c r="N451" i="3"/>
  <c r="N66" i="3"/>
  <c r="N180" i="3"/>
  <c r="N171" i="3"/>
  <c r="N228" i="3"/>
  <c r="N279" i="3"/>
  <c r="N448" i="3"/>
  <c r="N323" i="3"/>
  <c r="N411" i="3"/>
  <c r="N168" i="3"/>
  <c r="N182" i="3"/>
  <c r="N295" i="3"/>
  <c r="N94" i="3"/>
  <c r="N242" i="3"/>
  <c r="N285" i="3"/>
  <c r="N463" i="3"/>
  <c r="N93" i="3"/>
  <c r="N191" i="3"/>
  <c r="N237" i="3"/>
  <c r="N301" i="3"/>
  <c r="N335" i="3"/>
  <c r="N384" i="3"/>
  <c r="N407" i="3"/>
  <c r="N291" i="3"/>
  <c r="N282" i="3"/>
  <c r="N330" i="3"/>
  <c r="N92" i="3"/>
  <c r="N344" i="3"/>
  <c r="N386" i="3"/>
  <c r="N252" i="3"/>
  <c r="N352" i="3"/>
  <c r="N123" i="3"/>
  <c r="N271" i="3"/>
  <c r="N251" i="3"/>
  <c r="N193" i="3"/>
  <c r="N286" i="3"/>
  <c r="N326" i="3"/>
  <c r="N445" i="3"/>
  <c r="N91" i="3"/>
  <c r="N381" i="3"/>
  <c r="N401" i="3"/>
  <c r="N76" i="3"/>
  <c r="N131" i="3"/>
  <c r="N396" i="3"/>
  <c r="N453" i="3"/>
  <c r="N240" i="3"/>
  <c r="N200" i="3"/>
  <c r="N86" i="3"/>
  <c r="N194" i="3"/>
  <c r="N241" i="3"/>
  <c r="N438" i="3"/>
  <c r="N100" i="3"/>
  <c r="N138" i="3"/>
  <c r="N249" i="3"/>
  <c r="N244" i="3"/>
  <c r="N288" i="3"/>
  <c r="N394" i="3"/>
  <c r="N85" i="3"/>
  <c r="N345" i="3"/>
  <c r="N332" i="3"/>
  <c r="N95" i="3"/>
  <c r="N71" i="3"/>
  <c r="N354" i="3"/>
  <c r="N253" i="3"/>
  <c r="N447" i="3"/>
  <c r="N452" i="3"/>
  <c r="N178" i="3"/>
  <c r="N236" i="3"/>
  <c r="N230" i="3"/>
  <c r="N429" i="3"/>
  <c r="N133" i="3"/>
  <c r="N331" i="3"/>
  <c r="N428" i="3"/>
  <c r="N142" i="3"/>
  <c r="N119" i="3"/>
  <c r="N405" i="3"/>
  <c r="N199" i="3"/>
  <c r="N128" i="3"/>
  <c r="N186" i="3"/>
  <c r="N239" i="3"/>
  <c r="N296" i="3"/>
  <c r="N349" i="3"/>
  <c r="N68" i="3"/>
  <c r="N290" i="3"/>
  <c r="N90" i="3"/>
  <c r="N183" i="3"/>
  <c r="N393" i="3"/>
  <c r="N404" i="3"/>
  <c r="N124" i="3"/>
  <c r="N224" i="3"/>
  <c r="N336" i="3"/>
  <c r="N254" i="3"/>
  <c r="N132" i="3"/>
  <c r="N170" i="3"/>
  <c r="N229" i="3"/>
  <c r="N273" i="3"/>
  <c r="N333" i="3"/>
  <c r="N450" i="3"/>
  <c r="N202" i="3"/>
  <c r="N444" i="3"/>
  <c r="N231" i="3"/>
  <c r="N306" i="3"/>
  <c r="N391" i="3"/>
  <c r="N298" i="3"/>
  <c r="N324" i="3"/>
  <c r="N358" i="3"/>
  <c r="N390" i="3"/>
  <c r="N294" i="3"/>
  <c r="N246" i="3"/>
  <c r="N65" i="3"/>
  <c r="N188" i="3"/>
  <c r="N284" i="3"/>
  <c r="N456" i="3"/>
  <c r="N287" i="3"/>
  <c r="N307" i="3"/>
  <c r="N342" i="3"/>
  <c r="N297" i="3"/>
  <c r="N341" i="3"/>
  <c r="N459" i="3"/>
  <c r="N101" i="3"/>
  <c r="N195" i="3"/>
  <c r="N350" i="3"/>
  <c r="N402" i="3"/>
  <c r="N300" i="3"/>
  <c r="N389" i="3"/>
  <c r="I666" i="3"/>
  <c r="N305" i="3"/>
  <c r="N446" i="3"/>
  <c r="N80" i="3"/>
  <c r="N196" i="3"/>
  <c r="N225" i="3"/>
  <c r="N302" i="3"/>
  <c r="N347" i="3"/>
  <c r="N379" i="3"/>
  <c r="N122" i="3"/>
  <c r="N283" i="3"/>
  <c r="N292" i="3"/>
  <c r="N338" i="3"/>
  <c r="N127" i="3"/>
  <c r="N245" i="3"/>
  <c r="N232" i="3"/>
  <c r="N304" i="3"/>
  <c r="N126" i="3"/>
  <c r="N88" i="3"/>
  <c r="N233" i="3"/>
  <c r="N135" i="3"/>
  <c r="N325" i="3"/>
  <c r="N67" i="3"/>
  <c r="N177" i="3"/>
  <c r="N81" i="3"/>
  <c r="N426" i="3"/>
  <c r="N197" i="3"/>
  <c r="N441" i="3"/>
  <c r="N70" i="3"/>
  <c r="N118" i="3"/>
  <c r="N169" i="3"/>
  <c r="N219" i="3"/>
  <c r="N272" i="3"/>
  <c r="N339" i="3"/>
  <c r="N72" i="3"/>
  <c r="N82" i="3"/>
  <c r="N346" i="3"/>
  <c r="N375" i="3"/>
  <c r="N432" i="3"/>
  <c r="N439" i="3"/>
  <c r="N134" i="3"/>
  <c r="N96" i="3"/>
  <c r="N395" i="3"/>
  <c r="N147" i="3"/>
  <c r="N121" i="3"/>
  <c r="N179" i="3"/>
  <c r="N227" i="3"/>
  <c r="N299" i="3"/>
  <c r="N406" i="3"/>
  <c r="N431" i="3"/>
  <c r="N440" i="3"/>
  <c r="N385" i="3"/>
  <c r="N175" i="3"/>
  <c r="N98" i="3"/>
  <c r="N89" i="3"/>
  <c r="N357" i="3"/>
  <c r="N329" i="3"/>
  <c r="N129" i="3"/>
  <c r="N201" i="3"/>
  <c r="N69" i="3"/>
  <c r="N455" i="3"/>
  <c r="N78" i="3"/>
  <c r="N220" i="3"/>
  <c r="N281" i="3"/>
  <c r="N356" i="3"/>
  <c r="N222" i="3"/>
  <c r="N181" i="3"/>
  <c r="N187" i="3"/>
  <c r="N64" i="3"/>
  <c r="N460" i="3"/>
  <c r="N238" i="3"/>
  <c r="N462" i="3"/>
  <c r="N143" i="3"/>
  <c r="N377" i="3"/>
  <c r="N322" i="3"/>
  <c r="N355" i="3"/>
  <c r="N353" i="3"/>
  <c r="I664" i="3"/>
  <c r="I667" i="3"/>
  <c r="I668" i="3"/>
  <c r="N359" i="3"/>
  <c r="N383" i="3"/>
  <c r="N137" i="3"/>
  <c r="N173" i="3"/>
  <c r="N221" i="3"/>
  <c r="N276" i="3"/>
  <c r="N348" i="3"/>
  <c r="N433" i="3"/>
  <c r="N99" i="3"/>
  <c r="N435" i="3"/>
  <c r="N235" i="3"/>
  <c r="N74" i="3"/>
  <c r="N392" i="3"/>
  <c r="N83" i="3"/>
  <c r="N226" i="3"/>
  <c r="N139" i="3"/>
  <c r="N409" i="3"/>
  <c r="N150" i="3"/>
  <c r="N382" i="3"/>
  <c r="N436" i="3"/>
  <c r="N250" i="3"/>
  <c r="N388" i="3"/>
  <c r="N190" i="3"/>
  <c r="N408" i="3"/>
  <c r="N203" i="3"/>
  <c r="N248" i="3"/>
  <c r="N337" i="3"/>
  <c r="N97" i="3"/>
  <c r="N125" i="3"/>
  <c r="N172" i="3"/>
  <c r="N234" i="3"/>
  <c r="N293" i="3"/>
  <c r="N399" i="3"/>
  <c r="N334" i="3"/>
  <c r="N427" i="3"/>
  <c r="N152" i="3"/>
  <c r="N87" i="3"/>
  <c r="N145" i="3"/>
  <c r="N140" i="3"/>
  <c r="N174" i="3"/>
  <c r="N77" i="3"/>
  <c r="N442" i="3"/>
  <c r="N84" i="3"/>
  <c r="N141" i="3"/>
  <c r="N247" i="3"/>
  <c r="N223" i="3"/>
  <c r="N277" i="3"/>
  <c r="N387" i="3"/>
  <c r="N130" i="3"/>
  <c r="N397" i="3"/>
  <c r="N343" i="3"/>
  <c r="N75" i="3"/>
  <c r="N116" i="3"/>
  <c r="N184" i="3"/>
  <c r="N198" i="3"/>
  <c r="N218" i="3"/>
  <c r="N189" i="3"/>
  <c r="N136" i="3"/>
  <c r="N443" i="3"/>
  <c r="N461" i="3"/>
  <c r="N146" i="3"/>
  <c r="N289" i="3"/>
  <c r="N328" i="3"/>
  <c r="N430" i="3"/>
  <c r="N400" i="3"/>
  <c r="N434" i="3"/>
  <c r="N149" i="3"/>
  <c r="N374" i="3"/>
  <c r="F345" i="3"/>
  <c r="F378" i="3"/>
  <c r="F231" i="3"/>
  <c r="F330" i="3"/>
  <c r="F70" i="3"/>
  <c r="F186" i="3"/>
  <c r="F234" i="3"/>
  <c r="K234" i="3" s="1"/>
  <c r="L234" i="3" s="1"/>
  <c r="F279" i="3"/>
  <c r="F429" i="3"/>
  <c r="F74" i="3"/>
  <c r="F392" i="3"/>
  <c r="K392" i="3" s="1"/>
  <c r="L392" i="3" s="1"/>
  <c r="F304" i="3"/>
  <c r="F178" i="3"/>
  <c r="F445" i="3"/>
  <c r="F408" i="3"/>
  <c r="K408" i="3" s="1"/>
  <c r="L408" i="3" s="1"/>
  <c r="F438" i="3"/>
  <c r="F253" i="3"/>
  <c r="F150" i="3"/>
  <c r="F285" i="3"/>
  <c r="F395" i="3"/>
  <c r="F463" i="3"/>
  <c r="F167" i="3"/>
  <c r="F175" i="3"/>
  <c r="F171" i="3"/>
  <c r="F296" i="3"/>
  <c r="F274" i="3"/>
  <c r="F236" i="3"/>
  <c r="F183" i="3"/>
  <c r="F409" i="3"/>
  <c r="I635" i="3"/>
  <c r="C102" i="3"/>
  <c r="C205" i="3"/>
  <c r="F255" i="3"/>
  <c r="K255" i="3" s="1"/>
  <c r="L255" i="3" s="1"/>
  <c r="I640" i="3"/>
  <c r="I633" i="3"/>
  <c r="I660" i="3"/>
  <c r="I637" i="3"/>
  <c r="I657" i="3"/>
  <c r="I634" i="3"/>
  <c r="I659" i="3"/>
  <c r="I653" i="3"/>
  <c r="I656" i="3"/>
  <c r="I662" i="3"/>
  <c r="F193" i="3"/>
  <c r="F220" i="3"/>
  <c r="F240" i="3"/>
  <c r="F326" i="3"/>
  <c r="F290" i="3"/>
  <c r="F133" i="3"/>
  <c r="F177" i="3"/>
  <c r="F230" i="3"/>
  <c r="F336" i="3"/>
  <c r="F147" i="3"/>
  <c r="I651" i="3"/>
  <c r="I644" i="3"/>
  <c r="I658" i="3"/>
  <c r="I642" i="3"/>
  <c r="I654" i="3"/>
  <c r="I655" i="3"/>
  <c r="I646" i="3"/>
  <c r="F129" i="3"/>
  <c r="F201" i="3"/>
  <c r="F302" i="3"/>
  <c r="I650" i="3"/>
  <c r="I631" i="3"/>
  <c r="I645" i="3"/>
  <c r="I661" i="3"/>
  <c r="I641" i="3"/>
  <c r="I649" i="3"/>
  <c r="I643" i="3"/>
  <c r="I638" i="3"/>
  <c r="I636" i="3"/>
  <c r="I632" i="3"/>
  <c r="I639" i="3"/>
  <c r="I663" i="3"/>
  <c r="I647" i="3"/>
  <c r="I648" i="3"/>
  <c r="I652" i="3"/>
  <c r="F388" i="3"/>
  <c r="F303" i="3"/>
  <c r="K303" i="3" s="1"/>
  <c r="L303" i="3" s="1"/>
  <c r="F331" i="3"/>
  <c r="F132" i="3"/>
  <c r="F170" i="3"/>
  <c r="F247" i="3"/>
  <c r="F229" i="3"/>
  <c r="F223" i="3"/>
  <c r="F273" i="3"/>
  <c r="F277" i="3"/>
  <c r="F333" i="3"/>
  <c r="K333" i="3" s="1"/>
  <c r="L333" i="3" s="1"/>
  <c r="F387" i="3"/>
  <c r="F450" i="3"/>
  <c r="F130" i="3"/>
  <c r="F440" i="3"/>
  <c r="F196" i="3"/>
  <c r="F249" i="3"/>
  <c r="F280" i="3"/>
  <c r="F348" i="3"/>
  <c r="F433" i="3"/>
  <c r="F122" i="3"/>
  <c r="F344" i="3"/>
  <c r="F198" i="3"/>
  <c r="F329" i="3"/>
  <c r="F358" i="3"/>
  <c r="F432" i="3"/>
  <c r="F144" i="3"/>
  <c r="F117" i="3"/>
  <c r="F225" i="3"/>
  <c r="F276" i="3"/>
  <c r="K276" i="3" s="1"/>
  <c r="L276" i="3" s="1"/>
  <c r="F327" i="3"/>
  <c r="F435" i="3"/>
  <c r="F324" i="3"/>
  <c r="F271" i="3"/>
  <c r="F337" i="3"/>
  <c r="F199" i="3"/>
  <c r="F125" i="3"/>
  <c r="F239" i="3"/>
  <c r="F293" i="3"/>
  <c r="F399" i="3"/>
  <c r="F334" i="3"/>
  <c r="F354" i="3"/>
  <c r="F139" i="3"/>
  <c r="F145" i="3"/>
  <c r="F295" i="3"/>
  <c r="F455" i="3"/>
  <c r="F461" i="3"/>
  <c r="F383" i="3"/>
  <c r="F173" i="3"/>
  <c r="F243" i="3"/>
  <c r="F379" i="3"/>
  <c r="F437" i="3"/>
  <c r="F252" i="3"/>
  <c r="F275" i="3"/>
  <c r="F451" i="3"/>
  <c r="F128" i="3"/>
  <c r="F169" i="3"/>
  <c r="F233" i="3"/>
  <c r="F448" i="3"/>
  <c r="F135" i="3"/>
  <c r="F292" i="3"/>
  <c r="F185" i="3"/>
  <c r="F447" i="3"/>
  <c r="F452" i="3"/>
  <c r="F454" i="3"/>
  <c r="F246" i="3"/>
  <c r="F404" i="3"/>
  <c r="F439" i="3"/>
  <c r="F140" i="3"/>
  <c r="F356" i="3"/>
  <c r="F90" i="3"/>
  <c r="F346" i="3"/>
  <c r="F152" i="3"/>
  <c r="F126" i="3"/>
  <c r="F121" i="3"/>
  <c r="F179" i="3"/>
  <c r="F237" i="3"/>
  <c r="F227" i="3"/>
  <c r="F301" i="3"/>
  <c r="F299" i="3"/>
  <c r="F335" i="3"/>
  <c r="F406" i="3"/>
  <c r="F384" i="3"/>
  <c r="K384" i="3" s="1"/>
  <c r="L384" i="3" s="1"/>
  <c r="F431" i="3"/>
  <c r="F407" i="3"/>
  <c r="F397" i="3"/>
  <c r="F444" i="3"/>
  <c r="F340" i="3"/>
  <c r="F462" i="3"/>
  <c r="E462" i="3" s="1"/>
  <c r="F389" i="3"/>
  <c r="F353" i="3"/>
  <c r="F131" i="3"/>
  <c r="F400" i="3"/>
  <c r="F381" i="3"/>
  <c r="F194" i="3"/>
  <c r="F460" i="3"/>
  <c r="F242" i="3"/>
  <c r="E242" i="3" s="1"/>
  <c r="F284" i="3"/>
  <c r="F328" i="3"/>
  <c r="K328" i="3" s="1"/>
  <c r="L328" i="3" s="1"/>
  <c r="F67" i="3"/>
  <c r="F151" i="3"/>
  <c r="F222" i="3"/>
  <c r="F101" i="3"/>
  <c r="F187" i="3"/>
  <c r="F137" i="3"/>
  <c r="K137" i="3" s="1"/>
  <c r="L137" i="3" s="1"/>
  <c r="D531" i="3"/>
  <c r="C531" i="3"/>
  <c r="D538" i="3"/>
  <c r="C538" i="3"/>
  <c r="D562" i="3"/>
  <c r="C562" i="3"/>
  <c r="D565" i="3"/>
  <c r="C565" i="3"/>
  <c r="D535" i="3"/>
  <c r="C535" i="3"/>
  <c r="D560" i="3"/>
  <c r="C560" i="3"/>
  <c r="D539" i="3"/>
  <c r="C539" i="3"/>
  <c r="D529" i="3"/>
  <c r="C529" i="3"/>
  <c r="D564" i="3"/>
  <c r="C564" i="3"/>
  <c r="D554" i="3"/>
  <c r="C554" i="3"/>
  <c r="D540" i="3"/>
  <c r="C540" i="3"/>
  <c r="D548" i="3"/>
  <c r="C548" i="3"/>
  <c r="D549" i="3"/>
  <c r="C549" i="3"/>
  <c r="D530" i="3"/>
  <c r="C530" i="3"/>
  <c r="D546" i="3"/>
  <c r="C546" i="3"/>
  <c r="D602" i="3"/>
  <c r="C602" i="3"/>
  <c r="D601" i="3"/>
  <c r="C601" i="3"/>
  <c r="D478" i="3"/>
  <c r="C478" i="3"/>
  <c r="D485" i="3"/>
  <c r="C485" i="3"/>
  <c r="D482" i="3"/>
  <c r="C482" i="3"/>
  <c r="D483" i="3"/>
  <c r="C483" i="3"/>
  <c r="D498" i="3"/>
  <c r="C498" i="3"/>
  <c r="I514" i="3"/>
  <c r="D514" i="3"/>
  <c r="C514" i="3"/>
  <c r="C509" i="3"/>
  <c r="D509" i="3"/>
  <c r="D484" i="3"/>
  <c r="C484" i="3"/>
  <c r="D508" i="3"/>
  <c r="C508" i="3"/>
  <c r="D506" i="3"/>
  <c r="C506" i="3"/>
  <c r="D493" i="3"/>
  <c r="C493" i="3"/>
  <c r="D510" i="3"/>
  <c r="C510" i="3"/>
  <c r="D495" i="3"/>
  <c r="C495" i="3"/>
  <c r="D501" i="3"/>
  <c r="C501" i="3"/>
  <c r="D500" i="3"/>
  <c r="C500" i="3"/>
  <c r="D481" i="3"/>
  <c r="C481" i="3"/>
  <c r="D489" i="3"/>
  <c r="C489" i="3"/>
  <c r="I511" i="3"/>
  <c r="D511" i="3"/>
  <c r="C511" i="3"/>
  <c r="D600" i="3"/>
  <c r="C600" i="3"/>
  <c r="D664" i="3"/>
  <c r="C664" i="3"/>
  <c r="I615" i="3"/>
  <c r="D615" i="3"/>
  <c r="C615" i="3"/>
  <c r="I616" i="3"/>
  <c r="D616" i="3"/>
  <c r="C616" i="3"/>
  <c r="D581" i="3"/>
  <c r="C581" i="3"/>
  <c r="D604" i="3"/>
  <c r="C604" i="3"/>
  <c r="D596" i="3"/>
  <c r="C596" i="3"/>
  <c r="D591" i="3"/>
  <c r="C591" i="3"/>
  <c r="D635" i="3"/>
  <c r="C635" i="3"/>
  <c r="D640" i="3"/>
  <c r="C640" i="3"/>
  <c r="D534" i="3"/>
  <c r="C534" i="3"/>
  <c r="D542" i="3"/>
  <c r="C542" i="3"/>
  <c r="D544" i="3"/>
  <c r="C544" i="3"/>
  <c r="D551" i="3"/>
  <c r="C551" i="3"/>
  <c r="D533" i="3"/>
  <c r="C533" i="3"/>
  <c r="D555" i="3"/>
  <c r="C555" i="3"/>
  <c r="D543" i="3"/>
  <c r="C543" i="3"/>
  <c r="D547" i="3"/>
  <c r="C547" i="3"/>
  <c r="D532" i="3"/>
  <c r="C532" i="3"/>
  <c r="D541" i="3"/>
  <c r="C541" i="3"/>
  <c r="D537" i="3"/>
  <c r="C537" i="3"/>
  <c r="D561" i="3"/>
  <c r="C561" i="3"/>
  <c r="I563" i="3"/>
  <c r="D563" i="3"/>
  <c r="C563" i="3"/>
  <c r="D557" i="3"/>
  <c r="C557" i="3"/>
  <c r="D558" i="3"/>
  <c r="C558" i="3"/>
  <c r="D607" i="3"/>
  <c r="C607" i="3"/>
  <c r="D603" i="3"/>
  <c r="C603" i="3"/>
  <c r="I613" i="3"/>
  <c r="D613" i="3"/>
  <c r="C613" i="3"/>
  <c r="D634" i="3"/>
  <c r="C634" i="3"/>
  <c r="D586" i="3"/>
  <c r="C586" i="3"/>
  <c r="D659" i="3"/>
  <c r="C659" i="3"/>
  <c r="D653" i="3"/>
  <c r="C653" i="3"/>
  <c r="D656" i="3"/>
  <c r="C656" i="3"/>
  <c r="D662" i="3"/>
  <c r="C662" i="3"/>
  <c r="D584" i="3"/>
  <c r="C584" i="3"/>
  <c r="F75" i="3"/>
  <c r="F97" i="3"/>
  <c r="F95" i="3"/>
  <c r="D412" i="3"/>
  <c r="D102" i="3"/>
  <c r="F72" i="3"/>
  <c r="F332" i="3"/>
  <c r="F338" i="3"/>
  <c r="F278" i="3"/>
  <c r="F192" i="3"/>
  <c r="F142" i="3"/>
  <c r="F380" i="3"/>
  <c r="F291" i="3"/>
  <c r="F385" i="3"/>
  <c r="F287" i="3"/>
  <c r="F91" i="3"/>
  <c r="F355" i="3"/>
  <c r="F341" i="3"/>
  <c r="F149" i="3"/>
  <c r="F434" i="3"/>
  <c r="F79" i="3"/>
  <c r="F410" i="3"/>
  <c r="F401" i="3"/>
  <c r="F376" i="3"/>
  <c r="F446" i="3"/>
  <c r="K446" i="3" s="1"/>
  <c r="L446" i="3" s="1"/>
  <c r="F138" i="3"/>
  <c r="F176" i="3"/>
  <c r="F221" i="3"/>
  <c r="F347" i="3"/>
  <c r="F394" i="3"/>
  <c r="F398" i="3"/>
  <c r="F116" i="3"/>
  <c r="F391" i="3"/>
  <c r="F184" i="3"/>
  <c r="F298" i="3"/>
  <c r="F386" i="3"/>
  <c r="F218" i="3"/>
  <c r="C256" i="3"/>
  <c r="F69" i="3"/>
  <c r="F197" i="3"/>
  <c r="F232" i="3"/>
  <c r="F203" i="3"/>
  <c r="I614" i="3"/>
  <c r="D614" i="3"/>
  <c r="C614" i="3"/>
  <c r="D598" i="3"/>
  <c r="C598" i="3"/>
  <c r="D595" i="3"/>
  <c r="C595" i="3"/>
  <c r="D610" i="3"/>
  <c r="C610" i="3"/>
  <c r="D660" i="3"/>
  <c r="C660" i="3"/>
  <c r="D637" i="3"/>
  <c r="C637" i="3"/>
  <c r="D650" i="3"/>
  <c r="C650" i="3"/>
  <c r="D593" i="3"/>
  <c r="C593" i="3"/>
  <c r="D658" i="3"/>
  <c r="C658" i="3"/>
  <c r="D585" i="3"/>
  <c r="C585" i="3"/>
  <c r="D642" i="3"/>
  <c r="C642" i="3"/>
  <c r="D666" i="3"/>
  <c r="C666" i="3"/>
  <c r="D654" i="3"/>
  <c r="C654" i="3"/>
  <c r="D655" i="3"/>
  <c r="C655" i="3"/>
  <c r="D646" i="3"/>
  <c r="C646" i="3"/>
  <c r="D609" i="3"/>
  <c r="C609" i="3"/>
  <c r="F85" i="3"/>
  <c r="F357" i="3"/>
  <c r="F352" i="3"/>
  <c r="F123" i="3"/>
  <c r="F248" i="3"/>
  <c r="F68" i="3"/>
  <c r="K68" i="3" s="1"/>
  <c r="L68" i="3" s="1"/>
  <c r="F226" i="3"/>
  <c r="F88" i="3"/>
  <c r="F78" i="3"/>
  <c r="F146" i="3"/>
  <c r="F188" i="3"/>
  <c r="F297" i="3"/>
  <c r="F286" i="3"/>
  <c r="F281" i="3"/>
  <c r="F377" i="3"/>
  <c r="F456" i="3"/>
  <c r="F200" i="3"/>
  <c r="F64" i="3"/>
  <c r="F402" i="3"/>
  <c r="D360" i="3"/>
  <c r="F323" i="3"/>
  <c r="F73" i="3"/>
  <c r="F411" i="3"/>
  <c r="F190" i="3"/>
  <c r="F204" i="3"/>
  <c r="F441" i="3"/>
  <c r="F180" i="3"/>
  <c r="F219" i="3"/>
  <c r="F272" i="3"/>
  <c r="F382" i="3"/>
  <c r="F457" i="3"/>
  <c r="K457" i="3" s="1"/>
  <c r="L457" i="3" s="1"/>
  <c r="F235" i="3"/>
  <c r="F71" i="3"/>
  <c r="F83" i="3"/>
  <c r="F442" i="3"/>
  <c r="F84" i="3"/>
  <c r="F141" i="3"/>
  <c r="F202" i="3"/>
  <c r="F148" i="3"/>
  <c r="F453" i="3"/>
  <c r="F195" i="3"/>
  <c r="F342" i="3"/>
  <c r="F459" i="3"/>
  <c r="F241" i="3"/>
  <c r="F359" i="3"/>
  <c r="F99" i="3"/>
  <c r="E99" i="3" s="1"/>
  <c r="F283" i="3"/>
  <c r="F343" i="3"/>
  <c r="K343" i="3" s="1"/>
  <c r="L343" i="3" s="1"/>
  <c r="F98" i="3"/>
  <c r="D256" i="3"/>
  <c r="F136" i="3"/>
  <c r="F443" i="3"/>
  <c r="F405" i="3"/>
  <c r="F118" i="3"/>
  <c r="F436" i="3"/>
  <c r="F120" i="3"/>
  <c r="F351" i="3"/>
  <c r="K351" i="3" s="1"/>
  <c r="L351" i="3" s="1"/>
  <c r="F245" i="3"/>
  <c r="F182" i="3"/>
  <c r="D507" i="3"/>
  <c r="C507" i="3"/>
  <c r="D644" i="3"/>
  <c r="C644" i="3"/>
  <c r="I617" i="3"/>
  <c r="D617" i="3"/>
  <c r="C617" i="3"/>
  <c r="D641" i="3"/>
  <c r="C641" i="3"/>
  <c r="D649" i="3"/>
  <c r="C649" i="3"/>
  <c r="D590" i="3"/>
  <c r="C590" i="3"/>
  <c r="D657" i="3"/>
  <c r="C657" i="3"/>
  <c r="D580" i="3"/>
  <c r="C580" i="3"/>
  <c r="D594" i="3"/>
  <c r="C594" i="3"/>
  <c r="D663" i="3"/>
  <c r="C663" i="3"/>
  <c r="D588" i="3"/>
  <c r="C588" i="3"/>
  <c r="D647" i="3"/>
  <c r="C647" i="3"/>
  <c r="D648" i="3"/>
  <c r="C648" i="3"/>
  <c r="D667" i="3"/>
  <c r="C667" i="3"/>
  <c r="D668" i="3"/>
  <c r="C668" i="3"/>
  <c r="D652" i="3"/>
  <c r="C652" i="3"/>
  <c r="F65" i="3"/>
  <c r="F322" i="3"/>
  <c r="C360" i="3"/>
  <c r="F81" i="3"/>
  <c r="F426" i="3"/>
  <c r="C464" i="3"/>
  <c r="F77" i="3"/>
  <c r="D308" i="3"/>
  <c r="F86" i="3"/>
  <c r="D153" i="3"/>
  <c r="F403" i="3"/>
  <c r="D491" i="3"/>
  <c r="C491" i="3"/>
  <c r="D479" i="3"/>
  <c r="C479" i="3"/>
  <c r="D504" i="3"/>
  <c r="C504" i="3"/>
  <c r="D513" i="3"/>
  <c r="C513" i="3"/>
  <c r="D492" i="3"/>
  <c r="C492" i="3"/>
  <c r="D503" i="3"/>
  <c r="C503" i="3"/>
  <c r="D490" i="3"/>
  <c r="C490" i="3"/>
  <c r="D599" i="3"/>
  <c r="C599" i="3"/>
  <c r="D611" i="3"/>
  <c r="C611" i="3"/>
  <c r="D605" i="3"/>
  <c r="C605" i="3"/>
  <c r="D556" i="3"/>
  <c r="C556" i="3"/>
  <c r="D566" i="3"/>
  <c r="C566" i="3"/>
  <c r="D536" i="3"/>
  <c r="C536" i="3"/>
  <c r="D553" i="3"/>
  <c r="C553" i="3"/>
  <c r="D559" i="3"/>
  <c r="C559" i="3"/>
  <c r="D545" i="3"/>
  <c r="C545" i="3"/>
  <c r="D552" i="3"/>
  <c r="C552" i="3"/>
  <c r="D550" i="3"/>
  <c r="C550" i="3"/>
  <c r="D480" i="3"/>
  <c r="C480" i="3"/>
  <c r="D502" i="3"/>
  <c r="C502" i="3"/>
  <c r="D487" i="3"/>
  <c r="C487" i="3"/>
  <c r="D496" i="3"/>
  <c r="C496" i="3"/>
  <c r="D512" i="3"/>
  <c r="C512" i="3"/>
  <c r="D494" i="3"/>
  <c r="C494" i="3"/>
  <c r="D486" i="3"/>
  <c r="C486" i="3"/>
  <c r="D505" i="3"/>
  <c r="C505" i="3"/>
  <c r="D497" i="3"/>
  <c r="C497" i="3"/>
  <c r="D515" i="3"/>
  <c r="C515" i="3"/>
  <c r="D488" i="3"/>
  <c r="C488" i="3"/>
  <c r="D608" i="3"/>
  <c r="C608" i="3"/>
  <c r="D592" i="3"/>
  <c r="C592" i="3"/>
  <c r="D597" i="3"/>
  <c r="C597" i="3"/>
  <c r="D638" i="3"/>
  <c r="C638" i="3"/>
  <c r="D636" i="3"/>
  <c r="C636" i="3"/>
  <c r="D583" i="3"/>
  <c r="C583" i="3"/>
  <c r="D632" i="3"/>
  <c r="C632" i="3"/>
  <c r="D639" i="3"/>
  <c r="C639" i="3"/>
  <c r="D606" i="3"/>
  <c r="C606" i="3"/>
  <c r="D612" i="3"/>
  <c r="C612" i="3"/>
  <c r="D643" i="3"/>
  <c r="C643" i="3"/>
  <c r="D587" i="3"/>
  <c r="C587" i="3"/>
  <c r="D631" i="3"/>
  <c r="C631" i="3"/>
  <c r="D645" i="3"/>
  <c r="C645" i="3"/>
  <c r="D582" i="3"/>
  <c r="C582" i="3"/>
  <c r="D589" i="3"/>
  <c r="D16" i="3" s="1"/>
  <c r="C589" i="3"/>
  <c r="D665" i="3"/>
  <c r="C665" i="3"/>
  <c r="D633" i="3"/>
  <c r="C633" i="3"/>
  <c r="D651" i="3"/>
  <c r="C651" i="3"/>
  <c r="D661" i="3"/>
  <c r="D40" i="3" s="1"/>
  <c r="C661" i="3"/>
  <c r="F80" i="3"/>
  <c r="F288" i="3"/>
  <c r="F282" i="3"/>
  <c r="F306" i="3"/>
  <c r="F189" i="3"/>
  <c r="F390" i="3"/>
  <c r="F294" i="3"/>
  <c r="F119" i="3"/>
  <c r="K119" i="3" s="1"/>
  <c r="L119" i="3" s="1"/>
  <c r="F339" i="3"/>
  <c r="F127" i="3"/>
  <c r="F251" i="3"/>
  <c r="F94" i="3"/>
  <c r="F124" i="3"/>
  <c r="F134" i="3"/>
  <c r="F174" i="3"/>
  <c r="F224" i="3"/>
  <c r="F238" i="3"/>
  <c r="F289" i="3"/>
  <c r="F350" i="3"/>
  <c r="F374" i="3"/>
  <c r="C412" i="3"/>
  <c r="F449" i="3"/>
  <c r="F430" i="3"/>
  <c r="F396" i="3"/>
  <c r="K396" i="3" s="1"/>
  <c r="L396" i="3" s="1"/>
  <c r="F325" i="3"/>
  <c r="F82" i="3"/>
  <c r="F427" i="3"/>
  <c r="F168" i="3"/>
  <c r="F428" i="3"/>
  <c r="F375" i="3"/>
  <c r="F393" i="3"/>
  <c r="F66" i="3"/>
  <c r="F172" i="3"/>
  <c r="F228" i="3"/>
  <c r="F349" i="3"/>
  <c r="F458" i="3"/>
  <c r="F250" i="3"/>
  <c r="F87" i="3"/>
  <c r="D464" i="3"/>
  <c r="F96" i="3"/>
  <c r="F254" i="3"/>
  <c r="F93" i="3"/>
  <c r="F191" i="3"/>
  <c r="F270" i="3"/>
  <c r="C308" i="3"/>
  <c r="F300" i="3"/>
  <c r="F76" i="3"/>
  <c r="F307" i="3"/>
  <c r="F181" i="3"/>
  <c r="F143" i="3"/>
  <c r="D205" i="3"/>
  <c r="F115" i="3"/>
  <c r="C153" i="3"/>
  <c r="F305" i="3"/>
  <c r="F100" i="3"/>
  <c r="F244" i="3"/>
  <c r="F92" i="3"/>
  <c r="F89" i="3"/>
  <c r="B142" i="2"/>
  <c r="H8" i="8"/>
  <c r="I8" i="8"/>
  <c r="F8" i="8"/>
  <c r="D57" i="2"/>
  <c r="E57" i="2" s="1"/>
  <c r="J8" i="8"/>
  <c r="C795" i="1"/>
  <c r="L19" i="8"/>
  <c r="D255" i="2"/>
  <c r="E255" i="2" s="1"/>
  <c r="G14" i="8"/>
  <c r="D18" i="8"/>
  <c r="K15" i="8"/>
  <c r="C9" i="8"/>
  <c r="G18" i="8"/>
  <c r="D296" i="2"/>
  <c r="E296" i="2" s="1"/>
  <c r="A803" i="1"/>
  <c r="A811" i="1"/>
  <c r="A799" i="1"/>
  <c r="A824" i="1"/>
  <c r="A800" i="1"/>
  <c r="A813" i="1"/>
  <c r="A825" i="1"/>
  <c r="A810" i="1"/>
  <c r="A815" i="1"/>
  <c r="A832" i="1"/>
  <c r="A817" i="1"/>
  <c r="A816" i="1"/>
  <c r="A807" i="1"/>
  <c r="A796" i="1"/>
  <c r="A819" i="1"/>
  <c r="A821" i="1"/>
  <c r="A801" i="1"/>
  <c r="A797" i="1"/>
  <c r="A804" i="1"/>
  <c r="A809" i="1"/>
  <c r="A822" i="1"/>
  <c r="A820" i="1"/>
  <c r="A805" i="1"/>
  <c r="A828" i="1"/>
  <c r="A802" i="1"/>
  <c r="A808" i="1"/>
  <c r="A812" i="1"/>
  <c r="A833" i="1"/>
  <c r="A831" i="1"/>
  <c r="A830" i="1"/>
  <c r="A806" i="1"/>
  <c r="A818" i="1"/>
  <c r="A826" i="1"/>
  <c r="A814" i="1"/>
  <c r="A829" i="1"/>
  <c r="A798" i="1"/>
  <c r="A827" i="1"/>
  <c r="A823" i="1"/>
  <c r="A743" i="1"/>
  <c r="A740" i="1"/>
  <c r="A761" i="1"/>
  <c r="A763" i="1"/>
  <c r="A757" i="1"/>
  <c r="A768" i="1"/>
  <c r="A758" i="1"/>
  <c r="A742" i="1"/>
  <c r="A764" i="1"/>
  <c r="A751" i="1"/>
  <c r="A753" i="1"/>
  <c r="A759" i="1"/>
  <c r="A732" i="1"/>
  <c r="A733" i="1"/>
  <c r="A738" i="1"/>
  <c r="A765" i="1"/>
  <c r="A746" i="1"/>
  <c r="A737" i="1"/>
  <c r="A735" i="1"/>
  <c r="A744" i="1"/>
  <c r="A760" i="1"/>
  <c r="A745" i="1"/>
  <c r="A749" i="1"/>
  <c r="A752" i="1"/>
  <c r="A734" i="1"/>
  <c r="A762" i="1"/>
  <c r="A736" i="1"/>
  <c r="A754" i="1"/>
  <c r="A756" i="1"/>
  <c r="A731" i="1"/>
  <c r="A741" i="1"/>
  <c r="A739" i="1"/>
  <c r="A750" i="1"/>
  <c r="A747" i="1"/>
  <c r="A766" i="1"/>
  <c r="A767" i="1"/>
  <c r="A755" i="1"/>
  <c r="A748" i="1"/>
  <c r="A672" i="1"/>
  <c r="A689" i="1"/>
  <c r="A675" i="1"/>
  <c r="A684" i="1"/>
  <c r="A699" i="1"/>
  <c r="A673" i="1"/>
  <c r="A687" i="1"/>
  <c r="A688" i="1"/>
  <c r="A697" i="1"/>
  <c r="A674" i="1"/>
  <c r="A701" i="1"/>
  <c r="A681" i="1"/>
  <c r="A700" i="1"/>
  <c r="A667" i="1"/>
  <c r="A679" i="1"/>
  <c r="A702" i="1"/>
  <c r="A695" i="1"/>
  <c r="A671" i="1"/>
  <c r="A677" i="1"/>
  <c r="A666" i="1"/>
  <c r="A676" i="1"/>
  <c r="A691" i="1"/>
  <c r="A682" i="1"/>
  <c r="A670" i="1"/>
  <c r="A668" i="1"/>
  <c r="A678" i="1"/>
  <c r="A680" i="1"/>
  <c r="A692" i="1"/>
  <c r="A694" i="1"/>
  <c r="A665" i="1"/>
  <c r="A683" i="1"/>
  <c r="A669" i="1"/>
  <c r="A686" i="1"/>
  <c r="A690" i="1"/>
  <c r="A693" i="1"/>
  <c r="A696" i="1"/>
  <c r="A698" i="1"/>
  <c r="A685" i="1"/>
  <c r="A491" i="1"/>
  <c r="A553" i="1"/>
  <c r="A556" i="1"/>
  <c r="A569" i="1"/>
  <c r="A559" i="1"/>
  <c r="A541" i="1"/>
  <c r="A543" i="1"/>
  <c r="A539" i="1"/>
  <c r="A545" i="1"/>
  <c r="A554" i="1"/>
  <c r="A535" i="1"/>
  <c r="A560" i="1"/>
  <c r="A557" i="1"/>
  <c r="A552" i="1"/>
  <c r="A534" i="1"/>
  <c r="A561" i="1"/>
  <c r="A547" i="1"/>
  <c r="A568" i="1"/>
  <c r="A536" i="1"/>
  <c r="A550" i="1"/>
  <c r="A566" i="1"/>
  <c r="A558" i="1"/>
  <c r="A537" i="1"/>
  <c r="A564" i="1"/>
  <c r="A562" i="1"/>
  <c r="A565" i="1"/>
  <c r="A538" i="1"/>
  <c r="A549" i="1"/>
  <c r="A555" i="1"/>
  <c r="A570" i="1"/>
  <c r="A548" i="1"/>
  <c r="A563" i="1"/>
  <c r="A567" i="1"/>
  <c r="A533" i="1"/>
  <c r="A542" i="1"/>
  <c r="A551" i="1"/>
  <c r="A546" i="1"/>
  <c r="A544" i="1"/>
  <c r="A540" i="1"/>
  <c r="D293" i="2"/>
  <c r="E293" i="2" s="1"/>
  <c r="H15" i="8"/>
  <c r="D14" i="8"/>
  <c r="A473" i="1"/>
  <c r="A487" i="1"/>
  <c r="A479" i="1"/>
  <c r="A485" i="1"/>
  <c r="A468" i="1"/>
  <c r="A481" i="1"/>
  <c r="A484" i="1"/>
  <c r="A493" i="1"/>
  <c r="A467" i="1"/>
  <c r="A472" i="1"/>
  <c r="A492" i="1"/>
  <c r="A495" i="1"/>
  <c r="A503" i="1"/>
  <c r="A504" i="1"/>
  <c r="A477" i="1"/>
  <c r="A502" i="1"/>
  <c r="A476" i="1"/>
  <c r="A469" i="1"/>
  <c r="A480" i="1"/>
  <c r="A496" i="1"/>
  <c r="A474" i="1"/>
  <c r="A498" i="1"/>
  <c r="A489" i="1"/>
  <c r="A483" i="1"/>
  <c r="A497" i="1"/>
  <c r="A486" i="1"/>
  <c r="A475" i="1"/>
  <c r="A471" i="1"/>
  <c r="A482" i="1"/>
  <c r="A490" i="1"/>
  <c r="A478" i="1"/>
  <c r="A500" i="1"/>
  <c r="A494" i="1"/>
  <c r="A488" i="1"/>
  <c r="A470" i="1"/>
  <c r="A499" i="1"/>
  <c r="A501" i="1"/>
  <c r="D218" i="2"/>
  <c r="E218" i="2" s="1"/>
  <c r="A425" i="1"/>
  <c r="M9" i="8"/>
  <c r="D295" i="2"/>
  <c r="E295" i="2" s="1"/>
  <c r="C10" i="8"/>
  <c r="H14" i="8"/>
  <c r="H16" i="8" s="1"/>
  <c r="A416" i="1"/>
  <c r="A432" i="1"/>
  <c r="A422" i="1"/>
  <c r="A413" i="1"/>
  <c r="A437" i="1"/>
  <c r="A417" i="1"/>
  <c r="A403" i="1"/>
  <c r="A408" i="1"/>
  <c r="A404" i="1"/>
  <c r="A429" i="1"/>
  <c r="A426" i="1"/>
  <c r="A427" i="1"/>
  <c r="A423" i="1"/>
  <c r="A428" i="1"/>
  <c r="A411" i="1"/>
  <c r="A405" i="1"/>
  <c r="A434" i="1"/>
  <c r="A418" i="1"/>
  <c r="A414" i="1"/>
  <c r="A419" i="1"/>
  <c r="A415" i="1"/>
  <c r="A407" i="1"/>
  <c r="A435" i="1"/>
  <c r="A433" i="1"/>
  <c r="A438" i="1"/>
  <c r="A420" i="1"/>
  <c r="A406" i="1"/>
  <c r="A424" i="1"/>
  <c r="A436" i="1"/>
  <c r="A412" i="1"/>
  <c r="A410" i="1"/>
  <c r="A401" i="1"/>
  <c r="A402" i="1"/>
  <c r="A430" i="1"/>
  <c r="A421" i="1"/>
  <c r="A431" i="1"/>
  <c r="A409" i="1"/>
  <c r="A345" i="1"/>
  <c r="A353" i="1"/>
  <c r="A336" i="1"/>
  <c r="A363" i="1"/>
  <c r="A340" i="1"/>
  <c r="A372" i="1"/>
  <c r="A367" i="1"/>
  <c r="A338" i="1"/>
  <c r="A344" i="1"/>
  <c r="A360" i="1"/>
  <c r="A358" i="1"/>
  <c r="A224" i="1"/>
  <c r="A371" i="1"/>
  <c r="A357" i="1"/>
  <c r="A356" i="1"/>
  <c r="A349" i="1"/>
  <c r="A369" i="1"/>
  <c r="A342" i="1"/>
  <c r="A351" i="1"/>
  <c r="A350" i="1"/>
  <c r="A361" i="1"/>
  <c r="A352" i="1"/>
  <c r="A343" i="1"/>
  <c r="A368" i="1"/>
  <c r="A365" i="1"/>
  <c r="A370" i="1"/>
  <c r="A347" i="1"/>
  <c r="A364" i="1"/>
  <c r="A346" i="1"/>
  <c r="A362" i="1"/>
  <c r="A341" i="1"/>
  <c r="A339" i="1"/>
  <c r="A337" i="1"/>
  <c r="A373" i="1"/>
  <c r="A348" i="1"/>
  <c r="A359" i="1"/>
  <c r="A355" i="1"/>
  <c r="A366" i="1"/>
  <c r="A354" i="1"/>
  <c r="A277" i="1"/>
  <c r="A299" i="1"/>
  <c r="A306" i="1"/>
  <c r="A304" i="1"/>
  <c r="A271" i="1"/>
  <c r="A291" i="1"/>
  <c r="A272" i="1"/>
  <c r="A305" i="1"/>
  <c r="A276" i="1"/>
  <c r="A292" i="1"/>
  <c r="A300" i="1"/>
  <c r="A278" i="1"/>
  <c r="A270" i="1"/>
  <c r="A283" i="1"/>
  <c r="A298" i="1"/>
  <c r="A284" i="1"/>
  <c r="A302" i="1"/>
  <c r="A297" i="1"/>
  <c r="A282" i="1"/>
  <c r="A295" i="1"/>
  <c r="A293" i="1"/>
  <c r="A285" i="1"/>
  <c r="A303" i="1"/>
  <c r="A279" i="1"/>
  <c r="A286" i="1"/>
  <c r="A296" i="1"/>
  <c r="A273" i="1"/>
  <c r="A289" i="1"/>
  <c r="A280" i="1"/>
  <c r="A290" i="1"/>
  <c r="A307" i="1"/>
  <c r="A204" i="1"/>
  <c r="A287" i="1"/>
  <c r="A294" i="1"/>
  <c r="A275" i="1"/>
  <c r="A301" i="1"/>
  <c r="A281" i="1"/>
  <c r="A274" i="1"/>
  <c r="A288" i="1"/>
  <c r="A223" i="1"/>
  <c r="A226" i="1"/>
  <c r="A207" i="1"/>
  <c r="A219" i="1"/>
  <c r="A227" i="1"/>
  <c r="A214" i="1"/>
  <c r="A206" i="1"/>
  <c r="A240" i="1"/>
  <c r="A237" i="1"/>
  <c r="A211" i="1"/>
  <c r="A231" i="1"/>
  <c r="A213" i="1"/>
  <c r="A222" i="1"/>
  <c r="A239" i="1"/>
  <c r="A220" i="1"/>
  <c r="A234" i="1"/>
  <c r="A217" i="1"/>
  <c r="A225" i="1"/>
  <c r="A205" i="1"/>
  <c r="A229" i="1"/>
  <c r="A235" i="1"/>
  <c r="A228" i="1"/>
  <c r="A209" i="1"/>
  <c r="A212" i="1"/>
  <c r="A210" i="1"/>
  <c r="A218" i="1"/>
  <c r="A216" i="1"/>
  <c r="A233" i="1"/>
  <c r="A238" i="1"/>
  <c r="A208" i="1"/>
  <c r="A221" i="1"/>
  <c r="A215" i="1"/>
  <c r="A232" i="1"/>
  <c r="A241" i="1"/>
  <c r="A230" i="1"/>
  <c r="A236" i="1"/>
  <c r="A143" i="1"/>
  <c r="A175" i="1"/>
  <c r="A148" i="1"/>
  <c r="A157" i="1"/>
  <c r="A152" i="1"/>
  <c r="A141" i="1"/>
  <c r="A173" i="1"/>
  <c r="A158" i="1"/>
  <c r="A164" i="1"/>
  <c r="A139" i="1"/>
  <c r="A169" i="1"/>
  <c r="A174" i="1"/>
  <c r="A161" i="1"/>
  <c r="A142" i="1"/>
  <c r="A150" i="1"/>
  <c r="A171" i="1"/>
  <c r="A172" i="1"/>
  <c r="A156" i="1"/>
  <c r="A154" i="1"/>
  <c r="A176" i="1"/>
  <c r="A147" i="1"/>
  <c r="A163" i="1"/>
  <c r="A149" i="1"/>
  <c r="A166" i="1"/>
  <c r="A165" i="1"/>
  <c r="A144" i="1"/>
  <c r="A160" i="1"/>
  <c r="A159" i="1"/>
  <c r="A153" i="1"/>
  <c r="A155" i="1"/>
  <c r="A151" i="1"/>
  <c r="A162" i="1"/>
  <c r="A170" i="1"/>
  <c r="A146" i="1"/>
  <c r="A145" i="1"/>
  <c r="A167" i="1"/>
  <c r="A168" i="1"/>
  <c r="A140" i="1"/>
  <c r="A77" i="1"/>
  <c r="A95" i="1"/>
  <c r="A107" i="1"/>
  <c r="A101" i="1"/>
  <c r="A88" i="1"/>
  <c r="A85" i="1"/>
  <c r="A97" i="1"/>
  <c r="A108" i="1"/>
  <c r="A93" i="1"/>
  <c r="A91" i="1"/>
  <c r="A96" i="1"/>
  <c r="A76" i="1"/>
  <c r="A99" i="1"/>
  <c r="A103" i="1"/>
  <c r="A90" i="1"/>
  <c r="A86" i="1"/>
  <c r="A106" i="1"/>
  <c r="A87" i="1"/>
  <c r="A111" i="1"/>
  <c r="A98" i="1"/>
  <c r="A74" i="1"/>
  <c r="A83" i="1"/>
  <c r="A78" i="1"/>
  <c r="A89" i="1"/>
  <c r="A104" i="1"/>
  <c r="A109" i="1"/>
  <c r="A81" i="1"/>
  <c r="A84" i="1"/>
  <c r="A92" i="1"/>
  <c r="A80" i="1"/>
  <c r="A75" i="1"/>
  <c r="A82" i="1"/>
  <c r="A110" i="1"/>
  <c r="A100" i="1"/>
  <c r="A79" i="1"/>
  <c r="A94" i="1"/>
  <c r="A102" i="1"/>
  <c r="A105" i="1"/>
  <c r="D290" i="2"/>
  <c r="E290" i="2" s="1"/>
  <c r="D248" i="2"/>
  <c r="E248" i="2" s="1"/>
  <c r="D179" i="2"/>
  <c r="E179" i="2" s="1"/>
  <c r="C19" i="8"/>
  <c r="D251" i="2"/>
  <c r="E251" i="2" s="1"/>
  <c r="M16" i="8"/>
  <c r="C730" i="1"/>
  <c r="O768" i="1" s="1"/>
  <c r="G24" i="8"/>
  <c r="M8" i="8"/>
  <c r="D59" i="2"/>
  <c r="E59" i="2" s="1"/>
  <c r="L8" i="8"/>
  <c r="D58" i="2"/>
  <c r="E58" i="2" s="1"/>
  <c r="K9" i="8"/>
  <c r="K11" i="8" s="1"/>
  <c r="D97" i="2"/>
  <c r="E97" i="2" s="1"/>
  <c r="G9" i="8"/>
  <c r="D93" i="2"/>
  <c r="E93" i="2" s="1"/>
  <c r="D336" i="2"/>
  <c r="E336" i="2" s="1"/>
  <c r="M19" i="8"/>
  <c r="D211" i="2"/>
  <c r="E211" i="2" s="1"/>
  <c r="E14" i="8"/>
  <c r="D10" i="8"/>
  <c r="D132" i="2"/>
  <c r="E132" i="2" s="1"/>
  <c r="F10" i="8"/>
  <c r="D139" i="2"/>
  <c r="E139" i="2" s="1"/>
  <c r="M10" i="8"/>
  <c r="M25" i="8"/>
  <c r="G13" i="8"/>
  <c r="D173" i="2"/>
  <c r="E173" i="2" s="1"/>
  <c r="C25" i="8"/>
  <c r="D168" i="2"/>
  <c r="E168" i="2" s="1"/>
  <c r="C13" i="8"/>
  <c r="K19" i="8"/>
  <c r="D334" i="2"/>
  <c r="E334" i="2" s="1"/>
  <c r="E19" i="8"/>
  <c r="I13" i="8"/>
  <c r="D175" i="2"/>
  <c r="E175" i="2" s="1"/>
  <c r="F25" i="8"/>
  <c r="C14" i="8"/>
  <c r="C400" i="1"/>
  <c r="O435" i="1" s="1"/>
  <c r="C335" i="1"/>
  <c r="D19" i="8"/>
  <c r="C327" i="2"/>
  <c r="D327" i="2" s="1"/>
  <c r="E327" i="2" s="1"/>
  <c r="C532" i="1"/>
  <c r="O559" i="1" s="1"/>
  <c r="G8" i="8"/>
  <c r="C269" i="1"/>
  <c r="O273" i="1" s="1"/>
  <c r="J9" i="8"/>
  <c r="D48" i="2"/>
  <c r="E48" i="2" s="1"/>
  <c r="D8" i="8"/>
  <c r="D13" i="8"/>
  <c r="E15" i="8"/>
  <c r="C138" i="1"/>
  <c r="O161" i="1" s="1"/>
  <c r="K13" i="8"/>
  <c r="C203" i="1"/>
  <c r="O227" i="1" s="1"/>
  <c r="C15" i="8"/>
  <c r="G19" i="8"/>
  <c r="D9" i="8"/>
  <c r="J14" i="8"/>
  <c r="J16" i="8" s="1"/>
  <c r="F14" i="8"/>
  <c r="F16" i="8" s="1"/>
  <c r="J19" i="8"/>
  <c r="H10" i="8"/>
  <c r="H18" i="8"/>
  <c r="C73" i="1"/>
  <c r="O96" i="1" s="1"/>
  <c r="G15" i="8"/>
  <c r="I14" i="8"/>
  <c r="E25" i="8"/>
  <c r="J18" i="8"/>
  <c r="H9" i="8"/>
  <c r="C18" i="8"/>
  <c r="G10" i="8"/>
  <c r="E13" i="8"/>
  <c r="D131" i="2"/>
  <c r="E131" i="2" s="1"/>
  <c r="I10" i="8"/>
  <c r="H25" i="8"/>
  <c r="L25" i="8"/>
  <c r="L10" i="8"/>
  <c r="F9" i="8"/>
  <c r="C466" i="1"/>
  <c r="O473" i="1" s="1"/>
  <c r="L13" i="8"/>
  <c r="E8" i="8"/>
  <c r="E11" i="8" s="1"/>
  <c r="G25" i="8"/>
  <c r="J10" i="8"/>
  <c r="L15" i="8"/>
  <c r="D328" i="2"/>
  <c r="E328" i="2" s="1"/>
  <c r="M46" i="9"/>
  <c r="F56" i="2"/>
  <c r="F59" i="2"/>
  <c r="I608" i="3"/>
  <c r="I592" i="3"/>
  <c r="I597" i="3"/>
  <c r="I583" i="3"/>
  <c r="I606" i="3"/>
  <c r="I612" i="3"/>
  <c r="I587" i="3"/>
  <c r="I582" i="3"/>
  <c r="I589" i="3"/>
  <c r="I581" i="3"/>
  <c r="I602" i="3"/>
  <c r="I607" i="3"/>
  <c r="I603" i="3"/>
  <c r="I604" i="3"/>
  <c r="I596" i="3"/>
  <c r="I591" i="3"/>
  <c r="I600" i="3"/>
  <c r="I601" i="3"/>
  <c r="I586" i="3"/>
  <c r="I584" i="3"/>
  <c r="I598" i="3"/>
  <c r="I595" i="3"/>
  <c r="I610" i="3"/>
  <c r="I593" i="3"/>
  <c r="I585" i="3"/>
  <c r="I609" i="3"/>
  <c r="I599" i="3"/>
  <c r="I611" i="3"/>
  <c r="I605" i="3"/>
  <c r="I590" i="3"/>
  <c r="I580" i="3"/>
  <c r="I594" i="3"/>
  <c r="I588" i="3"/>
  <c r="M24" i="8"/>
  <c r="L24" i="8"/>
  <c r="D24" i="8"/>
  <c r="J24" i="8"/>
  <c r="F24" i="8"/>
  <c r="I24" i="8"/>
  <c r="I26" i="8" s="1"/>
  <c r="H24" i="8"/>
  <c r="J669" i="3"/>
  <c r="N635" i="3" s="1"/>
  <c r="J618" i="3"/>
  <c r="N615" i="3" s="1"/>
  <c r="J45" i="3"/>
  <c r="I562" i="3"/>
  <c r="I536" i="3"/>
  <c r="I540" i="3"/>
  <c r="I546" i="3"/>
  <c r="I545" i="3"/>
  <c r="I560" i="3"/>
  <c r="I533" i="3"/>
  <c r="I538" i="3"/>
  <c r="I564" i="3"/>
  <c r="I554" i="3"/>
  <c r="I547" i="3"/>
  <c r="I553" i="3"/>
  <c r="I548" i="3"/>
  <c r="I541" i="3"/>
  <c r="I552" i="3"/>
  <c r="I561" i="3"/>
  <c r="I557" i="3"/>
  <c r="I551" i="3"/>
  <c r="I559" i="3"/>
  <c r="I549" i="3"/>
  <c r="I537" i="3"/>
  <c r="I544" i="3"/>
  <c r="I558" i="3"/>
  <c r="I531" i="3"/>
  <c r="I535" i="3"/>
  <c r="I530" i="3"/>
  <c r="I529" i="3"/>
  <c r="I534" i="3"/>
  <c r="I556" i="3"/>
  <c r="I555" i="3"/>
  <c r="I566" i="3"/>
  <c r="I543" i="3"/>
  <c r="I565" i="3"/>
  <c r="I532" i="3"/>
  <c r="I542" i="3"/>
  <c r="I550" i="3"/>
  <c r="I539" i="3"/>
  <c r="J46" i="3"/>
  <c r="J12" i="3"/>
  <c r="J15" i="3"/>
  <c r="I515" i="3"/>
  <c r="C26" i="1"/>
  <c r="J19" i="3"/>
  <c r="J27" i="3"/>
  <c r="C10" i="1"/>
  <c r="I513" i="3"/>
  <c r="J17" i="3"/>
  <c r="C604" i="1"/>
  <c r="H8" i="1"/>
  <c r="C40" i="1"/>
  <c r="C43" i="1"/>
  <c r="F23" i="8"/>
  <c r="J33" i="3"/>
  <c r="C14" i="1"/>
  <c r="K23" i="8"/>
  <c r="K26" i="8" s="1"/>
  <c r="C25" i="1"/>
  <c r="J10" i="3"/>
  <c r="C15" i="1"/>
  <c r="M8" i="1"/>
  <c r="J26" i="3"/>
  <c r="J29" i="3"/>
  <c r="J11" i="3"/>
  <c r="J42" i="3"/>
  <c r="J41" i="3"/>
  <c r="J18" i="3"/>
  <c r="J21" i="3"/>
  <c r="J34" i="3"/>
  <c r="J20" i="3"/>
  <c r="J28" i="3"/>
  <c r="C42" i="1"/>
  <c r="C36" i="1"/>
  <c r="C20" i="1"/>
  <c r="C16" i="1"/>
  <c r="C30" i="1"/>
  <c r="J35" i="3"/>
  <c r="J13" i="3"/>
  <c r="C11" i="1"/>
  <c r="I8" i="1"/>
  <c r="J38" i="3"/>
  <c r="C44" i="1"/>
  <c r="K8" i="1"/>
  <c r="C17" i="1"/>
  <c r="D405" i="2"/>
  <c r="E405" i="2" s="1"/>
  <c r="J40" i="3"/>
  <c r="K598" i="1"/>
  <c r="J20" i="8" s="1"/>
  <c r="D411" i="2"/>
  <c r="E411" i="2" s="1"/>
  <c r="J24" i="3"/>
  <c r="C12" i="1"/>
  <c r="J14" i="3"/>
  <c r="C35" i="1"/>
  <c r="C37" i="1"/>
  <c r="C46" i="1"/>
  <c r="C41" i="1"/>
  <c r="C21" i="1"/>
  <c r="C45" i="1"/>
  <c r="J30" i="3"/>
  <c r="J39" i="3"/>
  <c r="J43" i="3"/>
  <c r="C39" i="1"/>
  <c r="C18" i="1"/>
  <c r="E8" i="1"/>
  <c r="J8" i="1"/>
  <c r="C29" i="1"/>
  <c r="K20" i="8"/>
  <c r="C38" i="1"/>
  <c r="C28" i="1"/>
  <c r="C24" i="1"/>
  <c r="C22" i="1"/>
  <c r="C32" i="1"/>
  <c r="E20" i="8"/>
  <c r="C33" i="1"/>
  <c r="C34" i="1"/>
  <c r="J36" i="3"/>
  <c r="J23" i="3"/>
  <c r="C31" i="1"/>
  <c r="C23" i="1"/>
  <c r="I512" i="3"/>
  <c r="J16" i="3"/>
  <c r="J31" i="3"/>
  <c r="D370" i="2"/>
  <c r="E370" i="2" s="1"/>
  <c r="G20" i="8"/>
  <c r="D372" i="2"/>
  <c r="E372" i="2" s="1"/>
  <c r="I20" i="8"/>
  <c r="I21" i="8" s="1"/>
  <c r="M20" i="8"/>
  <c r="D376" i="2"/>
  <c r="E376" i="2" s="1"/>
  <c r="L20" i="8"/>
  <c r="D375" i="2"/>
  <c r="E375" i="2" s="1"/>
  <c r="D371" i="2"/>
  <c r="E371" i="2" s="1"/>
  <c r="H20" i="8"/>
  <c r="J44" i="3"/>
  <c r="J22" i="3"/>
  <c r="J37" i="3"/>
  <c r="J25" i="3"/>
  <c r="F20" i="8"/>
  <c r="F21" i="8" s="1"/>
  <c r="D369" i="2"/>
  <c r="E369" i="2" s="1"/>
  <c r="C20" i="8"/>
  <c r="D365" i="2"/>
  <c r="E365" i="2" s="1"/>
  <c r="K301" i="3"/>
  <c r="L301" i="3" s="1"/>
  <c r="B222" i="2"/>
  <c r="K462" i="3"/>
  <c r="L462" i="3" s="1"/>
  <c r="B182" i="2"/>
  <c r="B300" i="2"/>
  <c r="J32" i="3"/>
  <c r="K445" i="3"/>
  <c r="L445" i="3" s="1"/>
  <c r="K386" i="3"/>
  <c r="L386" i="3" s="1"/>
  <c r="K450" i="3"/>
  <c r="L450" i="3" s="1"/>
  <c r="B102" i="2"/>
  <c r="K438" i="3"/>
  <c r="L438" i="3" s="1"/>
  <c r="K67" i="3"/>
  <c r="L67" i="3" s="1"/>
  <c r="K231" i="3"/>
  <c r="L231" i="3" s="1"/>
  <c r="K122" i="3"/>
  <c r="L122" i="3" s="1"/>
  <c r="F58" i="2"/>
  <c r="F53" i="2"/>
  <c r="F49" i="2"/>
  <c r="F50" i="2" s="1"/>
  <c r="F51" i="2"/>
  <c r="F57" i="2"/>
  <c r="F52" i="2"/>
  <c r="F55" i="2"/>
  <c r="F54" i="2"/>
  <c r="K302" i="3"/>
  <c r="L302" i="3" s="1"/>
  <c r="E302" i="3"/>
  <c r="B261" i="2"/>
  <c r="B339" i="2"/>
  <c r="K139" i="3"/>
  <c r="L139" i="3" s="1"/>
  <c r="C27" i="1"/>
  <c r="H516" i="3"/>
  <c r="J499" i="3"/>
  <c r="D414" i="2"/>
  <c r="E414" i="2" s="1"/>
  <c r="D408" i="2"/>
  <c r="E408" i="2" s="1"/>
  <c r="D409" i="2"/>
  <c r="E409" i="2" s="1"/>
  <c r="G8" i="1"/>
  <c r="F8" i="1"/>
  <c r="D8" i="1"/>
  <c r="J23" i="8"/>
  <c r="C19" i="1"/>
  <c r="C23" i="8"/>
  <c r="M23" i="8"/>
  <c r="H47" i="3"/>
  <c r="C664" i="1"/>
  <c r="O683" i="1" s="1"/>
  <c r="C9" i="1"/>
  <c r="N8" i="1"/>
  <c r="J9" i="3"/>
  <c r="G47" i="3"/>
  <c r="J567" i="3"/>
  <c r="N545" i="3" s="1"/>
  <c r="K75" i="3"/>
  <c r="L75" i="3" s="1"/>
  <c r="K327" i="3"/>
  <c r="L327" i="3" s="1"/>
  <c r="K249" i="3"/>
  <c r="L249" i="3" s="1"/>
  <c r="K242" i="3" l="1"/>
  <c r="L242" i="3" s="1"/>
  <c r="E303" i="3"/>
  <c r="D14" i="3"/>
  <c r="D33" i="3"/>
  <c r="F92" i="2"/>
  <c r="F98" i="2"/>
  <c r="F94" i="2"/>
  <c r="F89" i="2"/>
  <c r="F88" i="2"/>
  <c r="F91" i="2"/>
  <c r="F96" i="2"/>
  <c r="F95" i="2"/>
  <c r="F97" i="2"/>
  <c r="F93" i="2"/>
  <c r="F99" i="2"/>
  <c r="F334" i="2"/>
  <c r="F335" i="2"/>
  <c r="F331" i="2"/>
  <c r="F333" i="2"/>
  <c r="F332" i="2"/>
  <c r="F328" i="2"/>
  <c r="F329" i="2"/>
  <c r="F325" i="2"/>
  <c r="F326" i="2"/>
  <c r="F336" i="2"/>
  <c r="F330" i="2"/>
  <c r="F296" i="2"/>
  <c r="F297" i="2"/>
  <c r="F292" i="2"/>
  <c r="F294" i="2"/>
  <c r="F293" i="2"/>
  <c r="F290" i="2"/>
  <c r="F291" i="2"/>
  <c r="F286" i="2"/>
  <c r="F295" i="2"/>
  <c r="F289" i="2"/>
  <c r="F287" i="2"/>
  <c r="F208" i="2"/>
  <c r="F213" i="2"/>
  <c r="F219" i="2"/>
  <c r="F217" i="2"/>
  <c r="F214" i="2"/>
  <c r="F215" i="2"/>
  <c r="F218" i="2"/>
  <c r="F211" i="2"/>
  <c r="F212" i="2"/>
  <c r="F216" i="2"/>
  <c r="F209" i="2"/>
  <c r="F251" i="2"/>
  <c r="F250" i="2"/>
  <c r="F253" i="2"/>
  <c r="F256" i="2"/>
  <c r="F255" i="2"/>
  <c r="F257" i="2"/>
  <c r="F248" i="2"/>
  <c r="F252" i="2"/>
  <c r="F247" i="2"/>
  <c r="F258" i="2"/>
  <c r="F254" i="2"/>
  <c r="F169" i="2"/>
  <c r="F172" i="2"/>
  <c r="F178" i="2"/>
  <c r="F176" i="2"/>
  <c r="F173" i="2"/>
  <c r="F171" i="2"/>
  <c r="F174" i="2"/>
  <c r="F179" i="2"/>
  <c r="F175" i="2"/>
  <c r="F168" i="2"/>
  <c r="F177" i="2"/>
  <c r="F134" i="2"/>
  <c r="F138" i="2"/>
  <c r="F140" i="2" s="1"/>
  <c r="F136" i="2"/>
  <c r="F128" i="2"/>
  <c r="F131" i="2"/>
  <c r="F139" i="2"/>
  <c r="F137" i="2"/>
  <c r="F135" i="2"/>
  <c r="F132" i="2"/>
  <c r="F129" i="2"/>
  <c r="F133" i="2"/>
  <c r="D13" i="3"/>
  <c r="E408" i="3"/>
  <c r="D36" i="3"/>
  <c r="D46" i="3"/>
  <c r="D37" i="3"/>
  <c r="D27" i="3"/>
  <c r="D31" i="3"/>
  <c r="C42" i="3"/>
  <c r="C13" i="3"/>
  <c r="F13" i="3" s="1"/>
  <c r="D44" i="3"/>
  <c r="C31" i="3"/>
  <c r="F668" i="3"/>
  <c r="K668" i="3" s="1"/>
  <c r="L668" i="3" s="1"/>
  <c r="F648" i="3"/>
  <c r="K648" i="3" s="1"/>
  <c r="L648" i="3" s="1"/>
  <c r="F588" i="3"/>
  <c r="K588" i="3" s="1"/>
  <c r="L588" i="3" s="1"/>
  <c r="F594" i="3"/>
  <c r="K594" i="3" s="1"/>
  <c r="L594" i="3" s="1"/>
  <c r="F657" i="3"/>
  <c r="K657" i="3" s="1"/>
  <c r="L657" i="3" s="1"/>
  <c r="F649" i="3"/>
  <c r="F617" i="3"/>
  <c r="K617" i="3" s="1"/>
  <c r="L617" i="3" s="1"/>
  <c r="D21" i="3"/>
  <c r="D39" i="3"/>
  <c r="N412" i="3"/>
  <c r="N256" i="3"/>
  <c r="O350" i="1"/>
  <c r="O365" i="1"/>
  <c r="O372" i="1"/>
  <c r="O346" i="1"/>
  <c r="O364" i="1"/>
  <c r="O358" i="1"/>
  <c r="O338" i="1"/>
  <c r="O369" i="1"/>
  <c r="O359" i="1"/>
  <c r="O344" i="1"/>
  <c r="O349" i="1"/>
  <c r="O347" i="1"/>
  <c r="O370" i="1"/>
  <c r="O354" i="1"/>
  <c r="O361" i="1"/>
  <c r="O348" i="1"/>
  <c r="O366" i="1"/>
  <c r="O355" i="1"/>
  <c r="O367" i="1"/>
  <c r="O342" i="1"/>
  <c r="O360" i="1"/>
  <c r="O362" i="1"/>
  <c r="O351" i="1"/>
  <c r="O803" i="1"/>
  <c r="O807" i="1"/>
  <c r="O109" i="1"/>
  <c r="O356" i="1"/>
  <c r="O357" i="1"/>
  <c r="O545" i="1"/>
  <c r="O404" i="1"/>
  <c r="O157" i="1"/>
  <c r="O798" i="1"/>
  <c r="O298" i="1"/>
  <c r="O467" i="1"/>
  <c r="O229" i="1"/>
  <c r="O434" i="1"/>
  <c r="O79" i="1"/>
  <c r="O471" i="1"/>
  <c r="O567" i="1"/>
  <c r="O336" i="1"/>
  <c r="O175" i="1"/>
  <c r="O751" i="1"/>
  <c r="O745" i="1"/>
  <c r="O761" i="1"/>
  <c r="O682" i="1"/>
  <c r="O673" i="1"/>
  <c r="O700" i="1"/>
  <c r="O110" i="1"/>
  <c r="O540" i="1"/>
  <c r="O544" i="1"/>
  <c r="O551" i="1"/>
  <c r="O478" i="1"/>
  <c r="O167" i="1"/>
  <c r="O833" i="1"/>
  <c r="O94" i="1"/>
  <c r="O343" i="1"/>
  <c r="O142" i="1"/>
  <c r="O413" i="1"/>
  <c r="O74" i="1"/>
  <c r="O469" i="1"/>
  <c r="O337" i="1"/>
  <c r="O796" i="1"/>
  <c r="O748" i="1"/>
  <c r="O744" i="1"/>
  <c r="O701" i="1"/>
  <c r="O686" i="1"/>
  <c r="O684" i="1"/>
  <c r="O685" i="1"/>
  <c r="O679" i="1"/>
  <c r="O80" i="1"/>
  <c r="O84" i="1"/>
  <c r="O212" i="1"/>
  <c r="O570" i="1"/>
  <c r="O497" i="1"/>
  <c r="O420" i="1"/>
  <c r="O165" i="1"/>
  <c r="O822" i="1"/>
  <c r="O150" i="1"/>
  <c r="O490" i="1"/>
  <c r="O106" i="1"/>
  <c r="O484" i="1"/>
  <c r="O422" i="1"/>
  <c r="O174" i="1"/>
  <c r="O401" i="1"/>
  <c r="O736" i="1"/>
  <c r="O733" i="1"/>
  <c r="O731" i="1"/>
  <c r="O690" i="1"/>
  <c r="O104" i="1"/>
  <c r="O77" i="1"/>
  <c r="O368" i="1"/>
  <c r="O558" i="1"/>
  <c r="O503" i="1"/>
  <c r="O78" i="1"/>
  <c r="O172" i="1"/>
  <c r="O832" i="1"/>
  <c r="O87" i="1"/>
  <c r="O474" i="1"/>
  <c r="O283" i="1"/>
  <c r="O101" i="1"/>
  <c r="O402" i="1"/>
  <c r="O830" i="1"/>
  <c r="O556" i="1"/>
  <c r="O738" i="1"/>
  <c r="O757" i="1"/>
  <c r="O504" i="1"/>
  <c r="O477" i="1"/>
  <c r="O476" i="1"/>
  <c r="O470" i="1"/>
  <c r="O501" i="1"/>
  <c r="O475" i="1"/>
  <c r="O499" i="1"/>
  <c r="O502" i="1"/>
  <c r="O210" i="1"/>
  <c r="O230" i="1"/>
  <c r="O236" i="1"/>
  <c r="O220" i="1"/>
  <c r="O221" i="1"/>
  <c r="O217" i="1"/>
  <c r="O241" i="1"/>
  <c r="O223" i="1"/>
  <c r="O239" i="1"/>
  <c r="O234" i="1"/>
  <c r="O232" i="1"/>
  <c r="O215" i="1"/>
  <c r="O280" i="1"/>
  <c r="O299" i="1"/>
  <c r="O274" i="1"/>
  <c r="O301" i="1"/>
  <c r="O307" i="1"/>
  <c r="O275" i="1"/>
  <c r="O290" i="1"/>
  <c r="O285" i="1"/>
  <c r="O281" i="1"/>
  <c r="O282" i="1"/>
  <c r="O279" i="1"/>
  <c r="O288" i="1"/>
  <c r="O293" i="1"/>
  <c r="O300" i="1"/>
  <c r="O295" i="1"/>
  <c r="O303" i="1"/>
  <c r="O105" i="1"/>
  <c r="O86" i="1"/>
  <c r="O98" i="1"/>
  <c r="O237" i="1"/>
  <c r="O539" i="1"/>
  <c r="O240" i="1"/>
  <c r="O111" i="1"/>
  <c r="O829" i="1"/>
  <c r="O146" i="1"/>
  <c r="O305" i="1"/>
  <c r="O272" i="1"/>
  <c r="O233" i="1"/>
  <c r="O542" i="1"/>
  <c r="O151" i="1"/>
  <c r="O828" i="1"/>
  <c r="O278" i="1"/>
  <c r="O277" i="1"/>
  <c r="O764" i="1"/>
  <c r="O760" i="1"/>
  <c r="O740" i="1"/>
  <c r="O674" i="1"/>
  <c r="O675" i="1"/>
  <c r="O694" i="1"/>
  <c r="O103" i="1"/>
  <c r="O297" i="1"/>
  <c r="O140" i="1"/>
  <c r="O488" i="1"/>
  <c r="O284" i="1"/>
  <c r="O145" i="1"/>
  <c r="O812" i="1"/>
  <c r="O163" i="1"/>
  <c r="O479" i="1"/>
  <c r="O819" i="1"/>
  <c r="O271" i="1"/>
  <c r="O562" i="1"/>
  <c r="O304" i="1"/>
  <c r="O339" i="1"/>
  <c r="O537" i="1"/>
  <c r="O755" i="1"/>
  <c r="O756" i="1"/>
  <c r="O668" i="1"/>
  <c r="O669" i="1"/>
  <c r="O692" i="1"/>
  <c r="O666" i="1"/>
  <c r="O92" i="1"/>
  <c r="O486" i="1"/>
  <c r="O373" i="1"/>
  <c r="O555" i="1"/>
  <c r="O483" i="1"/>
  <c r="O144" i="1"/>
  <c r="O166" i="1"/>
  <c r="O809" i="1"/>
  <c r="O565" i="1"/>
  <c r="O813" i="1"/>
  <c r="O430" i="1"/>
  <c r="O107" i="1"/>
  <c r="O481" i="1"/>
  <c r="O800" i="1"/>
  <c r="O557" i="1"/>
  <c r="O811" i="1"/>
  <c r="O762" i="1"/>
  <c r="O758" i="1"/>
  <c r="O735" i="1"/>
  <c r="O677" i="1"/>
  <c r="O81" i="1"/>
  <c r="O222" i="1"/>
  <c r="O176" i="1"/>
  <c r="O566" i="1"/>
  <c r="O495" i="1"/>
  <c r="O294" i="1"/>
  <c r="O171" i="1"/>
  <c r="O815" i="1"/>
  <c r="O148" i="1"/>
  <c r="O431" i="1"/>
  <c r="O433" i="1"/>
  <c r="O219" i="1"/>
  <c r="O95" i="1"/>
  <c r="O296" i="1"/>
  <c r="O818" i="1"/>
  <c r="O353" i="1"/>
  <c r="O754" i="1"/>
  <c r="O766" i="1"/>
  <c r="O741" i="1"/>
  <c r="O696" i="1"/>
  <c r="O99" i="1"/>
  <c r="O76" i="1"/>
  <c r="O173" i="1"/>
  <c r="O141" i="1"/>
  <c r="O468" i="1"/>
  <c r="O206" i="1"/>
  <c r="O823" i="1"/>
  <c r="O814" i="1"/>
  <c r="O170" i="1"/>
  <c r="O493" i="1"/>
  <c r="O291" i="1"/>
  <c r="O216" i="1"/>
  <c r="O533" i="1"/>
  <c r="O218" i="1"/>
  <c r="O563" i="1"/>
  <c r="O805" i="1"/>
  <c r="O341" i="1"/>
  <c r="O742" i="1"/>
  <c r="O750" i="1"/>
  <c r="O743" i="1"/>
  <c r="O698" i="1"/>
  <c r="O676" i="1"/>
  <c r="O671" i="1"/>
  <c r="O97" i="1"/>
  <c r="O90" i="1"/>
  <c r="O85" i="1"/>
  <c r="O208" i="1"/>
  <c r="O494" i="1"/>
  <c r="O238" i="1"/>
  <c r="O88" i="1"/>
  <c r="O808" i="1"/>
  <c r="O235" i="1"/>
  <c r="O821" i="1"/>
  <c r="O541" i="1"/>
  <c r="O205" i="1"/>
  <c r="O496" i="1"/>
  <c r="O405" i="1"/>
  <c r="O306" i="1"/>
  <c r="O204" i="1"/>
  <c r="O749" i="1"/>
  <c r="O697" i="1"/>
  <c r="O665" i="1"/>
  <c r="O680" i="1"/>
  <c r="O699" i="1"/>
  <c r="O91" i="1"/>
  <c r="O292" i="1"/>
  <c r="O406" i="1"/>
  <c r="O549" i="1"/>
  <c r="O489" i="1"/>
  <c r="O276" i="1"/>
  <c r="O149" i="1"/>
  <c r="O804" i="1"/>
  <c r="O403" i="1"/>
  <c r="O417" i="1"/>
  <c r="O231" i="1"/>
  <c r="O561" i="1"/>
  <c r="O552" i="1"/>
  <c r="O824" i="1"/>
  <c r="O224" i="1"/>
  <c r="O734" i="1"/>
  <c r="O759" i="1"/>
  <c r="O678" i="1"/>
  <c r="O672" i="1"/>
  <c r="O82" i="1"/>
  <c r="O89" i="1"/>
  <c r="O419" i="1"/>
  <c r="O550" i="1"/>
  <c r="O492" i="1"/>
  <c r="O213" i="1"/>
  <c r="O816" i="1"/>
  <c r="O810" i="1"/>
  <c r="O568" i="1"/>
  <c r="O421" i="1"/>
  <c r="O207" i="1"/>
  <c r="O226" i="1"/>
  <c r="O806" i="1"/>
  <c r="O831" i="1"/>
  <c r="O746" i="1"/>
  <c r="O747" i="1"/>
  <c r="O753" i="1"/>
  <c r="O687" i="1"/>
  <c r="A599" i="1"/>
  <c r="O164" i="1"/>
  <c r="O159" i="1"/>
  <c r="O155" i="1"/>
  <c r="O139" i="1"/>
  <c r="O158" i="1"/>
  <c r="O143" i="1"/>
  <c r="O153" i="1"/>
  <c r="O160" i="1"/>
  <c r="O169" i="1"/>
  <c r="O548" i="1"/>
  <c r="O553" i="1"/>
  <c r="O560" i="1"/>
  <c r="O410" i="1"/>
  <c r="O416" i="1"/>
  <c r="O436" i="1"/>
  <c r="O427" i="1"/>
  <c r="O428" i="1"/>
  <c r="O426" i="1"/>
  <c r="O424" i="1"/>
  <c r="O429" i="1"/>
  <c r="O412" i="1"/>
  <c r="O423" i="1"/>
  <c r="O409" i="1"/>
  <c r="O75" i="1"/>
  <c r="O535" i="1"/>
  <c r="O289" i="1"/>
  <c r="O554" i="1"/>
  <c r="O485" i="1"/>
  <c r="O152" i="1"/>
  <c r="O827" i="1"/>
  <c r="O797" i="1"/>
  <c r="O543" i="1"/>
  <c r="O438" i="1"/>
  <c r="O418" i="1"/>
  <c r="O270" i="1"/>
  <c r="O482" i="1"/>
  <c r="O415" i="1"/>
  <c r="O363" i="1"/>
  <c r="O411" i="1"/>
  <c r="O737" i="1"/>
  <c r="O767" i="1"/>
  <c r="O739" i="1"/>
  <c r="O670" i="1"/>
  <c r="O688" i="1"/>
  <c r="O702" i="1"/>
  <c r="O93" i="1"/>
  <c r="O340" i="1"/>
  <c r="O302" i="1"/>
  <c r="O546" i="1"/>
  <c r="O500" i="1"/>
  <c r="O168" i="1"/>
  <c r="O408" i="1"/>
  <c r="O802" i="1"/>
  <c r="O801" i="1"/>
  <c r="O414" i="1"/>
  <c r="O437" i="1"/>
  <c r="O225" i="1"/>
  <c r="O480" i="1"/>
  <c r="O564" i="1"/>
  <c r="O491" i="1"/>
  <c r="O432" i="1"/>
  <c r="O732" i="1"/>
  <c r="O681" i="1"/>
  <c r="O667" i="1"/>
  <c r="O689" i="1"/>
  <c r="O693" i="1"/>
  <c r="O695" i="1"/>
  <c r="O100" i="1"/>
  <c r="O102" i="1"/>
  <c r="O209" i="1"/>
  <c r="O538" i="1"/>
  <c r="O498" i="1"/>
  <c r="O228" i="1"/>
  <c r="O820" i="1"/>
  <c r="O83" i="1"/>
  <c r="O371" i="1"/>
  <c r="O214" i="1"/>
  <c r="O211" i="1"/>
  <c r="O534" i="1"/>
  <c r="O287" i="1"/>
  <c r="O352" i="1"/>
  <c r="O799" i="1"/>
  <c r="O425" i="1"/>
  <c r="O752" i="1"/>
  <c r="O763" i="1"/>
  <c r="O691" i="1"/>
  <c r="O108" i="1"/>
  <c r="O147" i="1"/>
  <c r="O154" i="1"/>
  <c r="O536" i="1"/>
  <c r="O472" i="1"/>
  <c r="O156" i="1"/>
  <c r="O817" i="1"/>
  <c r="O825" i="1"/>
  <c r="O162" i="1"/>
  <c r="O547" i="1"/>
  <c r="O407" i="1"/>
  <c r="O826" i="1"/>
  <c r="O487" i="1"/>
  <c r="O286" i="1"/>
  <c r="O569" i="1"/>
  <c r="O345" i="1"/>
  <c r="O765" i="1"/>
  <c r="E95" i="3"/>
  <c r="N205" i="3"/>
  <c r="N308" i="3"/>
  <c r="K244" i="3"/>
  <c r="L244" i="3" s="1"/>
  <c r="K92" i="3"/>
  <c r="L92" i="3" s="1"/>
  <c r="K87" i="3"/>
  <c r="L87" i="3" s="1"/>
  <c r="K228" i="3"/>
  <c r="L228" i="3" s="1"/>
  <c r="K375" i="3"/>
  <c r="L375" i="3" s="1"/>
  <c r="K82" i="3"/>
  <c r="L82" i="3" s="1"/>
  <c r="K449" i="3"/>
  <c r="L449" i="3" s="1"/>
  <c r="K289" i="3"/>
  <c r="L289" i="3" s="1"/>
  <c r="K127" i="3"/>
  <c r="L127" i="3" s="1"/>
  <c r="K390" i="3"/>
  <c r="L390" i="3" s="1"/>
  <c r="K288" i="3"/>
  <c r="L288" i="3" s="1"/>
  <c r="K403" i="3"/>
  <c r="L403" i="3" s="1"/>
  <c r="K77" i="3"/>
  <c r="L77" i="3" s="1"/>
  <c r="K182" i="3"/>
  <c r="L182" i="3" s="1"/>
  <c r="K436" i="3"/>
  <c r="L436" i="3" s="1"/>
  <c r="K283" i="3"/>
  <c r="L283" i="3" s="1"/>
  <c r="K442" i="3"/>
  <c r="L442" i="3" s="1"/>
  <c r="K180" i="3"/>
  <c r="L180" i="3" s="1"/>
  <c r="K402" i="3"/>
  <c r="L402" i="3" s="1"/>
  <c r="K377" i="3"/>
  <c r="L377" i="3" s="1"/>
  <c r="K188" i="3"/>
  <c r="L188" i="3" s="1"/>
  <c r="K226" i="3"/>
  <c r="L226" i="3" s="1"/>
  <c r="K69" i="3"/>
  <c r="L69" i="3" s="1"/>
  <c r="K298" i="3"/>
  <c r="L298" i="3" s="1"/>
  <c r="K398" i="3"/>
  <c r="L398" i="3" s="1"/>
  <c r="K176" i="3"/>
  <c r="L176" i="3" s="1"/>
  <c r="K401" i="3"/>
  <c r="L401" i="3" s="1"/>
  <c r="K287" i="3"/>
  <c r="L287" i="3" s="1"/>
  <c r="K332" i="3"/>
  <c r="L332" i="3" s="1"/>
  <c r="K95" i="3"/>
  <c r="L95" i="3" s="1"/>
  <c r="K194" i="3"/>
  <c r="L194" i="3" s="1"/>
  <c r="K444" i="3"/>
  <c r="L444" i="3" s="1"/>
  <c r="E301" i="3"/>
  <c r="K121" i="3"/>
  <c r="L121" i="3" s="1"/>
  <c r="K90" i="3"/>
  <c r="L90" i="3" s="1"/>
  <c r="K404" i="3"/>
  <c r="L404" i="3" s="1"/>
  <c r="K447" i="3"/>
  <c r="L447" i="3" s="1"/>
  <c r="K448" i="3"/>
  <c r="L448" i="3" s="1"/>
  <c r="K451" i="3"/>
  <c r="L451" i="3" s="1"/>
  <c r="K379" i="3"/>
  <c r="L379" i="3" s="1"/>
  <c r="K295" i="3"/>
  <c r="L295" i="3" s="1"/>
  <c r="K334" i="3"/>
  <c r="L334" i="3" s="1"/>
  <c r="K125" i="3"/>
  <c r="L125" i="3" s="1"/>
  <c r="K324" i="3"/>
  <c r="L324" i="3" s="1"/>
  <c r="K225" i="3"/>
  <c r="L225" i="3" s="1"/>
  <c r="K273" i="3"/>
  <c r="L273" i="3" s="1"/>
  <c r="K170" i="3"/>
  <c r="L170" i="3" s="1"/>
  <c r="K388" i="3"/>
  <c r="L388" i="3" s="1"/>
  <c r="K230" i="3"/>
  <c r="L230" i="3" s="1"/>
  <c r="K326" i="3"/>
  <c r="L326" i="3" s="1"/>
  <c r="K236" i="3"/>
  <c r="L236" i="3" s="1"/>
  <c r="K175" i="3"/>
  <c r="L175" i="3" s="1"/>
  <c r="K285" i="3"/>
  <c r="L285" i="3" s="1"/>
  <c r="K279" i="3"/>
  <c r="L279" i="3" s="1"/>
  <c r="K330" i="3"/>
  <c r="L330" i="3" s="1"/>
  <c r="N647" i="3"/>
  <c r="N580" i="3"/>
  <c r="N606" i="3"/>
  <c r="N636" i="3"/>
  <c r="N530" i="3"/>
  <c r="N554" i="3"/>
  <c r="N551" i="3"/>
  <c r="N531" i="3"/>
  <c r="N102" i="3"/>
  <c r="N609" i="3"/>
  <c r="N666" i="3"/>
  <c r="N658" i="3"/>
  <c r="N612" i="3"/>
  <c r="N644" i="3"/>
  <c r="N558" i="3"/>
  <c r="N537" i="3"/>
  <c r="N543" i="3"/>
  <c r="N542" i="3"/>
  <c r="N656" i="3"/>
  <c r="N634" i="3"/>
  <c r="N637" i="3"/>
  <c r="N603" i="3"/>
  <c r="N535" i="3"/>
  <c r="N559" i="3"/>
  <c r="N651" i="3"/>
  <c r="N589" i="3"/>
  <c r="N587" i="3"/>
  <c r="N591" i="3"/>
  <c r="N605" i="3"/>
  <c r="K322" i="3"/>
  <c r="L322" i="3" s="1"/>
  <c r="K649" i="3"/>
  <c r="L649" i="3" s="1"/>
  <c r="K245" i="3"/>
  <c r="L245" i="3" s="1"/>
  <c r="K99" i="3"/>
  <c r="L99" i="3" s="1"/>
  <c r="K342" i="3"/>
  <c r="L342" i="3" s="1"/>
  <c r="K83" i="3"/>
  <c r="L83" i="3" s="1"/>
  <c r="K382" i="3"/>
  <c r="L382" i="3" s="1"/>
  <c r="K441" i="3"/>
  <c r="L441" i="3" s="1"/>
  <c r="K73" i="3"/>
  <c r="L73" i="3" s="1"/>
  <c r="K64" i="3"/>
  <c r="L64" i="3" s="1"/>
  <c r="K281" i="3"/>
  <c r="L281" i="3" s="1"/>
  <c r="K352" i="3"/>
  <c r="L352" i="3" s="1"/>
  <c r="K184" i="3"/>
  <c r="L184" i="3" s="1"/>
  <c r="K394" i="3"/>
  <c r="L394" i="3" s="1"/>
  <c r="K138" i="3"/>
  <c r="L138" i="3" s="1"/>
  <c r="K341" i="3"/>
  <c r="L341" i="3" s="1"/>
  <c r="K385" i="3"/>
  <c r="L385" i="3" s="1"/>
  <c r="K192" i="3"/>
  <c r="L192" i="3" s="1"/>
  <c r="K72" i="3"/>
  <c r="L72" i="3" s="1"/>
  <c r="K222" i="3"/>
  <c r="L222" i="3" s="1"/>
  <c r="K284" i="3"/>
  <c r="L284" i="3" s="1"/>
  <c r="K381" i="3"/>
  <c r="L381" i="3" s="1"/>
  <c r="K389" i="3"/>
  <c r="L389" i="3" s="1"/>
  <c r="K397" i="3"/>
  <c r="L397" i="3" s="1"/>
  <c r="E406" i="3"/>
  <c r="K227" i="3"/>
  <c r="L227" i="3" s="1"/>
  <c r="K126" i="3"/>
  <c r="L126" i="3" s="1"/>
  <c r="K246" i="3"/>
  <c r="L246" i="3" s="1"/>
  <c r="K185" i="3"/>
  <c r="L185" i="3" s="1"/>
  <c r="K233" i="3"/>
  <c r="L233" i="3" s="1"/>
  <c r="K275" i="3"/>
  <c r="L275" i="3" s="1"/>
  <c r="K243" i="3"/>
  <c r="L243" i="3" s="1"/>
  <c r="E145" i="3"/>
  <c r="K399" i="3"/>
  <c r="L399" i="3" s="1"/>
  <c r="K435" i="3"/>
  <c r="L435" i="3" s="1"/>
  <c r="K117" i="3"/>
  <c r="L117" i="3" s="1"/>
  <c r="K329" i="3"/>
  <c r="L329" i="3" s="1"/>
  <c r="K433" i="3"/>
  <c r="L433" i="3" s="1"/>
  <c r="K196" i="3"/>
  <c r="L196" i="3" s="1"/>
  <c r="K387" i="3"/>
  <c r="L387" i="3" s="1"/>
  <c r="K223" i="3"/>
  <c r="L223" i="3" s="1"/>
  <c r="K132" i="3"/>
  <c r="L132" i="3" s="1"/>
  <c r="K177" i="3"/>
  <c r="L177" i="3" s="1"/>
  <c r="K240" i="3"/>
  <c r="L240" i="3" s="1"/>
  <c r="K274" i="3"/>
  <c r="L274" i="3" s="1"/>
  <c r="K167" i="3"/>
  <c r="L167" i="3" s="1"/>
  <c r="N667" i="3"/>
  <c r="N588" i="3"/>
  <c r="N664" i="3"/>
  <c r="N639" i="3"/>
  <c r="N638" i="3"/>
  <c r="N549" i="3"/>
  <c r="N564" i="3"/>
  <c r="N560" i="3"/>
  <c r="N552" i="3"/>
  <c r="N646" i="3"/>
  <c r="N593" i="3"/>
  <c r="N649" i="3"/>
  <c r="N602" i="3"/>
  <c r="N557" i="3"/>
  <c r="N541" i="3"/>
  <c r="N555" i="3"/>
  <c r="N534" i="3"/>
  <c r="N653" i="3"/>
  <c r="N613" i="3"/>
  <c r="N660" i="3"/>
  <c r="N607" i="3"/>
  <c r="N562" i="3"/>
  <c r="N536" i="3"/>
  <c r="N633" i="3"/>
  <c r="N582" i="3"/>
  <c r="N650" i="3"/>
  <c r="N596" i="3"/>
  <c r="N581" i="3"/>
  <c r="I45" i="3"/>
  <c r="K270" i="3"/>
  <c r="L270" i="3" s="1"/>
  <c r="K66" i="3"/>
  <c r="L66" i="3" s="1"/>
  <c r="K168" i="3"/>
  <c r="L168" i="3" s="1"/>
  <c r="K374" i="3"/>
  <c r="L374" i="3" s="1"/>
  <c r="K224" i="3"/>
  <c r="L224" i="3" s="1"/>
  <c r="K86" i="3"/>
  <c r="L86" i="3" s="1"/>
  <c r="K426" i="3"/>
  <c r="L426" i="3" s="1"/>
  <c r="K65" i="3"/>
  <c r="L65" i="3" s="1"/>
  <c r="E351" i="3"/>
  <c r="K195" i="3"/>
  <c r="L195" i="3" s="1"/>
  <c r="K71" i="3"/>
  <c r="L71" i="3" s="1"/>
  <c r="K272" i="3"/>
  <c r="L272" i="3" s="1"/>
  <c r="K323" i="3"/>
  <c r="L323" i="3" s="1"/>
  <c r="K286" i="3"/>
  <c r="L286" i="3" s="1"/>
  <c r="K78" i="3"/>
  <c r="L78" i="3" s="1"/>
  <c r="K232" i="3"/>
  <c r="L232" i="3" s="1"/>
  <c r="K218" i="3"/>
  <c r="L218" i="3" s="1"/>
  <c r="K391" i="3"/>
  <c r="L391" i="3" s="1"/>
  <c r="K347" i="3"/>
  <c r="L347" i="3" s="1"/>
  <c r="K79" i="3"/>
  <c r="L79" i="3" s="1"/>
  <c r="K291" i="3"/>
  <c r="L291" i="3" s="1"/>
  <c r="K278" i="3"/>
  <c r="L278" i="3" s="1"/>
  <c r="K400" i="3"/>
  <c r="L400" i="3" s="1"/>
  <c r="K335" i="3"/>
  <c r="L335" i="3" s="1"/>
  <c r="K237" i="3"/>
  <c r="L237" i="3" s="1"/>
  <c r="K140" i="3"/>
  <c r="L140" i="3" s="1"/>
  <c r="K454" i="3"/>
  <c r="L454" i="3" s="1"/>
  <c r="K292" i="3"/>
  <c r="L292" i="3" s="1"/>
  <c r="K169" i="3"/>
  <c r="L169" i="3" s="1"/>
  <c r="K173" i="3"/>
  <c r="L173" i="3" s="1"/>
  <c r="K293" i="3"/>
  <c r="L293" i="3" s="1"/>
  <c r="K337" i="3"/>
  <c r="L337" i="3" s="1"/>
  <c r="K144" i="3"/>
  <c r="L144" i="3" s="1"/>
  <c r="K348" i="3"/>
  <c r="L348" i="3" s="1"/>
  <c r="K440" i="3"/>
  <c r="L440" i="3" s="1"/>
  <c r="K229" i="3"/>
  <c r="L229" i="3" s="1"/>
  <c r="K331" i="3"/>
  <c r="L331" i="3" s="1"/>
  <c r="K129" i="3"/>
  <c r="L129" i="3" s="1"/>
  <c r="K133" i="3"/>
  <c r="L133" i="3" s="1"/>
  <c r="K220" i="3"/>
  <c r="L220" i="3" s="1"/>
  <c r="E255" i="3"/>
  <c r="K296" i="3"/>
  <c r="L296" i="3" s="1"/>
  <c r="E463" i="3"/>
  <c r="K253" i="3"/>
  <c r="L253" i="3" s="1"/>
  <c r="K74" i="3"/>
  <c r="L74" i="3" s="1"/>
  <c r="K186" i="3"/>
  <c r="L186" i="3" s="1"/>
  <c r="K378" i="3"/>
  <c r="L378" i="3" s="1"/>
  <c r="N652" i="3"/>
  <c r="N663" i="3"/>
  <c r="N632" i="3"/>
  <c r="N592" i="3"/>
  <c r="N548" i="3"/>
  <c r="N529" i="3"/>
  <c r="N565" i="3"/>
  <c r="N553" i="3"/>
  <c r="N360" i="3"/>
  <c r="N655" i="3"/>
  <c r="N642" i="3"/>
  <c r="N601" i="3"/>
  <c r="N641" i="3"/>
  <c r="N611" i="3"/>
  <c r="N563" i="3"/>
  <c r="N532" i="3"/>
  <c r="N533" i="3"/>
  <c r="N584" i="3"/>
  <c r="N659" i="3"/>
  <c r="N657" i="3"/>
  <c r="N610" i="3"/>
  <c r="N598" i="3"/>
  <c r="N550" i="3"/>
  <c r="N556" i="3"/>
  <c r="N153" i="3"/>
  <c r="N665" i="3"/>
  <c r="N645" i="3"/>
  <c r="N640" i="3"/>
  <c r="N604" i="3"/>
  <c r="N616" i="3"/>
  <c r="K181" i="3"/>
  <c r="L181" i="3" s="1"/>
  <c r="K172" i="3"/>
  <c r="L172" i="3" s="1"/>
  <c r="K428" i="3"/>
  <c r="L428" i="3" s="1"/>
  <c r="K325" i="3"/>
  <c r="L325" i="3" s="1"/>
  <c r="K238" i="3"/>
  <c r="L238" i="3" s="1"/>
  <c r="K339" i="3"/>
  <c r="L339" i="3" s="1"/>
  <c r="K189" i="3"/>
  <c r="L189" i="3" s="1"/>
  <c r="K80" i="3"/>
  <c r="L80" i="3" s="1"/>
  <c r="K89" i="3"/>
  <c r="L89" i="3" s="1"/>
  <c r="K76" i="3"/>
  <c r="L76" i="3" s="1"/>
  <c r="K191" i="3"/>
  <c r="L191" i="3" s="1"/>
  <c r="K349" i="3"/>
  <c r="L349" i="3" s="1"/>
  <c r="K393" i="3"/>
  <c r="L393" i="3" s="1"/>
  <c r="K427" i="3"/>
  <c r="L427" i="3" s="1"/>
  <c r="K430" i="3"/>
  <c r="L430" i="3" s="1"/>
  <c r="K350" i="3"/>
  <c r="L350" i="3" s="1"/>
  <c r="K174" i="3"/>
  <c r="L174" i="3" s="1"/>
  <c r="K294" i="3"/>
  <c r="L294" i="3" s="1"/>
  <c r="K282" i="3"/>
  <c r="L282" i="3" s="1"/>
  <c r="K81" i="3"/>
  <c r="L81" i="3" s="1"/>
  <c r="K443" i="3"/>
  <c r="L443" i="3" s="1"/>
  <c r="K241" i="3"/>
  <c r="L241" i="3" s="1"/>
  <c r="K453" i="3"/>
  <c r="L453" i="3" s="1"/>
  <c r="K84" i="3"/>
  <c r="L84" i="3" s="1"/>
  <c r="K235" i="3"/>
  <c r="L235" i="3" s="1"/>
  <c r="K219" i="3"/>
  <c r="L219" i="3" s="1"/>
  <c r="K190" i="3"/>
  <c r="L190" i="3" s="1"/>
  <c r="K456" i="3"/>
  <c r="L456" i="3" s="1"/>
  <c r="K88" i="3"/>
  <c r="L88" i="3" s="1"/>
  <c r="K248" i="3"/>
  <c r="L248" i="3" s="1"/>
  <c r="K85" i="3"/>
  <c r="L85" i="3" s="1"/>
  <c r="K221" i="3"/>
  <c r="L221" i="3" s="1"/>
  <c r="K376" i="3"/>
  <c r="L376" i="3" s="1"/>
  <c r="K434" i="3"/>
  <c r="L434" i="3" s="1"/>
  <c r="K91" i="3"/>
  <c r="L91" i="3" s="1"/>
  <c r="K380" i="3"/>
  <c r="L380" i="3" s="1"/>
  <c r="K338" i="3"/>
  <c r="L338" i="3" s="1"/>
  <c r="K187" i="3"/>
  <c r="L187" i="3" s="1"/>
  <c r="K131" i="3"/>
  <c r="L131" i="3" s="1"/>
  <c r="K340" i="3"/>
  <c r="L340" i="3" s="1"/>
  <c r="K431" i="3"/>
  <c r="L431" i="3" s="1"/>
  <c r="K299" i="3"/>
  <c r="L299" i="3" s="1"/>
  <c r="K179" i="3"/>
  <c r="L179" i="3" s="1"/>
  <c r="K346" i="3"/>
  <c r="L346" i="3" s="1"/>
  <c r="K439" i="3"/>
  <c r="L439" i="3" s="1"/>
  <c r="K452" i="3"/>
  <c r="L452" i="3" s="1"/>
  <c r="K135" i="3"/>
  <c r="L135" i="3" s="1"/>
  <c r="K128" i="3"/>
  <c r="L128" i="3" s="1"/>
  <c r="K437" i="3"/>
  <c r="L437" i="3" s="1"/>
  <c r="K383" i="3"/>
  <c r="L383" i="3" s="1"/>
  <c r="K239" i="3"/>
  <c r="L239" i="3" s="1"/>
  <c r="K271" i="3"/>
  <c r="L271" i="3" s="1"/>
  <c r="K432" i="3"/>
  <c r="L432" i="3" s="1"/>
  <c r="K344" i="3"/>
  <c r="L344" i="3" s="1"/>
  <c r="K280" i="3"/>
  <c r="L280" i="3" s="1"/>
  <c r="K130" i="3"/>
  <c r="L130" i="3" s="1"/>
  <c r="K277" i="3"/>
  <c r="L277" i="3" s="1"/>
  <c r="K336" i="3"/>
  <c r="L336" i="3" s="1"/>
  <c r="K290" i="3"/>
  <c r="L290" i="3" s="1"/>
  <c r="K193" i="3"/>
  <c r="L193" i="3" s="1"/>
  <c r="K183" i="3"/>
  <c r="L183" i="3" s="1"/>
  <c r="K171" i="3"/>
  <c r="L171" i="3" s="1"/>
  <c r="K395" i="3"/>
  <c r="L395" i="3" s="1"/>
  <c r="K178" i="3"/>
  <c r="L178" i="3" s="1"/>
  <c r="K429" i="3"/>
  <c r="L429" i="3" s="1"/>
  <c r="K70" i="3"/>
  <c r="L70" i="3" s="1"/>
  <c r="K345" i="3"/>
  <c r="L345" i="3" s="1"/>
  <c r="N668" i="3"/>
  <c r="N648" i="3"/>
  <c r="N594" i="3"/>
  <c r="N600" i="3"/>
  <c r="N583" i="3"/>
  <c r="N608" i="3"/>
  <c r="N546" i="3"/>
  <c r="N540" i="3"/>
  <c r="N538" i="3"/>
  <c r="N566" i="3"/>
  <c r="N464" i="3"/>
  <c r="N654" i="3"/>
  <c r="N585" i="3"/>
  <c r="N643" i="3"/>
  <c r="N617" i="3"/>
  <c r="N599" i="3"/>
  <c r="N561" i="3"/>
  <c r="N547" i="3"/>
  <c r="N539" i="3"/>
  <c r="N662" i="3"/>
  <c r="N586" i="3"/>
  <c r="N590" i="3"/>
  <c r="N595" i="3"/>
  <c r="N614" i="3"/>
  <c r="N544" i="3"/>
  <c r="N661" i="3"/>
  <c r="N631" i="3"/>
  <c r="N597" i="3"/>
  <c r="F130" i="2"/>
  <c r="C28" i="3"/>
  <c r="E253" i="3"/>
  <c r="K406" i="3"/>
  <c r="L406" i="3" s="1"/>
  <c r="K145" i="3"/>
  <c r="L145" i="3" s="1"/>
  <c r="D17" i="3"/>
  <c r="D20" i="3"/>
  <c r="D29" i="3"/>
  <c r="D42" i="3"/>
  <c r="D28" i="3"/>
  <c r="F28" i="3" s="1"/>
  <c r="D45" i="3"/>
  <c r="C21" i="3"/>
  <c r="C38" i="3"/>
  <c r="D12" i="3"/>
  <c r="E304" i="3"/>
  <c r="K304" i="3"/>
  <c r="L304" i="3" s="1"/>
  <c r="F537" i="3"/>
  <c r="F532" i="3"/>
  <c r="F543" i="3"/>
  <c r="F533" i="3"/>
  <c r="F544" i="3"/>
  <c r="C22" i="3"/>
  <c r="D23" i="3"/>
  <c r="E91" i="3"/>
  <c r="D19" i="3"/>
  <c r="D18" i="3"/>
  <c r="D15" i="3"/>
  <c r="D38" i="3"/>
  <c r="E401" i="3"/>
  <c r="E448" i="3"/>
  <c r="C33" i="3"/>
  <c r="C44" i="3"/>
  <c r="E400" i="3"/>
  <c r="D30" i="3"/>
  <c r="F662" i="3"/>
  <c r="F653" i="3"/>
  <c r="F586" i="3"/>
  <c r="F613" i="3"/>
  <c r="D35" i="3"/>
  <c r="E385" i="3"/>
  <c r="K463" i="3"/>
  <c r="L463" i="3" s="1"/>
  <c r="F102" i="3"/>
  <c r="M92" i="3" s="1"/>
  <c r="E429" i="3"/>
  <c r="E431" i="3"/>
  <c r="E377" i="3"/>
  <c r="E323" i="3"/>
  <c r="E388" i="3"/>
  <c r="E150" i="3"/>
  <c r="K150" i="3"/>
  <c r="L150" i="3" s="1"/>
  <c r="E437" i="3"/>
  <c r="E389" i="3"/>
  <c r="F481" i="3"/>
  <c r="F510" i="3"/>
  <c r="K510" i="3" s="1"/>
  <c r="L510" i="3" s="1"/>
  <c r="E334" i="3"/>
  <c r="E326" i="3"/>
  <c r="E274" i="3"/>
  <c r="E245" i="3"/>
  <c r="F205" i="3"/>
  <c r="M188" i="3" s="1"/>
  <c r="E290" i="3"/>
  <c r="E330" i="3"/>
  <c r="E188" i="3"/>
  <c r="E340" i="3"/>
  <c r="E270" i="3"/>
  <c r="E453" i="3"/>
  <c r="E225" i="3"/>
  <c r="E404" i="3"/>
  <c r="E383" i="3"/>
  <c r="K409" i="3"/>
  <c r="L409" i="3" s="1"/>
  <c r="E409" i="3"/>
  <c r="E352" i="3"/>
  <c r="F412" i="3"/>
  <c r="M402" i="3" s="1"/>
  <c r="E229" i="3"/>
  <c r="E402" i="3"/>
  <c r="E339" i="3"/>
  <c r="E273" i="3"/>
  <c r="E80" i="3"/>
  <c r="E173" i="3"/>
  <c r="E434" i="3"/>
  <c r="E396" i="3"/>
  <c r="E85" i="3"/>
  <c r="E64" i="3"/>
  <c r="E75" i="3"/>
  <c r="E289" i="3"/>
  <c r="F256" i="3"/>
  <c r="M228" i="3" s="1"/>
  <c r="E348" i="3"/>
  <c r="E447" i="3"/>
  <c r="E381" i="3"/>
  <c r="E432" i="3"/>
  <c r="E343" i="3"/>
  <c r="E235" i="3"/>
  <c r="E375" i="3"/>
  <c r="E390" i="3"/>
  <c r="E70" i="3"/>
  <c r="E392" i="3"/>
  <c r="E183" i="3"/>
  <c r="E177" i="3"/>
  <c r="E185" i="3"/>
  <c r="E394" i="3"/>
  <c r="E230" i="3"/>
  <c r="F534" i="3"/>
  <c r="E329" i="3"/>
  <c r="F360" i="3"/>
  <c r="M358" i="3" s="1"/>
  <c r="K300" i="3"/>
  <c r="L300" i="3" s="1"/>
  <c r="E324" i="3"/>
  <c r="E293" i="3"/>
  <c r="E457" i="3"/>
  <c r="E236" i="3"/>
  <c r="E277" i="3"/>
  <c r="E452" i="3"/>
  <c r="E322" i="3"/>
  <c r="E350" i="3"/>
  <c r="E449" i="3"/>
  <c r="E174" i="3"/>
  <c r="E444" i="3"/>
  <c r="E227" i="3"/>
  <c r="E454" i="3"/>
  <c r="E347" i="3"/>
  <c r="E436" i="3"/>
  <c r="E341" i="3"/>
  <c r="E279" i="3"/>
  <c r="E399" i="3"/>
  <c r="E190" i="3"/>
  <c r="E171" i="3"/>
  <c r="E391" i="3"/>
  <c r="E182" i="3"/>
  <c r="E169" i="3"/>
  <c r="F602" i="3"/>
  <c r="F530" i="3"/>
  <c r="F548" i="3"/>
  <c r="F554" i="3"/>
  <c r="F560" i="3"/>
  <c r="F565" i="3"/>
  <c r="F538" i="3"/>
  <c r="K198" i="3"/>
  <c r="L198" i="3" s="1"/>
  <c r="E198" i="3"/>
  <c r="E147" i="3"/>
  <c r="K147" i="3"/>
  <c r="L147" i="3" s="1"/>
  <c r="E247" i="3"/>
  <c r="K247" i="3"/>
  <c r="L247" i="3" s="1"/>
  <c r="E358" i="3"/>
  <c r="K358" i="3"/>
  <c r="L358" i="3" s="1"/>
  <c r="E201" i="3"/>
  <c r="K201" i="3"/>
  <c r="L201" i="3" s="1"/>
  <c r="E456" i="3"/>
  <c r="E294" i="3"/>
  <c r="E292" i="3"/>
  <c r="F609" i="3"/>
  <c r="F655" i="3"/>
  <c r="F666" i="3"/>
  <c r="F585" i="3"/>
  <c r="F593" i="3"/>
  <c r="F637" i="3"/>
  <c r="F610" i="3"/>
  <c r="F598" i="3"/>
  <c r="E455" i="3"/>
  <c r="K455" i="3"/>
  <c r="L455" i="3" s="1"/>
  <c r="E354" i="3"/>
  <c r="K354" i="3"/>
  <c r="L354" i="3" s="1"/>
  <c r="E244" i="3"/>
  <c r="E222" i="3"/>
  <c r="E238" i="3"/>
  <c r="E395" i="3"/>
  <c r="E233" i="3"/>
  <c r="E232" i="3"/>
  <c r="E92" i="3"/>
  <c r="E393" i="3"/>
  <c r="E280" i="3"/>
  <c r="E220" i="3"/>
  <c r="E376" i="3"/>
  <c r="E291" i="3"/>
  <c r="E403" i="3"/>
  <c r="E281" i="3"/>
  <c r="F485" i="3"/>
  <c r="F601" i="3"/>
  <c r="F546" i="3"/>
  <c r="F549" i="3"/>
  <c r="F540" i="3"/>
  <c r="F564" i="3"/>
  <c r="F539" i="3"/>
  <c r="F535" i="3"/>
  <c r="F562" i="3"/>
  <c r="F531" i="3"/>
  <c r="E199" i="3"/>
  <c r="K199" i="3"/>
  <c r="L199" i="3" s="1"/>
  <c r="E378" i="3"/>
  <c r="E82" i="3"/>
  <c r="E331" i="3"/>
  <c r="E89" i="3"/>
  <c r="E74" i="3"/>
  <c r="E168" i="3"/>
  <c r="E189" i="3"/>
  <c r="E382" i="3"/>
  <c r="E374" i="3"/>
  <c r="E271" i="3"/>
  <c r="E446" i="3"/>
  <c r="E299" i="3"/>
  <c r="E65" i="3"/>
  <c r="E380" i="3"/>
  <c r="E181" i="3"/>
  <c r="E387" i="3"/>
  <c r="E78" i="3"/>
  <c r="E218" i="3"/>
  <c r="E397" i="3"/>
  <c r="E345" i="3"/>
  <c r="E440" i="3"/>
  <c r="E84" i="3"/>
  <c r="E231" i="3"/>
  <c r="E240" i="3"/>
  <c r="E398" i="3"/>
  <c r="E379" i="3"/>
  <c r="E228" i="3"/>
  <c r="E71" i="3"/>
  <c r="E167" i="3"/>
  <c r="F552" i="3"/>
  <c r="F559" i="3"/>
  <c r="F536" i="3"/>
  <c r="F556" i="3"/>
  <c r="F611" i="3"/>
  <c r="F490" i="3"/>
  <c r="F504" i="3"/>
  <c r="K461" i="3"/>
  <c r="L461" i="3" s="1"/>
  <c r="E461" i="3"/>
  <c r="E285" i="3"/>
  <c r="E194" i="3"/>
  <c r="E87" i="3"/>
  <c r="E287" i="3"/>
  <c r="E237" i="3"/>
  <c r="E179" i="3"/>
  <c r="E234" i="3"/>
  <c r="E284" i="3"/>
  <c r="E342" i="3"/>
  <c r="E282" i="3"/>
  <c r="E196" i="3"/>
  <c r="E223" i="3"/>
  <c r="E325" i="3"/>
  <c r="E337" i="3"/>
  <c r="E283" i="3"/>
  <c r="E76" i="3"/>
  <c r="E451" i="3"/>
  <c r="E427" i="3"/>
  <c r="E170" i="3"/>
  <c r="E248" i="3"/>
  <c r="E83" i="3"/>
  <c r="E295" i="3"/>
  <c r="E430" i="3"/>
  <c r="E338" i="3"/>
  <c r="E221" i="3"/>
  <c r="E439" i="3"/>
  <c r="E426" i="3"/>
  <c r="E300" i="3"/>
  <c r="F464" i="3"/>
  <c r="M444" i="3" s="1"/>
  <c r="F665" i="3"/>
  <c r="F582" i="3"/>
  <c r="F643" i="3"/>
  <c r="F606" i="3"/>
  <c r="F632" i="3"/>
  <c r="F636" i="3"/>
  <c r="F597" i="3"/>
  <c r="F608" i="3"/>
  <c r="C27" i="3"/>
  <c r="F27" i="3" s="1"/>
  <c r="E101" i="3"/>
  <c r="K101" i="3"/>
  <c r="L101" i="3" s="1"/>
  <c r="K353" i="3"/>
  <c r="L353" i="3" s="1"/>
  <c r="E353" i="3"/>
  <c r="E144" i="3"/>
  <c r="E349" i="3"/>
  <c r="D25" i="3"/>
  <c r="D34" i="3"/>
  <c r="F489" i="3"/>
  <c r="F495" i="3"/>
  <c r="F508" i="3"/>
  <c r="E356" i="3"/>
  <c r="K356" i="3"/>
  <c r="L356" i="3" s="1"/>
  <c r="E68" i="3"/>
  <c r="E246" i="3"/>
  <c r="E195" i="3"/>
  <c r="E226" i="3"/>
  <c r="E176" i="3"/>
  <c r="E172" i="3"/>
  <c r="E69" i="3"/>
  <c r="E286" i="3"/>
  <c r="E219" i="3"/>
  <c r="E450" i="3"/>
  <c r="E81" i="3"/>
  <c r="E66" i="3"/>
  <c r="E73" i="3"/>
  <c r="E333" i="3"/>
  <c r="E249" i="3"/>
  <c r="E79" i="3"/>
  <c r="F153" i="3"/>
  <c r="M136" i="3" s="1"/>
  <c r="D21" i="8"/>
  <c r="F661" i="3"/>
  <c r="F486" i="3"/>
  <c r="E151" i="3"/>
  <c r="K151" i="3"/>
  <c r="L151" i="3" s="1"/>
  <c r="K407" i="3"/>
  <c r="L407" i="3" s="1"/>
  <c r="E407" i="3"/>
  <c r="E152" i="3"/>
  <c r="K152" i="3"/>
  <c r="L152" i="3" s="1"/>
  <c r="E252" i="3"/>
  <c r="K252" i="3"/>
  <c r="L252" i="3" s="1"/>
  <c r="D22" i="3"/>
  <c r="F22" i="3" s="1"/>
  <c r="D26" i="3"/>
  <c r="D43" i="3"/>
  <c r="F652" i="3"/>
  <c r="F667" i="3"/>
  <c r="F647" i="3"/>
  <c r="F663" i="3"/>
  <c r="F590" i="3"/>
  <c r="F641" i="3"/>
  <c r="F646" i="3"/>
  <c r="F654" i="3"/>
  <c r="F642" i="3"/>
  <c r="F658" i="3"/>
  <c r="F650" i="3"/>
  <c r="F660" i="3"/>
  <c r="F595" i="3"/>
  <c r="F614" i="3"/>
  <c r="K460" i="3"/>
  <c r="L460" i="3" s="1"/>
  <c r="E460" i="3"/>
  <c r="D499" i="3"/>
  <c r="D32" i="3" s="1"/>
  <c r="C499" i="3"/>
  <c r="C516" i="3" s="1"/>
  <c r="K305" i="3"/>
  <c r="L305" i="3" s="1"/>
  <c r="E305" i="3"/>
  <c r="E143" i="3"/>
  <c r="K143" i="3"/>
  <c r="L143" i="3" s="1"/>
  <c r="K96" i="3"/>
  <c r="L96" i="3" s="1"/>
  <c r="E96" i="3"/>
  <c r="E94" i="3"/>
  <c r="K94" i="3"/>
  <c r="L94" i="3" s="1"/>
  <c r="F631" i="3"/>
  <c r="C669" i="3"/>
  <c r="F515" i="3"/>
  <c r="C46" i="3"/>
  <c r="F494" i="3"/>
  <c r="C25" i="3"/>
  <c r="F487" i="3"/>
  <c r="C18" i="3"/>
  <c r="F503" i="3"/>
  <c r="C34" i="3"/>
  <c r="F479" i="3"/>
  <c r="C10" i="3"/>
  <c r="C11" i="3"/>
  <c r="E128" i="3"/>
  <c r="D618" i="3"/>
  <c r="F644" i="3"/>
  <c r="E120" i="3"/>
  <c r="K120" i="3"/>
  <c r="L120" i="3" s="1"/>
  <c r="E98" i="3"/>
  <c r="K98" i="3"/>
  <c r="L98" i="3" s="1"/>
  <c r="K202" i="3"/>
  <c r="L202" i="3" s="1"/>
  <c r="E202" i="3"/>
  <c r="E200" i="3"/>
  <c r="K200" i="3"/>
  <c r="L200" i="3" s="1"/>
  <c r="E138" i="3"/>
  <c r="K410" i="3"/>
  <c r="L410" i="3" s="1"/>
  <c r="E410" i="3"/>
  <c r="E132" i="3"/>
  <c r="E97" i="3"/>
  <c r="K97" i="3"/>
  <c r="L97" i="3" s="1"/>
  <c r="E117" i="3"/>
  <c r="F603" i="3"/>
  <c r="F558" i="3"/>
  <c r="F563" i="3"/>
  <c r="F591" i="3"/>
  <c r="F604" i="3"/>
  <c r="F616" i="3"/>
  <c r="F600" i="3"/>
  <c r="D24" i="3"/>
  <c r="F484" i="3"/>
  <c r="C15" i="3"/>
  <c r="F509" i="3"/>
  <c r="C39" i="3"/>
  <c r="F39" i="3" s="1"/>
  <c r="F483" i="3"/>
  <c r="C14" i="3"/>
  <c r="F14" i="3" s="1"/>
  <c r="D9" i="3"/>
  <c r="F529" i="3"/>
  <c r="C567" i="3"/>
  <c r="E458" i="3"/>
  <c r="K458" i="3"/>
  <c r="L458" i="3" s="1"/>
  <c r="E134" i="3"/>
  <c r="K134" i="3"/>
  <c r="L134" i="3" s="1"/>
  <c r="E251" i="3"/>
  <c r="K251" i="3"/>
  <c r="L251" i="3" s="1"/>
  <c r="E119" i="3"/>
  <c r="E306" i="3"/>
  <c r="K306" i="3"/>
  <c r="L306" i="3" s="1"/>
  <c r="D669" i="3"/>
  <c r="F480" i="3"/>
  <c r="C12" i="3"/>
  <c r="D10" i="3"/>
  <c r="E129" i="3"/>
  <c r="E136" i="3"/>
  <c r="K136" i="3"/>
  <c r="L136" i="3" s="1"/>
  <c r="E359" i="3"/>
  <c r="K359" i="3"/>
  <c r="L359" i="3" s="1"/>
  <c r="E141" i="3"/>
  <c r="K141" i="3"/>
  <c r="L141" i="3" s="1"/>
  <c r="E297" i="3"/>
  <c r="K297" i="3"/>
  <c r="L297" i="3" s="1"/>
  <c r="E357" i="3"/>
  <c r="K357" i="3"/>
  <c r="L357" i="3" s="1"/>
  <c r="K355" i="3"/>
  <c r="L355" i="3" s="1"/>
  <c r="E355" i="3"/>
  <c r="C20" i="3"/>
  <c r="D11" i="3"/>
  <c r="D41" i="3"/>
  <c r="F498" i="3"/>
  <c r="C30" i="3"/>
  <c r="D567" i="3"/>
  <c r="F308" i="3"/>
  <c r="M289" i="3" s="1"/>
  <c r="E88" i="3"/>
  <c r="E175" i="3"/>
  <c r="E433" i="3"/>
  <c r="E435" i="3"/>
  <c r="E442" i="3"/>
  <c r="E86" i="3"/>
  <c r="E278" i="3"/>
  <c r="E186" i="3"/>
  <c r="E298" i="3"/>
  <c r="E178" i="3"/>
  <c r="E193" i="3"/>
  <c r="E332" i="3"/>
  <c r="E90" i="3"/>
  <c r="E180" i="3"/>
  <c r="E288" i="3"/>
  <c r="E77" i="3"/>
  <c r="E384" i="3"/>
  <c r="E272" i="3"/>
  <c r="E296" i="3"/>
  <c r="E346" i="3"/>
  <c r="E72" i="3"/>
  <c r="E336" i="3"/>
  <c r="E344" i="3"/>
  <c r="E443" i="3"/>
  <c r="E441" i="3"/>
  <c r="E67" i="3"/>
  <c r="E328" i="3"/>
  <c r="E243" i="3"/>
  <c r="E241" i="3"/>
  <c r="E438" i="3"/>
  <c r="E191" i="3"/>
  <c r="E239" i="3"/>
  <c r="E428" i="3"/>
  <c r="E224" i="3"/>
  <c r="E335" i="3"/>
  <c r="E192" i="3"/>
  <c r="E275" i="3"/>
  <c r="E386" i="3"/>
  <c r="E445" i="3"/>
  <c r="E187" i="3"/>
  <c r="E276" i="3"/>
  <c r="E184" i="3"/>
  <c r="E327" i="3"/>
  <c r="C36" i="3"/>
  <c r="E115" i="3"/>
  <c r="K115" i="3"/>
  <c r="L115" i="3" s="1"/>
  <c r="K307" i="3"/>
  <c r="L307" i="3" s="1"/>
  <c r="E307" i="3"/>
  <c r="K93" i="3"/>
  <c r="L93" i="3" s="1"/>
  <c r="E93" i="3"/>
  <c r="E124" i="3"/>
  <c r="K124" i="3"/>
  <c r="L124" i="3" s="1"/>
  <c r="E127" i="3"/>
  <c r="F633" i="3"/>
  <c r="F589" i="3"/>
  <c r="F645" i="3"/>
  <c r="F587" i="3"/>
  <c r="F612" i="3"/>
  <c r="F639" i="3"/>
  <c r="F583" i="3"/>
  <c r="F638" i="3"/>
  <c r="F592" i="3"/>
  <c r="F488" i="3"/>
  <c r="C19" i="3"/>
  <c r="F505" i="3"/>
  <c r="C37" i="3"/>
  <c r="F496" i="3"/>
  <c r="F502" i="3"/>
  <c r="F513" i="3"/>
  <c r="E122" i="3"/>
  <c r="E131" i="3"/>
  <c r="E140" i="3"/>
  <c r="F507" i="3"/>
  <c r="C40" i="3"/>
  <c r="F40" i="3" s="1"/>
  <c r="E118" i="3"/>
  <c r="K118" i="3"/>
  <c r="L118" i="3" s="1"/>
  <c r="C16" i="3"/>
  <c r="F16" i="3" s="1"/>
  <c r="E411" i="3"/>
  <c r="K411" i="3"/>
  <c r="L411" i="3" s="1"/>
  <c r="E203" i="3"/>
  <c r="K203" i="3"/>
  <c r="L203" i="3" s="1"/>
  <c r="K197" i="3"/>
  <c r="L197" i="3" s="1"/>
  <c r="E197" i="3"/>
  <c r="E116" i="3"/>
  <c r="K116" i="3"/>
  <c r="L116" i="3" s="1"/>
  <c r="E142" i="3"/>
  <c r="K142" i="3"/>
  <c r="L142" i="3" s="1"/>
  <c r="E139" i="3"/>
  <c r="E125" i="3"/>
  <c r="F584" i="3"/>
  <c r="F607" i="3"/>
  <c r="F557" i="3"/>
  <c r="F635" i="3"/>
  <c r="F596" i="3"/>
  <c r="F581" i="3"/>
  <c r="F664" i="3"/>
  <c r="F511" i="3"/>
  <c r="F501" i="3"/>
  <c r="F506" i="3"/>
  <c r="C35" i="3"/>
  <c r="F514" i="3"/>
  <c r="C45" i="3"/>
  <c r="F45" i="3" s="1"/>
  <c r="F482" i="3"/>
  <c r="K100" i="3"/>
  <c r="L100" i="3" s="1"/>
  <c r="E100" i="3"/>
  <c r="E254" i="3"/>
  <c r="K254" i="3"/>
  <c r="L254" i="3" s="1"/>
  <c r="E250" i="3"/>
  <c r="K250" i="3"/>
  <c r="L250" i="3" s="1"/>
  <c r="F651" i="3"/>
  <c r="F497" i="3"/>
  <c r="C26" i="3"/>
  <c r="F512" i="3"/>
  <c r="F550" i="3"/>
  <c r="F545" i="3"/>
  <c r="F553" i="3"/>
  <c r="F566" i="3"/>
  <c r="F605" i="3"/>
  <c r="F599" i="3"/>
  <c r="F492" i="3"/>
  <c r="C23" i="3"/>
  <c r="F23" i="3" s="1"/>
  <c r="F491" i="3"/>
  <c r="E137" i="3"/>
  <c r="E121" i="3"/>
  <c r="E126" i="3"/>
  <c r="E133" i="3"/>
  <c r="E135" i="3"/>
  <c r="F580" i="3"/>
  <c r="C618" i="3"/>
  <c r="E405" i="3"/>
  <c r="K405" i="3"/>
  <c r="L405" i="3" s="1"/>
  <c r="C43" i="3"/>
  <c r="E459" i="3"/>
  <c r="K459" i="3"/>
  <c r="L459" i="3" s="1"/>
  <c r="E148" i="3"/>
  <c r="K148" i="3"/>
  <c r="L148" i="3" s="1"/>
  <c r="K204" i="3"/>
  <c r="L204" i="3" s="1"/>
  <c r="E204" i="3"/>
  <c r="E146" i="3"/>
  <c r="K146" i="3"/>
  <c r="L146" i="3" s="1"/>
  <c r="E123" i="3"/>
  <c r="K123" i="3"/>
  <c r="L123" i="3" s="1"/>
  <c r="C29" i="3"/>
  <c r="E149" i="3"/>
  <c r="K149" i="3"/>
  <c r="L149" i="3" s="1"/>
  <c r="E130" i="3"/>
  <c r="C17" i="3"/>
  <c r="C41" i="3"/>
  <c r="F656" i="3"/>
  <c r="F659" i="3"/>
  <c r="F634" i="3"/>
  <c r="F561" i="3"/>
  <c r="F541" i="3"/>
  <c r="F547" i="3"/>
  <c r="F555" i="3"/>
  <c r="F551" i="3"/>
  <c r="F542" i="3"/>
  <c r="F640" i="3"/>
  <c r="F615" i="3"/>
  <c r="F500" i="3"/>
  <c r="F493" i="3"/>
  <c r="C24" i="3"/>
  <c r="F24" i="3" s="1"/>
  <c r="F478" i="3"/>
  <c r="C9" i="3"/>
  <c r="I11" i="8"/>
  <c r="C11" i="8"/>
  <c r="L21" i="8"/>
  <c r="K16" i="8"/>
  <c r="G21" i="8"/>
  <c r="F60" i="2"/>
  <c r="F62" i="2" s="1"/>
  <c r="M21" i="8"/>
  <c r="K21" i="8"/>
  <c r="D22" i="4"/>
  <c r="D865" i="4"/>
  <c r="J26" i="8"/>
  <c r="D37" i="4"/>
  <c r="A619" i="1"/>
  <c r="A634" i="1"/>
  <c r="A636" i="1"/>
  <c r="A632" i="1"/>
  <c r="A631" i="1"/>
  <c r="A609" i="1"/>
  <c r="A602" i="1"/>
  <c r="A614" i="1"/>
  <c r="A616" i="1"/>
  <c r="A606" i="1"/>
  <c r="A613" i="1"/>
  <c r="A623" i="1"/>
  <c r="A635" i="1"/>
  <c r="A601" i="1"/>
  <c r="A610" i="1"/>
  <c r="A628" i="1"/>
  <c r="A624" i="1"/>
  <c r="A604" i="1"/>
  <c r="A611" i="1"/>
  <c r="A603" i="1"/>
  <c r="A618" i="1"/>
  <c r="A627" i="1"/>
  <c r="A622" i="1"/>
  <c r="A612" i="1"/>
  <c r="A607" i="1"/>
  <c r="A626" i="1"/>
  <c r="A600" i="1"/>
  <c r="A608" i="1"/>
  <c r="A617" i="1"/>
  <c r="A630" i="1"/>
  <c r="A633" i="1"/>
  <c r="A621" i="1"/>
  <c r="A629" i="1"/>
  <c r="A605" i="1"/>
  <c r="A625" i="1"/>
  <c r="A615" i="1"/>
  <c r="A620" i="1"/>
  <c r="D32" i="4"/>
  <c r="D23" i="4"/>
  <c r="E21" i="8"/>
  <c r="D17" i="4"/>
  <c r="H21" i="8"/>
  <c r="D9" i="4"/>
  <c r="L26" i="8"/>
  <c r="J21" i="8"/>
  <c r="I16" i="8"/>
  <c r="C337" i="2"/>
  <c r="D337" i="2" s="1"/>
  <c r="E337" i="2" s="1"/>
  <c r="D8" i="4"/>
  <c r="D31" i="4"/>
  <c r="B18" i="8"/>
  <c r="H26" i="8"/>
  <c r="G26" i="8"/>
  <c r="E16" i="8"/>
  <c r="G16" i="8"/>
  <c r="F11" i="8"/>
  <c r="L11" i="8"/>
  <c r="D34" i="4"/>
  <c r="M11" i="8"/>
  <c r="B19" i="8"/>
  <c r="D33" i="4"/>
  <c r="C130" i="2"/>
  <c r="D130" i="2" s="1"/>
  <c r="E130" i="2" s="1"/>
  <c r="D129" i="2"/>
  <c r="E129" i="2" s="1"/>
  <c r="D27" i="4"/>
  <c r="D26" i="4"/>
  <c r="F26" i="8"/>
  <c r="C21" i="8"/>
  <c r="D21" i="4"/>
  <c r="B10" i="8"/>
  <c r="H11" i="8"/>
  <c r="C26" i="8"/>
  <c r="B25" i="8"/>
  <c r="C140" i="2"/>
  <c r="D140" i="2" s="1"/>
  <c r="E140" i="2" s="1"/>
  <c r="C298" i="2"/>
  <c r="D298" i="2" s="1"/>
  <c r="E298" i="2" s="1"/>
  <c r="L16" i="8"/>
  <c r="D135" i="2"/>
  <c r="E135" i="2" s="1"/>
  <c r="C180" i="2"/>
  <c r="D180" i="2" s="1"/>
  <c r="E180" i="2" s="1"/>
  <c r="D171" i="2"/>
  <c r="E171" i="2" s="1"/>
  <c r="D216" i="2"/>
  <c r="E216" i="2" s="1"/>
  <c r="D251" i="4"/>
  <c r="J11" i="8"/>
  <c r="C170" i="2"/>
  <c r="D169" i="2"/>
  <c r="E169" i="2" s="1"/>
  <c r="D96" i="2"/>
  <c r="E96" i="2" s="1"/>
  <c r="D592" i="4"/>
  <c r="D178" i="2"/>
  <c r="E178" i="2" s="1"/>
  <c r="D524" i="4"/>
  <c r="D138" i="2"/>
  <c r="E138" i="2" s="1"/>
  <c r="D294" i="2"/>
  <c r="E294" i="2" s="1"/>
  <c r="D330" i="2"/>
  <c r="E330" i="2" s="1"/>
  <c r="D49" i="2"/>
  <c r="E49" i="2" s="1"/>
  <c r="D319" i="4"/>
  <c r="D387" i="4"/>
  <c r="D456" i="4"/>
  <c r="B14" i="8"/>
  <c r="C16" i="8"/>
  <c r="D257" i="2"/>
  <c r="E257" i="2" s="1"/>
  <c r="D60" i="2"/>
  <c r="E60" i="2" s="1"/>
  <c r="D51" i="2"/>
  <c r="E51" i="2" s="1"/>
  <c r="D133" i="2"/>
  <c r="E133" i="2" s="1"/>
  <c r="D134" i="2"/>
  <c r="E134" i="2" s="1"/>
  <c r="C220" i="2"/>
  <c r="D220" i="2" s="1"/>
  <c r="E220" i="2" s="1"/>
  <c r="D212" i="2"/>
  <c r="E212" i="2" s="1"/>
  <c r="D89" i="2"/>
  <c r="E89" i="2" s="1"/>
  <c r="C90" i="2"/>
  <c r="C249" i="2"/>
  <c r="D247" i="2"/>
  <c r="E247" i="2" s="1"/>
  <c r="D177" i="2"/>
  <c r="E177" i="2" s="1"/>
  <c r="C259" i="2"/>
  <c r="D259" i="2" s="1"/>
  <c r="E259" i="2" s="1"/>
  <c r="D250" i="2"/>
  <c r="E250" i="2" s="1"/>
  <c r="D11" i="8"/>
  <c r="B8" i="8"/>
  <c r="G11" i="8"/>
  <c r="D183" i="4"/>
  <c r="C210" i="2"/>
  <c r="D208" i="2"/>
  <c r="E208" i="2" s="1"/>
  <c r="E26" i="8"/>
  <c r="D136" i="2"/>
  <c r="E136" i="2" s="1"/>
  <c r="C100" i="2"/>
  <c r="D100" i="2" s="1"/>
  <c r="E100" i="2" s="1"/>
  <c r="D92" i="2"/>
  <c r="E92" i="2" s="1"/>
  <c r="C288" i="2"/>
  <c r="D286" i="2"/>
  <c r="E286" i="2" s="1"/>
  <c r="D94" i="2"/>
  <c r="E94" i="2" s="1"/>
  <c r="D215" i="2"/>
  <c r="E215" i="2" s="1"/>
  <c r="D252" i="2"/>
  <c r="E252" i="2" s="1"/>
  <c r="D114" i="4"/>
  <c r="D292" i="2"/>
  <c r="E292" i="2" s="1"/>
  <c r="D333" i="2"/>
  <c r="E333" i="2" s="1"/>
  <c r="B9" i="8"/>
  <c r="B15" i="8"/>
  <c r="D16" i="8"/>
  <c r="B13" i="8"/>
  <c r="D53" i="2"/>
  <c r="E53" i="2" s="1"/>
  <c r="D326" i="2"/>
  <c r="E326" i="2" s="1"/>
  <c r="D797" i="4"/>
  <c r="F377" i="2"/>
  <c r="D39" i="4"/>
  <c r="O46" i="9"/>
  <c r="D20" i="4"/>
  <c r="D35" i="4"/>
  <c r="D11" i="4"/>
  <c r="C445" i="2"/>
  <c r="D36" i="4"/>
  <c r="D24" i="4"/>
  <c r="C455" i="2"/>
  <c r="B24" i="8"/>
  <c r="D26" i="8"/>
  <c r="K464" i="3"/>
  <c r="L464" i="3" s="1"/>
  <c r="K205" i="3"/>
  <c r="L205" i="3" s="1"/>
  <c r="F406" i="2"/>
  <c r="F416" i="2"/>
  <c r="D366" i="2"/>
  <c r="E366" i="2" s="1"/>
  <c r="C598" i="1"/>
  <c r="L8" i="1"/>
  <c r="D30" i="4"/>
  <c r="D373" i="2"/>
  <c r="E373" i="2" s="1"/>
  <c r="C367" i="2"/>
  <c r="D367" i="2" s="1"/>
  <c r="E367" i="2" s="1"/>
  <c r="D410" i="2"/>
  <c r="E410" i="2" s="1"/>
  <c r="I43" i="3"/>
  <c r="C13" i="1"/>
  <c r="D374" i="2"/>
  <c r="E374" i="2" s="1"/>
  <c r="B20" i="8"/>
  <c r="F170" i="2"/>
  <c r="F367" i="2"/>
  <c r="K412" i="3"/>
  <c r="L412" i="3" s="1"/>
  <c r="I483" i="3"/>
  <c r="I486" i="3"/>
  <c r="I497" i="3"/>
  <c r="I489" i="3"/>
  <c r="I506" i="3"/>
  <c r="I505" i="3"/>
  <c r="I498" i="3"/>
  <c r="I503" i="3"/>
  <c r="I508" i="3"/>
  <c r="I478" i="3"/>
  <c r="I482" i="3"/>
  <c r="I487" i="3"/>
  <c r="I510" i="3"/>
  <c r="I485" i="3"/>
  <c r="I490" i="3"/>
  <c r="I501" i="3"/>
  <c r="I502" i="3"/>
  <c r="I496" i="3"/>
  <c r="I481" i="3"/>
  <c r="I509" i="3"/>
  <c r="I484" i="3"/>
  <c r="I494" i="3"/>
  <c r="I493" i="3"/>
  <c r="I492" i="3"/>
  <c r="I500" i="3"/>
  <c r="I480" i="3"/>
  <c r="I488" i="3"/>
  <c r="I504" i="3"/>
  <c r="I495" i="3"/>
  <c r="I491" i="3"/>
  <c r="I479" i="3"/>
  <c r="I499" i="3"/>
  <c r="I507" i="3"/>
  <c r="J516" i="3"/>
  <c r="N499" i="3" s="1"/>
  <c r="D407" i="2"/>
  <c r="E407" i="2" s="1"/>
  <c r="D412" i="2"/>
  <c r="E412" i="2" s="1"/>
  <c r="C406" i="2"/>
  <c r="D406" i="2" s="1"/>
  <c r="E406" i="2" s="1"/>
  <c r="D404" i="2"/>
  <c r="E404" i="2" s="1"/>
  <c r="N46" i="9"/>
  <c r="M26" i="8"/>
  <c r="B23" i="8"/>
  <c r="D16" i="4"/>
  <c r="D14" i="4"/>
  <c r="D19" i="4"/>
  <c r="D13" i="4"/>
  <c r="D25" i="4"/>
  <c r="D7" i="4"/>
  <c r="D728" i="4"/>
  <c r="D29" i="4"/>
  <c r="D38" i="4"/>
  <c r="D15" i="4"/>
  <c r="D18" i="4"/>
  <c r="D28" i="4"/>
  <c r="D10" i="4"/>
  <c r="D415" i="2"/>
  <c r="E415" i="2" s="1"/>
  <c r="C416" i="2"/>
  <c r="I44" i="3"/>
  <c r="I42" i="3"/>
  <c r="I46" i="3"/>
  <c r="I15" i="3"/>
  <c r="I18" i="3"/>
  <c r="I22" i="3"/>
  <c r="I30" i="3"/>
  <c r="I16" i="3"/>
  <c r="I26" i="3"/>
  <c r="I32" i="3"/>
  <c r="I36" i="3"/>
  <c r="I38" i="3"/>
  <c r="I39" i="3"/>
  <c r="I37" i="3"/>
  <c r="I41" i="3"/>
  <c r="I33" i="3"/>
  <c r="I19" i="3"/>
  <c r="I34" i="3"/>
  <c r="J47" i="3"/>
  <c r="N39" i="3" s="1"/>
  <c r="I40" i="3"/>
  <c r="I12" i="3"/>
  <c r="I28" i="3"/>
  <c r="I31" i="3"/>
  <c r="I21" i="3"/>
  <c r="I25" i="3"/>
  <c r="I29" i="3"/>
  <c r="I13" i="3"/>
  <c r="I10" i="3"/>
  <c r="I23" i="3"/>
  <c r="I20" i="3"/>
  <c r="I14" i="3"/>
  <c r="I24" i="3"/>
  <c r="I17" i="3"/>
  <c r="I9" i="3"/>
  <c r="I11" i="3"/>
  <c r="I35" i="3"/>
  <c r="I27" i="3"/>
  <c r="F42" i="3" l="1"/>
  <c r="K42" i="3" s="1"/>
  <c r="L42" i="3" s="1"/>
  <c r="F31" i="3"/>
  <c r="F29" i="3"/>
  <c r="K308" i="3"/>
  <c r="L308" i="3" s="1"/>
  <c r="F33" i="3"/>
  <c r="K33" i="3" s="1"/>
  <c r="L33" i="3" s="1"/>
  <c r="F21" i="3"/>
  <c r="K21" i="3" s="1"/>
  <c r="L21" i="3" s="1"/>
  <c r="F36" i="3"/>
  <c r="K36" i="3" s="1"/>
  <c r="L36" i="3" s="1"/>
  <c r="F38" i="3"/>
  <c r="K38" i="3" s="1"/>
  <c r="L38" i="3" s="1"/>
  <c r="E668" i="3"/>
  <c r="F44" i="3"/>
  <c r="E44" i="3" s="1"/>
  <c r="F43" i="3"/>
  <c r="E43" i="3" s="1"/>
  <c r="F46" i="3"/>
  <c r="K46" i="3" s="1"/>
  <c r="L46" i="3" s="1"/>
  <c r="F37" i="3"/>
  <c r="F20" i="3"/>
  <c r="F18" i="3"/>
  <c r="K360" i="3"/>
  <c r="L360" i="3" s="1"/>
  <c r="K153" i="3"/>
  <c r="L153" i="3" s="1"/>
  <c r="E617" i="3"/>
  <c r="E372" i="4"/>
  <c r="E361" i="4"/>
  <c r="E355" i="4"/>
  <c r="E386" i="4"/>
  <c r="E373" i="4"/>
  <c r="E363" i="4"/>
  <c r="E375" i="4"/>
  <c r="E376" i="4"/>
  <c r="E377" i="4"/>
  <c r="E369" i="4"/>
  <c r="E366" i="4"/>
  <c r="E370" i="4"/>
  <c r="E367" i="4"/>
  <c r="E382" i="4"/>
  <c r="E374" i="4"/>
  <c r="E381" i="4"/>
  <c r="E385" i="4"/>
  <c r="E364" i="4"/>
  <c r="E379" i="4"/>
  <c r="E365" i="4"/>
  <c r="E357" i="4"/>
  <c r="E380" i="4"/>
  <c r="E383" i="4"/>
  <c r="E358" i="4"/>
  <c r="E349" i="4"/>
  <c r="E350" i="4"/>
  <c r="E353" i="4"/>
  <c r="E352" i="4"/>
  <c r="E354" i="4"/>
  <c r="E351" i="4"/>
  <c r="E378" i="4"/>
  <c r="E356" i="4"/>
  <c r="E368" i="4"/>
  <c r="E362" i="4"/>
  <c r="E384" i="4"/>
  <c r="E360" i="4"/>
  <c r="E371" i="4"/>
  <c r="E359" i="4"/>
  <c r="E561" i="4"/>
  <c r="E560" i="4"/>
  <c r="E567" i="4"/>
  <c r="E591" i="4"/>
  <c r="E565" i="4"/>
  <c r="E579" i="4"/>
  <c r="E570" i="4"/>
  <c r="E580" i="4"/>
  <c r="E578" i="4"/>
  <c r="E577" i="4"/>
  <c r="E558" i="4"/>
  <c r="E584" i="4"/>
  <c r="E588" i="4"/>
  <c r="E568" i="4"/>
  <c r="E589" i="4"/>
  <c r="E590" i="4"/>
  <c r="E581" i="4"/>
  <c r="E572" i="4"/>
  <c r="E569" i="4"/>
  <c r="E564" i="4"/>
  <c r="E573" i="4"/>
  <c r="E576" i="4"/>
  <c r="E556" i="4"/>
  <c r="E557" i="4"/>
  <c r="E563" i="4"/>
  <c r="E575" i="4"/>
  <c r="E583" i="4"/>
  <c r="E587" i="4"/>
  <c r="E555" i="4"/>
  <c r="E585" i="4"/>
  <c r="E562" i="4"/>
  <c r="E554" i="4"/>
  <c r="E582" i="4"/>
  <c r="E559" i="4"/>
  <c r="E566" i="4"/>
  <c r="E586" i="4"/>
  <c r="E571" i="4"/>
  <c r="E574" i="4"/>
  <c r="O269" i="1"/>
  <c r="O400" i="1"/>
  <c r="O335" i="1"/>
  <c r="E311" i="4"/>
  <c r="E293" i="4"/>
  <c r="E289" i="4"/>
  <c r="E284" i="4"/>
  <c r="E318" i="4"/>
  <c r="E301" i="4"/>
  <c r="E312" i="4"/>
  <c r="E296" i="4"/>
  <c r="E286" i="4"/>
  <c r="E313" i="4"/>
  <c r="E287" i="4"/>
  <c r="E316" i="4"/>
  <c r="E300" i="4"/>
  <c r="E308" i="4"/>
  <c r="E306" i="4"/>
  <c r="E283" i="4"/>
  <c r="E317" i="4"/>
  <c r="E297" i="4"/>
  <c r="E295" i="4"/>
  <c r="E281" i="4"/>
  <c r="E314" i="4"/>
  <c r="E294" i="4"/>
  <c r="E288" i="4"/>
  <c r="E303" i="4"/>
  <c r="E298" i="4"/>
  <c r="E310" i="4"/>
  <c r="E305" i="4"/>
  <c r="E304" i="4"/>
  <c r="E315" i="4"/>
  <c r="E309" i="4"/>
  <c r="E291" i="4"/>
  <c r="E285" i="4"/>
  <c r="E292" i="4"/>
  <c r="E307" i="4"/>
  <c r="E302" i="4"/>
  <c r="E282" i="4"/>
  <c r="E290" i="4"/>
  <c r="E299" i="4"/>
  <c r="E228" i="4"/>
  <c r="E237" i="4"/>
  <c r="E215" i="4"/>
  <c r="E248" i="4"/>
  <c r="E230" i="4"/>
  <c r="E236" i="4"/>
  <c r="E234" i="4"/>
  <c r="E213" i="4"/>
  <c r="E223" i="4"/>
  <c r="E250" i="4"/>
  <c r="E219" i="4"/>
  <c r="E214" i="4"/>
  <c r="E242" i="4"/>
  <c r="E241" i="4"/>
  <c r="E235" i="4"/>
  <c r="E247" i="4"/>
  <c r="E224" i="4"/>
  <c r="E240" i="4"/>
  <c r="E238" i="4"/>
  <c r="E246" i="4"/>
  <c r="E231" i="4"/>
  <c r="E232" i="4"/>
  <c r="E239" i="4"/>
  <c r="E243" i="4"/>
  <c r="E229" i="4"/>
  <c r="E244" i="4"/>
  <c r="E222" i="4"/>
  <c r="E226" i="4"/>
  <c r="E221" i="4"/>
  <c r="E225" i="4"/>
  <c r="E233" i="4"/>
  <c r="E227" i="4"/>
  <c r="E245" i="4"/>
  <c r="E220" i="4"/>
  <c r="E249" i="4"/>
  <c r="E216" i="4"/>
  <c r="E218" i="4"/>
  <c r="E217" i="4"/>
  <c r="O203" i="1"/>
  <c r="O730" i="1"/>
  <c r="O73" i="1"/>
  <c r="E775" i="4"/>
  <c r="E759" i="4"/>
  <c r="F759" i="4" s="1"/>
  <c r="E761" i="4"/>
  <c r="E793" i="4"/>
  <c r="E760" i="4"/>
  <c r="E787" i="4"/>
  <c r="E770" i="4"/>
  <c r="E784" i="4"/>
  <c r="E772" i="4"/>
  <c r="E773" i="4"/>
  <c r="E794" i="4"/>
  <c r="E767" i="4"/>
  <c r="E779" i="4"/>
  <c r="E763" i="4"/>
  <c r="E764" i="4"/>
  <c r="E762" i="4"/>
  <c r="E796" i="4"/>
  <c r="E781" i="4"/>
  <c r="E777" i="4"/>
  <c r="E776" i="4"/>
  <c r="E780" i="4"/>
  <c r="E786" i="4"/>
  <c r="E792" i="4"/>
  <c r="E765" i="4"/>
  <c r="E789" i="4"/>
  <c r="E778" i="4"/>
  <c r="E788" i="4"/>
  <c r="E782" i="4"/>
  <c r="E771" i="4"/>
  <c r="E769" i="4"/>
  <c r="E791" i="4"/>
  <c r="E774" i="4"/>
  <c r="E790" i="4"/>
  <c r="E783" i="4"/>
  <c r="E766" i="4"/>
  <c r="E768" i="4"/>
  <c r="E785" i="4"/>
  <c r="E795" i="4"/>
  <c r="E490" i="4"/>
  <c r="E498" i="4"/>
  <c r="E489" i="4"/>
  <c r="E491" i="4"/>
  <c r="E517" i="4"/>
  <c r="E494" i="4"/>
  <c r="E500" i="4"/>
  <c r="E508" i="4"/>
  <c r="E514" i="4"/>
  <c r="E495" i="4"/>
  <c r="E523" i="4"/>
  <c r="E512" i="4"/>
  <c r="E515" i="4"/>
  <c r="E511" i="4"/>
  <c r="E518" i="4"/>
  <c r="E506" i="4"/>
  <c r="E520" i="4"/>
  <c r="E488" i="4"/>
  <c r="E492" i="4"/>
  <c r="E509" i="4"/>
  <c r="E497" i="4"/>
  <c r="E505" i="4"/>
  <c r="E522" i="4"/>
  <c r="E507" i="4"/>
  <c r="E502" i="4"/>
  <c r="E493" i="4"/>
  <c r="E499" i="4"/>
  <c r="E486" i="4"/>
  <c r="E519" i="4"/>
  <c r="E504" i="4"/>
  <c r="E487" i="4"/>
  <c r="E521" i="4"/>
  <c r="E496" i="4"/>
  <c r="E503" i="4"/>
  <c r="E516" i="4"/>
  <c r="E501" i="4"/>
  <c r="E510" i="4"/>
  <c r="E513" i="4"/>
  <c r="E836" i="4"/>
  <c r="E856" i="4"/>
  <c r="E859" i="4"/>
  <c r="E832" i="4"/>
  <c r="E834" i="4"/>
  <c r="E837" i="4"/>
  <c r="E830" i="4"/>
  <c r="E828" i="4"/>
  <c r="E852" i="4"/>
  <c r="E842" i="4"/>
  <c r="E845" i="4"/>
  <c r="E840" i="4"/>
  <c r="E862" i="4"/>
  <c r="E829" i="4"/>
  <c r="E863" i="4"/>
  <c r="E847" i="4"/>
  <c r="E838" i="4"/>
  <c r="E857" i="4"/>
  <c r="E827" i="4"/>
  <c r="F827" i="4" s="1"/>
  <c r="E833" i="4"/>
  <c r="E854" i="4"/>
  <c r="E860" i="4"/>
  <c r="E846" i="4"/>
  <c r="E841" i="4"/>
  <c r="E831" i="4"/>
  <c r="E849" i="4"/>
  <c r="E853" i="4"/>
  <c r="E855" i="4"/>
  <c r="E835" i="4"/>
  <c r="E844" i="4"/>
  <c r="E839" i="4"/>
  <c r="E851" i="4"/>
  <c r="E843" i="4"/>
  <c r="E850" i="4"/>
  <c r="E864" i="4"/>
  <c r="E848" i="4"/>
  <c r="E861" i="4"/>
  <c r="E858" i="4"/>
  <c r="O664" i="1"/>
  <c r="O795" i="1"/>
  <c r="O466" i="1"/>
  <c r="E693" i="4"/>
  <c r="E702" i="4"/>
  <c r="E721" i="4"/>
  <c r="E727" i="4"/>
  <c r="E692" i="4"/>
  <c r="E719" i="4"/>
  <c r="E710" i="4"/>
  <c r="E715" i="4"/>
  <c r="E705" i="4"/>
  <c r="E695" i="4"/>
  <c r="E709" i="4"/>
  <c r="E714" i="4"/>
  <c r="E718" i="4"/>
  <c r="E701" i="4"/>
  <c r="E712" i="4"/>
  <c r="E716" i="4"/>
  <c r="E713" i="4"/>
  <c r="E725" i="4"/>
  <c r="E690" i="4"/>
  <c r="E703" i="4"/>
  <c r="E717" i="4"/>
  <c r="E694" i="4"/>
  <c r="E723" i="4"/>
  <c r="E704" i="4"/>
  <c r="E696" i="4"/>
  <c r="E720" i="4"/>
  <c r="E711" i="4"/>
  <c r="E691" i="4"/>
  <c r="E698" i="4"/>
  <c r="E706" i="4"/>
  <c r="E697" i="4"/>
  <c r="E707" i="4"/>
  <c r="E700" i="4"/>
  <c r="E722" i="4"/>
  <c r="E708" i="4"/>
  <c r="E699" i="4"/>
  <c r="E726" i="4"/>
  <c r="E724" i="4"/>
  <c r="O624" i="1"/>
  <c r="O610" i="1"/>
  <c r="O632" i="1"/>
  <c r="O620" i="1"/>
  <c r="O605" i="1"/>
  <c r="O616" i="1"/>
  <c r="O601" i="1"/>
  <c r="O606" i="1"/>
  <c r="O622" i="1"/>
  <c r="O633" i="1"/>
  <c r="O623" i="1"/>
  <c r="O602" i="1"/>
  <c r="O618" i="1"/>
  <c r="O636" i="1"/>
  <c r="O599" i="1"/>
  <c r="O617" i="1"/>
  <c r="O635" i="1"/>
  <c r="O613" i="1"/>
  <c r="O608" i="1"/>
  <c r="O626" i="1"/>
  <c r="O612" i="1"/>
  <c r="O625" i="1"/>
  <c r="O634" i="1"/>
  <c r="O611" i="1"/>
  <c r="O628" i="1"/>
  <c r="O607" i="1"/>
  <c r="O630" i="1"/>
  <c r="O629" i="1"/>
  <c r="O615" i="1"/>
  <c r="O627" i="1"/>
  <c r="O609" i="1"/>
  <c r="O631" i="1"/>
  <c r="O600" i="1"/>
  <c r="O614" i="1"/>
  <c r="O603" i="1"/>
  <c r="O619" i="1"/>
  <c r="O621" i="1"/>
  <c r="E108" i="4"/>
  <c r="E93" i="4"/>
  <c r="E110" i="4"/>
  <c r="E106" i="4"/>
  <c r="E109" i="4"/>
  <c r="E75" i="4"/>
  <c r="F75" i="4" s="1"/>
  <c r="E78" i="4"/>
  <c r="E96" i="4"/>
  <c r="E84" i="4"/>
  <c r="E98" i="4"/>
  <c r="E90" i="4"/>
  <c r="E87" i="4"/>
  <c r="E101" i="4"/>
  <c r="E76" i="4"/>
  <c r="E79" i="4"/>
  <c r="E86" i="4"/>
  <c r="E99" i="4"/>
  <c r="E103" i="4"/>
  <c r="E85" i="4"/>
  <c r="E91" i="4"/>
  <c r="E104" i="4"/>
  <c r="E102" i="4"/>
  <c r="E107" i="4"/>
  <c r="E88" i="4"/>
  <c r="E105" i="4"/>
  <c r="E97" i="4"/>
  <c r="E94" i="4"/>
  <c r="E111" i="4"/>
  <c r="E89" i="4"/>
  <c r="E92" i="4"/>
  <c r="E81" i="4"/>
  <c r="E80" i="4"/>
  <c r="E95" i="4"/>
  <c r="E82" i="4"/>
  <c r="E112" i="4"/>
  <c r="E77" i="4"/>
  <c r="E83" i="4"/>
  <c r="E100" i="4"/>
  <c r="E157" i="4"/>
  <c r="E158" i="4"/>
  <c r="E171" i="4"/>
  <c r="E152" i="4"/>
  <c r="E164" i="4"/>
  <c r="E174" i="4"/>
  <c r="E169" i="4"/>
  <c r="E182" i="4"/>
  <c r="E181" i="4"/>
  <c r="E168" i="4"/>
  <c r="E161" i="4"/>
  <c r="E150" i="4"/>
  <c r="E153" i="4"/>
  <c r="E166" i="4"/>
  <c r="E178" i="4"/>
  <c r="E147" i="4"/>
  <c r="E172" i="4"/>
  <c r="E156" i="4"/>
  <c r="E154" i="4"/>
  <c r="E159" i="4"/>
  <c r="E163" i="4"/>
  <c r="E180" i="4"/>
  <c r="E151" i="4"/>
  <c r="E162" i="4"/>
  <c r="E148" i="4"/>
  <c r="E155" i="4"/>
  <c r="E160" i="4"/>
  <c r="E170" i="4"/>
  <c r="E175" i="4"/>
  <c r="E176" i="4"/>
  <c r="E167" i="4"/>
  <c r="E149" i="4"/>
  <c r="E173" i="4"/>
  <c r="E146" i="4"/>
  <c r="E145" i="4"/>
  <c r="E179" i="4"/>
  <c r="E165" i="4"/>
  <c r="E177" i="4"/>
  <c r="E441" i="4"/>
  <c r="E445" i="4"/>
  <c r="E439" i="4"/>
  <c r="E432" i="4"/>
  <c r="E434" i="4"/>
  <c r="E420" i="4"/>
  <c r="E427" i="4"/>
  <c r="E424" i="4"/>
  <c r="E438" i="4"/>
  <c r="E436" i="4"/>
  <c r="E430" i="4"/>
  <c r="E433" i="4"/>
  <c r="E419" i="4"/>
  <c r="E449" i="4"/>
  <c r="E418" i="4"/>
  <c r="E452" i="4"/>
  <c r="E437" i="4"/>
  <c r="E453" i="4"/>
  <c r="E428" i="4"/>
  <c r="E421" i="4"/>
  <c r="E454" i="4"/>
  <c r="E450" i="4"/>
  <c r="E431" i="4"/>
  <c r="E442" i="4"/>
  <c r="E435" i="4"/>
  <c r="E446" i="4"/>
  <c r="E451" i="4"/>
  <c r="E425" i="4"/>
  <c r="E426" i="4"/>
  <c r="E455" i="4"/>
  <c r="E444" i="4"/>
  <c r="E440" i="4"/>
  <c r="E443" i="4"/>
  <c r="E422" i="4"/>
  <c r="E447" i="4"/>
  <c r="E448" i="4"/>
  <c r="E423" i="4"/>
  <c r="E429" i="4"/>
  <c r="O138" i="1"/>
  <c r="O604" i="1"/>
  <c r="O532" i="1"/>
  <c r="K102" i="3"/>
  <c r="L102" i="3" s="1"/>
  <c r="F26" i="3"/>
  <c r="K26" i="3" s="1"/>
  <c r="L26" i="3" s="1"/>
  <c r="F30" i="3"/>
  <c r="K30" i="3" s="1"/>
  <c r="L30" i="3" s="1"/>
  <c r="F25" i="3"/>
  <c r="K25" i="3" s="1"/>
  <c r="L25" i="3" s="1"/>
  <c r="K40" i="3"/>
  <c r="L40" i="3" s="1"/>
  <c r="K37" i="3"/>
  <c r="L37" i="3" s="1"/>
  <c r="K20" i="3"/>
  <c r="L20" i="3" s="1"/>
  <c r="K18" i="3"/>
  <c r="L18" i="3" s="1"/>
  <c r="K495" i="3"/>
  <c r="L495" i="3" s="1"/>
  <c r="K608" i="3"/>
  <c r="L608" i="3" s="1"/>
  <c r="K606" i="3"/>
  <c r="L606" i="3" s="1"/>
  <c r="K490" i="3"/>
  <c r="L490" i="3" s="1"/>
  <c r="K559" i="3"/>
  <c r="L559" i="3" s="1"/>
  <c r="K531" i="3"/>
  <c r="L531" i="3" s="1"/>
  <c r="K601" i="3"/>
  <c r="L601" i="3" s="1"/>
  <c r="K593" i="3"/>
  <c r="L593" i="3" s="1"/>
  <c r="K560" i="3"/>
  <c r="L560" i="3" s="1"/>
  <c r="K602" i="3"/>
  <c r="L602" i="3" s="1"/>
  <c r="K481" i="3"/>
  <c r="L481" i="3" s="1"/>
  <c r="K586" i="3"/>
  <c r="L586" i="3" s="1"/>
  <c r="K532" i="3"/>
  <c r="L532" i="3" s="1"/>
  <c r="K28" i="3"/>
  <c r="L28" i="3" s="1"/>
  <c r="M171" i="3"/>
  <c r="M193" i="3"/>
  <c r="M336" i="3"/>
  <c r="M277" i="3"/>
  <c r="M280" i="3"/>
  <c r="M432" i="3"/>
  <c r="M455" i="3"/>
  <c r="M380" i="3"/>
  <c r="M434" i="3"/>
  <c r="M221" i="3"/>
  <c r="M197" i="3"/>
  <c r="M456" i="3"/>
  <c r="M219" i="3"/>
  <c r="M84" i="3"/>
  <c r="M241" i="3"/>
  <c r="M282" i="3"/>
  <c r="M251" i="3"/>
  <c r="N12" i="3"/>
  <c r="M80" i="3"/>
  <c r="M339" i="3"/>
  <c r="M181" i="3"/>
  <c r="M253" i="3"/>
  <c r="M296" i="3"/>
  <c r="M331" i="3"/>
  <c r="M333" i="3"/>
  <c r="M327" i="3"/>
  <c r="M292" i="3"/>
  <c r="M140" i="3"/>
  <c r="M462" i="3"/>
  <c r="M151" i="3"/>
  <c r="M79" i="3"/>
  <c r="M68" i="3"/>
  <c r="M204" i="3"/>
  <c r="M359" i="3"/>
  <c r="M119" i="3"/>
  <c r="M374" i="3"/>
  <c r="M96" i="3"/>
  <c r="M115" i="3"/>
  <c r="N26" i="3"/>
  <c r="N40" i="3"/>
  <c r="N14" i="3"/>
  <c r="M392" i="3"/>
  <c r="M132" i="3"/>
  <c r="M387" i="3"/>
  <c r="M433" i="3"/>
  <c r="M117" i="3"/>
  <c r="M199" i="3"/>
  <c r="M126" i="3"/>
  <c r="M406" i="3"/>
  <c r="M389" i="3"/>
  <c r="M284" i="3"/>
  <c r="M72" i="3"/>
  <c r="M385" i="3"/>
  <c r="M410" i="3"/>
  <c r="M352" i="3"/>
  <c r="M342" i="3"/>
  <c r="M118" i="3"/>
  <c r="N36" i="3"/>
  <c r="N618" i="3"/>
  <c r="M279" i="3"/>
  <c r="M170" i="3"/>
  <c r="M450" i="3"/>
  <c r="M225" i="3"/>
  <c r="M125" i="3"/>
  <c r="M295" i="3"/>
  <c r="M451" i="3"/>
  <c r="M447" i="3"/>
  <c r="M90" i="3"/>
  <c r="M301" i="3"/>
  <c r="M328" i="3"/>
  <c r="M332" i="3"/>
  <c r="M176" i="3"/>
  <c r="M298" i="3"/>
  <c r="M123" i="3"/>
  <c r="M457" i="3"/>
  <c r="M459" i="3"/>
  <c r="M436" i="3"/>
  <c r="M77" i="3"/>
  <c r="M288" i="3"/>
  <c r="M127" i="3"/>
  <c r="M300" i="3"/>
  <c r="N17" i="3"/>
  <c r="N23" i="3"/>
  <c r="N42" i="3"/>
  <c r="N19" i="3"/>
  <c r="K24" i="3"/>
  <c r="L24" i="3" s="1"/>
  <c r="K29" i="3"/>
  <c r="L29" i="3" s="1"/>
  <c r="E39" i="3"/>
  <c r="K595" i="3"/>
  <c r="L595" i="3" s="1"/>
  <c r="K590" i="3"/>
  <c r="L590" i="3" s="1"/>
  <c r="K486" i="3"/>
  <c r="L486" i="3" s="1"/>
  <c r="K489" i="3"/>
  <c r="L489" i="3" s="1"/>
  <c r="K597" i="3"/>
  <c r="L597" i="3" s="1"/>
  <c r="K611" i="3"/>
  <c r="L611" i="3" s="1"/>
  <c r="K552" i="3"/>
  <c r="L552" i="3" s="1"/>
  <c r="K540" i="3"/>
  <c r="L540" i="3" s="1"/>
  <c r="K485" i="3"/>
  <c r="L485" i="3" s="1"/>
  <c r="K598" i="3"/>
  <c r="L598" i="3" s="1"/>
  <c r="K585" i="3"/>
  <c r="L585" i="3" s="1"/>
  <c r="K554" i="3"/>
  <c r="L554" i="3" s="1"/>
  <c r="K653" i="3"/>
  <c r="L653" i="3" s="1"/>
  <c r="K537" i="3"/>
  <c r="L537" i="3" s="1"/>
  <c r="M345" i="3"/>
  <c r="M429" i="3"/>
  <c r="M438" i="3"/>
  <c r="M239" i="3"/>
  <c r="M383" i="3"/>
  <c r="M128" i="3"/>
  <c r="M452" i="3"/>
  <c r="M346" i="3"/>
  <c r="M299" i="3"/>
  <c r="M340" i="3"/>
  <c r="M460" i="3"/>
  <c r="M75" i="3"/>
  <c r="M85" i="3"/>
  <c r="M88" i="3"/>
  <c r="M120" i="3"/>
  <c r="M174" i="3"/>
  <c r="M430" i="3"/>
  <c r="M393" i="3"/>
  <c r="M191" i="3"/>
  <c r="M100" i="3"/>
  <c r="N38" i="3"/>
  <c r="M325" i="3"/>
  <c r="M172" i="3"/>
  <c r="M378" i="3"/>
  <c r="M74" i="3"/>
  <c r="M220" i="3"/>
  <c r="M147" i="3"/>
  <c r="M440" i="3"/>
  <c r="M198" i="3"/>
  <c r="M337" i="3"/>
  <c r="M139" i="3"/>
  <c r="M252" i="3"/>
  <c r="M335" i="3"/>
  <c r="M400" i="3"/>
  <c r="M137" i="3"/>
  <c r="M291" i="3"/>
  <c r="M391" i="3"/>
  <c r="M232" i="3"/>
  <c r="M78" i="3"/>
  <c r="M200" i="3"/>
  <c r="M272" i="3"/>
  <c r="M141" i="3"/>
  <c r="M98" i="3"/>
  <c r="M65" i="3"/>
  <c r="M86" i="3"/>
  <c r="M94" i="3"/>
  <c r="M66" i="3"/>
  <c r="M270" i="3"/>
  <c r="N45" i="3"/>
  <c r="N41" i="3"/>
  <c r="N30" i="3"/>
  <c r="N25" i="3"/>
  <c r="M408" i="3"/>
  <c r="M274" i="3"/>
  <c r="M177" i="3"/>
  <c r="M399" i="3"/>
  <c r="M243" i="3"/>
  <c r="M233" i="3"/>
  <c r="M246" i="3"/>
  <c r="M138" i="3"/>
  <c r="M184" i="3"/>
  <c r="M64" i="3"/>
  <c r="M441" i="3"/>
  <c r="M83" i="3"/>
  <c r="M245" i="3"/>
  <c r="M322" i="3"/>
  <c r="M175" i="3"/>
  <c r="M326" i="3"/>
  <c r="M302" i="3"/>
  <c r="M249" i="3"/>
  <c r="M353" i="3"/>
  <c r="M101" i="3"/>
  <c r="M149" i="3"/>
  <c r="M226" i="3"/>
  <c r="M377" i="3"/>
  <c r="M411" i="3"/>
  <c r="M442" i="3"/>
  <c r="M283" i="3"/>
  <c r="M449" i="3"/>
  <c r="M375" i="3"/>
  <c r="M87" i="3"/>
  <c r="M143" i="3"/>
  <c r="N46" i="3"/>
  <c r="N11" i="3"/>
  <c r="N16" i="3"/>
  <c r="N34" i="3"/>
  <c r="M250" i="3"/>
  <c r="N29" i="3"/>
  <c r="N482" i="3"/>
  <c r="N509" i="3"/>
  <c r="N507" i="3"/>
  <c r="N513" i="3"/>
  <c r="N510" i="3"/>
  <c r="N511" i="3"/>
  <c r="N496" i="3"/>
  <c r="N505" i="3"/>
  <c r="N483" i="3"/>
  <c r="N484" i="3"/>
  <c r="N493" i="3"/>
  <c r="N491" i="3"/>
  <c r="N492" i="3"/>
  <c r="N501" i="3"/>
  <c r="N480" i="3"/>
  <c r="N512" i="3"/>
  <c r="N497" i="3"/>
  <c r="N478" i="3"/>
  <c r="N498" i="3"/>
  <c r="N508" i="3"/>
  <c r="N495" i="3"/>
  <c r="N479" i="3"/>
  <c r="N503" i="3"/>
  <c r="N500" i="3"/>
  <c r="N502" i="3"/>
  <c r="N494" i="3"/>
  <c r="N515" i="3"/>
  <c r="N485" i="3"/>
  <c r="N514" i="3"/>
  <c r="N506" i="3"/>
  <c r="N481" i="3"/>
  <c r="N504" i="3"/>
  <c r="N490" i="3"/>
  <c r="N489" i="3"/>
  <c r="N487" i="3"/>
  <c r="N486" i="3"/>
  <c r="N488" i="3"/>
  <c r="K27" i="3"/>
  <c r="L27" i="3" s="1"/>
  <c r="K582" i="3"/>
  <c r="L582" i="3" s="1"/>
  <c r="K556" i="3"/>
  <c r="L556" i="3" s="1"/>
  <c r="K535" i="3"/>
  <c r="L535" i="3" s="1"/>
  <c r="K549" i="3"/>
  <c r="L549" i="3" s="1"/>
  <c r="K610" i="3"/>
  <c r="L610" i="3" s="1"/>
  <c r="K538" i="3"/>
  <c r="L538" i="3" s="1"/>
  <c r="K548" i="3"/>
  <c r="L548" i="3" s="1"/>
  <c r="K662" i="3"/>
  <c r="L662" i="3" s="1"/>
  <c r="C14" i="6"/>
  <c r="K533" i="3"/>
  <c r="L533" i="3" s="1"/>
  <c r="N669" i="3"/>
  <c r="M395" i="3"/>
  <c r="M183" i="3"/>
  <c r="M290" i="3"/>
  <c r="M303" i="3"/>
  <c r="M130" i="3"/>
  <c r="M344" i="3"/>
  <c r="M276" i="3"/>
  <c r="M67" i="3"/>
  <c r="M338" i="3"/>
  <c r="M91" i="3"/>
  <c r="M376" i="3"/>
  <c r="M116" i="3"/>
  <c r="M190" i="3"/>
  <c r="M235" i="3"/>
  <c r="M453" i="3"/>
  <c r="M343" i="3"/>
  <c r="M81" i="3"/>
  <c r="M294" i="3"/>
  <c r="M89" i="3"/>
  <c r="N31" i="3"/>
  <c r="M189" i="3"/>
  <c r="M124" i="3"/>
  <c r="N32" i="3"/>
  <c r="M463" i="3"/>
  <c r="M409" i="3"/>
  <c r="M129" i="3"/>
  <c r="M229" i="3"/>
  <c r="M144" i="3"/>
  <c r="M461" i="3"/>
  <c r="M169" i="3"/>
  <c r="M454" i="3"/>
  <c r="M152" i="3"/>
  <c r="M97" i="3"/>
  <c r="M446" i="3"/>
  <c r="M323" i="3"/>
  <c r="M195" i="3"/>
  <c r="M405" i="3"/>
  <c r="M224" i="3"/>
  <c r="M396" i="3"/>
  <c r="N20" i="3"/>
  <c r="N37" i="3"/>
  <c r="M231" i="3"/>
  <c r="M150" i="3"/>
  <c r="M223" i="3"/>
  <c r="M196" i="3"/>
  <c r="M329" i="3"/>
  <c r="M435" i="3"/>
  <c r="M227" i="3"/>
  <c r="M397" i="3"/>
  <c r="M381" i="3"/>
  <c r="M222" i="3"/>
  <c r="M192" i="3"/>
  <c r="M341" i="3"/>
  <c r="M146" i="3"/>
  <c r="M99" i="3"/>
  <c r="M330" i="3"/>
  <c r="M304" i="3"/>
  <c r="M388" i="3"/>
  <c r="M273" i="3"/>
  <c r="M122" i="3"/>
  <c r="M324" i="3"/>
  <c r="M334" i="3"/>
  <c r="M379" i="3"/>
  <c r="M448" i="3"/>
  <c r="M404" i="3"/>
  <c r="M121" i="3"/>
  <c r="M384" i="3"/>
  <c r="M194" i="3"/>
  <c r="M95" i="3"/>
  <c r="M142" i="3"/>
  <c r="M401" i="3"/>
  <c r="M398" i="3"/>
  <c r="M69" i="3"/>
  <c r="M180" i="3"/>
  <c r="M182" i="3"/>
  <c r="M403" i="3"/>
  <c r="M390" i="3"/>
  <c r="M134" i="3"/>
  <c r="M305" i="3"/>
  <c r="N15" i="3"/>
  <c r="N21" i="3"/>
  <c r="N44" i="3"/>
  <c r="N35" i="3"/>
  <c r="M244" i="3"/>
  <c r="N28" i="3"/>
  <c r="K23" i="3"/>
  <c r="L23" i="3" s="1"/>
  <c r="K22" i="3"/>
  <c r="L22" i="3" s="1"/>
  <c r="E45" i="3"/>
  <c r="C15" i="6"/>
  <c r="K508" i="3"/>
  <c r="L508" i="3" s="1"/>
  <c r="K31" i="3"/>
  <c r="L31" i="3" s="1"/>
  <c r="K504" i="3"/>
  <c r="L504" i="3" s="1"/>
  <c r="K536" i="3"/>
  <c r="L536" i="3" s="1"/>
  <c r="K539" i="3"/>
  <c r="L539" i="3" s="1"/>
  <c r="K546" i="3"/>
  <c r="L546" i="3" s="1"/>
  <c r="K530" i="3"/>
  <c r="L530" i="3" s="1"/>
  <c r="K534" i="3"/>
  <c r="L534" i="3" s="1"/>
  <c r="E510" i="3"/>
  <c r="K544" i="3"/>
  <c r="L544" i="3" s="1"/>
  <c r="K543" i="3"/>
  <c r="L543" i="3" s="1"/>
  <c r="M70" i="3"/>
  <c r="M178" i="3"/>
  <c r="M247" i="3"/>
  <c r="M271" i="3"/>
  <c r="M354" i="3"/>
  <c r="M437" i="3"/>
  <c r="M135" i="3"/>
  <c r="M439" i="3"/>
  <c r="M179" i="3"/>
  <c r="M431" i="3"/>
  <c r="M131" i="3"/>
  <c r="M187" i="3"/>
  <c r="M386" i="3"/>
  <c r="M248" i="3"/>
  <c r="M297" i="3"/>
  <c r="M443" i="3"/>
  <c r="M350" i="3"/>
  <c r="M427" i="3"/>
  <c r="M349" i="3"/>
  <c r="M76" i="3"/>
  <c r="N22" i="3"/>
  <c r="M238" i="3"/>
  <c r="M428" i="3"/>
  <c r="M254" i="3"/>
  <c r="N567" i="3"/>
  <c r="M186" i="3"/>
  <c r="M445" i="3"/>
  <c r="M255" i="3"/>
  <c r="M133" i="3"/>
  <c r="M348" i="3"/>
  <c r="M293" i="3"/>
  <c r="M173" i="3"/>
  <c r="M237" i="3"/>
  <c r="M407" i="3"/>
  <c r="M242" i="3"/>
  <c r="M278" i="3"/>
  <c r="M355" i="3"/>
  <c r="M347" i="3"/>
  <c r="M218" i="3"/>
  <c r="M357" i="3"/>
  <c r="M286" i="3"/>
  <c r="M71" i="3"/>
  <c r="M351" i="3"/>
  <c r="M426" i="3"/>
  <c r="M306" i="3"/>
  <c r="M168" i="3"/>
  <c r="M458" i="3"/>
  <c r="M307" i="3"/>
  <c r="N33" i="3"/>
  <c r="N13" i="3"/>
  <c r="N18" i="3"/>
  <c r="M234" i="3"/>
  <c r="M167" i="3"/>
  <c r="M240" i="3"/>
  <c r="M201" i="3"/>
  <c r="M145" i="3"/>
  <c r="M275" i="3"/>
  <c r="M185" i="3"/>
  <c r="M356" i="3"/>
  <c r="M394" i="3"/>
  <c r="M203" i="3"/>
  <c r="M281" i="3"/>
  <c r="M73" i="3"/>
  <c r="M382" i="3"/>
  <c r="M202" i="3"/>
  <c r="N10" i="3"/>
  <c r="M285" i="3"/>
  <c r="M236" i="3"/>
  <c r="M230" i="3"/>
  <c r="M287" i="3"/>
  <c r="M148" i="3"/>
  <c r="M82" i="3"/>
  <c r="M93" i="3"/>
  <c r="N27" i="3"/>
  <c r="N43" i="3"/>
  <c r="N9" i="3"/>
  <c r="N24" i="3"/>
  <c r="F142" i="2"/>
  <c r="F12" i="3"/>
  <c r="F17" i="3"/>
  <c r="K17" i="3" s="1"/>
  <c r="L17" i="3" s="1"/>
  <c r="K256" i="3"/>
  <c r="L256" i="3" s="1"/>
  <c r="F19" i="3"/>
  <c r="K19" i="3" s="1"/>
  <c r="L19" i="3" s="1"/>
  <c r="K45" i="3"/>
  <c r="L45" i="3" s="1"/>
  <c r="F35" i="3"/>
  <c r="F11" i="3"/>
  <c r="K11" i="3" s="1"/>
  <c r="L11" i="3" s="1"/>
  <c r="K13" i="3"/>
  <c r="L13" i="3" s="1"/>
  <c r="F34" i="3"/>
  <c r="E613" i="3"/>
  <c r="K613" i="3"/>
  <c r="L613" i="3" s="1"/>
  <c r="F15" i="3"/>
  <c r="K15" i="3" s="1"/>
  <c r="L15" i="3" s="1"/>
  <c r="K639" i="3"/>
  <c r="L639" i="3" s="1"/>
  <c r="E639" i="3"/>
  <c r="E631" i="3"/>
  <c r="K642" i="3"/>
  <c r="L642" i="3" s="1"/>
  <c r="E642" i="3"/>
  <c r="K652" i="3"/>
  <c r="L652" i="3" s="1"/>
  <c r="E652" i="3"/>
  <c r="K632" i="3"/>
  <c r="L632" i="3" s="1"/>
  <c r="E632" i="3"/>
  <c r="K665" i="3"/>
  <c r="L665" i="3" s="1"/>
  <c r="E665" i="3"/>
  <c r="E657" i="3"/>
  <c r="E662" i="3"/>
  <c r="K634" i="3"/>
  <c r="L634" i="3" s="1"/>
  <c r="E634" i="3"/>
  <c r="K633" i="3"/>
  <c r="L633" i="3" s="1"/>
  <c r="E633" i="3"/>
  <c r="K644" i="3"/>
  <c r="L644" i="3" s="1"/>
  <c r="E644" i="3"/>
  <c r="K660" i="3"/>
  <c r="L660" i="3" s="1"/>
  <c r="E660" i="3"/>
  <c r="K654" i="3"/>
  <c r="L654" i="3" s="1"/>
  <c r="E654" i="3"/>
  <c r="K663" i="3"/>
  <c r="L663" i="3" s="1"/>
  <c r="E663" i="3"/>
  <c r="K661" i="3"/>
  <c r="L661" i="3" s="1"/>
  <c r="E661" i="3"/>
  <c r="K666" i="3"/>
  <c r="L666" i="3" s="1"/>
  <c r="E666" i="3"/>
  <c r="E648" i="3"/>
  <c r="E565" i="3"/>
  <c r="K565" i="3"/>
  <c r="L565" i="3" s="1"/>
  <c r="K640" i="3"/>
  <c r="L640" i="3" s="1"/>
  <c r="E640" i="3"/>
  <c r="K659" i="3"/>
  <c r="L659" i="3" s="1"/>
  <c r="E659" i="3"/>
  <c r="K635" i="3"/>
  <c r="L635" i="3" s="1"/>
  <c r="E635" i="3"/>
  <c r="K638" i="3"/>
  <c r="L638" i="3" s="1"/>
  <c r="E638" i="3"/>
  <c r="K650" i="3"/>
  <c r="L650" i="3" s="1"/>
  <c r="E650" i="3"/>
  <c r="K646" i="3"/>
  <c r="L646" i="3" s="1"/>
  <c r="E646" i="3"/>
  <c r="K647" i="3"/>
  <c r="L647" i="3" s="1"/>
  <c r="E647" i="3"/>
  <c r="K643" i="3"/>
  <c r="L643" i="3" s="1"/>
  <c r="E643" i="3"/>
  <c r="K637" i="3"/>
  <c r="L637" i="3" s="1"/>
  <c r="E637" i="3"/>
  <c r="K655" i="3"/>
  <c r="L655" i="3" s="1"/>
  <c r="E655" i="3"/>
  <c r="K656" i="3"/>
  <c r="L656" i="3" s="1"/>
  <c r="E656" i="3"/>
  <c r="K651" i="3"/>
  <c r="L651" i="3" s="1"/>
  <c r="E651" i="3"/>
  <c r="K664" i="3"/>
  <c r="L664" i="3" s="1"/>
  <c r="E664" i="3"/>
  <c r="K645" i="3"/>
  <c r="L645" i="3" s="1"/>
  <c r="E645" i="3"/>
  <c r="K658" i="3"/>
  <c r="L658" i="3" s="1"/>
  <c r="E658" i="3"/>
  <c r="K641" i="3"/>
  <c r="L641" i="3" s="1"/>
  <c r="E641" i="3"/>
  <c r="K667" i="3"/>
  <c r="L667" i="3" s="1"/>
  <c r="E667" i="3"/>
  <c r="K636" i="3"/>
  <c r="L636" i="3" s="1"/>
  <c r="E636" i="3"/>
  <c r="E649" i="3"/>
  <c r="E653" i="3"/>
  <c r="E564" i="3"/>
  <c r="K564" i="3"/>
  <c r="L564" i="3" s="1"/>
  <c r="E609" i="3"/>
  <c r="K609" i="3"/>
  <c r="L609" i="3" s="1"/>
  <c r="E562" i="3"/>
  <c r="K562" i="3"/>
  <c r="L562" i="3" s="1"/>
  <c r="F10" i="3"/>
  <c r="E606" i="3"/>
  <c r="D516" i="3"/>
  <c r="E614" i="3"/>
  <c r="K614" i="3"/>
  <c r="L614" i="3" s="1"/>
  <c r="K493" i="3"/>
  <c r="L493" i="3" s="1"/>
  <c r="K542" i="3"/>
  <c r="L542" i="3" s="1"/>
  <c r="E542" i="3"/>
  <c r="K541" i="3"/>
  <c r="L541" i="3" s="1"/>
  <c r="E541" i="3"/>
  <c r="K491" i="3"/>
  <c r="L491" i="3" s="1"/>
  <c r="E605" i="3"/>
  <c r="K605" i="3"/>
  <c r="L605" i="3" s="1"/>
  <c r="E550" i="3"/>
  <c r="K550" i="3"/>
  <c r="L550" i="3" s="1"/>
  <c r="K482" i="3"/>
  <c r="L482" i="3" s="1"/>
  <c r="K506" i="3"/>
  <c r="L506" i="3" s="1"/>
  <c r="E557" i="3"/>
  <c r="K557" i="3"/>
  <c r="L557" i="3" s="1"/>
  <c r="K502" i="3"/>
  <c r="L502" i="3" s="1"/>
  <c r="E583" i="3"/>
  <c r="K583" i="3"/>
  <c r="L583" i="3" s="1"/>
  <c r="E616" i="3"/>
  <c r="K616" i="3"/>
  <c r="L616" i="3" s="1"/>
  <c r="E558" i="3"/>
  <c r="K558" i="3"/>
  <c r="L558" i="3" s="1"/>
  <c r="K503" i="3"/>
  <c r="L503" i="3" s="1"/>
  <c r="K494" i="3"/>
  <c r="L494" i="3" s="1"/>
  <c r="F669" i="3"/>
  <c r="M646" i="3" s="1"/>
  <c r="K631" i="3"/>
  <c r="L631" i="3" s="1"/>
  <c r="K14" i="3"/>
  <c r="L14" i="3" s="1"/>
  <c r="F499" i="3"/>
  <c r="C32" i="3"/>
  <c r="C47" i="3" s="1"/>
  <c r="F9" i="3"/>
  <c r="K500" i="3"/>
  <c r="L500" i="3" s="1"/>
  <c r="E500" i="3"/>
  <c r="E551" i="3"/>
  <c r="K551" i="3"/>
  <c r="L551" i="3" s="1"/>
  <c r="K561" i="3"/>
  <c r="L561" i="3" s="1"/>
  <c r="E561" i="3"/>
  <c r="E566" i="3"/>
  <c r="K566" i="3"/>
  <c r="L566" i="3" s="1"/>
  <c r="E512" i="3"/>
  <c r="K512" i="3"/>
  <c r="L512" i="3" s="1"/>
  <c r="E581" i="3"/>
  <c r="K581" i="3"/>
  <c r="L581" i="3" s="1"/>
  <c r="E607" i="3"/>
  <c r="K607" i="3"/>
  <c r="L607" i="3" s="1"/>
  <c r="K496" i="3"/>
  <c r="L496" i="3" s="1"/>
  <c r="E496" i="3"/>
  <c r="K488" i="3"/>
  <c r="L488" i="3" s="1"/>
  <c r="E488" i="3"/>
  <c r="E589" i="3"/>
  <c r="K589" i="3"/>
  <c r="L589" i="3" s="1"/>
  <c r="K16" i="3"/>
  <c r="L16" i="3" s="1"/>
  <c r="K498" i="3"/>
  <c r="L498" i="3" s="1"/>
  <c r="E498" i="3"/>
  <c r="K480" i="3"/>
  <c r="L480" i="3" s="1"/>
  <c r="E554" i="3"/>
  <c r="E556" i="3"/>
  <c r="E552" i="3"/>
  <c r="E531" i="3"/>
  <c r="E529" i="3"/>
  <c r="E560" i="3"/>
  <c r="K529" i="3"/>
  <c r="L529" i="3" s="1"/>
  <c r="E533" i="3"/>
  <c r="E543" i="3"/>
  <c r="E534" i="3"/>
  <c r="E537" i="3"/>
  <c r="E540" i="3"/>
  <c r="E559" i="3"/>
  <c r="E536" i="3"/>
  <c r="E535" i="3"/>
  <c r="E539" i="3"/>
  <c r="E549" i="3"/>
  <c r="E530" i="3"/>
  <c r="F567" i="3"/>
  <c r="M553" i="3" s="1"/>
  <c r="E546" i="3"/>
  <c r="E532" i="3"/>
  <c r="E538" i="3"/>
  <c r="E548" i="3"/>
  <c r="E544" i="3"/>
  <c r="E483" i="3"/>
  <c r="K483" i="3"/>
  <c r="L483" i="3" s="1"/>
  <c r="K484" i="3"/>
  <c r="L484" i="3" s="1"/>
  <c r="E484" i="3"/>
  <c r="K604" i="3"/>
  <c r="L604" i="3" s="1"/>
  <c r="E604" i="3"/>
  <c r="E603" i="3"/>
  <c r="K603" i="3"/>
  <c r="L603" i="3" s="1"/>
  <c r="K39" i="3"/>
  <c r="L39" i="3" s="1"/>
  <c r="E495" i="3"/>
  <c r="E485" i="3"/>
  <c r="K478" i="3"/>
  <c r="L478" i="3" s="1"/>
  <c r="E478" i="3"/>
  <c r="E481" i="3"/>
  <c r="E486" i="3"/>
  <c r="E489" i="3"/>
  <c r="E508" i="3"/>
  <c r="E504" i="3"/>
  <c r="E490" i="3"/>
  <c r="E615" i="3"/>
  <c r="K615" i="3"/>
  <c r="L615" i="3" s="1"/>
  <c r="E555" i="3"/>
  <c r="K555" i="3"/>
  <c r="L555" i="3" s="1"/>
  <c r="E580" i="3"/>
  <c r="E598" i="3"/>
  <c r="E595" i="3"/>
  <c r="K580" i="3"/>
  <c r="L580" i="3" s="1"/>
  <c r="F618" i="3"/>
  <c r="M592" i="3" s="1"/>
  <c r="E602" i="3"/>
  <c r="E590" i="3"/>
  <c r="E593" i="3"/>
  <c r="E597" i="3"/>
  <c r="E586" i="3"/>
  <c r="E608" i="3"/>
  <c r="E601" i="3"/>
  <c r="E594" i="3"/>
  <c r="E588" i="3"/>
  <c r="E610" i="3"/>
  <c r="E582" i="3"/>
  <c r="E611" i="3"/>
  <c r="E585" i="3"/>
  <c r="E492" i="3"/>
  <c r="K492" i="3"/>
  <c r="L492" i="3" s="1"/>
  <c r="K553" i="3"/>
  <c r="L553" i="3" s="1"/>
  <c r="E553" i="3"/>
  <c r="E514" i="3"/>
  <c r="K514" i="3"/>
  <c r="L514" i="3" s="1"/>
  <c r="K501" i="3"/>
  <c r="L501" i="3" s="1"/>
  <c r="E501" i="3"/>
  <c r="K596" i="3"/>
  <c r="L596" i="3" s="1"/>
  <c r="E596" i="3"/>
  <c r="K584" i="3"/>
  <c r="L584" i="3" s="1"/>
  <c r="E584" i="3"/>
  <c r="K592" i="3"/>
  <c r="L592" i="3" s="1"/>
  <c r="E592" i="3"/>
  <c r="E612" i="3"/>
  <c r="K612" i="3"/>
  <c r="L612" i="3" s="1"/>
  <c r="F41" i="3"/>
  <c r="D47" i="3"/>
  <c r="E591" i="3"/>
  <c r="K591" i="3"/>
  <c r="L591" i="3" s="1"/>
  <c r="K479" i="3"/>
  <c r="L479" i="3" s="1"/>
  <c r="E479" i="3"/>
  <c r="K487" i="3"/>
  <c r="L487" i="3" s="1"/>
  <c r="E487" i="3"/>
  <c r="E515" i="3"/>
  <c r="K515" i="3"/>
  <c r="L515" i="3" s="1"/>
  <c r="E547" i="3"/>
  <c r="K547" i="3"/>
  <c r="L547" i="3" s="1"/>
  <c r="K599" i="3"/>
  <c r="L599" i="3" s="1"/>
  <c r="E599" i="3"/>
  <c r="E545" i="3"/>
  <c r="K545" i="3"/>
  <c r="L545" i="3" s="1"/>
  <c r="E497" i="3"/>
  <c r="K497" i="3"/>
  <c r="L497" i="3" s="1"/>
  <c r="E511" i="3"/>
  <c r="K511" i="3"/>
  <c r="L511" i="3" s="1"/>
  <c r="E507" i="3"/>
  <c r="K507" i="3"/>
  <c r="L507" i="3" s="1"/>
  <c r="E513" i="3"/>
  <c r="K513" i="3"/>
  <c r="L513" i="3" s="1"/>
  <c r="E505" i="3"/>
  <c r="K505" i="3"/>
  <c r="L505" i="3" s="1"/>
  <c r="E587" i="3"/>
  <c r="K587" i="3"/>
  <c r="L587" i="3" s="1"/>
  <c r="K43" i="3"/>
  <c r="L43" i="3" s="1"/>
  <c r="E509" i="3"/>
  <c r="K509" i="3"/>
  <c r="L509" i="3" s="1"/>
  <c r="K600" i="3"/>
  <c r="L600" i="3" s="1"/>
  <c r="E600" i="3"/>
  <c r="E563" i="3"/>
  <c r="K563" i="3"/>
  <c r="L563" i="3" s="1"/>
  <c r="A13" i="1"/>
  <c r="F249" i="2"/>
  <c r="F327" i="2"/>
  <c r="F379" i="2"/>
  <c r="I28" i="8"/>
  <c r="K28" i="8"/>
  <c r="H28" i="8"/>
  <c r="F28" i="8"/>
  <c r="D660" i="4"/>
  <c r="J28" i="8"/>
  <c r="D12" i="4"/>
  <c r="E28" i="8"/>
  <c r="B21" i="8"/>
  <c r="C339" i="2"/>
  <c r="G28" i="8"/>
  <c r="L28" i="8"/>
  <c r="C28" i="8"/>
  <c r="D28" i="8"/>
  <c r="M28" i="8"/>
  <c r="C142" i="2"/>
  <c r="B16" i="8"/>
  <c r="F418" i="4"/>
  <c r="A36" i="1"/>
  <c r="A31" i="1"/>
  <c r="B11" i="8"/>
  <c r="A20" i="1"/>
  <c r="A38" i="1"/>
  <c r="A27" i="1"/>
  <c r="A26" i="1"/>
  <c r="A11" i="1"/>
  <c r="A29" i="1"/>
  <c r="A12" i="1"/>
  <c r="C182" i="2"/>
  <c r="D170" i="2"/>
  <c r="E170" i="2" s="1"/>
  <c r="A30" i="1"/>
  <c r="C300" i="2"/>
  <c r="D288" i="2"/>
  <c r="E288" i="2" s="1"/>
  <c r="A17" i="1"/>
  <c r="A19" i="1"/>
  <c r="C222" i="2"/>
  <c r="D210" i="2"/>
  <c r="E210" i="2" s="1"/>
  <c r="A44" i="1"/>
  <c r="A22" i="1"/>
  <c r="A9" i="1"/>
  <c r="A43" i="1"/>
  <c r="A37" i="1"/>
  <c r="A28" i="1"/>
  <c r="A46" i="1"/>
  <c r="A10" i="1"/>
  <c r="A41" i="1"/>
  <c r="C261" i="2"/>
  <c r="D249" i="2"/>
  <c r="E249" i="2" s="1"/>
  <c r="A40" i="1"/>
  <c r="A35" i="1"/>
  <c r="A34" i="1"/>
  <c r="A15" i="1"/>
  <c r="A45" i="1"/>
  <c r="A32" i="1"/>
  <c r="A18" i="1"/>
  <c r="A25" i="1"/>
  <c r="A33" i="1"/>
  <c r="C102" i="2"/>
  <c r="D90" i="2"/>
  <c r="E90" i="2" s="1"/>
  <c r="A14" i="1"/>
  <c r="A21" i="1"/>
  <c r="A23" i="1"/>
  <c r="C62" i="2"/>
  <c r="D50" i="2"/>
  <c r="E50" i="2" s="1"/>
  <c r="A16" i="1"/>
  <c r="A39" i="1"/>
  <c r="A24" i="1"/>
  <c r="A42" i="1"/>
  <c r="C8" i="1"/>
  <c r="C457" i="2"/>
  <c r="F210" i="2"/>
  <c r="F220" i="2"/>
  <c r="F418" i="2"/>
  <c r="C377" i="2"/>
  <c r="D377" i="2" s="1"/>
  <c r="E377" i="2" s="1"/>
  <c r="F90" i="2"/>
  <c r="F259" i="2"/>
  <c r="F180" i="2"/>
  <c r="F182" i="2" s="1"/>
  <c r="F100" i="2"/>
  <c r="F288" i="2"/>
  <c r="F298" i="2"/>
  <c r="F337" i="2"/>
  <c r="C418" i="2"/>
  <c r="D416" i="2"/>
  <c r="E416" i="2" s="1"/>
  <c r="Q46" i="9"/>
  <c r="B26" i="8"/>
  <c r="E42" i="3" l="1"/>
  <c r="K44" i="3"/>
  <c r="L44" i="3" s="1"/>
  <c r="E46" i="3"/>
  <c r="F261" i="2"/>
  <c r="C18" i="6"/>
  <c r="G450" i="2"/>
  <c r="G452" i="2"/>
  <c r="G444" i="2"/>
  <c r="G443" i="2"/>
  <c r="G449" i="2"/>
  <c r="G454" i="2"/>
  <c r="G451" i="2"/>
  <c r="G447" i="2"/>
  <c r="G453" i="2"/>
  <c r="G446" i="2"/>
  <c r="G448" i="2"/>
  <c r="G176" i="2"/>
  <c r="G169" i="2"/>
  <c r="G175" i="2"/>
  <c r="G174" i="2"/>
  <c r="G178" i="2"/>
  <c r="G171" i="2"/>
  <c r="G172" i="2"/>
  <c r="G168" i="2"/>
  <c r="G179" i="2"/>
  <c r="G173" i="2"/>
  <c r="G177" i="2"/>
  <c r="G326" i="2"/>
  <c r="G332" i="2"/>
  <c r="G331" i="2"/>
  <c r="G325" i="2"/>
  <c r="G336" i="2"/>
  <c r="G329" i="2"/>
  <c r="G333" i="2"/>
  <c r="G334" i="2"/>
  <c r="G330" i="2"/>
  <c r="G335" i="2"/>
  <c r="G328" i="2"/>
  <c r="G138" i="2"/>
  <c r="G139" i="2"/>
  <c r="G132" i="2"/>
  <c r="G133" i="2"/>
  <c r="G137" i="2"/>
  <c r="G131" i="2"/>
  <c r="G128" i="2"/>
  <c r="G129" i="2"/>
  <c r="G134" i="2"/>
  <c r="G136" i="2"/>
  <c r="G135" i="2"/>
  <c r="G413" i="2"/>
  <c r="G410" i="2"/>
  <c r="G408" i="2"/>
  <c r="G407" i="2"/>
  <c r="G409" i="2"/>
  <c r="G412" i="2"/>
  <c r="G414" i="2"/>
  <c r="G415" i="2"/>
  <c r="G405" i="2"/>
  <c r="G404" i="2"/>
  <c r="G411" i="2"/>
  <c r="G98" i="2"/>
  <c r="G89" i="2"/>
  <c r="G95" i="2"/>
  <c r="G96" i="2"/>
  <c r="G88" i="2"/>
  <c r="G97" i="2"/>
  <c r="G94" i="2"/>
  <c r="G99" i="2"/>
  <c r="G92" i="2"/>
  <c r="G91" i="2"/>
  <c r="G93" i="2"/>
  <c r="G219" i="2"/>
  <c r="G209" i="2"/>
  <c r="G214" i="2"/>
  <c r="G211" i="2"/>
  <c r="G216" i="2"/>
  <c r="G208" i="2"/>
  <c r="G218" i="2"/>
  <c r="G217" i="2"/>
  <c r="G213" i="2"/>
  <c r="G215" i="2"/>
  <c r="G212" i="2"/>
  <c r="G286" i="2"/>
  <c r="G292" i="2"/>
  <c r="G289" i="2"/>
  <c r="G296" i="2"/>
  <c r="G295" i="2"/>
  <c r="G294" i="2"/>
  <c r="G293" i="2"/>
  <c r="G291" i="2"/>
  <c r="G290" i="2"/>
  <c r="G287" i="2"/>
  <c r="G297" i="2"/>
  <c r="G251" i="2"/>
  <c r="G256" i="2"/>
  <c r="G258" i="2"/>
  <c r="G247" i="2"/>
  <c r="G253" i="2"/>
  <c r="G257" i="2"/>
  <c r="G255" i="2"/>
  <c r="G250" i="2"/>
  <c r="G252" i="2"/>
  <c r="G254" i="2"/>
  <c r="G248" i="2"/>
  <c r="E183" i="4"/>
  <c r="E319" i="4"/>
  <c r="E728" i="4"/>
  <c r="E592" i="4"/>
  <c r="E456" i="4"/>
  <c r="E865" i="4"/>
  <c r="E251" i="4"/>
  <c r="E387" i="4"/>
  <c r="E114" i="4"/>
  <c r="E524" i="4"/>
  <c r="E797" i="4"/>
  <c r="B12" i="4"/>
  <c r="O33" i="1"/>
  <c r="O45" i="1"/>
  <c r="O24" i="1"/>
  <c r="O37" i="1"/>
  <c r="O28" i="1"/>
  <c r="O35" i="1"/>
  <c r="O30" i="1"/>
  <c r="O15" i="1"/>
  <c r="O9" i="1"/>
  <c r="O34" i="1"/>
  <c r="O18" i="1"/>
  <c r="O12" i="1"/>
  <c r="O20" i="1"/>
  <c r="O27" i="1"/>
  <c r="O10" i="1"/>
  <c r="O14" i="1"/>
  <c r="O26" i="1"/>
  <c r="O41" i="1"/>
  <c r="O19" i="1"/>
  <c r="O29" i="1"/>
  <c r="O43" i="1"/>
  <c r="O31" i="1"/>
  <c r="O39" i="1"/>
  <c r="O36" i="1"/>
  <c r="O21" i="1"/>
  <c r="O17" i="1"/>
  <c r="O42" i="1"/>
  <c r="O38" i="1"/>
  <c r="O23" i="1"/>
  <c r="O22" i="1"/>
  <c r="O46" i="1"/>
  <c r="O44" i="1"/>
  <c r="O25" i="1"/>
  <c r="O11" i="1"/>
  <c r="O40" i="1"/>
  <c r="O32" i="1"/>
  <c r="O16" i="1"/>
  <c r="E659" i="4"/>
  <c r="E657" i="4"/>
  <c r="E629" i="4"/>
  <c r="E644" i="4"/>
  <c r="E651" i="4"/>
  <c r="E624" i="4"/>
  <c r="E641" i="4"/>
  <c r="E647" i="4"/>
  <c r="E649" i="4"/>
  <c r="E645" i="4"/>
  <c r="E658" i="4"/>
  <c r="E637" i="4"/>
  <c r="E638" i="4"/>
  <c r="E630" i="4"/>
  <c r="E653" i="4"/>
  <c r="E623" i="4"/>
  <c r="E627" i="4"/>
  <c r="E622" i="4"/>
  <c r="F622" i="4" s="1"/>
  <c r="E650" i="4"/>
  <c r="E640" i="4"/>
  <c r="E648" i="4"/>
  <c r="E646" i="4"/>
  <c r="E634" i="4"/>
  <c r="E628" i="4"/>
  <c r="E632" i="4"/>
  <c r="E631" i="4"/>
  <c r="E642" i="4"/>
  <c r="E639" i="4"/>
  <c r="E654" i="4"/>
  <c r="E643" i="4"/>
  <c r="E656" i="4"/>
  <c r="E655" i="4"/>
  <c r="E652" i="4"/>
  <c r="E635" i="4"/>
  <c r="E626" i="4"/>
  <c r="E633" i="4"/>
  <c r="E636" i="4"/>
  <c r="E625" i="4"/>
  <c r="O598" i="1"/>
  <c r="O13" i="1"/>
  <c r="M632" i="3"/>
  <c r="M631" i="3"/>
  <c r="M639" i="3"/>
  <c r="M637" i="3"/>
  <c r="M668" i="3"/>
  <c r="M657" i="3"/>
  <c r="M648" i="3"/>
  <c r="M649" i="3"/>
  <c r="K35" i="3"/>
  <c r="L35" i="3" s="1"/>
  <c r="C17" i="6"/>
  <c r="N47" i="3"/>
  <c r="M464" i="3"/>
  <c r="M543" i="3"/>
  <c r="M613" i="3"/>
  <c r="M655" i="3"/>
  <c r="M539" i="3"/>
  <c r="M647" i="3"/>
  <c r="M610" i="3"/>
  <c r="M535" i="3"/>
  <c r="M582" i="3"/>
  <c r="M660" i="3"/>
  <c r="M600" i="3"/>
  <c r="N516" i="3"/>
  <c r="M360" i="3"/>
  <c r="M102" i="3"/>
  <c r="M653" i="3"/>
  <c r="M585" i="3"/>
  <c r="M562" i="3"/>
  <c r="M652" i="3"/>
  <c r="M595" i="3"/>
  <c r="M529" i="3"/>
  <c r="M638" i="3"/>
  <c r="M593" i="3"/>
  <c r="M564" i="3"/>
  <c r="M614" i="3"/>
  <c r="M634" i="3"/>
  <c r="M588" i="3"/>
  <c r="M617" i="3"/>
  <c r="M594" i="3"/>
  <c r="E506" i="3"/>
  <c r="K34" i="3"/>
  <c r="L34" i="3" s="1"/>
  <c r="C13" i="6"/>
  <c r="M256" i="3"/>
  <c r="M530" i="3"/>
  <c r="M566" i="3"/>
  <c r="M662" i="3"/>
  <c r="M538" i="3"/>
  <c r="M661" i="3"/>
  <c r="M557" i="3"/>
  <c r="M651" i="3"/>
  <c r="M656" i="3"/>
  <c r="M552" i="3"/>
  <c r="M643" i="3"/>
  <c r="M590" i="3"/>
  <c r="M591" i="3"/>
  <c r="M545" i="3"/>
  <c r="M659" i="3"/>
  <c r="M153" i="3"/>
  <c r="M532" i="3"/>
  <c r="M560" i="3"/>
  <c r="M531" i="3"/>
  <c r="M608" i="3"/>
  <c r="M667" i="3"/>
  <c r="M644" i="3"/>
  <c r="M584" i="3"/>
  <c r="M580" i="3"/>
  <c r="M555" i="3"/>
  <c r="F516" i="3"/>
  <c r="C16" i="6"/>
  <c r="C19" i="6"/>
  <c r="M544" i="3"/>
  <c r="M546" i="3"/>
  <c r="M536" i="3"/>
  <c r="M665" i="3"/>
  <c r="M650" i="3"/>
  <c r="M558" i="3"/>
  <c r="M589" i="3"/>
  <c r="M607" i="3"/>
  <c r="M561" i="3"/>
  <c r="M549" i="3"/>
  <c r="M556" i="3"/>
  <c r="M636" i="3"/>
  <c r="M663" i="3"/>
  <c r="M645" i="3"/>
  <c r="M664" i="3"/>
  <c r="M550" i="3"/>
  <c r="M541" i="3"/>
  <c r="M308" i="3"/>
  <c r="M537" i="3"/>
  <c r="M554" i="3"/>
  <c r="M598" i="3"/>
  <c r="M540" i="3"/>
  <c r="M597" i="3"/>
  <c r="M635" i="3"/>
  <c r="M599" i="3"/>
  <c r="M547" i="3"/>
  <c r="M601" i="3"/>
  <c r="M641" i="3"/>
  <c r="M603" i="3"/>
  <c r="M633" i="3"/>
  <c r="M596" i="3"/>
  <c r="M615" i="3"/>
  <c r="C12" i="6"/>
  <c r="M205" i="3"/>
  <c r="M534" i="3"/>
  <c r="M565" i="3"/>
  <c r="M616" i="3"/>
  <c r="M581" i="3"/>
  <c r="M551" i="3"/>
  <c r="M533" i="3"/>
  <c r="M548" i="3"/>
  <c r="M666" i="3"/>
  <c r="M654" i="3"/>
  <c r="M563" i="3"/>
  <c r="M583" i="3"/>
  <c r="M605" i="3"/>
  <c r="M542" i="3"/>
  <c r="M611" i="3"/>
  <c r="M642" i="3"/>
  <c r="M587" i="3"/>
  <c r="M640" i="3"/>
  <c r="M412" i="3"/>
  <c r="M586" i="3"/>
  <c r="M602" i="3"/>
  <c r="M609" i="3"/>
  <c r="M559" i="3"/>
  <c r="M606" i="3"/>
  <c r="M658" i="3"/>
  <c r="M604" i="3"/>
  <c r="M612" i="3"/>
  <c r="F339" i="2"/>
  <c r="K12" i="3"/>
  <c r="L12" i="3" s="1"/>
  <c r="E480" i="3"/>
  <c r="C11" i="6"/>
  <c r="K10" i="3"/>
  <c r="L10" i="3" s="1"/>
  <c r="K9" i="3"/>
  <c r="L9" i="3" s="1"/>
  <c r="K669" i="3"/>
  <c r="L669" i="3" s="1"/>
  <c r="E503" i="3"/>
  <c r="E502" i="3"/>
  <c r="E491" i="3"/>
  <c r="K618" i="3"/>
  <c r="L618" i="3" s="1"/>
  <c r="F32" i="3"/>
  <c r="K567" i="3"/>
  <c r="L567" i="3" s="1"/>
  <c r="E499" i="3"/>
  <c r="K499" i="3"/>
  <c r="E494" i="3"/>
  <c r="E493" i="3"/>
  <c r="K41" i="3"/>
  <c r="L41" i="3" s="1"/>
  <c r="E482" i="3"/>
  <c r="B23" i="4"/>
  <c r="B44" i="4"/>
  <c r="B41" i="4"/>
  <c r="B8" i="4"/>
  <c r="B30" i="4"/>
  <c r="B31" i="4"/>
  <c r="B28" i="4"/>
  <c r="B27" i="4"/>
  <c r="B16" i="4"/>
  <c r="E13" i="6"/>
  <c r="E17" i="6"/>
  <c r="E10" i="6"/>
  <c r="E14" i="6"/>
  <c r="E18" i="6"/>
  <c r="E11" i="6"/>
  <c r="E15" i="6"/>
  <c r="E19" i="6"/>
  <c r="E12" i="6"/>
  <c r="E16" i="6"/>
  <c r="B33" i="4"/>
  <c r="B43" i="4"/>
  <c r="B7" i="4"/>
  <c r="B34" i="4"/>
  <c r="B19" i="4"/>
  <c r="B35" i="4"/>
  <c r="B29" i="4"/>
  <c r="B21" i="4"/>
  <c r="B13" i="4"/>
  <c r="B26" i="4"/>
  <c r="B42" i="4"/>
  <c r="B10" i="4"/>
  <c r="B20" i="4"/>
  <c r="B25" i="4"/>
  <c r="B24" i="4"/>
  <c r="B22" i="4"/>
  <c r="B39" i="4"/>
  <c r="B18" i="4"/>
  <c r="B32" i="4"/>
  <c r="B14" i="4"/>
  <c r="B40" i="4"/>
  <c r="B9" i="4"/>
  <c r="B36" i="4"/>
  <c r="B37" i="4"/>
  <c r="B15" i="4"/>
  <c r="B17" i="4"/>
  <c r="B11" i="4"/>
  <c r="B38" i="4"/>
  <c r="F828" i="4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D46" i="4"/>
  <c r="D142" i="2"/>
  <c r="E142" i="2" s="1"/>
  <c r="G327" i="2"/>
  <c r="F760" i="4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D339" i="2"/>
  <c r="E339" i="2" s="1"/>
  <c r="B28" i="8"/>
  <c r="M29" i="8" s="1"/>
  <c r="D261" i="2"/>
  <c r="E261" i="2" s="1"/>
  <c r="D182" i="2"/>
  <c r="E182" i="2" s="1"/>
  <c r="F213" i="4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D102" i="2"/>
  <c r="E102" i="2" s="1"/>
  <c r="D222" i="2"/>
  <c r="E222" i="2" s="1"/>
  <c r="D300" i="2"/>
  <c r="E300" i="2" s="1"/>
  <c r="F419" i="4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G55" i="2"/>
  <c r="G58" i="2"/>
  <c r="G54" i="2"/>
  <c r="G57" i="2"/>
  <c r="G59" i="2"/>
  <c r="G52" i="2"/>
  <c r="D62" i="2"/>
  <c r="E62" i="2" s="1"/>
  <c r="G48" i="2"/>
  <c r="G56" i="2"/>
  <c r="G53" i="2"/>
  <c r="G49" i="2"/>
  <c r="G51" i="2"/>
  <c r="F281" i="4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554" i="4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145" i="4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76" i="4"/>
  <c r="F349" i="4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486" i="4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G445" i="2"/>
  <c r="F222" i="2"/>
  <c r="C379" i="2"/>
  <c r="F300" i="2"/>
  <c r="F102" i="2"/>
  <c r="R46" i="9"/>
  <c r="F690" i="4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D418" i="2"/>
  <c r="E418" i="2" s="1"/>
  <c r="AD9" i="5" l="1"/>
  <c r="G365" i="2"/>
  <c r="G370" i="2"/>
  <c r="G366" i="2"/>
  <c r="G368" i="2"/>
  <c r="G373" i="2"/>
  <c r="G369" i="2"/>
  <c r="G374" i="2"/>
  <c r="G375" i="2"/>
  <c r="G372" i="2"/>
  <c r="G371" i="2"/>
  <c r="G376" i="2"/>
  <c r="E660" i="4"/>
  <c r="E41" i="4"/>
  <c r="E42" i="4"/>
  <c r="E43" i="4"/>
  <c r="E40" i="4"/>
  <c r="E44" i="4"/>
  <c r="E36" i="4"/>
  <c r="E33" i="4"/>
  <c r="E38" i="4"/>
  <c r="E24" i="4"/>
  <c r="E9" i="4"/>
  <c r="E22" i="4"/>
  <c r="E15" i="4"/>
  <c r="E11" i="4"/>
  <c r="E8" i="4"/>
  <c r="E25" i="4"/>
  <c r="E35" i="4"/>
  <c r="E23" i="4"/>
  <c r="E13" i="4"/>
  <c r="E29" i="4"/>
  <c r="E19" i="4"/>
  <c r="E34" i="4"/>
  <c r="E7" i="4"/>
  <c r="F7" i="4" s="1"/>
  <c r="E39" i="4"/>
  <c r="E37" i="4"/>
  <c r="E28" i="4"/>
  <c r="E16" i="4"/>
  <c r="E21" i="4"/>
  <c r="E20" i="4"/>
  <c r="E18" i="4"/>
  <c r="E31" i="4"/>
  <c r="E14" i="4"/>
  <c r="E26" i="4"/>
  <c r="E10" i="4"/>
  <c r="E30" i="4"/>
  <c r="E27" i="4"/>
  <c r="E32" i="4"/>
  <c r="E17" i="4"/>
  <c r="O8" i="1"/>
  <c r="E12" i="4"/>
  <c r="M669" i="3"/>
  <c r="M618" i="3"/>
  <c r="M478" i="3"/>
  <c r="M501" i="3"/>
  <c r="M495" i="3"/>
  <c r="M511" i="3"/>
  <c r="M507" i="3"/>
  <c r="M487" i="3"/>
  <c r="M506" i="3"/>
  <c r="M513" i="3"/>
  <c r="M498" i="3"/>
  <c r="M515" i="3"/>
  <c r="M486" i="3"/>
  <c r="M508" i="3"/>
  <c r="M483" i="3"/>
  <c r="M490" i="3"/>
  <c r="M481" i="3"/>
  <c r="M505" i="3"/>
  <c r="M480" i="3"/>
  <c r="M509" i="3"/>
  <c r="M496" i="3"/>
  <c r="M503" i="3"/>
  <c r="M510" i="3"/>
  <c r="M492" i="3"/>
  <c r="M514" i="3"/>
  <c r="M484" i="3"/>
  <c r="M497" i="3"/>
  <c r="M479" i="3"/>
  <c r="M489" i="3"/>
  <c r="M485" i="3"/>
  <c r="M493" i="3"/>
  <c r="M491" i="3"/>
  <c r="M482" i="3"/>
  <c r="M502" i="3"/>
  <c r="M500" i="3"/>
  <c r="M512" i="3"/>
  <c r="M488" i="3"/>
  <c r="M494" i="3"/>
  <c r="M504" i="3"/>
  <c r="M499" i="3"/>
  <c r="E11" i="3"/>
  <c r="B12" i="6" s="1"/>
  <c r="M567" i="3"/>
  <c r="E41" i="3"/>
  <c r="L499" i="3"/>
  <c r="K516" i="3"/>
  <c r="L516" i="3" s="1"/>
  <c r="E38" i="3"/>
  <c r="E9" i="3"/>
  <c r="E40" i="3"/>
  <c r="E13" i="3"/>
  <c r="B14" i="6" s="1"/>
  <c r="E26" i="3"/>
  <c r="E24" i="3"/>
  <c r="E21" i="3"/>
  <c r="E32" i="3"/>
  <c r="K32" i="3"/>
  <c r="L32" i="3" s="1"/>
  <c r="E28" i="3"/>
  <c r="E31" i="3"/>
  <c r="E19" i="3"/>
  <c r="E36" i="3"/>
  <c r="E33" i="3"/>
  <c r="E16" i="3"/>
  <c r="E12" i="3"/>
  <c r="B13" i="6" s="1"/>
  <c r="E37" i="3"/>
  <c r="E23" i="3"/>
  <c r="E27" i="3"/>
  <c r="E20" i="3"/>
  <c r="E30" i="3"/>
  <c r="E34" i="3"/>
  <c r="E35" i="3"/>
  <c r="E17" i="3"/>
  <c r="E25" i="3"/>
  <c r="E29" i="3"/>
  <c r="E14" i="3"/>
  <c r="B15" i="6" s="1"/>
  <c r="F47" i="3"/>
  <c r="E10" i="3"/>
  <c r="B11" i="6" s="1"/>
  <c r="E18" i="3"/>
  <c r="E22" i="3"/>
  <c r="E15" i="3"/>
  <c r="B16" i="6" s="1"/>
  <c r="G15" i="6"/>
  <c r="F15" i="6"/>
  <c r="S12" i="9"/>
  <c r="S34" i="9"/>
  <c r="S37" i="9"/>
  <c r="S26" i="9"/>
  <c r="S18" i="9"/>
  <c r="S14" i="9"/>
  <c r="S25" i="9"/>
  <c r="S33" i="9"/>
  <c r="S11" i="9"/>
  <c r="S43" i="9"/>
  <c r="S31" i="9"/>
  <c r="S40" i="9"/>
  <c r="S30" i="9"/>
  <c r="S20" i="9"/>
  <c r="S38" i="9"/>
  <c r="S44" i="9"/>
  <c r="S21" i="9"/>
  <c r="S29" i="9"/>
  <c r="S19" i="9"/>
  <c r="S17" i="9"/>
  <c r="S35" i="9"/>
  <c r="S42" i="9"/>
  <c r="S13" i="9"/>
  <c r="S8" i="9"/>
  <c r="S28" i="9"/>
  <c r="S24" i="9"/>
  <c r="S23" i="9"/>
  <c r="S22" i="9"/>
  <c r="S10" i="9"/>
  <c r="S15" i="9"/>
  <c r="S36" i="9"/>
  <c r="S45" i="9"/>
  <c r="S16" i="9"/>
  <c r="S9" i="9"/>
  <c r="S41" i="9"/>
  <c r="S32" i="9"/>
  <c r="S27" i="9"/>
  <c r="S39" i="9"/>
  <c r="G16" i="6"/>
  <c r="F16" i="6"/>
  <c r="G11" i="6"/>
  <c r="F11" i="6"/>
  <c r="G17" i="6"/>
  <c r="F17" i="6"/>
  <c r="G12" i="6"/>
  <c r="F12" i="6"/>
  <c r="G18" i="6"/>
  <c r="F18" i="6"/>
  <c r="G13" i="6"/>
  <c r="F13" i="6"/>
  <c r="G19" i="6"/>
  <c r="F19" i="6"/>
  <c r="G14" i="6"/>
  <c r="F14" i="6"/>
  <c r="F623" i="4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G337" i="2"/>
  <c r="G339" i="2" s="1"/>
  <c r="G140" i="2"/>
  <c r="G130" i="2"/>
  <c r="G90" i="2"/>
  <c r="H29" i="8"/>
  <c r="G29" i="8"/>
  <c r="I29" i="8"/>
  <c r="D29" i="8"/>
  <c r="J29" i="8"/>
  <c r="L29" i="8"/>
  <c r="E29" i="8"/>
  <c r="F29" i="8"/>
  <c r="K29" i="8"/>
  <c r="C29" i="8"/>
  <c r="G50" i="2"/>
  <c r="G249" i="2"/>
  <c r="G288" i="2"/>
  <c r="G210" i="2"/>
  <c r="G220" i="2"/>
  <c r="G170" i="2"/>
  <c r="G298" i="2"/>
  <c r="G60" i="2"/>
  <c r="G100" i="2"/>
  <c r="G180" i="2"/>
  <c r="G259" i="2"/>
  <c r="G455" i="2"/>
  <c r="G457" i="2" s="1"/>
  <c r="D379" i="2"/>
  <c r="E379" i="2" s="1"/>
  <c r="G406" i="2"/>
  <c r="G416" i="2"/>
  <c r="R9" i="5" l="1"/>
  <c r="O9" i="5"/>
  <c r="U9" i="5"/>
  <c r="E9" i="5"/>
  <c r="Q9" i="5"/>
  <c r="P47" i="1"/>
  <c r="Q47" i="1" s="1"/>
  <c r="W9" i="5"/>
  <c r="Z9" i="5"/>
  <c r="K9" i="5"/>
  <c r="AA9" i="5"/>
  <c r="AI9" i="5"/>
  <c r="AF9" i="5"/>
  <c r="X9" i="5"/>
  <c r="L9" i="5"/>
  <c r="N9" i="5"/>
  <c r="H9" i="5"/>
  <c r="AJ9" i="5"/>
  <c r="T9" i="5"/>
  <c r="AG9" i="5"/>
  <c r="F9" i="5"/>
  <c r="G9" i="5" s="1"/>
  <c r="I9" i="5"/>
  <c r="AC9" i="5"/>
  <c r="AE9" i="5" s="1"/>
  <c r="Z38" i="5"/>
  <c r="X38" i="5"/>
  <c r="F38" i="5"/>
  <c r="E38" i="5"/>
  <c r="U38" i="5"/>
  <c r="AC38" i="5"/>
  <c r="AJ38" i="5"/>
  <c r="Q38" i="5"/>
  <c r="AD38" i="5"/>
  <c r="T38" i="5"/>
  <c r="V38" i="5" s="1"/>
  <c r="AF38" i="5"/>
  <c r="AI38" i="5"/>
  <c r="AK38" i="5" s="1"/>
  <c r="W38" i="5"/>
  <c r="R38" i="5"/>
  <c r="K38" i="5"/>
  <c r="AA38" i="5"/>
  <c r="AG38" i="5"/>
  <c r="L38" i="5"/>
  <c r="O38" i="5"/>
  <c r="N38" i="5"/>
  <c r="I38" i="5"/>
  <c r="H38" i="5"/>
  <c r="Z25" i="5"/>
  <c r="X25" i="5"/>
  <c r="AD25" i="5"/>
  <c r="F25" i="5"/>
  <c r="E25" i="5"/>
  <c r="U25" i="5"/>
  <c r="W25" i="5"/>
  <c r="Q25" i="5"/>
  <c r="AC25" i="5"/>
  <c r="T25" i="5"/>
  <c r="V25" i="5" s="1"/>
  <c r="AI25" i="5"/>
  <c r="AA25" i="5"/>
  <c r="AJ25" i="5"/>
  <c r="AF25" i="5"/>
  <c r="K25" i="5"/>
  <c r="L25" i="5"/>
  <c r="AG25" i="5"/>
  <c r="O25" i="5"/>
  <c r="N25" i="5"/>
  <c r="I25" i="5"/>
  <c r="H25" i="5"/>
  <c r="R25" i="5"/>
  <c r="AA46" i="5"/>
  <c r="F46" i="5"/>
  <c r="Q46" i="5"/>
  <c r="H46" i="5"/>
  <c r="N46" i="5"/>
  <c r="X46" i="5"/>
  <c r="L46" i="5"/>
  <c r="AF46" i="5"/>
  <c r="AD46" i="5"/>
  <c r="U46" i="5"/>
  <c r="AI46" i="5"/>
  <c r="AG46" i="5"/>
  <c r="I46" i="5"/>
  <c r="Z46" i="5"/>
  <c r="AJ46" i="5"/>
  <c r="W46" i="5"/>
  <c r="T46" i="5"/>
  <c r="R46" i="5"/>
  <c r="AC46" i="5"/>
  <c r="E46" i="5"/>
  <c r="O46" i="5"/>
  <c r="K46" i="5"/>
  <c r="AD36" i="5"/>
  <c r="AJ36" i="5"/>
  <c r="L36" i="5"/>
  <c r="Z36" i="5"/>
  <c r="AG36" i="5"/>
  <c r="Q36" i="5"/>
  <c r="AA36" i="5"/>
  <c r="I36" i="5"/>
  <c r="AF36" i="5"/>
  <c r="AH36" i="5" s="1"/>
  <c r="R36" i="5"/>
  <c r="E36" i="5"/>
  <c r="X36" i="5"/>
  <c r="F36" i="5"/>
  <c r="O36" i="5"/>
  <c r="AC36" i="5"/>
  <c r="AE36" i="5" s="1"/>
  <c r="H36" i="5"/>
  <c r="J36" i="5" s="1"/>
  <c r="K36" i="5"/>
  <c r="T36" i="5"/>
  <c r="AI36" i="5"/>
  <c r="W36" i="5"/>
  <c r="Y36" i="5" s="1"/>
  <c r="U36" i="5"/>
  <c r="N36" i="5"/>
  <c r="P36" i="5" s="1"/>
  <c r="AJ18" i="5"/>
  <c r="E18" i="5"/>
  <c r="AD18" i="5"/>
  <c r="I18" i="5"/>
  <c r="L18" i="5"/>
  <c r="W18" i="5"/>
  <c r="Z18" i="5"/>
  <c r="U18" i="5"/>
  <c r="AA18" i="5"/>
  <c r="AF18" i="5"/>
  <c r="R18" i="5"/>
  <c r="AG18" i="5"/>
  <c r="F18" i="5"/>
  <c r="O18" i="5"/>
  <c r="H18" i="5"/>
  <c r="K18" i="5"/>
  <c r="Q18" i="5"/>
  <c r="X18" i="5"/>
  <c r="T18" i="5"/>
  <c r="AI18" i="5"/>
  <c r="AC18" i="5"/>
  <c r="AE18" i="5" s="1"/>
  <c r="N18" i="5"/>
  <c r="P18" i="5" s="1"/>
  <c r="AD39" i="5"/>
  <c r="X39" i="5"/>
  <c r="F39" i="5"/>
  <c r="E39" i="5"/>
  <c r="U39" i="5"/>
  <c r="AC39" i="5"/>
  <c r="T39" i="5"/>
  <c r="Q39" i="5"/>
  <c r="L39" i="5"/>
  <c r="O39" i="5"/>
  <c r="R39" i="5"/>
  <c r="W39" i="5"/>
  <c r="AI39" i="5"/>
  <c r="AG39" i="5"/>
  <c r="H39" i="5"/>
  <c r="AA39" i="5"/>
  <c r="Z39" i="5"/>
  <c r="N39" i="5"/>
  <c r="P39" i="5" s="1"/>
  <c r="I39" i="5"/>
  <c r="K39" i="5"/>
  <c r="M39" i="5" s="1"/>
  <c r="AF39" i="5"/>
  <c r="AJ39" i="5"/>
  <c r="X27" i="5"/>
  <c r="W27" i="5"/>
  <c r="K27" i="5"/>
  <c r="AD27" i="5"/>
  <c r="F27" i="5"/>
  <c r="E27" i="5"/>
  <c r="U27" i="5"/>
  <c r="AC27" i="5"/>
  <c r="AE27" i="5" s="1"/>
  <c r="AI27" i="5"/>
  <c r="O27" i="5"/>
  <c r="T27" i="5"/>
  <c r="V27" i="5" s="1"/>
  <c r="Q27" i="5"/>
  <c r="R27" i="5"/>
  <c r="L27" i="5"/>
  <c r="AG27" i="5"/>
  <c r="H27" i="5"/>
  <c r="AA27" i="5"/>
  <c r="N27" i="5"/>
  <c r="P27" i="5" s="1"/>
  <c r="I27" i="5"/>
  <c r="Z27" i="5"/>
  <c r="AF27" i="5"/>
  <c r="AJ27" i="5"/>
  <c r="F37" i="5"/>
  <c r="AJ37" i="5"/>
  <c r="L37" i="5"/>
  <c r="Z37" i="5"/>
  <c r="AG37" i="5"/>
  <c r="Q37" i="5"/>
  <c r="H37" i="5"/>
  <c r="AD37" i="5"/>
  <c r="E37" i="5"/>
  <c r="I37" i="5"/>
  <c r="AF37" i="5"/>
  <c r="R37" i="5"/>
  <c r="AC37" i="5"/>
  <c r="X37" i="5"/>
  <c r="N37" i="5"/>
  <c r="O37" i="5"/>
  <c r="AA37" i="5"/>
  <c r="K37" i="5"/>
  <c r="M37" i="5" s="1"/>
  <c r="U37" i="5"/>
  <c r="T37" i="5"/>
  <c r="AI37" i="5"/>
  <c r="W37" i="5"/>
  <c r="Y37" i="5" s="1"/>
  <c r="F22" i="5"/>
  <c r="AJ22" i="5"/>
  <c r="L22" i="5"/>
  <c r="Z22" i="5"/>
  <c r="AG22" i="5"/>
  <c r="I22" i="5"/>
  <c r="H22" i="5"/>
  <c r="E22" i="5"/>
  <c r="Q22" i="5"/>
  <c r="AF22" i="5"/>
  <c r="AD22" i="5"/>
  <c r="R22" i="5"/>
  <c r="AC22" i="5"/>
  <c r="N22" i="5"/>
  <c r="O22" i="5"/>
  <c r="X22" i="5"/>
  <c r="K22" i="5"/>
  <c r="U22" i="5"/>
  <c r="T22" i="5"/>
  <c r="AI22" i="5"/>
  <c r="AK22" i="5" s="1"/>
  <c r="W22" i="5"/>
  <c r="AA22" i="5"/>
  <c r="E35" i="5"/>
  <c r="Z35" i="5"/>
  <c r="U35" i="5"/>
  <c r="AC35" i="5"/>
  <c r="AD35" i="5"/>
  <c r="F35" i="5"/>
  <c r="X35" i="5"/>
  <c r="T35" i="5"/>
  <c r="AA35" i="5"/>
  <c r="AJ35" i="5"/>
  <c r="R35" i="5"/>
  <c r="I35" i="5"/>
  <c r="AF35" i="5"/>
  <c r="AI35" i="5"/>
  <c r="AK35" i="5" s="1"/>
  <c r="W35" i="5"/>
  <c r="Y35" i="5" s="1"/>
  <c r="Q35" i="5"/>
  <c r="L35" i="5"/>
  <c r="O35" i="5"/>
  <c r="N35" i="5"/>
  <c r="H35" i="5"/>
  <c r="J35" i="5" s="1"/>
  <c r="AG35" i="5"/>
  <c r="K35" i="5"/>
  <c r="E20" i="5"/>
  <c r="Z20" i="5"/>
  <c r="U20" i="5"/>
  <c r="AI20" i="5"/>
  <c r="AC20" i="5"/>
  <c r="F20" i="5"/>
  <c r="W20" i="5"/>
  <c r="AD20" i="5"/>
  <c r="T20" i="5"/>
  <c r="V20" i="5" s="1"/>
  <c r="AA20" i="5"/>
  <c r="R20" i="5"/>
  <c r="I20" i="5"/>
  <c r="AF20" i="5"/>
  <c r="L20" i="5"/>
  <c r="O20" i="5"/>
  <c r="AJ20" i="5"/>
  <c r="N20" i="5"/>
  <c r="P20" i="5" s="1"/>
  <c r="K20" i="5"/>
  <c r="M20" i="5" s="1"/>
  <c r="H20" i="5"/>
  <c r="X20" i="5"/>
  <c r="Q20" i="5"/>
  <c r="S20" i="5" s="1"/>
  <c r="AG20" i="5"/>
  <c r="K45" i="5"/>
  <c r="N45" i="5"/>
  <c r="AF45" i="5"/>
  <c r="AG45" i="5"/>
  <c r="U45" i="5"/>
  <c r="I45" i="5"/>
  <c r="F45" i="5"/>
  <c r="H45" i="5"/>
  <c r="X45" i="5"/>
  <c r="Q45" i="5"/>
  <c r="Z45" i="5"/>
  <c r="AD45" i="5"/>
  <c r="AC45" i="5"/>
  <c r="T45" i="5"/>
  <c r="E45" i="5"/>
  <c r="AA45" i="5"/>
  <c r="L45" i="5"/>
  <c r="R45" i="5"/>
  <c r="W45" i="5"/>
  <c r="Y45" i="5" s="1"/>
  <c r="AI45" i="5"/>
  <c r="O45" i="5"/>
  <c r="AJ45" i="5"/>
  <c r="Q30" i="5"/>
  <c r="I30" i="5"/>
  <c r="AD30" i="5"/>
  <c r="AA30" i="5"/>
  <c r="Z30" i="5"/>
  <c r="AJ30" i="5"/>
  <c r="AG30" i="5"/>
  <c r="AF30" i="5"/>
  <c r="O30" i="5"/>
  <c r="R30" i="5"/>
  <c r="F30" i="5"/>
  <c r="H30" i="5"/>
  <c r="E30" i="5"/>
  <c r="X30" i="5"/>
  <c r="AC30" i="5"/>
  <c r="AE30" i="5" s="1"/>
  <c r="T30" i="5"/>
  <c r="AI30" i="5"/>
  <c r="W30" i="5"/>
  <c r="Y30" i="5" s="1"/>
  <c r="N30" i="5"/>
  <c r="K30" i="5"/>
  <c r="L30" i="5"/>
  <c r="U30" i="5"/>
  <c r="Q15" i="5"/>
  <c r="E15" i="5"/>
  <c r="AA15" i="5"/>
  <c r="Z15" i="5"/>
  <c r="U15" i="5"/>
  <c r="AJ15" i="5"/>
  <c r="AG15" i="5"/>
  <c r="W15" i="5"/>
  <c r="AF15" i="5"/>
  <c r="O15" i="5"/>
  <c r="R15" i="5"/>
  <c r="L15" i="5"/>
  <c r="AC15" i="5"/>
  <c r="AD15" i="5"/>
  <c r="F15" i="5"/>
  <c r="H15" i="5"/>
  <c r="K15" i="5"/>
  <c r="T15" i="5"/>
  <c r="V15" i="5" s="1"/>
  <c r="N15" i="5"/>
  <c r="I15" i="5"/>
  <c r="AI15" i="5"/>
  <c r="X15" i="5"/>
  <c r="Y15" i="5" s="1"/>
  <c r="AD34" i="5"/>
  <c r="AC34" i="5"/>
  <c r="F34" i="5"/>
  <c r="X34" i="5"/>
  <c r="O34" i="5"/>
  <c r="E34" i="5"/>
  <c r="Z34" i="5"/>
  <c r="T34" i="5"/>
  <c r="R34" i="5"/>
  <c r="Q34" i="5"/>
  <c r="L34" i="5"/>
  <c r="H34" i="5"/>
  <c r="U34" i="5"/>
  <c r="I34" i="5"/>
  <c r="N34" i="5"/>
  <c r="K34" i="5"/>
  <c r="AJ34" i="5"/>
  <c r="AG34" i="5"/>
  <c r="AF34" i="5"/>
  <c r="AI34" i="5"/>
  <c r="W34" i="5"/>
  <c r="AA34" i="5"/>
  <c r="F16" i="5"/>
  <c r="U16" i="5"/>
  <c r="X16" i="5"/>
  <c r="O16" i="5"/>
  <c r="Q16" i="5"/>
  <c r="Z16" i="5"/>
  <c r="T16" i="5"/>
  <c r="I16" i="5"/>
  <c r="R16" i="5"/>
  <c r="K16" i="5"/>
  <c r="AC16" i="5"/>
  <c r="H16" i="5"/>
  <c r="J16" i="5" s="1"/>
  <c r="E16" i="5"/>
  <c r="AA16" i="5"/>
  <c r="AD16" i="5"/>
  <c r="AG16" i="5"/>
  <c r="AJ16" i="5"/>
  <c r="N16" i="5"/>
  <c r="P16" i="5" s="1"/>
  <c r="L16" i="5"/>
  <c r="AF16" i="5"/>
  <c r="AH16" i="5" s="1"/>
  <c r="AI16" i="5"/>
  <c r="AK16" i="5" s="1"/>
  <c r="W16" i="5"/>
  <c r="Y16" i="5" s="1"/>
  <c r="F33" i="5"/>
  <c r="L33" i="5"/>
  <c r="AI33" i="5"/>
  <c r="AG33" i="5"/>
  <c r="Q33" i="5"/>
  <c r="I33" i="5"/>
  <c r="W33" i="5"/>
  <c r="K33" i="5"/>
  <c r="AD33" i="5"/>
  <c r="Z33" i="5"/>
  <c r="H33" i="5"/>
  <c r="AC33" i="5"/>
  <c r="AJ33" i="5"/>
  <c r="AF33" i="5"/>
  <c r="R33" i="5"/>
  <c r="N33" i="5"/>
  <c r="U33" i="5"/>
  <c r="X33" i="5"/>
  <c r="E33" i="5"/>
  <c r="AA33" i="5"/>
  <c r="T33" i="5"/>
  <c r="V33" i="5" s="1"/>
  <c r="O33" i="5"/>
  <c r="AD17" i="5"/>
  <c r="F17" i="5"/>
  <c r="I17" i="5"/>
  <c r="L17" i="5"/>
  <c r="W17" i="5"/>
  <c r="K17" i="5"/>
  <c r="AC17" i="5"/>
  <c r="AE17" i="5" s="1"/>
  <c r="AI17" i="5"/>
  <c r="Z17" i="5"/>
  <c r="AJ17" i="5"/>
  <c r="H17" i="5"/>
  <c r="J17" i="5" s="1"/>
  <c r="U17" i="5"/>
  <c r="AG17" i="5"/>
  <c r="AF17" i="5"/>
  <c r="R17" i="5"/>
  <c r="N17" i="5"/>
  <c r="O17" i="5"/>
  <c r="Q17" i="5"/>
  <c r="X17" i="5"/>
  <c r="AA17" i="5"/>
  <c r="T17" i="5"/>
  <c r="E17" i="5"/>
  <c r="F41" i="5"/>
  <c r="L41" i="5"/>
  <c r="AI41" i="5"/>
  <c r="AG41" i="5"/>
  <c r="Q41" i="5"/>
  <c r="I41" i="5"/>
  <c r="W41" i="5"/>
  <c r="K41" i="5"/>
  <c r="Z41" i="5"/>
  <c r="AD41" i="5"/>
  <c r="H41" i="5"/>
  <c r="AC41" i="5"/>
  <c r="AF41" i="5"/>
  <c r="R41" i="5"/>
  <c r="AA41" i="5"/>
  <c r="N41" i="5"/>
  <c r="U41" i="5"/>
  <c r="AJ41" i="5"/>
  <c r="X41" i="5"/>
  <c r="O41" i="5"/>
  <c r="E41" i="5"/>
  <c r="T41" i="5"/>
  <c r="W31" i="5"/>
  <c r="K31" i="5"/>
  <c r="Z31" i="5"/>
  <c r="X31" i="5"/>
  <c r="AD31" i="5"/>
  <c r="F31" i="5"/>
  <c r="E31" i="5"/>
  <c r="AI31" i="5"/>
  <c r="U31" i="5"/>
  <c r="AJ31" i="5"/>
  <c r="AA31" i="5"/>
  <c r="Q31" i="5"/>
  <c r="T31" i="5"/>
  <c r="V31" i="5" s="1"/>
  <c r="L31" i="5"/>
  <c r="O31" i="5"/>
  <c r="AF31" i="5"/>
  <c r="R31" i="5"/>
  <c r="AG31" i="5"/>
  <c r="N31" i="5"/>
  <c r="P31" i="5" s="1"/>
  <c r="I31" i="5"/>
  <c r="H31" i="5"/>
  <c r="AC31" i="5"/>
  <c r="AE31" i="5" s="1"/>
  <c r="AD19" i="5"/>
  <c r="U19" i="5"/>
  <c r="AI19" i="5"/>
  <c r="X19" i="5"/>
  <c r="Q19" i="5"/>
  <c r="W19" i="5"/>
  <c r="F19" i="5"/>
  <c r="AA19" i="5"/>
  <c r="T19" i="5"/>
  <c r="AG19" i="5"/>
  <c r="AJ19" i="5"/>
  <c r="O19" i="5"/>
  <c r="AF19" i="5"/>
  <c r="Z19" i="5"/>
  <c r="R19" i="5"/>
  <c r="K19" i="5"/>
  <c r="L19" i="5"/>
  <c r="N19" i="5"/>
  <c r="I19" i="5"/>
  <c r="E19" i="5"/>
  <c r="H19" i="5"/>
  <c r="J19" i="5" s="1"/>
  <c r="AC19" i="5"/>
  <c r="AE19" i="5" s="1"/>
  <c r="AJ43" i="5"/>
  <c r="AF43" i="5"/>
  <c r="L43" i="5"/>
  <c r="AA43" i="5"/>
  <c r="Z43" i="5"/>
  <c r="AG43" i="5"/>
  <c r="AD43" i="5"/>
  <c r="Q43" i="5"/>
  <c r="I43" i="5"/>
  <c r="R43" i="5"/>
  <c r="E43" i="5"/>
  <c r="X43" i="5"/>
  <c r="AC43" i="5"/>
  <c r="W43" i="5"/>
  <c r="H43" i="5"/>
  <c r="J43" i="5" s="1"/>
  <c r="T43" i="5"/>
  <c r="AI43" i="5"/>
  <c r="AK43" i="5" s="1"/>
  <c r="K43" i="5"/>
  <c r="U43" i="5"/>
  <c r="F43" i="5"/>
  <c r="O43" i="5"/>
  <c r="N43" i="5"/>
  <c r="P43" i="5" s="1"/>
  <c r="AD32" i="5"/>
  <c r="AJ32" i="5"/>
  <c r="AA32" i="5"/>
  <c r="L32" i="5"/>
  <c r="Z32" i="5"/>
  <c r="AB32" i="5" s="1"/>
  <c r="AG32" i="5"/>
  <c r="Q32" i="5"/>
  <c r="I32" i="5"/>
  <c r="AF32" i="5"/>
  <c r="R32" i="5"/>
  <c r="E32" i="5"/>
  <c r="AC32" i="5"/>
  <c r="H32" i="5"/>
  <c r="X32" i="5"/>
  <c r="W32" i="5"/>
  <c r="T32" i="5"/>
  <c r="F32" i="5"/>
  <c r="AI32" i="5"/>
  <c r="AK32" i="5" s="1"/>
  <c r="O32" i="5"/>
  <c r="K32" i="5"/>
  <c r="M32" i="5" s="1"/>
  <c r="U32" i="5"/>
  <c r="N32" i="5"/>
  <c r="P32" i="5" s="1"/>
  <c r="O11" i="5"/>
  <c r="U11" i="5"/>
  <c r="AJ11" i="5"/>
  <c r="AG11" i="5"/>
  <c r="W11" i="5"/>
  <c r="L11" i="5"/>
  <c r="Z11" i="5"/>
  <c r="Q11" i="5"/>
  <c r="AD11" i="5"/>
  <c r="AF11" i="5"/>
  <c r="R11" i="5"/>
  <c r="I11" i="5"/>
  <c r="H11" i="5"/>
  <c r="F11" i="5"/>
  <c r="X11" i="5"/>
  <c r="Y11" i="5" s="1"/>
  <c r="AA11" i="5"/>
  <c r="T11" i="5"/>
  <c r="E11" i="5"/>
  <c r="AC11" i="5"/>
  <c r="AE11" i="5" s="1"/>
  <c r="K11" i="5"/>
  <c r="AI11" i="5"/>
  <c r="N11" i="5"/>
  <c r="P11" i="5" s="1"/>
  <c r="X28" i="5"/>
  <c r="F28" i="5"/>
  <c r="E28" i="5"/>
  <c r="O28" i="5"/>
  <c r="U28" i="5"/>
  <c r="AC28" i="5"/>
  <c r="T28" i="5"/>
  <c r="K28" i="5"/>
  <c r="Q28" i="5"/>
  <c r="L28" i="5"/>
  <c r="AD28" i="5"/>
  <c r="Z28" i="5"/>
  <c r="R28" i="5"/>
  <c r="W28" i="5"/>
  <c r="Y28" i="5" s="1"/>
  <c r="AG28" i="5"/>
  <c r="H28" i="5"/>
  <c r="AJ28" i="5"/>
  <c r="N28" i="5"/>
  <c r="I28" i="5"/>
  <c r="AI28" i="5"/>
  <c r="AF28" i="5"/>
  <c r="AH28" i="5" s="1"/>
  <c r="AA28" i="5"/>
  <c r="X14" i="5"/>
  <c r="F14" i="5"/>
  <c r="O14" i="5"/>
  <c r="AG14" i="5"/>
  <c r="K14" i="5"/>
  <c r="I14" i="5"/>
  <c r="T14" i="5"/>
  <c r="R14" i="5"/>
  <c r="W14" i="5"/>
  <c r="Y14" i="5" s="1"/>
  <c r="Q14" i="5"/>
  <c r="Z14" i="5"/>
  <c r="E14" i="5"/>
  <c r="L14" i="5"/>
  <c r="U14" i="5"/>
  <c r="H14" i="5"/>
  <c r="AI14" i="5"/>
  <c r="AC14" i="5"/>
  <c r="N14" i="5"/>
  <c r="AD14" i="5"/>
  <c r="AF14" i="5"/>
  <c r="AH14" i="5" s="1"/>
  <c r="AA14" i="5"/>
  <c r="AJ14" i="5"/>
  <c r="F26" i="5"/>
  <c r="AJ26" i="5"/>
  <c r="L26" i="5"/>
  <c r="Z26" i="5"/>
  <c r="AG26" i="5"/>
  <c r="H26" i="5"/>
  <c r="I26" i="5"/>
  <c r="E26" i="5"/>
  <c r="AF26" i="5"/>
  <c r="AH26" i="5" s="1"/>
  <c r="R26" i="5"/>
  <c r="AC26" i="5"/>
  <c r="AD26" i="5"/>
  <c r="N26" i="5"/>
  <c r="AI26" i="5"/>
  <c r="AK26" i="5" s="1"/>
  <c r="W26" i="5"/>
  <c r="Q26" i="5"/>
  <c r="K26" i="5"/>
  <c r="M26" i="5" s="1"/>
  <c r="AA26" i="5"/>
  <c r="X26" i="5"/>
  <c r="U26" i="5"/>
  <c r="T26" i="5"/>
  <c r="O26" i="5"/>
  <c r="F13" i="5"/>
  <c r="AC13" i="5"/>
  <c r="AJ13" i="5"/>
  <c r="I13" i="5"/>
  <c r="L13" i="5"/>
  <c r="Z13" i="5"/>
  <c r="H13" i="5"/>
  <c r="AI13" i="5"/>
  <c r="E13" i="5"/>
  <c r="AF13" i="5"/>
  <c r="R13" i="5"/>
  <c r="U13" i="5"/>
  <c r="N13" i="5"/>
  <c r="X13" i="5"/>
  <c r="K13" i="5"/>
  <c r="M13" i="5" s="1"/>
  <c r="AA13" i="5"/>
  <c r="AG13" i="5"/>
  <c r="W13" i="5"/>
  <c r="Y13" i="5" s="1"/>
  <c r="T13" i="5"/>
  <c r="O13" i="5"/>
  <c r="AD13" i="5"/>
  <c r="Q13" i="5"/>
  <c r="AJ44" i="5"/>
  <c r="E44" i="5"/>
  <c r="AA44" i="5"/>
  <c r="R44" i="5"/>
  <c r="U44" i="5"/>
  <c r="K44" i="5"/>
  <c r="Z44" i="5"/>
  <c r="AB44" i="5" s="1"/>
  <c r="AC44" i="5"/>
  <c r="T44" i="5"/>
  <c r="V44" i="5" s="1"/>
  <c r="AI44" i="5"/>
  <c r="W44" i="5"/>
  <c r="X44" i="5"/>
  <c r="O44" i="5"/>
  <c r="AD44" i="5"/>
  <c r="I44" i="5"/>
  <c r="AF44" i="5"/>
  <c r="L44" i="5"/>
  <c r="AG44" i="5"/>
  <c r="N44" i="5"/>
  <c r="Q44" i="5"/>
  <c r="S44" i="5" s="1"/>
  <c r="F44" i="5"/>
  <c r="H44" i="5"/>
  <c r="J44" i="5" s="1"/>
  <c r="E21" i="5"/>
  <c r="Z21" i="5"/>
  <c r="U21" i="5"/>
  <c r="AC21" i="5"/>
  <c r="F21" i="5"/>
  <c r="AD21" i="5"/>
  <c r="X21" i="5"/>
  <c r="AA21" i="5"/>
  <c r="T21" i="5"/>
  <c r="AJ21" i="5"/>
  <c r="Q21" i="5"/>
  <c r="I21" i="5"/>
  <c r="AF21" i="5"/>
  <c r="O21" i="5"/>
  <c r="AG21" i="5"/>
  <c r="AI21" i="5"/>
  <c r="W21" i="5"/>
  <c r="R21" i="5"/>
  <c r="K21" i="5"/>
  <c r="N21" i="5"/>
  <c r="H21" i="5"/>
  <c r="L21" i="5"/>
  <c r="AD12" i="5"/>
  <c r="F12" i="5"/>
  <c r="W12" i="5"/>
  <c r="K12" i="5"/>
  <c r="U12" i="5"/>
  <c r="AA12" i="5"/>
  <c r="AG12" i="5"/>
  <c r="Z12" i="5"/>
  <c r="I12" i="5"/>
  <c r="X12" i="5"/>
  <c r="Q12" i="5"/>
  <c r="T12" i="5"/>
  <c r="V12" i="5" s="1"/>
  <c r="E12" i="5"/>
  <c r="AF12" i="5"/>
  <c r="AH12" i="5" s="1"/>
  <c r="L12" i="5"/>
  <c r="N12" i="5"/>
  <c r="AC12" i="5"/>
  <c r="AE12" i="5" s="1"/>
  <c r="R12" i="5"/>
  <c r="AJ12" i="5"/>
  <c r="H12" i="5"/>
  <c r="J12" i="5" s="1"/>
  <c r="O12" i="5"/>
  <c r="AI12" i="5"/>
  <c r="AK12" i="5" s="1"/>
  <c r="Q40" i="5"/>
  <c r="I40" i="5"/>
  <c r="Z40" i="5"/>
  <c r="AJ40" i="5"/>
  <c r="F40" i="5"/>
  <c r="L40" i="5"/>
  <c r="AF40" i="5"/>
  <c r="R40" i="5"/>
  <c r="AG40" i="5"/>
  <c r="H40" i="5"/>
  <c r="J40" i="5" s="1"/>
  <c r="O40" i="5"/>
  <c r="E40" i="5"/>
  <c r="X40" i="5"/>
  <c r="T40" i="5"/>
  <c r="K40" i="5"/>
  <c r="N40" i="5"/>
  <c r="U40" i="5"/>
  <c r="AC40" i="5"/>
  <c r="AI40" i="5"/>
  <c r="W40" i="5"/>
  <c r="Y40" i="5" s="1"/>
  <c r="AD40" i="5"/>
  <c r="AA40" i="5"/>
  <c r="AD23" i="5"/>
  <c r="Q23" i="5"/>
  <c r="I23" i="5"/>
  <c r="Z23" i="5"/>
  <c r="AJ23" i="5"/>
  <c r="F23" i="5"/>
  <c r="AF23" i="5"/>
  <c r="K23" i="5"/>
  <c r="R23" i="5"/>
  <c r="L23" i="5"/>
  <c r="AA23" i="5"/>
  <c r="H23" i="5"/>
  <c r="J23" i="5" s="1"/>
  <c r="W23" i="5"/>
  <c r="O23" i="5"/>
  <c r="E23" i="5"/>
  <c r="AG23" i="5"/>
  <c r="T23" i="5"/>
  <c r="AC23" i="5"/>
  <c r="N23" i="5"/>
  <c r="U23" i="5"/>
  <c r="AI23" i="5"/>
  <c r="AK23" i="5" s="1"/>
  <c r="X23" i="5"/>
  <c r="AC42" i="5"/>
  <c r="O42" i="5"/>
  <c r="T42" i="5"/>
  <c r="AD42" i="5"/>
  <c r="F42" i="5"/>
  <c r="X42" i="5"/>
  <c r="U42" i="5"/>
  <c r="E42" i="5"/>
  <c r="W42" i="5"/>
  <c r="K42" i="5"/>
  <c r="R42" i="5"/>
  <c r="AI42" i="5"/>
  <c r="Z42" i="5"/>
  <c r="Q42" i="5"/>
  <c r="L42" i="5"/>
  <c r="AJ42" i="5"/>
  <c r="H42" i="5"/>
  <c r="N42" i="5"/>
  <c r="P42" i="5" s="1"/>
  <c r="AA42" i="5"/>
  <c r="AG42" i="5"/>
  <c r="AF42" i="5"/>
  <c r="I42" i="5"/>
  <c r="AC29" i="5"/>
  <c r="O29" i="5"/>
  <c r="F29" i="5"/>
  <c r="AD29" i="5"/>
  <c r="X29" i="5"/>
  <c r="T29" i="5"/>
  <c r="R29" i="5"/>
  <c r="Z29" i="5"/>
  <c r="U29" i="5"/>
  <c r="Q29" i="5"/>
  <c r="K29" i="5"/>
  <c r="H29" i="5"/>
  <c r="E29" i="5"/>
  <c r="AJ29" i="5"/>
  <c r="N29" i="5"/>
  <c r="AA29" i="5"/>
  <c r="L29" i="5"/>
  <c r="AG29" i="5"/>
  <c r="AF29" i="5"/>
  <c r="AI29" i="5"/>
  <c r="W29" i="5"/>
  <c r="Y29" i="5" s="1"/>
  <c r="I29" i="5"/>
  <c r="O10" i="5"/>
  <c r="AD10" i="5"/>
  <c r="F10" i="5"/>
  <c r="AG10" i="5"/>
  <c r="E10" i="5"/>
  <c r="I10" i="5"/>
  <c r="X10" i="5"/>
  <c r="Z10" i="5"/>
  <c r="AC10" i="5"/>
  <c r="T10" i="5"/>
  <c r="AA10" i="5"/>
  <c r="R10" i="5"/>
  <c r="U10" i="5"/>
  <c r="Q10" i="5"/>
  <c r="H10" i="5"/>
  <c r="AI10" i="5"/>
  <c r="AJ10" i="5"/>
  <c r="N10" i="5"/>
  <c r="P10" i="5" s="1"/>
  <c r="L10" i="5"/>
  <c r="W10" i="5"/>
  <c r="AF10" i="5"/>
  <c r="K10" i="5"/>
  <c r="F24" i="5"/>
  <c r="L24" i="5"/>
  <c r="AG24" i="5"/>
  <c r="Q24" i="5"/>
  <c r="I24" i="5"/>
  <c r="AD24" i="5"/>
  <c r="Z24" i="5"/>
  <c r="H24" i="5"/>
  <c r="W24" i="5"/>
  <c r="AC24" i="5"/>
  <c r="AE24" i="5" s="1"/>
  <c r="AJ24" i="5"/>
  <c r="AI24" i="5"/>
  <c r="AF24" i="5"/>
  <c r="AH24" i="5" s="1"/>
  <c r="K24" i="5"/>
  <c r="M24" i="5" s="1"/>
  <c r="R24" i="5"/>
  <c r="E24" i="5"/>
  <c r="AA24" i="5"/>
  <c r="N24" i="5"/>
  <c r="U24" i="5"/>
  <c r="X24" i="5"/>
  <c r="O24" i="5"/>
  <c r="T24" i="5"/>
  <c r="S9" i="5"/>
  <c r="Y9" i="5"/>
  <c r="AB9" i="5"/>
  <c r="M9" i="5"/>
  <c r="AK9" i="5"/>
  <c r="P9" i="5"/>
  <c r="B17" i="6"/>
  <c r="B18" i="6"/>
  <c r="E46" i="4"/>
  <c r="F8" i="4"/>
  <c r="F9" i="4" s="1"/>
  <c r="F10" i="4" s="1"/>
  <c r="F11" i="4" s="1"/>
  <c r="F12" i="4" s="1"/>
  <c r="F13" i="4" s="1"/>
  <c r="M516" i="3"/>
  <c r="M40" i="3"/>
  <c r="M18" i="3"/>
  <c r="M28" i="3"/>
  <c r="M29" i="3"/>
  <c r="M27" i="3"/>
  <c r="M33" i="3"/>
  <c r="M43" i="3"/>
  <c r="M20" i="3"/>
  <c r="M39" i="3"/>
  <c r="M44" i="3"/>
  <c r="M21" i="3"/>
  <c r="M23" i="3"/>
  <c r="M22" i="3"/>
  <c r="M26" i="3"/>
  <c r="M37" i="3"/>
  <c r="M46" i="3"/>
  <c r="M25" i="3"/>
  <c r="M13" i="3"/>
  <c r="M30" i="3"/>
  <c r="M24" i="3"/>
  <c r="M16" i="3"/>
  <c r="M38" i="3"/>
  <c r="M36" i="3"/>
  <c r="M42" i="3"/>
  <c r="M45" i="3"/>
  <c r="M14" i="3"/>
  <c r="M31" i="3"/>
  <c r="M15" i="3"/>
  <c r="M35" i="3"/>
  <c r="M34" i="3"/>
  <c r="M41" i="3"/>
  <c r="M11" i="3"/>
  <c r="M19" i="3"/>
  <c r="M17" i="3"/>
  <c r="M10" i="3"/>
  <c r="M12" i="3"/>
  <c r="M9" i="3"/>
  <c r="M32" i="3"/>
  <c r="B19" i="6"/>
  <c r="K47" i="3"/>
  <c r="L47" i="3" s="1"/>
  <c r="G142" i="2"/>
  <c r="B29" i="8"/>
  <c r="G261" i="2"/>
  <c r="G102" i="2"/>
  <c r="G62" i="2"/>
  <c r="G182" i="2"/>
  <c r="G222" i="2"/>
  <c r="G300" i="2"/>
  <c r="G377" i="2"/>
  <c r="G367" i="2"/>
  <c r="G418" i="2"/>
  <c r="S46" i="9"/>
  <c r="Y38" i="5" l="1"/>
  <c r="AH9" i="5"/>
  <c r="AK18" i="5"/>
  <c r="M18" i="5"/>
  <c r="Y46" i="5"/>
  <c r="V9" i="5"/>
  <c r="M36" i="5"/>
  <c r="AE46" i="5"/>
  <c r="AE25" i="5"/>
  <c r="J9" i="5"/>
  <c r="Y39" i="5"/>
  <c r="AK36" i="5"/>
  <c r="V46" i="5"/>
  <c r="Y25" i="5"/>
  <c r="V18" i="5"/>
  <c r="J18" i="5"/>
  <c r="C9" i="5"/>
  <c r="D9" i="5"/>
  <c r="F47" i="5"/>
  <c r="AF47" i="5"/>
  <c r="J25" i="5"/>
  <c r="M25" i="5"/>
  <c r="AK24" i="5"/>
  <c r="S42" i="5"/>
  <c r="V24" i="5"/>
  <c r="S29" i="5"/>
  <c r="J26" i="5"/>
  <c r="S24" i="5"/>
  <c r="V10" i="5"/>
  <c r="M42" i="5"/>
  <c r="AB23" i="5"/>
  <c r="AE40" i="5"/>
  <c r="V40" i="5"/>
  <c r="P12" i="5"/>
  <c r="M12" i="5"/>
  <c r="S17" i="5"/>
  <c r="AH17" i="5"/>
  <c r="AE33" i="5"/>
  <c r="M16" i="5"/>
  <c r="AK34" i="5"/>
  <c r="M34" i="5"/>
  <c r="V34" i="5"/>
  <c r="M30" i="5"/>
  <c r="AH30" i="5"/>
  <c r="V45" i="5"/>
  <c r="M35" i="5"/>
  <c r="AB35" i="5"/>
  <c r="AE39" i="5"/>
  <c r="AE28" i="5"/>
  <c r="S31" i="5"/>
  <c r="P17" i="5"/>
  <c r="AH22" i="5"/>
  <c r="Y27" i="5"/>
  <c r="AB46" i="5"/>
  <c r="W47" i="5"/>
  <c r="R47" i="5"/>
  <c r="AG47" i="5"/>
  <c r="P38" i="5"/>
  <c r="V11" i="5"/>
  <c r="AK37" i="5"/>
  <c r="AH39" i="5"/>
  <c r="AB39" i="5"/>
  <c r="AK14" i="5"/>
  <c r="P28" i="5"/>
  <c r="M11" i="5"/>
  <c r="S43" i="5"/>
  <c r="P19" i="5"/>
  <c r="AB19" i="5"/>
  <c r="Y19" i="5"/>
  <c r="AH31" i="5"/>
  <c r="AK31" i="5"/>
  <c r="J38" i="5"/>
  <c r="N47" i="5"/>
  <c r="Y34" i="5"/>
  <c r="AC47" i="5"/>
  <c r="J24" i="5"/>
  <c r="M10" i="5"/>
  <c r="S10" i="5"/>
  <c r="I47" i="5"/>
  <c r="AD47" i="5"/>
  <c r="AK29" i="5"/>
  <c r="J29" i="5"/>
  <c r="M23" i="5"/>
  <c r="AB12" i="5"/>
  <c r="AB21" i="5"/>
  <c r="AH44" i="5"/>
  <c r="AE44" i="5"/>
  <c r="M17" i="5"/>
  <c r="P33" i="5"/>
  <c r="M33" i="5"/>
  <c r="J34" i="5"/>
  <c r="V30" i="5"/>
  <c r="J30" i="5"/>
  <c r="P45" i="5"/>
  <c r="S37" i="5"/>
  <c r="AB27" i="5"/>
  <c r="S27" i="5"/>
  <c r="J46" i="5"/>
  <c r="T47" i="5"/>
  <c r="K47" i="5"/>
  <c r="AH10" i="5"/>
  <c r="AJ47" i="5"/>
  <c r="U47" i="5"/>
  <c r="O47" i="5"/>
  <c r="AH29" i="5"/>
  <c r="P29" i="5"/>
  <c r="AH42" i="5"/>
  <c r="AE42" i="5"/>
  <c r="P23" i="5"/>
  <c r="J21" i="5"/>
  <c r="AE26" i="5"/>
  <c r="V17" i="5"/>
  <c r="J33" i="5"/>
  <c r="M15" i="5"/>
  <c r="V22" i="5"/>
  <c r="J22" i="5"/>
  <c r="AE37" i="5"/>
  <c r="AB18" i="5"/>
  <c r="S46" i="5"/>
  <c r="M38" i="5"/>
  <c r="L47" i="5"/>
  <c r="AA47" i="5"/>
  <c r="X47" i="5"/>
  <c r="W50" i="5" s="1"/>
  <c r="W49" i="5" s="1"/>
  <c r="Y23" i="5"/>
  <c r="AK40" i="5"/>
  <c r="AH40" i="5"/>
  <c r="V13" i="5"/>
  <c r="J13" i="5"/>
  <c r="V26" i="5"/>
  <c r="P26" i="5"/>
  <c r="J14" i="5"/>
  <c r="AB14" i="5"/>
  <c r="V14" i="5"/>
  <c r="AB11" i="5"/>
  <c r="J32" i="5"/>
  <c r="AH32" i="5"/>
  <c r="AH19" i="5"/>
  <c r="V19" i="5"/>
  <c r="S19" i="5"/>
  <c r="AH41" i="5"/>
  <c r="AB41" i="5"/>
  <c r="S41" i="5"/>
  <c r="S33" i="5"/>
  <c r="AK30" i="5"/>
  <c r="S30" i="5"/>
  <c r="AB45" i="5"/>
  <c r="AH45" i="5"/>
  <c r="AH20" i="5"/>
  <c r="P37" i="5"/>
  <c r="H47" i="5"/>
  <c r="Q47" i="5"/>
  <c r="P24" i="5"/>
  <c r="Y10" i="5"/>
  <c r="AK10" i="5"/>
  <c r="AB10" i="5"/>
  <c r="V29" i="5"/>
  <c r="AK42" i="5"/>
  <c r="C42" i="5"/>
  <c r="G42" i="5"/>
  <c r="AE23" i="5"/>
  <c r="D23" i="5"/>
  <c r="S23" i="5"/>
  <c r="P40" i="5"/>
  <c r="G40" i="5"/>
  <c r="C40" i="5"/>
  <c r="D12" i="5"/>
  <c r="P21" i="5"/>
  <c r="AK21" i="5"/>
  <c r="AE21" i="5"/>
  <c r="AK44" i="5"/>
  <c r="M44" i="5"/>
  <c r="G44" i="5"/>
  <c r="C44" i="5"/>
  <c r="P13" i="5"/>
  <c r="G13" i="5"/>
  <c r="C13" i="5"/>
  <c r="D13" i="5"/>
  <c r="Y26" i="5"/>
  <c r="AE14" i="5"/>
  <c r="M14" i="5"/>
  <c r="V28" i="5"/>
  <c r="G28" i="5"/>
  <c r="C28" i="5"/>
  <c r="AK11" i="5"/>
  <c r="J11" i="5"/>
  <c r="Y32" i="5"/>
  <c r="C32" i="5"/>
  <c r="G32" i="5"/>
  <c r="S32" i="5"/>
  <c r="AE43" i="5"/>
  <c r="AB43" i="5"/>
  <c r="D19" i="5"/>
  <c r="AK19" i="5"/>
  <c r="J31" i="5"/>
  <c r="Y31" i="5"/>
  <c r="J41" i="5"/>
  <c r="Y41" i="5"/>
  <c r="AK41" i="5"/>
  <c r="AK17" i="5"/>
  <c r="AH33" i="5"/>
  <c r="AB33" i="5"/>
  <c r="S34" i="5"/>
  <c r="C34" i="5"/>
  <c r="G34" i="5"/>
  <c r="AE34" i="5"/>
  <c r="J15" i="5"/>
  <c r="AB15" i="5"/>
  <c r="AK45" i="5"/>
  <c r="J45" i="5"/>
  <c r="D20" i="5"/>
  <c r="AB20" i="5"/>
  <c r="S35" i="5"/>
  <c r="V35" i="5"/>
  <c r="AE35" i="5"/>
  <c r="Y22" i="5"/>
  <c r="M22" i="5"/>
  <c r="AE22" i="5"/>
  <c r="S22" i="5"/>
  <c r="D22" i="5"/>
  <c r="AH37" i="5"/>
  <c r="J37" i="5"/>
  <c r="AH27" i="5"/>
  <c r="AK27" i="5"/>
  <c r="D27" i="5"/>
  <c r="J39" i="5"/>
  <c r="V39" i="5"/>
  <c r="D39" i="5"/>
  <c r="S18" i="5"/>
  <c r="D18" i="5"/>
  <c r="C36" i="5"/>
  <c r="G36" i="5"/>
  <c r="P46" i="5"/>
  <c r="P25" i="5"/>
  <c r="AK25" i="5"/>
  <c r="AB38" i="5"/>
  <c r="Y24" i="5"/>
  <c r="D24" i="5"/>
  <c r="J10" i="5"/>
  <c r="D10" i="5"/>
  <c r="G29" i="5"/>
  <c r="C29" i="5"/>
  <c r="AE29" i="5"/>
  <c r="V42" i="5"/>
  <c r="V23" i="5"/>
  <c r="M40" i="5"/>
  <c r="AB40" i="5"/>
  <c r="G12" i="5"/>
  <c r="C12" i="5"/>
  <c r="M21" i="5"/>
  <c r="S21" i="5"/>
  <c r="D44" i="5"/>
  <c r="AK13" i="5"/>
  <c r="G14" i="5"/>
  <c r="C14" i="5"/>
  <c r="D28" i="5"/>
  <c r="S11" i="5"/>
  <c r="D43" i="5"/>
  <c r="V43" i="5"/>
  <c r="V41" i="5"/>
  <c r="D33" i="5"/>
  <c r="AE16" i="5"/>
  <c r="V16" i="5"/>
  <c r="P15" i="5"/>
  <c r="D15" i="5"/>
  <c r="G30" i="5"/>
  <c r="C30" i="5"/>
  <c r="AB30" i="5"/>
  <c r="C45" i="5"/>
  <c r="G45" i="5"/>
  <c r="D45" i="5"/>
  <c r="AE20" i="5"/>
  <c r="G20" i="5"/>
  <c r="C20" i="5"/>
  <c r="P35" i="5"/>
  <c r="G22" i="5"/>
  <c r="C22" i="5"/>
  <c r="AL22" i="5" s="1"/>
  <c r="AB22" i="5"/>
  <c r="J27" i="5"/>
  <c r="V36" i="5"/>
  <c r="S36" i="5"/>
  <c r="G46" i="5"/>
  <c r="C46" i="5"/>
  <c r="AH46" i="5"/>
  <c r="AH25" i="5"/>
  <c r="S38" i="5"/>
  <c r="G38" i="5"/>
  <c r="C38" i="5"/>
  <c r="AC50" i="5"/>
  <c r="T50" i="5"/>
  <c r="T49" i="5" s="1"/>
  <c r="G24" i="5"/>
  <c r="C24" i="5"/>
  <c r="AL24" i="5" s="1"/>
  <c r="AB29" i="5"/>
  <c r="D26" i="5"/>
  <c r="S28" i="5"/>
  <c r="D32" i="5"/>
  <c r="G43" i="5"/>
  <c r="C43" i="5"/>
  <c r="G31" i="5"/>
  <c r="C31" i="5"/>
  <c r="AB31" i="5"/>
  <c r="G41" i="5"/>
  <c r="C41" i="5"/>
  <c r="D41" i="5"/>
  <c r="C17" i="5"/>
  <c r="G17" i="5"/>
  <c r="D17" i="5"/>
  <c r="AB16" i="5"/>
  <c r="C15" i="5"/>
  <c r="G15" i="5"/>
  <c r="S45" i="5"/>
  <c r="AK20" i="5"/>
  <c r="D35" i="5"/>
  <c r="G37" i="5"/>
  <c r="C37" i="5"/>
  <c r="D37" i="5"/>
  <c r="M27" i="5"/>
  <c r="AK39" i="5"/>
  <c r="D36" i="5"/>
  <c r="AK46" i="5"/>
  <c r="C25" i="5"/>
  <c r="G25" i="5"/>
  <c r="AB25" i="5"/>
  <c r="AH38" i="5"/>
  <c r="D38" i="5"/>
  <c r="AI47" i="5"/>
  <c r="Z47" i="5"/>
  <c r="Z50" i="5" s="1"/>
  <c r="Z49" i="5" s="1"/>
  <c r="E47" i="5"/>
  <c r="AB24" i="5"/>
  <c r="AE10" i="5"/>
  <c r="G10" i="5"/>
  <c r="C10" i="5"/>
  <c r="M29" i="5"/>
  <c r="D29" i="5"/>
  <c r="J42" i="5"/>
  <c r="AB42" i="5"/>
  <c r="Y42" i="5"/>
  <c r="D42" i="5"/>
  <c r="G23" i="5"/>
  <c r="C23" i="5"/>
  <c r="AH23" i="5"/>
  <c r="D40" i="5"/>
  <c r="S40" i="5"/>
  <c r="S12" i="5"/>
  <c r="Y12" i="5"/>
  <c r="Y21" i="5"/>
  <c r="AH21" i="5"/>
  <c r="V21" i="5"/>
  <c r="D21" i="5"/>
  <c r="G21" i="5"/>
  <c r="C21" i="5"/>
  <c r="P44" i="5"/>
  <c r="Y44" i="5"/>
  <c r="S13" i="5"/>
  <c r="AH13" i="5"/>
  <c r="AB13" i="5"/>
  <c r="AE13" i="5"/>
  <c r="S26" i="5"/>
  <c r="G26" i="5"/>
  <c r="C26" i="5"/>
  <c r="AB26" i="5"/>
  <c r="P14" i="5"/>
  <c r="S14" i="5"/>
  <c r="D14" i="5"/>
  <c r="AK28" i="5"/>
  <c r="J28" i="5"/>
  <c r="AB28" i="5"/>
  <c r="M28" i="5"/>
  <c r="G11" i="5"/>
  <c r="C11" i="5"/>
  <c r="D11" i="5"/>
  <c r="AH11" i="5"/>
  <c r="V32" i="5"/>
  <c r="AE32" i="5"/>
  <c r="M43" i="5"/>
  <c r="Y43" i="5"/>
  <c r="AH43" i="5"/>
  <c r="G19" i="5"/>
  <c r="C19" i="5"/>
  <c r="M19" i="5"/>
  <c r="D31" i="5"/>
  <c r="M31" i="5"/>
  <c r="P41" i="5"/>
  <c r="AE41" i="5"/>
  <c r="M41" i="5"/>
  <c r="AB17" i="5"/>
  <c r="Y17" i="5"/>
  <c r="C33" i="5"/>
  <c r="G33" i="5"/>
  <c r="Y33" i="5"/>
  <c r="AK33" i="5"/>
  <c r="G16" i="5"/>
  <c r="C16" i="5"/>
  <c r="S16" i="5"/>
  <c r="D16" i="5"/>
  <c r="AH34" i="5"/>
  <c r="P34" i="5"/>
  <c r="AB34" i="5"/>
  <c r="D34" i="5"/>
  <c r="AK15" i="5"/>
  <c r="AE15" i="5"/>
  <c r="AH15" i="5"/>
  <c r="S15" i="5"/>
  <c r="P30" i="5"/>
  <c r="D30" i="5"/>
  <c r="AE45" i="5"/>
  <c r="M45" i="5"/>
  <c r="J20" i="5"/>
  <c r="Y20" i="5"/>
  <c r="AH35" i="5"/>
  <c r="C35" i="5"/>
  <c r="G35" i="5"/>
  <c r="P22" i="5"/>
  <c r="V37" i="5"/>
  <c r="AB37" i="5"/>
  <c r="G27" i="5"/>
  <c r="C27" i="5"/>
  <c r="S39" i="5"/>
  <c r="C39" i="5"/>
  <c r="G39" i="5"/>
  <c r="AH18" i="5"/>
  <c r="Y18" i="5"/>
  <c r="G18" i="5"/>
  <c r="C18" i="5"/>
  <c r="AB36" i="5"/>
  <c r="M46" i="5"/>
  <c r="D46" i="5"/>
  <c r="S25" i="5"/>
  <c r="D25" i="5"/>
  <c r="AE38" i="5"/>
  <c r="AK47" i="5"/>
  <c r="AI50" i="5"/>
  <c r="P9" i="1"/>
  <c r="Q9" i="1" s="1"/>
  <c r="E50" i="5"/>
  <c r="M47" i="3"/>
  <c r="G379" i="2"/>
  <c r="F10" i="6"/>
  <c r="AC49" i="5" l="1"/>
  <c r="AL41" i="5"/>
  <c r="AL31" i="5"/>
  <c r="AL19" i="5"/>
  <c r="AL30" i="5"/>
  <c r="AL21" i="5"/>
  <c r="K50" i="5"/>
  <c r="K49" i="5" s="1"/>
  <c r="N50" i="5"/>
  <c r="N49" i="5" s="1"/>
  <c r="AF50" i="5"/>
  <c r="AF49" i="5" s="1"/>
  <c r="AL9" i="5"/>
  <c r="P33" i="1"/>
  <c r="Q33" i="1" s="1"/>
  <c r="AL33" i="5"/>
  <c r="AL14" i="5"/>
  <c r="AL36" i="5"/>
  <c r="AL42" i="5"/>
  <c r="P26" i="1"/>
  <c r="Q26" i="1" s="1"/>
  <c r="AL26" i="5"/>
  <c r="P40" i="1"/>
  <c r="Q40" i="1" s="1"/>
  <c r="AL39" i="5"/>
  <c r="AL46" i="5"/>
  <c r="AL11" i="5"/>
  <c r="P43" i="1"/>
  <c r="Q43" i="1" s="1"/>
  <c r="AL43" i="5"/>
  <c r="P20" i="1"/>
  <c r="Q20" i="1" s="1"/>
  <c r="AL20" i="5"/>
  <c r="AL29" i="5"/>
  <c r="AL44" i="5"/>
  <c r="AL40" i="5"/>
  <c r="P35" i="1"/>
  <c r="Q35" i="1" s="1"/>
  <c r="AL35" i="5"/>
  <c r="AL37" i="5"/>
  <c r="P21" i="1"/>
  <c r="Q21" i="1" s="1"/>
  <c r="AL27" i="5"/>
  <c r="AL16" i="5"/>
  <c r="AL25" i="5"/>
  <c r="P15" i="1"/>
  <c r="Q15" i="1" s="1"/>
  <c r="AL15" i="5"/>
  <c r="AL17" i="5"/>
  <c r="P45" i="1"/>
  <c r="Q45" i="1" s="1"/>
  <c r="AL45" i="5"/>
  <c r="P12" i="1"/>
  <c r="Q12" i="1" s="1"/>
  <c r="AL12" i="5"/>
  <c r="AL13" i="5"/>
  <c r="P19" i="1"/>
  <c r="Q19" i="1" s="1"/>
  <c r="AL18" i="5"/>
  <c r="P23" i="1"/>
  <c r="Q23" i="1" s="1"/>
  <c r="AL23" i="5"/>
  <c r="P10" i="1"/>
  <c r="Q10" i="1" s="1"/>
  <c r="AL10" i="5"/>
  <c r="AL38" i="5"/>
  <c r="AL34" i="5"/>
  <c r="AL32" i="5"/>
  <c r="AL28" i="5"/>
  <c r="H50" i="5"/>
  <c r="H49" i="5" s="1"/>
  <c r="M47" i="5"/>
  <c r="Q50" i="5"/>
  <c r="Q49" i="5" s="1"/>
  <c r="P11" i="1"/>
  <c r="Q11" i="1" s="1"/>
  <c r="P17" i="1"/>
  <c r="Q17" i="1" s="1"/>
  <c r="D47" i="5"/>
  <c r="G47" i="5"/>
  <c r="P28" i="1"/>
  <c r="Q28" i="1" s="1"/>
  <c r="P47" i="5"/>
  <c r="AE47" i="5"/>
  <c r="P44" i="1"/>
  <c r="Q44" i="1" s="1"/>
  <c r="V47" i="5"/>
  <c r="Y47" i="5"/>
  <c r="P16" i="1"/>
  <c r="Q16" i="1" s="1"/>
  <c r="P46" i="1"/>
  <c r="Q46" i="1" s="1"/>
  <c r="J47" i="5"/>
  <c r="AH47" i="5"/>
  <c r="S47" i="5"/>
  <c r="P24" i="1"/>
  <c r="Q24" i="1" s="1"/>
  <c r="AB47" i="5"/>
  <c r="P18" i="1"/>
  <c r="Q18" i="1" s="1"/>
  <c r="P25" i="1"/>
  <c r="Q25" i="1" s="1"/>
  <c r="P29" i="1"/>
  <c r="Q29" i="1" s="1"/>
  <c r="P36" i="1"/>
  <c r="Q36" i="1" s="1"/>
  <c r="P42" i="1"/>
  <c r="Q42" i="1" s="1"/>
  <c r="P27" i="1"/>
  <c r="Q27" i="1" s="1"/>
  <c r="P38" i="1"/>
  <c r="Q38" i="1" s="1"/>
  <c r="C47" i="5"/>
  <c r="C50" i="5" s="1"/>
  <c r="E51" i="5" s="1"/>
  <c r="P30" i="1"/>
  <c r="Q30" i="1" s="1"/>
  <c r="P37" i="1"/>
  <c r="Q37" i="1" s="1"/>
  <c r="P41" i="1"/>
  <c r="Q41" i="1" s="1"/>
  <c r="P39" i="1"/>
  <c r="Q39" i="1" s="1"/>
  <c r="P13" i="1"/>
  <c r="Q13" i="1" s="1"/>
  <c r="P32" i="1"/>
  <c r="Q32" i="1" s="1"/>
  <c r="P14" i="1"/>
  <c r="Q14" i="1" s="1"/>
  <c r="P34" i="1"/>
  <c r="Q34" i="1" s="1"/>
  <c r="P22" i="1"/>
  <c r="Q22" i="1" s="1"/>
  <c r="P31" i="1"/>
  <c r="Q31" i="1" s="1"/>
  <c r="AI49" i="5"/>
  <c r="AI51" i="5"/>
  <c r="E49" i="5"/>
  <c r="D448" i="2"/>
  <c r="E448" i="2" s="1"/>
  <c r="D453" i="2"/>
  <c r="E453" i="2" s="1"/>
  <c r="D447" i="2"/>
  <c r="E447" i="2" s="1"/>
  <c r="D452" i="2"/>
  <c r="E452" i="2" s="1"/>
  <c r="B455" i="2"/>
  <c r="D455" i="2" s="1"/>
  <c r="E455" i="2" s="1"/>
  <c r="D446" i="2"/>
  <c r="E446" i="2" s="1"/>
  <c r="D451" i="2"/>
  <c r="E451" i="2" s="1"/>
  <c r="D444" i="2"/>
  <c r="E444" i="2" s="1"/>
  <c r="D450" i="2"/>
  <c r="E450" i="2" s="1"/>
  <c r="B445" i="2"/>
  <c r="D443" i="2"/>
  <c r="E443" i="2" s="1"/>
  <c r="D449" i="2"/>
  <c r="E449" i="2" s="1"/>
  <c r="D454" i="2"/>
  <c r="E454" i="2" s="1"/>
  <c r="Z51" i="5" l="1"/>
  <c r="H51" i="5"/>
  <c r="C49" i="5"/>
  <c r="N51" i="5"/>
  <c r="Q51" i="5"/>
  <c r="AC51" i="5"/>
  <c r="AF51" i="5"/>
  <c r="T51" i="5"/>
  <c r="K51" i="5"/>
  <c r="W51" i="5"/>
  <c r="B457" i="2"/>
  <c r="D445" i="2"/>
  <c r="E445" i="2" s="1"/>
  <c r="C51" i="5" l="1"/>
  <c r="F443" i="2"/>
  <c r="F447" i="2"/>
  <c r="F444" i="2"/>
  <c r="F446" i="2"/>
  <c r="F450" i="2"/>
  <c r="F452" i="2"/>
  <c r="F449" i="2"/>
  <c r="F453" i="2"/>
  <c r="F454" i="2"/>
  <c r="F448" i="2"/>
  <c r="F451" i="2"/>
  <c r="D457" i="2"/>
  <c r="E457" i="2" s="1"/>
  <c r="F445" i="2" l="1"/>
  <c r="F455" i="2"/>
  <c r="F457" i="2" l="1"/>
  <c r="B17" i="2"/>
  <c r="B18" i="2" l="1"/>
  <c r="B494" i="2"/>
  <c r="B11" i="2"/>
  <c r="D490" i="2"/>
  <c r="E490" i="2" s="1"/>
  <c r="C16" i="2"/>
  <c r="D487" i="2"/>
  <c r="E487" i="2" s="1"/>
  <c r="C13" i="2"/>
  <c r="C494" i="2"/>
  <c r="C11" i="2"/>
  <c r="D485" i="2"/>
  <c r="E485" i="2" s="1"/>
  <c r="B15" i="2"/>
  <c r="B12" i="2"/>
  <c r="D491" i="2"/>
  <c r="E491" i="2" s="1"/>
  <c r="C17" i="2"/>
  <c r="D483" i="2"/>
  <c r="E483" i="2" s="1"/>
  <c r="C9" i="2"/>
  <c r="B14" i="2"/>
  <c r="B9" i="2"/>
  <c r="B19" i="2"/>
  <c r="B16" i="2"/>
  <c r="B484" i="2"/>
  <c r="B8" i="2"/>
  <c r="D488" i="2"/>
  <c r="E488" i="2" s="1"/>
  <c r="C14" i="2"/>
  <c r="D493" i="2"/>
  <c r="E493" i="2" s="1"/>
  <c r="C19" i="2"/>
  <c r="D489" i="2"/>
  <c r="E489" i="2" s="1"/>
  <c r="C15" i="2"/>
  <c r="D486" i="2"/>
  <c r="E486" i="2" s="1"/>
  <c r="C12" i="2"/>
  <c r="C484" i="2"/>
  <c r="D482" i="2"/>
  <c r="E482" i="2" s="1"/>
  <c r="C8" i="2"/>
  <c r="B13" i="2"/>
  <c r="D492" i="2"/>
  <c r="E492" i="2" s="1"/>
  <c r="C18" i="2"/>
  <c r="D494" i="2" l="1"/>
  <c r="E494" i="2" s="1"/>
  <c r="B496" i="2"/>
  <c r="D19" i="2"/>
  <c r="E19" i="2" s="1"/>
  <c r="D18" i="2"/>
  <c r="E18" i="2" s="1"/>
  <c r="C10" i="2"/>
  <c r="D8" i="2"/>
  <c r="E8" i="2" s="1"/>
  <c r="D12" i="2"/>
  <c r="E12" i="2" s="1"/>
  <c r="D16" i="2"/>
  <c r="E16" i="2" s="1"/>
  <c r="D484" i="2"/>
  <c r="E484" i="2" s="1"/>
  <c r="C496" i="2"/>
  <c r="D17" i="2"/>
  <c r="E17" i="2" s="1"/>
  <c r="D14" i="2"/>
  <c r="E14" i="2" s="1"/>
  <c r="C20" i="2"/>
  <c r="D11" i="2"/>
  <c r="E11" i="2" s="1"/>
  <c r="D13" i="2"/>
  <c r="E13" i="2" s="1"/>
  <c r="D15" i="2"/>
  <c r="E15" i="2" s="1"/>
  <c r="B10" i="2"/>
  <c r="D9" i="2"/>
  <c r="E9" i="2" s="1"/>
  <c r="B20" i="2"/>
  <c r="G490" i="2" l="1"/>
  <c r="G493" i="2"/>
  <c r="G487" i="2"/>
  <c r="G483" i="2"/>
  <c r="G492" i="2"/>
  <c r="G489" i="2"/>
  <c r="G486" i="2"/>
  <c r="G491" i="2"/>
  <c r="G482" i="2"/>
  <c r="G485" i="2"/>
  <c r="G488" i="2"/>
  <c r="F485" i="2"/>
  <c r="F482" i="2"/>
  <c r="F493" i="2"/>
  <c r="F489" i="2"/>
  <c r="F486" i="2"/>
  <c r="F490" i="2"/>
  <c r="F483" i="2"/>
  <c r="F488" i="2"/>
  <c r="F494" i="2" s="1"/>
  <c r="F491" i="2"/>
  <c r="F487" i="2"/>
  <c r="F492" i="2"/>
  <c r="D10" i="2"/>
  <c r="E10" i="2" s="1"/>
  <c r="C21" i="2"/>
  <c r="G11" i="2" s="1"/>
  <c r="B21" i="2"/>
  <c r="F17" i="2" s="1"/>
  <c r="D496" i="2"/>
  <c r="E496" i="2" s="1"/>
  <c r="D20" i="2"/>
  <c r="E20" i="2" s="1"/>
  <c r="F484" i="2" l="1"/>
  <c r="F496" i="2" s="1"/>
  <c r="F14" i="2"/>
  <c r="F18" i="2"/>
  <c r="F8" i="2"/>
  <c r="F16" i="2"/>
  <c r="F9" i="2"/>
  <c r="G12" i="2"/>
  <c r="G8" i="2"/>
  <c r="G9" i="2"/>
  <c r="F13" i="2"/>
  <c r="F12" i="2"/>
  <c r="G16" i="2"/>
  <c r="G17" i="2"/>
  <c r="G15" i="2"/>
  <c r="G18" i="2"/>
  <c r="G19" i="2"/>
  <c r="G13" i="2"/>
  <c r="G14" i="2"/>
  <c r="F15" i="2"/>
  <c r="D21" i="2"/>
  <c r="E21" i="2" s="1"/>
  <c r="F11" i="2"/>
  <c r="G484" i="2"/>
  <c r="F19" i="2"/>
  <c r="G494" i="2"/>
  <c r="F10" i="2" l="1"/>
  <c r="G10" i="2"/>
  <c r="G496" i="2"/>
  <c r="G20" i="2"/>
  <c r="F20" i="2"/>
  <c r="F21" i="2" l="1"/>
  <c r="G21" i="2"/>
  <c r="F77" i="4"/>
  <c r="F78" i="4" s="1"/>
  <c r="F79" i="4" s="1"/>
  <c r="F80" i="4" s="1"/>
  <c r="F81" i="4" s="1"/>
  <c r="B10" i="6"/>
  <c r="C10" i="6"/>
  <c r="G10" i="6" s="1"/>
  <c r="F82" i="4" l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4" i="4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</calcChain>
</file>

<file path=xl/sharedStrings.xml><?xml version="1.0" encoding="utf-8"?>
<sst xmlns="http://schemas.openxmlformats.org/spreadsheetml/2006/main" count="16174" uniqueCount="177">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</sst>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8" fillId="0" borderId="9" xfId="0" applyFont="1" applyBorder="1" applyAlignment="1">
      <alignment horizontal="center"/>
    </xf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1" fillId="0" borderId="1" xfId="0" applyNumberFormat="1" applyFont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4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1" xfId="1" applyNumberFormat="1" applyFont="1" applyFill="1" applyBorder="1" applyAlignment="1">
      <alignment horizontal="right"/>
    </xf>
    <xf numFmtId="171" fontId="8" fillId="0" borderId="0" xfId="1" applyNumberFormat="1" applyFont="1" applyBorder="1"/>
    <xf numFmtId="171" fontId="8" fillId="0" borderId="4" xfId="1" applyNumberFormat="1" applyFont="1" applyBorder="1" applyAlignment="1">
      <alignment horizontal="right"/>
    </xf>
    <xf numFmtId="170" fontId="1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/>
    <xf numFmtId="170" fontId="0" fillId="0" borderId="1" xfId="0" applyNumberFormat="1" applyBorder="1" applyAlignment="1">
      <alignment horizontal="center"/>
    </xf>
    <xf numFmtId="170" fontId="0" fillId="0" borderId="1" xfId="0" applyNumberFormat="1" applyBorder="1"/>
    <xf numFmtId="170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2" xfId="0" applyFont="1" applyFill="1" applyBorder="1"/>
    <xf numFmtId="3" fontId="8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3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Porc'!$A$128:$A$129,'P.N.C.x Ramos, variación y Porc'!$A$131:$A$139)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Porc'!$E$128:$E$129,'P.N.C.x Ramos, variación y Porc'!$E$131:$E$139)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Porc'!$A$168:$A$169,'P.N.C.x Ramos, variación y Porc'!$A$171:$A$179)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Porc'!$E$168:$E$169,'P.N.C.x Ramos, variación y Porc'!$E$171:$E$179)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Porc'!$A$208:$A$209,'P.N.C.x Ramos, variación y Porc'!$A$211:$A$219)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Porc'!$E$208:$E$209,'P.N.C.x Ramos, variación y Porc'!$E$211:$E$219)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Porc'!$A$247:$A$248,'P.N.C.x Ramos, variación y Porc'!$A$250:$A$258)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Porc'!$E$247:$E$248,'P.N.C.x Ramos, variación y Porc'!$E$250:$E$258)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Porc'!$A$286:$A$287,'P.N.C.x Ramos, variación y Porc'!$A$289:$A$297)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Porc'!$E$286:$E$287,'P.N.C.x Ramos, variación y Porc'!$E$289:$E$297)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Porc'!$A$325:$A$326,'P.N.C.x Ramos, variación y Porc'!$A$328:$A$336)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Porc'!$E$325:$E$326,'P.N.C.x Ramos, variación y Porc'!$E$328:$E$336)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Porc'!$A$365:$A$366,'P.N.C.x Ramos, variación y Porc'!$A$368:$A$376)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Porc'!$E$365:$E$366,'P.N.C.x Ramos, variación y Porc'!$E$368:$E$376)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Porc'!$A$404:$A$405,'P.N.C.x Ramos, variación y Porc'!$A$407:$A$415)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Porc'!$E$404:$E$405,'P.N.C.x Ramos, variación y Porc'!$E$407:$E$415)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Porc'!$A$443:$A$444,'P.N.C.x Ramos, variación y Porc'!$A$446:$A$454)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Porc'!$E$443:$E$444,'P.N.C.x Ramos, variación y Porc'!$E$446:$E$454)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Porc'!$A$482:$A$483,'P.N.C.x Ramos, variación y Porc'!$A$485:$A$493)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Porc'!$E$482:$E$483,'P.N.C.x Ramos, variación y Porc'!$E$485:$E$493)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Acumulado'!$C$75:$C$112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Acumulado'!$E$75:$E$112</c:f>
              <c:numCache>
                <c:formatCode>_(* #,##0.0_);_(* \(#,##0.0\);_(* "-"??_);_(@_)</c:formatCode>
                <c:ptCount val="38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Acumulado'!$C$145:$C$182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Acumulado'!$F$145:$F$182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4143"/>
        <c:axId val="1"/>
      </c:line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Acumulado'!$C$214:$C$250</c:f>
              <c:strCache>
                <c:ptCount val="37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Compañía Dominicana de Seguros, S.R.L.</c:v>
                </c:pt>
                <c:pt idx="11">
                  <c:v>Aseguradora Agropecuaria Dominicana.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Cuna Mutual Insurance Society Dominicana, S.A.</c:v>
                </c:pt>
                <c:pt idx="18">
                  <c:v>Bupa Dominicana, S.A.</c:v>
                </c:pt>
                <c:pt idx="19">
                  <c:v>Atrio Seguros, S. A.</c:v>
                </c:pt>
                <c:pt idx="20">
                  <c:v>Angloamericana de Seguros, S. A.</c:v>
                </c:pt>
                <c:pt idx="21">
                  <c:v>Seguros La Internacional,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</c:strCache>
            </c:strRef>
          </c:cat>
          <c:val>
            <c:numRef>
              <c:f>'% Simple &amp; % Acumulado'!$F$214:$F$250</c:f>
              <c:numCache>
                <c:formatCode>_(* #,##0.0_);_(* \(#,##0.0\);_(* "-"??_);_(@_)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Acumulado'!$C$281:$C$318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Acumulado'!$F$281:$F$318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Acumulado'!$C$349:$C$386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Acumulado'!$F$349:$F$386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Acumulado'!$C$418:$C$455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Acumulado'!$F$418:$F$455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Acumulado'!$C$486:$C$523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Acumulado'!$F$486:$F$523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Acumulado'!$C$554:$C$591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Acumulado'!$F$554:$F$591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Acumulado'!$C$622:$C$659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Acumulado'!$F$622:$F$659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Acumulado'!$C$690:$C$727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Acumulado'!$F$690:$F$727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Acumulado'!$C$759:$C$796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Acumulado'!$F$759:$F$796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Acumulado'!$C$827:$C$864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Acumulado'!$F$827:$F$864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1639633723.3000002</c:v>
                </c:pt>
                <c:pt idx="1">
                  <c:v>981293569.28999996</c:v>
                </c:pt>
                <c:pt idx="2">
                  <c:v>1080401435.8599999</c:v>
                </c:pt>
                <c:pt idx="3">
                  <c:v>621751352.54999995</c:v>
                </c:pt>
                <c:pt idx="4">
                  <c:v>433394865.13999999</c:v>
                </c:pt>
                <c:pt idx="5">
                  <c:v>402595295.91000003</c:v>
                </c:pt>
                <c:pt idx="6">
                  <c:v>176239112.04999998</c:v>
                </c:pt>
                <c:pt idx="7">
                  <c:v>135805770.16</c:v>
                </c:pt>
                <c:pt idx="8">
                  <c:v>135682606.31999999</c:v>
                </c:pt>
                <c:pt idx="9">
                  <c:v>102829270.11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1228012750.46</c:v>
                </c:pt>
                <c:pt idx="1">
                  <c:v>876188312.94999993</c:v>
                </c:pt>
                <c:pt idx="2">
                  <c:v>661956035.90999997</c:v>
                </c:pt>
                <c:pt idx="3">
                  <c:v>529320840.20000005</c:v>
                </c:pt>
                <c:pt idx="4">
                  <c:v>444436931.04000002</c:v>
                </c:pt>
                <c:pt idx="5">
                  <c:v>389283855.98000002</c:v>
                </c:pt>
                <c:pt idx="6">
                  <c:v>237227006.44</c:v>
                </c:pt>
                <c:pt idx="7">
                  <c:v>176985015.80000001</c:v>
                </c:pt>
                <c:pt idx="8">
                  <c:v>129899925.30999999</c:v>
                </c:pt>
                <c:pt idx="9">
                  <c:v>111262402.48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61383</xdr:colOff>
      <xdr:row>700</xdr:row>
      <xdr:rowOff>74082</xdr:rowOff>
    </xdr:from>
    <xdr:to>
      <xdr:col>12</xdr:col>
      <xdr:colOff>385233</xdr:colOff>
      <xdr:row>717</xdr:row>
      <xdr:rowOff>157691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412</xdr:row>
      <xdr:rowOff>180975</xdr:rowOff>
    </xdr:from>
    <xdr:to>
      <xdr:col>1</xdr:col>
      <xdr:colOff>1638300</xdr:colOff>
      <xdr:row>416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60</xdr:row>
      <xdr:rowOff>0</xdr:rowOff>
    </xdr:from>
    <xdr:to>
      <xdr:col>1</xdr:col>
      <xdr:colOff>1676400</xdr:colOff>
      <xdr:row>63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119</xdr:row>
      <xdr:rowOff>66675</xdr:rowOff>
    </xdr:from>
    <xdr:to>
      <xdr:col>1</xdr:col>
      <xdr:colOff>1724025</xdr:colOff>
      <xdr:row>123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178</xdr:row>
      <xdr:rowOff>171450</xdr:rowOff>
    </xdr:from>
    <xdr:to>
      <xdr:col>1</xdr:col>
      <xdr:colOff>1552575</xdr:colOff>
      <xdr:row>183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237</xdr:row>
      <xdr:rowOff>104775</xdr:rowOff>
    </xdr:from>
    <xdr:to>
      <xdr:col>1</xdr:col>
      <xdr:colOff>1733550</xdr:colOff>
      <xdr:row>242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103</xdr:row>
      <xdr:rowOff>66675</xdr:rowOff>
    </xdr:from>
    <xdr:to>
      <xdr:col>6</xdr:col>
      <xdr:colOff>571500</xdr:colOff>
      <xdr:row>117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143</xdr:row>
      <xdr:rowOff>38100</xdr:rowOff>
    </xdr:from>
    <xdr:to>
      <xdr:col>6</xdr:col>
      <xdr:colOff>590550</xdr:colOff>
      <xdr:row>157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183</xdr:row>
      <xdr:rowOff>9525</xdr:rowOff>
    </xdr:from>
    <xdr:to>
      <xdr:col>6</xdr:col>
      <xdr:colOff>609600</xdr:colOff>
      <xdr:row>196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223</xdr:row>
      <xdr:rowOff>104775</xdr:rowOff>
    </xdr:from>
    <xdr:to>
      <xdr:col>6</xdr:col>
      <xdr:colOff>561975</xdr:colOff>
      <xdr:row>236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262</xdr:row>
      <xdr:rowOff>66675</xdr:rowOff>
    </xdr:from>
    <xdr:to>
      <xdr:col>6</xdr:col>
      <xdr:colOff>333375</xdr:colOff>
      <xdr:row>275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301</xdr:row>
      <xdr:rowOff>9525</xdr:rowOff>
    </xdr:from>
    <xdr:to>
      <xdr:col>6</xdr:col>
      <xdr:colOff>523875</xdr:colOff>
      <xdr:row>314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341</xdr:row>
      <xdr:rowOff>9525</xdr:rowOff>
    </xdr:from>
    <xdr:to>
      <xdr:col>6</xdr:col>
      <xdr:colOff>561975</xdr:colOff>
      <xdr:row>354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380</xdr:row>
      <xdr:rowOff>104775</xdr:rowOff>
    </xdr:from>
    <xdr:to>
      <xdr:col>6</xdr:col>
      <xdr:colOff>457200</xdr:colOff>
      <xdr:row>393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419</xdr:row>
      <xdr:rowOff>0</xdr:rowOff>
    </xdr:from>
    <xdr:to>
      <xdr:col>6</xdr:col>
      <xdr:colOff>609600</xdr:colOff>
      <xdr:row>433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458</xdr:row>
      <xdr:rowOff>28575</xdr:rowOff>
    </xdr:from>
    <xdr:to>
      <xdr:col>6</xdr:col>
      <xdr:colOff>619125</xdr:colOff>
      <xdr:row>472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497</xdr:row>
      <xdr:rowOff>19050</xdr:rowOff>
    </xdr:from>
    <xdr:to>
      <xdr:col>6</xdr:col>
      <xdr:colOff>485775</xdr:colOff>
      <xdr:row>510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79</xdr:row>
      <xdr:rowOff>219075</xdr:rowOff>
    </xdr:from>
    <xdr:to>
      <xdr:col>0</xdr:col>
      <xdr:colOff>1162050</xdr:colOff>
      <xdr:row>83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119</xdr:row>
      <xdr:rowOff>123825</xdr:rowOff>
    </xdr:from>
    <xdr:to>
      <xdr:col>0</xdr:col>
      <xdr:colOff>1123950</xdr:colOff>
      <xdr:row>123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159</xdr:row>
      <xdr:rowOff>152400</xdr:rowOff>
    </xdr:from>
    <xdr:to>
      <xdr:col>0</xdr:col>
      <xdr:colOff>1152525</xdr:colOff>
      <xdr:row>163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115</xdr:row>
      <xdr:rowOff>66675</xdr:rowOff>
    </xdr:from>
    <xdr:to>
      <xdr:col>5</xdr:col>
      <xdr:colOff>1085850</xdr:colOff>
      <xdr:row>130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116</xdr:row>
      <xdr:rowOff>142875</xdr:rowOff>
    </xdr:from>
    <xdr:to>
      <xdr:col>1</xdr:col>
      <xdr:colOff>400050</xdr:colOff>
      <xdr:row>122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184</xdr:row>
      <xdr:rowOff>76200</xdr:rowOff>
    </xdr:from>
    <xdr:to>
      <xdr:col>5</xdr:col>
      <xdr:colOff>1095375</xdr:colOff>
      <xdr:row>200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186</xdr:row>
      <xdr:rowOff>9525</xdr:rowOff>
    </xdr:from>
    <xdr:to>
      <xdr:col>1</xdr:col>
      <xdr:colOff>428625</xdr:colOff>
      <xdr:row>191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198</xdr:row>
      <xdr:rowOff>133350</xdr:rowOff>
    </xdr:from>
    <xdr:to>
      <xdr:col>5</xdr:col>
      <xdr:colOff>1038225</xdr:colOff>
      <xdr:row>200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46</xdr:row>
      <xdr:rowOff>38100</xdr:rowOff>
    </xdr:from>
    <xdr:to>
      <xdr:col>5</xdr:col>
      <xdr:colOff>1152525</xdr:colOff>
      <xdr:row>62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47</xdr:row>
      <xdr:rowOff>142875</xdr:rowOff>
    </xdr:from>
    <xdr:to>
      <xdr:col>1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252</xdr:row>
      <xdr:rowOff>28575</xdr:rowOff>
    </xdr:from>
    <xdr:to>
      <xdr:col>5</xdr:col>
      <xdr:colOff>1104900</xdr:colOff>
      <xdr:row>266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254</xdr:row>
      <xdr:rowOff>9525</xdr:rowOff>
    </xdr:from>
    <xdr:to>
      <xdr:col>1</xdr:col>
      <xdr:colOff>447675</xdr:colOff>
      <xdr:row>259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320</xdr:row>
      <xdr:rowOff>66675</xdr:rowOff>
    </xdr:from>
    <xdr:to>
      <xdr:col>5</xdr:col>
      <xdr:colOff>1085850</xdr:colOff>
      <xdr:row>335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321</xdr:row>
      <xdr:rowOff>133350</xdr:rowOff>
    </xdr:from>
    <xdr:to>
      <xdr:col>1</xdr:col>
      <xdr:colOff>476250</xdr:colOff>
      <xdr:row>326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388</xdr:row>
      <xdr:rowOff>47625</xdr:rowOff>
    </xdr:from>
    <xdr:to>
      <xdr:col>5</xdr:col>
      <xdr:colOff>1095375</xdr:colOff>
      <xdr:row>404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402</xdr:row>
      <xdr:rowOff>152400</xdr:rowOff>
    </xdr:from>
    <xdr:to>
      <xdr:col>5</xdr:col>
      <xdr:colOff>1028700</xdr:colOff>
      <xdr:row>404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390</xdr:row>
      <xdr:rowOff>38100</xdr:rowOff>
    </xdr:from>
    <xdr:to>
      <xdr:col>1</xdr:col>
      <xdr:colOff>514350</xdr:colOff>
      <xdr:row>395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457</xdr:row>
      <xdr:rowOff>19050</xdr:rowOff>
    </xdr:from>
    <xdr:to>
      <xdr:col>5</xdr:col>
      <xdr:colOff>1143000</xdr:colOff>
      <xdr:row>471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458</xdr:row>
      <xdr:rowOff>38100</xdr:rowOff>
    </xdr:from>
    <xdr:to>
      <xdr:col>1</xdr:col>
      <xdr:colOff>466725</xdr:colOff>
      <xdr:row>463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525</xdr:row>
      <xdr:rowOff>19050</xdr:rowOff>
    </xdr:from>
    <xdr:to>
      <xdr:col>5</xdr:col>
      <xdr:colOff>1104900</xdr:colOff>
      <xdr:row>540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538</xdr:row>
      <xdr:rowOff>76200</xdr:rowOff>
    </xdr:from>
    <xdr:to>
      <xdr:col>5</xdr:col>
      <xdr:colOff>971550</xdr:colOff>
      <xdr:row>539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526</xdr:row>
      <xdr:rowOff>57150</xdr:rowOff>
    </xdr:from>
    <xdr:to>
      <xdr:col>1</xdr:col>
      <xdr:colOff>466725</xdr:colOff>
      <xdr:row>532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593</xdr:row>
      <xdr:rowOff>38100</xdr:rowOff>
    </xdr:from>
    <xdr:to>
      <xdr:col>5</xdr:col>
      <xdr:colOff>1095375</xdr:colOff>
      <xdr:row>609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607</xdr:row>
      <xdr:rowOff>152400</xdr:rowOff>
    </xdr:from>
    <xdr:to>
      <xdr:col>5</xdr:col>
      <xdr:colOff>1028700</xdr:colOff>
      <xdr:row>609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594</xdr:row>
      <xdr:rowOff>85725</xdr:rowOff>
    </xdr:from>
    <xdr:to>
      <xdr:col>1</xdr:col>
      <xdr:colOff>504825</xdr:colOff>
      <xdr:row>601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661</xdr:row>
      <xdr:rowOff>19050</xdr:rowOff>
    </xdr:from>
    <xdr:to>
      <xdr:col>5</xdr:col>
      <xdr:colOff>1104900</xdr:colOff>
      <xdr:row>677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675</xdr:row>
      <xdr:rowOff>76200</xdr:rowOff>
    </xdr:from>
    <xdr:to>
      <xdr:col>5</xdr:col>
      <xdr:colOff>1019175</xdr:colOff>
      <xdr:row>676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663</xdr:row>
      <xdr:rowOff>19050</xdr:rowOff>
    </xdr:from>
    <xdr:to>
      <xdr:col>1</xdr:col>
      <xdr:colOff>409575</xdr:colOff>
      <xdr:row>668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729</xdr:row>
      <xdr:rowOff>0</xdr:rowOff>
    </xdr:from>
    <xdr:to>
      <xdr:col>6</xdr:col>
      <xdr:colOff>9525</xdr:colOff>
      <xdr:row>745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743</xdr:row>
      <xdr:rowOff>47625</xdr:rowOff>
    </xdr:from>
    <xdr:to>
      <xdr:col>5</xdr:col>
      <xdr:colOff>1047750</xdr:colOff>
      <xdr:row>744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730</xdr:row>
      <xdr:rowOff>9525</xdr:rowOff>
    </xdr:from>
    <xdr:to>
      <xdr:col>1</xdr:col>
      <xdr:colOff>428625</xdr:colOff>
      <xdr:row>734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798</xdr:row>
      <xdr:rowOff>19050</xdr:rowOff>
    </xdr:from>
    <xdr:to>
      <xdr:col>5</xdr:col>
      <xdr:colOff>1095375</xdr:colOff>
      <xdr:row>814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812</xdr:row>
      <xdr:rowOff>66675</xdr:rowOff>
    </xdr:from>
    <xdr:to>
      <xdr:col>5</xdr:col>
      <xdr:colOff>1000125</xdr:colOff>
      <xdr:row>813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799</xdr:row>
      <xdr:rowOff>104775</xdr:rowOff>
    </xdr:from>
    <xdr:to>
      <xdr:col>1</xdr:col>
      <xdr:colOff>419100</xdr:colOff>
      <xdr:row>804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866</xdr:row>
      <xdr:rowOff>28575</xdr:rowOff>
    </xdr:from>
    <xdr:to>
      <xdr:col>5</xdr:col>
      <xdr:colOff>1095375</xdr:colOff>
      <xdr:row>881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879</xdr:row>
      <xdr:rowOff>85725</xdr:rowOff>
    </xdr:from>
    <xdr:to>
      <xdr:col>5</xdr:col>
      <xdr:colOff>962025</xdr:colOff>
      <xdr:row>881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867</xdr:row>
      <xdr:rowOff>0</xdr:rowOff>
    </xdr:from>
    <xdr:to>
      <xdr:col>1</xdr:col>
      <xdr:colOff>457200</xdr:colOff>
      <xdr:row>874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411</xdr:row>
      <xdr:rowOff>190500</xdr:rowOff>
    </xdr:from>
    <xdr:to>
      <xdr:col>2</xdr:col>
      <xdr:colOff>190500</xdr:colOff>
      <xdr:row>415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67</xdr:row>
      <xdr:rowOff>152400</xdr:rowOff>
    </xdr:from>
    <xdr:to>
      <xdr:col>2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34"/>
  <sheetViews>
    <sheetView showGridLines="0" tabSelected="1" zoomScale="90" zoomScaleNormal="90" workbookViewId="0">
      <selection activeCell="B7" sqref="B7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164"/>
    </row>
    <row r="2" spans="1:17" ht="21" x14ac:dyDescent="0.4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7" x14ac:dyDescent="0.25">
      <c r="A3" s="199" t="s">
        <v>56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7" x14ac:dyDescent="0.25">
      <c r="A4" s="201" t="str">
        <f xml:space="preserve"> "Enero"&amp;A1&amp;", 2021"</f>
        <v>Enero, 2021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17" x14ac:dyDescent="0.25">
      <c r="A5" s="199" t="s">
        <v>108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7" x14ac:dyDescent="0.25">
      <c r="A6" s="1"/>
      <c r="B6" s="1"/>
      <c r="C6" s="1"/>
      <c r="O6" s="1"/>
    </row>
    <row r="7" spans="1:17" ht="39.75" customHeight="1" x14ac:dyDescent="0.25">
      <c r="A7" s="56" t="s">
        <v>32</v>
      </c>
      <c r="B7" s="74" t="s">
        <v>103</v>
      </c>
      <c r="C7" s="56" t="s">
        <v>0</v>
      </c>
      <c r="D7" s="56" t="s">
        <v>43</v>
      </c>
      <c r="E7" s="56" t="s">
        <v>13</v>
      </c>
      <c r="F7" s="56" t="s">
        <v>44</v>
      </c>
      <c r="G7" s="56" t="s">
        <v>15</v>
      </c>
      <c r="H7" s="56" t="s">
        <v>45</v>
      </c>
      <c r="I7" s="129" t="s">
        <v>107</v>
      </c>
      <c r="J7" s="56" t="s">
        <v>46</v>
      </c>
      <c r="K7" s="56" t="s">
        <v>36</v>
      </c>
      <c r="L7" s="56" t="s">
        <v>47</v>
      </c>
      <c r="M7" s="56" t="s">
        <v>48</v>
      </c>
      <c r="N7" s="56" t="s">
        <v>49</v>
      </c>
      <c r="O7" s="129" t="s">
        <v>61</v>
      </c>
    </row>
    <row r="8" spans="1:17" ht="18" customHeight="1" x14ac:dyDescent="0.25">
      <c r="A8" s="71"/>
      <c r="B8" s="37" t="s">
        <v>21</v>
      </c>
      <c r="C8" s="72">
        <f>SUM(C9:C46)</f>
        <v>5531956964.5899992</v>
      </c>
      <c r="D8" s="72">
        <f>SUM(D9:D46)</f>
        <v>23524479.579999998</v>
      </c>
      <c r="E8" s="72">
        <f t="shared" ref="E8:N8" si="0">SUM(E9:E46)</f>
        <v>880684463.81000006</v>
      </c>
      <c r="F8" s="72">
        <f t="shared" si="0"/>
        <v>1455596725.9699998</v>
      </c>
      <c r="G8" s="72">
        <f t="shared" si="0"/>
        <v>35381350.739999995</v>
      </c>
      <c r="H8" s="72">
        <f t="shared" si="0"/>
        <v>1201748533.9000006</v>
      </c>
      <c r="I8" s="72">
        <f t="shared" si="0"/>
        <v>18822772.999999996</v>
      </c>
      <c r="J8" s="72">
        <f t="shared" si="0"/>
        <v>42473100.010000005</v>
      </c>
      <c r="K8" s="72">
        <f t="shared" si="0"/>
        <v>1401553916.27</v>
      </c>
      <c r="L8" s="72">
        <f t="shared" si="0"/>
        <v>36291248.390000001</v>
      </c>
      <c r="M8" s="72">
        <f t="shared" si="0"/>
        <v>183132699.86000001</v>
      </c>
      <c r="N8" s="72">
        <f t="shared" si="0"/>
        <v>252747673.06</v>
      </c>
      <c r="O8" s="61">
        <f>SUM(O9:O46,0)</f>
        <v>100.00000000000003</v>
      </c>
    </row>
    <row r="9" spans="1:17" ht="15.9" customHeight="1" x14ac:dyDescent="0.25">
      <c r="A9" s="47">
        <f t="shared" ref="A9" si="1">RANK(C9,$C$9:$C$46)</f>
        <v>1</v>
      </c>
      <c r="B9" s="92" t="s">
        <v>87</v>
      </c>
      <c r="C9" s="72">
        <f t="shared" ref="C9" si="2">SUM(D9:N9)</f>
        <v>1228012750.46</v>
      </c>
      <c r="D9" s="49">
        <f t="shared" ref="D9:N18" si="3">SUMIF($B$48:$B$1500,$B9,D$48:D$1500)</f>
        <v>4807002.08</v>
      </c>
      <c r="E9" s="49">
        <f t="shared" si="3"/>
        <v>193325818.94</v>
      </c>
      <c r="F9" s="49">
        <f t="shared" si="3"/>
        <v>291171162.88</v>
      </c>
      <c r="G9" s="49">
        <f t="shared" si="3"/>
        <v>17573970.57</v>
      </c>
      <c r="H9" s="49">
        <f t="shared" si="3"/>
        <v>400670656.79000002</v>
      </c>
      <c r="I9" s="49">
        <f t="shared" si="3"/>
        <v>1704699.53</v>
      </c>
      <c r="J9" s="49">
        <f t="shared" si="3"/>
        <v>13746038.359999999</v>
      </c>
      <c r="K9" s="49">
        <f t="shared" si="3"/>
        <v>172276685.51000002</v>
      </c>
      <c r="L9" s="49">
        <f t="shared" si="3"/>
        <v>0</v>
      </c>
      <c r="M9" s="49">
        <f t="shared" si="3"/>
        <v>44051205.720000006</v>
      </c>
      <c r="N9" s="49">
        <f t="shared" si="3"/>
        <v>88685510.079999998</v>
      </c>
      <c r="O9" s="58">
        <f t="shared" ref="O9:O46" si="4">IFERROR(C9/$C$8*100,0)</f>
        <v>22.198523204726598</v>
      </c>
      <c r="P9" s="170">
        <f>VLOOKUP(B9,'PNC Exon. &amp; no Exon.'!B:AJ,2,0)+VLOOKUP(B9,'PNC Exon. &amp; no Exon.'!B:AJ,3,0)</f>
        <v>1228012750.46</v>
      </c>
      <c r="Q9" s="171">
        <f>P9-C9</f>
        <v>0</v>
      </c>
    </row>
    <row r="10" spans="1:17" ht="15.9" customHeight="1" x14ac:dyDescent="0.25">
      <c r="A10" s="47">
        <f t="shared" ref="A10:A46" si="5">RANK(C10,$C$9:$C$46)</f>
        <v>2</v>
      </c>
      <c r="B10" s="51" t="s">
        <v>111</v>
      </c>
      <c r="C10" s="72">
        <f t="shared" ref="C10:C46" si="6">SUM(D10:N10)</f>
        <v>876188312.94999993</v>
      </c>
      <c r="D10" s="49">
        <f t="shared" si="3"/>
        <v>2786190.0399999996</v>
      </c>
      <c r="E10" s="49">
        <f t="shared" si="3"/>
        <v>20105079.759999998</v>
      </c>
      <c r="F10" s="49">
        <f t="shared" si="3"/>
        <v>773821584.69000006</v>
      </c>
      <c r="G10" s="49">
        <f t="shared" si="3"/>
        <v>362047.71</v>
      </c>
      <c r="H10" s="49">
        <f t="shared" si="3"/>
        <v>21372463.420000002</v>
      </c>
      <c r="I10" s="49">
        <f t="shared" si="3"/>
        <v>36829.800000000003</v>
      </c>
      <c r="J10" s="49">
        <f t="shared" si="3"/>
        <v>296469.7</v>
      </c>
      <c r="K10" s="49">
        <f t="shared" si="3"/>
        <v>51953898.630000003</v>
      </c>
      <c r="L10" s="49">
        <f t="shared" si="3"/>
        <v>0</v>
      </c>
      <c r="M10" s="49">
        <f t="shared" si="3"/>
        <v>633083.79</v>
      </c>
      <c r="N10" s="49">
        <f t="shared" si="3"/>
        <v>4820665.41</v>
      </c>
      <c r="O10" s="58">
        <f t="shared" si="4"/>
        <v>15.838668278847296</v>
      </c>
      <c r="P10" s="170">
        <f>VLOOKUP(B10,'PNC Exon. &amp; no Exon.'!B:AJ,2,0)+VLOOKUP(B10,'PNC Exon. &amp; no Exon.'!B:AJ,3,0)</f>
        <v>876188312.95000005</v>
      </c>
      <c r="Q10" s="171">
        <f t="shared" ref="Q10:Q15" si="7">P10-C10</f>
        <v>0</v>
      </c>
    </row>
    <row r="11" spans="1:17" ht="15.9" customHeight="1" x14ac:dyDescent="0.25">
      <c r="A11" s="47">
        <f t="shared" si="5"/>
        <v>3</v>
      </c>
      <c r="B11" s="51" t="s">
        <v>115</v>
      </c>
      <c r="C11" s="72">
        <f t="shared" si="6"/>
        <v>661956035.90999997</v>
      </c>
      <c r="D11" s="49">
        <f t="shared" si="3"/>
        <v>2308092.39</v>
      </c>
      <c r="E11" s="49">
        <f t="shared" si="3"/>
        <v>164544071.51999998</v>
      </c>
      <c r="F11" s="49">
        <f t="shared" si="3"/>
        <v>14495054.93</v>
      </c>
      <c r="G11" s="49">
        <f t="shared" si="3"/>
        <v>2279710.73</v>
      </c>
      <c r="H11" s="49">
        <f t="shared" si="3"/>
        <v>205269909.96000001</v>
      </c>
      <c r="I11" s="49">
        <f t="shared" si="3"/>
        <v>1042870.98</v>
      </c>
      <c r="J11" s="49">
        <f t="shared" si="3"/>
        <v>8596488.2000000011</v>
      </c>
      <c r="K11" s="49">
        <f t="shared" si="3"/>
        <v>232808307.08999997</v>
      </c>
      <c r="L11" s="49">
        <f t="shared" si="3"/>
        <v>0</v>
      </c>
      <c r="M11" s="49">
        <f t="shared" si="3"/>
        <v>3207959.83</v>
      </c>
      <c r="N11" s="49">
        <f t="shared" si="3"/>
        <v>27403570.280000001</v>
      </c>
      <c r="O11" s="58">
        <f t="shared" si="4"/>
        <v>11.966037338091635</v>
      </c>
      <c r="P11" s="170">
        <f>VLOOKUP(B11,'PNC Exon. &amp; no Exon.'!B:AJ,2,0)+VLOOKUP(B11,'PNC Exon. &amp; no Exon.'!B:AJ,3,0)</f>
        <v>661956035.91000009</v>
      </c>
      <c r="Q11" s="171">
        <f t="shared" si="7"/>
        <v>0</v>
      </c>
    </row>
    <row r="12" spans="1:17" ht="15.9" customHeight="1" x14ac:dyDescent="0.25">
      <c r="A12" s="47">
        <f t="shared" si="5"/>
        <v>4</v>
      </c>
      <c r="B12" s="51" t="s">
        <v>95</v>
      </c>
      <c r="C12" s="72">
        <f t="shared" si="6"/>
        <v>529320840.20000005</v>
      </c>
      <c r="D12" s="49">
        <f t="shared" si="3"/>
        <v>3993760.59</v>
      </c>
      <c r="E12" s="49">
        <f t="shared" si="3"/>
        <v>128973627.46000001</v>
      </c>
      <c r="F12" s="49">
        <f t="shared" si="3"/>
        <v>19736825.32</v>
      </c>
      <c r="G12" s="49">
        <f t="shared" si="3"/>
        <v>9068040.5800000001</v>
      </c>
      <c r="H12" s="49">
        <f t="shared" si="3"/>
        <v>159918584.34999999</v>
      </c>
      <c r="I12" s="49">
        <f t="shared" si="3"/>
        <v>781586.72</v>
      </c>
      <c r="J12" s="49">
        <f t="shared" si="3"/>
        <v>3304370</v>
      </c>
      <c r="K12" s="49">
        <f t="shared" si="3"/>
        <v>164460964.29999998</v>
      </c>
      <c r="L12" s="49">
        <f t="shared" si="3"/>
        <v>0</v>
      </c>
      <c r="M12" s="49">
        <f t="shared" si="3"/>
        <v>4917241.37</v>
      </c>
      <c r="N12" s="49">
        <f t="shared" si="3"/>
        <v>34165839.509999998</v>
      </c>
      <c r="O12" s="58">
        <f t="shared" si="4"/>
        <v>9.5684193421636756</v>
      </c>
      <c r="P12" s="170">
        <f>VLOOKUP(B12,'PNC Exon. &amp; no Exon.'!B:AJ,2,0)+VLOOKUP(B12,'PNC Exon. &amp; no Exon.'!B:AJ,3,0)</f>
        <v>529320840.19999993</v>
      </c>
      <c r="Q12" s="171">
        <f t="shared" si="7"/>
        <v>0</v>
      </c>
    </row>
    <row r="13" spans="1:17" ht="15.9" customHeight="1" x14ac:dyDescent="0.25">
      <c r="A13" s="47">
        <f t="shared" si="5"/>
        <v>5</v>
      </c>
      <c r="B13" s="51" t="s">
        <v>88</v>
      </c>
      <c r="C13" s="72">
        <f t="shared" si="6"/>
        <v>444436931.04000002</v>
      </c>
      <c r="D13" s="49">
        <f t="shared" si="3"/>
        <v>211377.34</v>
      </c>
      <c r="E13" s="49">
        <f t="shared" si="3"/>
        <v>20118338.399999999</v>
      </c>
      <c r="F13" s="49">
        <f t="shared" si="3"/>
        <v>61982166.82</v>
      </c>
      <c r="G13" s="49">
        <f t="shared" si="3"/>
        <v>1983822.91</v>
      </c>
      <c r="H13" s="49">
        <f t="shared" si="3"/>
        <v>188956609.96000001</v>
      </c>
      <c r="I13" s="49">
        <f t="shared" si="3"/>
        <v>2648433.0499999998</v>
      </c>
      <c r="J13" s="49">
        <f t="shared" si="3"/>
        <v>6097014.5300000003</v>
      </c>
      <c r="K13" s="49">
        <f t="shared" si="3"/>
        <v>128677954.37</v>
      </c>
      <c r="L13" s="49">
        <f t="shared" si="3"/>
        <v>0</v>
      </c>
      <c r="M13" s="49">
        <f t="shared" si="3"/>
        <v>11034333.930000002</v>
      </c>
      <c r="N13" s="49">
        <f t="shared" si="3"/>
        <v>22726879.73</v>
      </c>
      <c r="O13" s="58">
        <f t="shared" si="4"/>
        <v>8.0339911153473587</v>
      </c>
      <c r="P13" s="170">
        <f>VLOOKUP(B13,'PNC Exon. &amp; no Exon.'!B:AJ,2,0)+VLOOKUP(B13,'PNC Exon. &amp; no Exon.'!B:AJ,3,0)</f>
        <v>444436931.04000002</v>
      </c>
      <c r="Q13" s="171">
        <f t="shared" si="7"/>
        <v>0</v>
      </c>
    </row>
    <row r="14" spans="1:17" ht="15.9" customHeight="1" x14ac:dyDescent="0.25">
      <c r="A14" s="47">
        <f t="shared" si="5"/>
        <v>6</v>
      </c>
      <c r="B14" s="51" t="s">
        <v>93</v>
      </c>
      <c r="C14" s="72">
        <f t="shared" si="6"/>
        <v>389283855.98000002</v>
      </c>
      <c r="D14" s="49">
        <f t="shared" si="3"/>
        <v>979832.96</v>
      </c>
      <c r="E14" s="49">
        <f t="shared" si="3"/>
        <v>15620445.75</v>
      </c>
      <c r="F14" s="49">
        <f t="shared" si="3"/>
        <v>12945343.950000001</v>
      </c>
      <c r="G14" s="49">
        <f t="shared" si="3"/>
        <v>627630.17000000004</v>
      </c>
      <c r="H14" s="49">
        <f t="shared" si="3"/>
        <v>150962930.81</v>
      </c>
      <c r="I14" s="49">
        <f t="shared" si="3"/>
        <v>6781184.75</v>
      </c>
      <c r="J14" s="49">
        <f t="shared" si="3"/>
        <v>6516566.0600000005</v>
      </c>
      <c r="K14" s="49">
        <f t="shared" si="3"/>
        <v>132821563.27000001</v>
      </c>
      <c r="L14" s="49">
        <f t="shared" si="3"/>
        <v>0</v>
      </c>
      <c r="M14" s="49">
        <f t="shared" si="3"/>
        <v>12751724.199999999</v>
      </c>
      <c r="N14" s="49">
        <f t="shared" si="3"/>
        <v>49276634.060000002</v>
      </c>
      <c r="O14" s="58">
        <f t="shared" si="4"/>
        <v>7.037000802280315</v>
      </c>
      <c r="P14" s="170">
        <f>VLOOKUP(B14,'PNC Exon. &amp; no Exon.'!B:AJ,2,0)+VLOOKUP(B14,'PNC Exon. &amp; no Exon.'!B:AJ,3,0)</f>
        <v>389283855.98000008</v>
      </c>
      <c r="Q14" s="171">
        <f t="shared" si="7"/>
        <v>0</v>
      </c>
    </row>
    <row r="15" spans="1:17" ht="15.9" customHeight="1" x14ac:dyDescent="0.25">
      <c r="A15" s="47">
        <f t="shared" si="5"/>
        <v>7</v>
      </c>
      <c r="B15" s="51" t="s">
        <v>92</v>
      </c>
      <c r="C15" s="72">
        <f t="shared" si="6"/>
        <v>237227006.44</v>
      </c>
      <c r="D15" s="49">
        <f t="shared" si="3"/>
        <v>7222561.2400000002</v>
      </c>
      <c r="E15" s="49">
        <f t="shared" si="3"/>
        <v>5211712.3900000006</v>
      </c>
      <c r="F15" s="49">
        <f t="shared" si="3"/>
        <v>224792732.81</v>
      </c>
      <c r="G15" s="49">
        <f t="shared" si="3"/>
        <v>0</v>
      </c>
      <c r="H15" s="49">
        <f t="shared" si="3"/>
        <v>0</v>
      </c>
      <c r="I15" s="49">
        <f t="shared" si="3"/>
        <v>0</v>
      </c>
      <c r="J15" s="49">
        <f t="shared" si="3"/>
        <v>0</v>
      </c>
      <c r="K15" s="49">
        <f t="shared" si="3"/>
        <v>0</v>
      </c>
      <c r="L15" s="49">
        <f t="shared" si="3"/>
        <v>0</v>
      </c>
      <c r="M15" s="49">
        <f t="shared" si="3"/>
        <v>0</v>
      </c>
      <c r="N15" s="49">
        <f t="shared" si="3"/>
        <v>0</v>
      </c>
      <c r="O15" s="58">
        <f t="shared" si="4"/>
        <v>4.2883017340606173</v>
      </c>
      <c r="P15" s="170">
        <f>VLOOKUP(B15,'PNC Exon. &amp; no Exon.'!B:AJ,2,0)+VLOOKUP(B15,'PNC Exon. &amp; no Exon.'!B:AJ,3,0)</f>
        <v>237227006.44</v>
      </c>
      <c r="Q15" s="171">
        <f t="shared" si="7"/>
        <v>0</v>
      </c>
    </row>
    <row r="16" spans="1:17" ht="15.9" customHeight="1" x14ac:dyDescent="0.25">
      <c r="A16" s="47">
        <f t="shared" si="5"/>
        <v>9</v>
      </c>
      <c r="B16" s="51" t="s">
        <v>78</v>
      </c>
      <c r="C16" s="72">
        <f t="shared" si="6"/>
        <v>129899925.30999999</v>
      </c>
      <c r="D16" s="49">
        <f t="shared" si="3"/>
        <v>148562.56</v>
      </c>
      <c r="E16" s="49">
        <f t="shared" si="3"/>
        <v>89941455.769999996</v>
      </c>
      <c r="F16" s="49">
        <f t="shared" si="3"/>
        <v>224745.76</v>
      </c>
      <c r="G16" s="49">
        <f t="shared" si="3"/>
        <v>122502.34999999999</v>
      </c>
      <c r="H16" s="49">
        <f t="shared" si="3"/>
        <v>6522811.8300000001</v>
      </c>
      <c r="I16" s="49">
        <f t="shared" si="3"/>
        <v>1211525.3500000001</v>
      </c>
      <c r="J16" s="49">
        <f t="shared" si="3"/>
        <v>166909.9</v>
      </c>
      <c r="K16" s="49">
        <f t="shared" si="3"/>
        <v>20137003.210000001</v>
      </c>
      <c r="L16" s="49">
        <f t="shared" si="3"/>
        <v>0</v>
      </c>
      <c r="M16" s="49">
        <f t="shared" si="3"/>
        <v>8858581.9100000001</v>
      </c>
      <c r="N16" s="49">
        <f t="shared" si="3"/>
        <v>2565826.67</v>
      </c>
      <c r="O16" s="58">
        <f t="shared" si="4"/>
        <v>2.3481730993478096</v>
      </c>
      <c r="P16" s="170">
        <f>VLOOKUP(B16,'PNC Exon. &amp; no Exon.'!B:AJ,2,0)+VLOOKUP(B16,'PNC Exon. &amp; no Exon.'!B:AJ,3,0)</f>
        <v>129899925.31000002</v>
      </c>
      <c r="Q16" s="171">
        <f t="shared" ref="Q16:Q47" si="8">P16-C16</f>
        <v>0</v>
      </c>
    </row>
    <row r="17" spans="1:17" ht="15.9" customHeight="1" x14ac:dyDescent="0.25">
      <c r="A17" s="47">
        <f t="shared" si="5"/>
        <v>8</v>
      </c>
      <c r="B17" s="51" t="s">
        <v>119</v>
      </c>
      <c r="C17" s="72">
        <f t="shared" si="6"/>
        <v>176985015.80000001</v>
      </c>
      <c r="D17" s="49">
        <f t="shared" si="3"/>
        <v>0</v>
      </c>
      <c r="E17" s="49">
        <f t="shared" si="3"/>
        <v>161243100.41</v>
      </c>
      <c r="F17" s="49">
        <f t="shared" si="3"/>
        <v>0</v>
      </c>
      <c r="G17" s="49">
        <f t="shared" si="3"/>
        <v>1365984.43</v>
      </c>
      <c r="H17" s="49">
        <f t="shared" si="3"/>
        <v>10763952.84</v>
      </c>
      <c r="I17" s="49">
        <f t="shared" si="3"/>
        <v>0</v>
      </c>
      <c r="J17" s="49">
        <f t="shared" si="3"/>
        <v>0</v>
      </c>
      <c r="K17" s="49">
        <f t="shared" si="3"/>
        <v>0</v>
      </c>
      <c r="L17" s="49">
        <f t="shared" si="3"/>
        <v>0</v>
      </c>
      <c r="M17" s="49">
        <f t="shared" si="3"/>
        <v>0</v>
      </c>
      <c r="N17" s="49">
        <f t="shared" si="3"/>
        <v>3611978.12</v>
      </c>
      <c r="O17" s="58">
        <f t="shared" si="4"/>
        <v>3.1993201851149475</v>
      </c>
      <c r="P17" s="170">
        <f>VLOOKUP(B17,'PNC Exon. &amp; no Exon.'!B:AJ,2,0)+VLOOKUP(B17,'PNC Exon. &amp; no Exon.'!B:AJ,3,0)</f>
        <v>176985015.80000001</v>
      </c>
      <c r="Q17" s="171">
        <f t="shared" si="8"/>
        <v>0</v>
      </c>
    </row>
    <row r="18" spans="1:17" ht="15.9" customHeight="1" x14ac:dyDescent="0.25">
      <c r="A18" s="47">
        <f t="shared" si="5"/>
        <v>10</v>
      </c>
      <c r="B18" s="51" t="s">
        <v>77</v>
      </c>
      <c r="C18" s="72">
        <f t="shared" si="6"/>
        <v>111262402.48</v>
      </c>
      <c r="D18" s="49">
        <f t="shared" si="3"/>
        <v>0</v>
      </c>
      <c r="E18" s="49">
        <f t="shared" si="3"/>
        <v>56626.28</v>
      </c>
      <c r="F18" s="49">
        <f t="shared" si="3"/>
        <v>0</v>
      </c>
      <c r="G18" s="49">
        <f t="shared" si="3"/>
        <v>1044.71</v>
      </c>
      <c r="H18" s="49">
        <f t="shared" si="3"/>
        <v>226587.03</v>
      </c>
      <c r="I18" s="49">
        <f t="shared" si="3"/>
        <v>43444.83</v>
      </c>
      <c r="J18" s="49">
        <f t="shared" si="3"/>
        <v>2072290.33</v>
      </c>
      <c r="K18" s="49">
        <f t="shared" si="3"/>
        <v>108365759.5</v>
      </c>
      <c r="L18" s="49">
        <f t="shared" si="3"/>
        <v>0</v>
      </c>
      <c r="M18" s="49">
        <f t="shared" si="3"/>
        <v>398266.72</v>
      </c>
      <c r="N18" s="49">
        <f t="shared" si="3"/>
        <v>98383.08</v>
      </c>
      <c r="O18" s="58">
        <f t="shared" si="4"/>
        <v>2.0112665950257664</v>
      </c>
      <c r="P18" s="170">
        <f>VLOOKUP(B18,'PNC Exon. &amp; no Exon.'!B:AJ,2,0)+VLOOKUP(B18,'PNC Exon. &amp; no Exon.'!B:AJ,3,0)</f>
        <v>111262402.48</v>
      </c>
      <c r="Q18" s="171">
        <f t="shared" si="8"/>
        <v>0</v>
      </c>
    </row>
    <row r="19" spans="1:17" ht="15.9" customHeight="1" x14ac:dyDescent="0.25">
      <c r="A19" s="47">
        <f t="shared" si="5"/>
        <v>11</v>
      </c>
      <c r="B19" s="51" t="s">
        <v>90</v>
      </c>
      <c r="C19" s="72">
        <f t="shared" si="6"/>
        <v>101324121.02999999</v>
      </c>
      <c r="D19" s="49">
        <f t="shared" ref="D19:N28" si="9">SUMIF($B$48:$B$1500,$B19,D$48:D$1500)</f>
        <v>0</v>
      </c>
      <c r="E19" s="49">
        <f t="shared" si="9"/>
        <v>51147.97</v>
      </c>
      <c r="F19" s="49">
        <f t="shared" si="9"/>
        <v>0</v>
      </c>
      <c r="G19" s="49">
        <f t="shared" si="9"/>
        <v>0</v>
      </c>
      <c r="H19" s="49">
        <f t="shared" si="9"/>
        <v>13977264.709999999</v>
      </c>
      <c r="I19" s="49">
        <f t="shared" si="9"/>
        <v>264304.09000000003</v>
      </c>
      <c r="J19" s="49">
        <f t="shared" si="9"/>
        <v>247922.43</v>
      </c>
      <c r="K19" s="49">
        <f t="shared" si="9"/>
        <v>82520948.279999986</v>
      </c>
      <c r="L19" s="49">
        <f t="shared" si="9"/>
        <v>0</v>
      </c>
      <c r="M19" s="49">
        <f t="shared" si="9"/>
        <v>490799.44</v>
      </c>
      <c r="N19" s="49">
        <f t="shared" si="9"/>
        <v>3771734.1100000003</v>
      </c>
      <c r="O19" s="58">
        <f t="shared" si="4"/>
        <v>1.8316144120168445</v>
      </c>
      <c r="P19" s="170">
        <f>VLOOKUP(B19,'PNC Exon. &amp; no Exon.'!B:AJ,2,0)+VLOOKUP(B19,'PNC Exon. &amp; no Exon.'!B:AJ,3,0)</f>
        <v>101324121.02999999</v>
      </c>
      <c r="Q19" s="171">
        <f t="shared" si="8"/>
        <v>0</v>
      </c>
    </row>
    <row r="20" spans="1:17" ht="15.9" customHeight="1" x14ac:dyDescent="0.25">
      <c r="A20" s="47">
        <f t="shared" si="5"/>
        <v>12</v>
      </c>
      <c r="B20" s="51" t="s">
        <v>97</v>
      </c>
      <c r="C20" s="72">
        <f t="shared" si="6"/>
        <v>86733940.939999998</v>
      </c>
      <c r="D20" s="49">
        <f t="shared" si="9"/>
        <v>841262.92</v>
      </c>
      <c r="E20" s="49">
        <f t="shared" si="9"/>
        <v>0</v>
      </c>
      <c r="F20" s="49">
        <f t="shared" si="9"/>
        <v>0</v>
      </c>
      <c r="G20" s="49">
        <f t="shared" si="9"/>
        <v>4741.38</v>
      </c>
      <c r="H20" s="49">
        <f t="shared" si="9"/>
        <v>214935.42</v>
      </c>
      <c r="I20" s="49">
        <f t="shared" si="9"/>
        <v>134585.32</v>
      </c>
      <c r="J20" s="49">
        <f t="shared" si="9"/>
        <v>4300.8900000000003</v>
      </c>
      <c r="K20" s="49">
        <f t="shared" si="9"/>
        <v>48522785.530000001</v>
      </c>
      <c r="L20" s="49">
        <f t="shared" si="9"/>
        <v>0</v>
      </c>
      <c r="M20" s="49">
        <f t="shared" si="9"/>
        <v>34439820.890000001</v>
      </c>
      <c r="N20" s="49">
        <f t="shared" si="9"/>
        <v>2571508.59</v>
      </c>
      <c r="O20" s="58">
        <f t="shared" si="4"/>
        <v>1.567870854657458</v>
      </c>
      <c r="P20" s="170">
        <f>VLOOKUP(B20,'PNC Exon. &amp; no Exon.'!B:AJ,2,0)+VLOOKUP(B20,'PNC Exon. &amp; no Exon.'!B:AJ,3,0)</f>
        <v>86733940.939999998</v>
      </c>
      <c r="Q20" s="171">
        <f t="shared" si="8"/>
        <v>0</v>
      </c>
    </row>
    <row r="21" spans="1:17" ht="15.9" customHeight="1" x14ac:dyDescent="0.25">
      <c r="A21" s="47">
        <f t="shared" si="5"/>
        <v>14</v>
      </c>
      <c r="B21" s="51" t="s">
        <v>102</v>
      </c>
      <c r="C21" s="72">
        <f t="shared" si="6"/>
        <v>65271610.649999991</v>
      </c>
      <c r="D21" s="49">
        <f t="shared" si="9"/>
        <v>0</v>
      </c>
      <c r="E21" s="49">
        <f t="shared" si="9"/>
        <v>61488.14</v>
      </c>
      <c r="F21" s="49">
        <f t="shared" si="9"/>
        <v>0</v>
      </c>
      <c r="G21" s="49">
        <f t="shared" si="9"/>
        <v>0</v>
      </c>
      <c r="H21" s="49">
        <f t="shared" si="9"/>
        <v>169908.21</v>
      </c>
      <c r="I21" s="49">
        <f t="shared" si="9"/>
        <v>0</v>
      </c>
      <c r="J21" s="49">
        <f t="shared" si="9"/>
        <v>513752.84</v>
      </c>
      <c r="K21" s="49">
        <f t="shared" si="9"/>
        <v>61847874.909999996</v>
      </c>
      <c r="L21" s="49">
        <f t="shared" si="9"/>
        <v>0</v>
      </c>
      <c r="M21" s="49">
        <f t="shared" si="9"/>
        <v>2517128.08</v>
      </c>
      <c r="N21" s="49">
        <f t="shared" si="9"/>
        <v>161458.47</v>
      </c>
      <c r="O21" s="58">
        <f t="shared" si="4"/>
        <v>1.1799009115183454</v>
      </c>
      <c r="P21" s="170">
        <f>VLOOKUP(B21,'PNC Exon. &amp; no Exon.'!B:AJ,2,0)+VLOOKUP(B21,'PNC Exon. &amp; no Exon.'!B:AJ,3,0)</f>
        <v>65271610.649999991</v>
      </c>
      <c r="Q21" s="171">
        <f t="shared" si="8"/>
        <v>0</v>
      </c>
    </row>
    <row r="22" spans="1:17" ht="15.9" customHeight="1" x14ac:dyDescent="0.25">
      <c r="A22" s="47">
        <f t="shared" si="5"/>
        <v>19</v>
      </c>
      <c r="B22" s="51" t="s">
        <v>99</v>
      </c>
      <c r="C22" s="72">
        <f t="shared" si="6"/>
        <v>39500258.57</v>
      </c>
      <c r="D22" s="49">
        <f t="shared" si="9"/>
        <v>0</v>
      </c>
      <c r="E22" s="49">
        <f t="shared" si="9"/>
        <v>3148900.73</v>
      </c>
      <c r="F22" s="49">
        <f t="shared" si="9"/>
        <v>0</v>
      </c>
      <c r="G22" s="49">
        <f t="shared" si="9"/>
        <v>0</v>
      </c>
      <c r="H22" s="49">
        <f t="shared" si="9"/>
        <v>0</v>
      </c>
      <c r="I22" s="49">
        <f t="shared" si="9"/>
        <v>0</v>
      </c>
      <c r="J22" s="49">
        <f t="shared" si="9"/>
        <v>0</v>
      </c>
      <c r="K22" s="49">
        <f t="shared" si="9"/>
        <v>0</v>
      </c>
      <c r="L22" s="49">
        <f t="shared" si="9"/>
        <v>36291248.390000001</v>
      </c>
      <c r="M22" s="49">
        <f t="shared" si="9"/>
        <v>0</v>
      </c>
      <c r="N22" s="49">
        <f t="shared" si="9"/>
        <v>60109.45</v>
      </c>
      <c r="O22" s="58">
        <f t="shared" si="4"/>
        <v>0.71403770533358724</v>
      </c>
      <c r="P22" s="170">
        <f>VLOOKUP(B22,'PNC Exon. &amp; no Exon.'!B:AJ,2,0)+VLOOKUP(B22,'PNC Exon. &amp; no Exon.'!B:AJ,3,0)</f>
        <v>39500258.57</v>
      </c>
      <c r="Q22" s="171">
        <f t="shared" si="8"/>
        <v>0</v>
      </c>
    </row>
    <row r="23" spans="1:17" ht="15.9" customHeight="1" x14ac:dyDescent="0.25">
      <c r="A23" s="47">
        <f t="shared" si="5"/>
        <v>15</v>
      </c>
      <c r="B23" s="51" t="s">
        <v>109</v>
      </c>
      <c r="C23" s="72">
        <f t="shared" si="6"/>
        <v>53161965.919999994</v>
      </c>
      <c r="D23" s="49">
        <f t="shared" si="9"/>
        <v>91991.06</v>
      </c>
      <c r="E23" s="49">
        <f t="shared" si="9"/>
        <v>4270730.6900000004</v>
      </c>
      <c r="F23" s="49">
        <f t="shared" si="9"/>
        <v>0</v>
      </c>
      <c r="G23" s="49">
        <f t="shared" si="9"/>
        <v>1897290.94</v>
      </c>
      <c r="H23" s="49">
        <f t="shared" si="9"/>
        <v>18947585.869999997</v>
      </c>
      <c r="I23" s="49">
        <f t="shared" si="9"/>
        <v>734824.37</v>
      </c>
      <c r="J23" s="49">
        <f t="shared" si="9"/>
        <v>331744.5</v>
      </c>
      <c r="K23" s="49">
        <f t="shared" si="9"/>
        <v>23055975.969999999</v>
      </c>
      <c r="L23" s="49">
        <f t="shared" si="9"/>
        <v>0</v>
      </c>
      <c r="M23" s="49">
        <f t="shared" si="9"/>
        <v>347721.56</v>
      </c>
      <c r="N23" s="49">
        <f t="shared" si="9"/>
        <v>3484100.96</v>
      </c>
      <c r="O23" s="73">
        <f t="shared" si="4"/>
        <v>0.96099746003609943</v>
      </c>
      <c r="P23" s="170">
        <f>VLOOKUP(B23,'PNC Exon. &amp; no Exon.'!B:AJ,2,0)+VLOOKUP(B23,'PNC Exon. &amp; no Exon.'!B:AJ,3,0)</f>
        <v>53161965.920000002</v>
      </c>
      <c r="Q23" s="171">
        <f t="shared" si="8"/>
        <v>0</v>
      </c>
    </row>
    <row r="24" spans="1:17" ht="15.9" customHeight="1" x14ac:dyDescent="0.25">
      <c r="A24" s="47">
        <f t="shared" si="5"/>
        <v>17</v>
      </c>
      <c r="B24" s="51" t="s">
        <v>80</v>
      </c>
      <c r="C24" s="72">
        <f t="shared" si="6"/>
        <v>41071978.259999998</v>
      </c>
      <c r="D24" s="49">
        <f t="shared" si="9"/>
        <v>0</v>
      </c>
      <c r="E24" s="49">
        <f t="shared" si="9"/>
        <v>15175955.51</v>
      </c>
      <c r="F24" s="49">
        <f t="shared" si="9"/>
        <v>0</v>
      </c>
      <c r="G24" s="49">
        <f t="shared" si="9"/>
        <v>0</v>
      </c>
      <c r="H24" s="49">
        <f t="shared" si="9"/>
        <v>8191781.6699999999</v>
      </c>
      <c r="I24" s="49">
        <f t="shared" si="9"/>
        <v>0</v>
      </c>
      <c r="J24" s="49">
        <f t="shared" si="9"/>
        <v>81000</v>
      </c>
      <c r="K24" s="49">
        <f t="shared" si="9"/>
        <v>15272389.220000001</v>
      </c>
      <c r="L24" s="49">
        <f t="shared" si="9"/>
        <v>0</v>
      </c>
      <c r="M24" s="49">
        <f t="shared" si="9"/>
        <v>1332878.1399999999</v>
      </c>
      <c r="N24" s="49">
        <f t="shared" si="9"/>
        <v>1017973.72</v>
      </c>
      <c r="O24" s="58">
        <f t="shared" si="4"/>
        <v>0.74244934519377714</v>
      </c>
      <c r="P24" s="170">
        <f>VLOOKUP(B24,'PNC Exon. &amp; no Exon.'!B:AJ,2,0)+VLOOKUP(B24,'PNC Exon. &amp; no Exon.'!B:AJ,3,0)</f>
        <v>41071978.259999998</v>
      </c>
      <c r="Q24" s="171">
        <f t="shared" si="8"/>
        <v>0</v>
      </c>
    </row>
    <row r="25" spans="1:17" ht="15.9" customHeight="1" x14ac:dyDescent="0.25">
      <c r="A25" s="47">
        <f t="shared" si="5"/>
        <v>16</v>
      </c>
      <c r="B25" s="50" t="s">
        <v>110</v>
      </c>
      <c r="C25" s="72">
        <f t="shared" si="6"/>
        <v>46893247.00999999</v>
      </c>
      <c r="D25" s="49">
        <f t="shared" si="9"/>
        <v>2644.41</v>
      </c>
      <c r="E25" s="49">
        <f t="shared" si="9"/>
        <v>179174.9</v>
      </c>
      <c r="F25" s="49">
        <f t="shared" si="9"/>
        <v>0</v>
      </c>
      <c r="G25" s="49">
        <f t="shared" si="9"/>
        <v>0</v>
      </c>
      <c r="H25" s="49">
        <f t="shared" si="9"/>
        <v>406515.11</v>
      </c>
      <c r="I25" s="49">
        <f t="shared" si="9"/>
        <v>21310.49</v>
      </c>
      <c r="J25" s="49">
        <f t="shared" si="9"/>
        <v>3750</v>
      </c>
      <c r="K25" s="49">
        <f t="shared" si="9"/>
        <v>46042209.979999997</v>
      </c>
      <c r="L25" s="49">
        <f t="shared" si="9"/>
        <v>0</v>
      </c>
      <c r="M25" s="49">
        <f t="shared" si="9"/>
        <v>17058.189999999999</v>
      </c>
      <c r="N25" s="49">
        <f t="shared" si="9"/>
        <v>220583.93</v>
      </c>
      <c r="O25" s="58">
        <f t="shared" si="4"/>
        <v>0.84767917231032697</v>
      </c>
      <c r="P25" s="170">
        <f>VLOOKUP(B25,'PNC Exon. &amp; no Exon.'!B:AJ,2,0)+VLOOKUP(B25,'PNC Exon. &amp; no Exon.'!B:AJ,3,0)</f>
        <v>46893247.00999999</v>
      </c>
      <c r="Q25" s="171">
        <f t="shared" si="8"/>
        <v>0</v>
      </c>
    </row>
    <row r="26" spans="1:17" ht="15.9" customHeight="1" x14ac:dyDescent="0.25">
      <c r="A26" s="47">
        <f t="shared" si="5"/>
        <v>21</v>
      </c>
      <c r="B26" s="51" t="s">
        <v>96</v>
      </c>
      <c r="C26" s="72">
        <f t="shared" si="6"/>
        <v>32924031.23</v>
      </c>
      <c r="D26" s="49">
        <f t="shared" si="9"/>
        <v>0</v>
      </c>
      <c r="E26" s="49">
        <f t="shared" si="9"/>
        <v>1863666.12</v>
      </c>
      <c r="F26" s="49">
        <f t="shared" si="9"/>
        <v>31060365.109999999</v>
      </c>
      <c r="G26" s="49">
        <f t="shared" si="9"/>
        <v>0</v>
      </c>
      <c r="H26" s="49">
        <f t="shared" si="9"/>
        <v>0</v>
      </c>
      <c r="I26" s="49">
        <f t="shared" si="9"/>
        <v>0</v>
      </c>
      <c r="J26" s="49">
        <f t="shared" si="9"/>
        <v>0</v>
      </c>
      <c r="K26" s="49">
        <f t="shared" si="9"/>
        <v>0</v>
      </c>
      <c r="L26" s="49">
        <f t="shared" si="9"/>
        <v>0</v>
      </c>
      <c r="M26" s="49">
        <f t="shared" si="9"/>
        <v>0</v>
      </c>
      <c r="N26" s="49">
        <f t="shared" si="9"/>
        <v>0</v>
      </c>
      <c r="O26" s="58">
        <f t="shared" si="4"/>
        <v>0.59516065364836335</v>
      </c>
      <c r="P26" s="170">
        <f>VLOOKUP(B26,'PNC Exon. &amp; no Exon.'!B:AJ,2,0)+VLOOKUP(B26,'PNC Exon. &amp; no Exon.'!B:AJ,3,0)</f>
        <v>32924031.23</v>
      </c>
      <c r="Q26" s="171">
        <f t="shared" si="8"/>
        <v>0</v>
      </c>
    </row>
    <row r="27" spans="1:17" ht="15.9" customHeight="1" x14ac:dyDescent="0.25">
      <c r="A27" s="47">
        <f t="shared" si="5"/>
        <v>24</v>
      </c>
      <c r="B27" s="50" t="s">
        <v>104</v>
      </c>
      <c r="C27" s="72">
        <f t="shared" si="6"/>
        <v>23554065.359999999</v>
      </c>
      <c r="D27" s="49">
        <f t="shared" si="9"/>
        <v>0</v>
      </c>
      <c r="E27" s="49">
        <f t="shared" si="9"/>
        <v>0</v>
      </c>
      <c r="F27" s="49">
        <f t="shared" si="9"/>
        <v>23554065.359999999</v>
      </c>
      <c r="G27" s="49">
        <f t="shared" si="9"/>
        <v>0</v>
      </c>
      <c r="H27" s="49">
        <f t="shared" si="9"/>
        <v>0</v>
      </c>
      <c r="I27" s="49">
        <f t="shared" si="9"/>
        <v>0</v>
      </c>
      <c r="J27" s="49">
        <f t="shared" si="9"/>
        <v>0</v>
      </c>
      <c r="K27" s="49">
        <f t="shared" si="9"/>
        <v>0</v>
      </c>
      <c r="L27" s="49">
        <f t="shared" si="9"/>
        <v>0</v>
      </c>
      <c r="M27" s="49">
        <f t="shared" si="9"/>
        <v>0</v>
      </c>
      <c r="N27" s="49">
        <f t="shared" si="9"/>
        <v>0</v>
      </c>
      <c r="O27" s="58">
        <f t="shared" si="4"/>
        <v>0.42578178953251689</v>
      </c>
      <c r="P27" s="170">
        <f>VLOOKUP(B27,'PNC Exon. &amp; no Exon.'!B:AJ,2,0)+VLOOKUP(B27,'PNC Exon. &amp; no Exon.'!B:AJ,3,0)</f>
        <v>23554065.359999999</v>
      </c>
      <c r="Q27" s="171">
        <f t="shared" si="8"/>
        <v>0</v>
      </c>
    </row>
    <row r="28" spans="1:17" ht="15.9" customHeight="1" x14ac:dyDescent="0.25">
      <c r="A28" s="47">
        <f t="shared" si="5"/>
        <v>13</v>
      </c>
      <c r="B28" s="51" t="s">
        <v>79</v>
      </c>
      <c r="C28" s="72">
        <f t="shared" si="6"/>
        <v>75636307.309999987</v>
      </c>
      <c r="D28" s="49">
        <f t="shared" si="9"/>
        <v>965.5</v>
      </c>
      <c r="E28" s="49">
        <f t="shared" si="9"/>
        <v>3320805.34</v>
      </c>
      <c r="F28" s="49">
        <f t="shared" si="9"/>
        <v>0</v>
      </c>
      <c r="G28" s="49">
        <f t="shared" si="9"/>
        <v>0</v>
      </c>
      <c r="H28" s="49">
        <f t="shared" si="9"/>
        <v>6333430.1699999999</v>
      </c>
      <c r="I28" s="49">
        <f t="shared" si="9"/>
        <v>43959.360000000001</v>
      </c>
      <c r="J28" s="49">
        <f t="shared" si="9"/>
        <v>5628.84</v>
      </c>
      <c r="K28" s="49">
        <f t="shared" si="9"/>
        <v>17378576.039999999</v>
      </c>
      <c r="L28" s="49">
        <f t="shared" si="9"/>
        <v>0</v>
      </c>
      <c r="M28" s="49">
        <f t="shared" si="9"/>
        <v>44830901.229999997</v>
      </c>
      <c r="N28" s="49">
        <f t="shared" si="9"/>
        <v>3722040.83</v>
      </c>
      <c r="O28" s="58">
        <f t="shared" si="4"/>
        <v>1.3672613108552223</v>
      </c>
      <c r="P28" s="170">
        <f>VLOOKUP(B28,'PNC Exon. &amp; no Exon.'!B:AJ,2,0)+VLOOKUP(B28,'PNC Exon. &amp; no Exon.'!B:AJ,3,0)</f>
        <v>75636307.310000002</v>
      </c>
      <c r="Q28" s="171">
        <f t="shared" si="8"/>
        <v>0</v>
      </c>
    </row>
    <row r="29" spans="1:17" ht="15.9" customHeight="1" x14ac:dyDescent="0.25">
      <c r="A29" s="47">
        <f t="shared" si="5"/>
        <v>18</v>
      </c>
      <c r="B29" s="51" t="s">
        <v>82</v>
      </c>
      <c r="C29" s="72">
        <f t="shared" si="6"/>
        <v>40664455.359999999</v>
      </c>
      <c r="D29" s="49">
        <f t="shared" ref="D29:N38" si="10">SUMIF($B$48:$B$1500,$B29,D$48:D$1500)</f>
        <v>0</v>
      </c>
      <c r="E29" s="49">
        <f t="shared" si="10"/>
        <v>0</v>
      </c>
      <c r="F29" s="49">
        <f t="shared" si="10"/>
        <v>0</v>
      </c>
      <c r="G29" s="49">
        <f t="shared" si="10"/>
        <v>0</v>
      </c>
      <c r="H29" s="49">
        <f t="shared" si="10"/>
        <v>13500</v>
      </c>
      <c r="I29" s="49">
        <f t="shared" si="10"/>
        <v>0</v>
      </c>
      <c r="J29" s="49">
        <f t="shared" si="10"/>
        <v>0</v>
      </c>
      <c r="K29" s="49">
        <f t="shared" si="10"/>
        <v>40650955.359999999</v>
      </c>
      <c r="L29" s="49">
        <f t="shared" si="10"/>
        <v>0</v>
      </c>
      <c r="M29" s="49">
        <f t="shared" si="10"/>
        <v>0</v>
      </c>
      <c r="N29" s="49">
        <f t="shared" si="10"/>
        <v>0</v>
      </c>
      <c r="O29" s="58">
        <f t="shared" si="4"/>
        <v>0.73508264110318944</v>
      </c>
      <c r="P29" s="170">
        <f>VLOOKUP(B29,'PNC Exon. &amp; no Exon.'!B:AJ,2,0)+VLOOKUP(B29,'PNC Exon. &amp; no Exon.'!B:AJ,3,0)</f>
        <v>40664455.359999999</v>
      </c>
      <c r="Q29" s="171">
        <f t="shared" si="8"/>
        <v>0</v>
      </c>
    </row>
    <row r="30" spans="1:17" ht="15.9" customHeight="1" x14ac:dyDescent="0.25">
      <c r="A30" s="47">
        <f t="shared" si="5"/>
        <v>20</v>
      </c>
      <c r="B30" s="51" t="s">
        <v>105</v>
      </c>
      <c r="C30" s="72">
        <f t="shared" si="6"/>
        <v>34305431.890000001</v>
      </c>
      <c r="D30" s="49">
        <f t="shared" si="10"/>
        <v>0</v>
      </c>
      <c r="E30" s="49">
        <f t="shared" si="10"/>
        <v>31526345.960000001</v>
      </c>
      <c r="F30" s="49">
        <f t="shared" si="10"/>
        <v>0</v>
      </c>
      <c r="G30" s="49">
        <f t="shared" si="10"/>
        <v>0</v>
      </c>
      <c r="H30" s="49">
        <f t="shared" si="10"/>
        <v>0</v>
      </c>
      <c r="I30" s="49">
        <f t="shared" si="10"/>
        <v>0</v>
      </c>
      <c r="J30" s="49">
        <f t="shared" si="10"/>
        <v>0</v>
      </c>
      <c r="K30" s="49">
        <f t="shared" si="10"/>
        <v>0</v>
      </c>
      <c r="L30" s="49">
        <f t="shared" si="10"/>
        <v>0</v>
      </c>
      <c r="M30" s="49">
        <f t="shared" si="10"/>
        <v>2779085.93</v>
      </c>
      <c r="N30" s="49">
        <f t="shared" si="10"/>
        <v>0</v>
      </c>
      <c r="O30" s="58">
        <f t="shared" si="4"/>
        <v>0.620131937207551</v>
      </c>
      <c r="P30" s="170">
        <f>VLOOKUP(B30,'PNC Exon. &amp; no Exon.'!B:AJ,2,0)+VLOOKUP(B30,'PNC Exon. &amp; no Exon.'!B:AJ,3,0)</f>
        <v>34305431.890000001</v>
      </c>
      <c r="Q30" s="171">
        <f t="shared" si="8"/>
        <v>0</v>
      </c>
    </row>
    <row r="31" spans="1:17" ht="15.9" customHeight="1" x14ac:dyDescent="0.25">
      <c r="A31" s="47">
        <f t="shared" si="5"/>
        <v>22</v>
      </c>
      <c r="B31" s="51" t="s">
        <v>113</v>
      </c>
      <c r="C31" s="72">
        <f t="shared" si="6"/>
        <v>28630962.380000003</v>
      </c>
      <c r="D31" s="49">
        <f t="shared" si="10"/>
        <v>0</v>
      </c>
      <c r="E31" s="49">
        <f t="shared" si="10"/>
        <v>11972344.189999999</v>
      </c>
      <c r="F31" s="49">
        <f t="shared" si="10"/>
        <v>95231.88</v>
      </c>
      <c r="G31" s="49">
        <f t="shared" si="10"/>
        <v>703.23</v>
      </c>
      <c r="H31" s="49">
        <f t="shared" si="10"/>
        <v>1627655.41</v>
      </c>
      <c r="I31" s="49">
        <f t="shared" si="10"/>
        <v>992556.24</v>
      </c>
      <c r="J31" s="49">
        <f t="shared" si="10"/>
        <v>86202.36</v>
      </c>
      <c r="K31" s="49">
        <f t="shared" si="10"/>
        <v>12621455.859999999</v>
      </c>
      <c r="L31" s="49">
        <f t="shared" si="10"/>
        <v>0</v>
      </c>
      <c r="M31" s="49">
        <f t="shared" si="10"/>
        <v>705434.92</v>
      </c>
      <c r="N31" s="49">
        <f t="shared" si="10"/>
        <v>529378.29</v>
      </c>
      <c r="O31" s="58">
        <f t="shared" si="4"/>
        <v>0.51755576847879514</v>
      </c>
      <c r="P31" s="170">
        <f>VLOOKUP(B31,'PNC Exon. &amp; no Exon.'!B:AJ,2,0)+VLOOKUP(B31,'PNC Exon. &amp; no Exon.'!B:AJ,3,0)</f>
        <v>28630962.379999999</v>
      </c>
      <c r="Q31" s="171">
        <f t="shared" si="8"/>
        <v>0</v>
      </c>
    </row>
    <row r="32" spans="1:17" ht="15.9" customHeight="1" x14ac:dyDescent="0.25">
      <c r="A32" s="47">
        <f t="shared" si="5"/>
        <v>23</v>
      </c>
      <c r="B32" s="51" t="s">
        <v>117</v>
      </c>
      <c r="C32" s="72">
        <f t="shared" si="6"/>
        <v>25078277.730000004</v>
      </c>
      <c r="D32" s="49">
        <f t="shared" si="10"/>
        <v>0</v>
      </c>
      <c r="E32" s="49">
        <f t="shared" si="10"/>
        <v>683605.65</v>
      </c>
      <c r="F32" s="49">
        <f t="shared" si="10"/>
        <v>350875</v>
      </c>
      <c r="G32" s="49">
        <f t="shared" si="10"/>
        <v>1784.48</v>
      </c>
      <c r="H32" s="49">
        <f t="shared" si="10"/>
        <v>417786.42</v>
      </c>
      <c r="I32" s="49">
        <f t="shared" si="10"/>
        <v>503681.09</v>
      </c>
      <c r="J32" s="49">
        <f t="shared" si="10"/>
        <v>248774.03</v>
      </c>
      <c r="K32" s="49">
        <f t="shared" si="10"/>
        <v>14082237.57</v>
      </c>
      <c r="L32" s="49">
        <f t="shared" si="10"/>
        <v>0</v>
      </c>
      <c r="M32" s="49">
        <f t="shared" si="10"/>
        <v>8383302.3900000006</v>
      </c>
      <c r="N32" s="49">
        <f t="shared" si="10"/>
        <v>406231.1</v>
      </c>
      <c r="O32" s="58">
        <f t="shared" si="4"/>
        <v>0.45333464975461318</v>
      </c>
      <c r="P32" s="170">
        <f>VLOOKUP(B32,'PNC Exon. &amp; no Exon.'!B:AJ,2,0)+VLOOKUP(B32,'PNC Exon. &amp; no Exon.'!B:AJ,3,0)</f>
        <v>25078277.73</v>
      </c>
      <c r="Q32" s="171">
        <f t="shared" si="8"/>
        <v>0</v>
      </c>
    </row>
    <row r="33" spans="1:17" ht="15.9" customHeight="1" x14ac:dyDescent="0.25">
      <c r="A33" s="47">
        <f t="shared" si="5"/>
        <v>25</v>
      </c>
      <c r="B33" s="51" t="s">
        <v>112</v>
      </c>
      <c r="C33" s="72">
        <f t="shared" si="6"/>
        <v>15033118.290000001</v>
      </c>
      <c r="D33" s="49">
        <f t="shared" si="10"/>
        <v>0</v>
      </c>
      <c r="E33" s="49">
        <f t="shared" si="10"/>
        <v>8248016.4800000004</v>
      </c>
      <c r="F33" s="49">
        <f t="shared" si="10"/>
        <v>0</v>
      </c>
      <c r="G33" s="49">
        <f t="shared" si="10"/>
        <v>0</v>
      </c>
      <c r="H33" s="49">
        <f t="shared" si="10"/>
        <v>4958243.63</v>
      </c>
      <c r="I33" s="49">
        <f t="shared" si="10"/>
        <v>72662.47</v>
      </c>
      <c r="J33" s="49">
        <f t="shared" si="10"/>
        <v>952.62</v>
      </c>
      <c r="K33" s="49">
        <f t="shared" si="10"/>
        <v>123335.88</v>
      </c>
      <c r="L33" s="49">
        <f t="shared" si="10"/>
        <v>0</v>
      </c>
      <c r="M33" s="49">
        <f t="shared" si="10"/>
        <v>64154.55</v>
      </c>
      <c r="N33" s="49">
        <f t="shared" si="10"/>
        <v>1565752.66</v>
      </c>
      <c r="O33" s="58">
        <f t="shared" si="4"/>
        <v>0.27175045623505101</v>
      </c>
      <c r="P33" s="170">
        <f>VLOOKUP(B33,'PNC Exon. &amp; no Exon.'!B:AJ,2,0)+VLOOKUP(B33,'PNC Exon. &amp; no Exon.'!B:AJ,3,0)</f>
        <v>15033118.290000001</v>
      </c>
      <c r="Q33" s="171">
        <f t="shared" si="8"/>
        <v>0</v>
      </c>
    </row>
    <row r="34" spans="1:17" s="30" customFormat="1" ht="15.9" customHeight="1" x14ac:dyDescent="0.25">
      <c r="A34" s="47">
        <f t="shared" si="5"/>
        <v>26</v>
      </c>
      <c r="B34" s="51" t="s">
        <v>116</v>
      </c>
      <c r="C34" s="72">
        <f t="shared" si="6"/>
        <v>12988214.860000001</v>
      </c>
      <c r="D34" s="49">
        <f t="shared" si="10"/>
        <v>0</v>
      </c>
      <c r="E34" s="49">
        <f t="shared" si="10"/>
        <v>483854.69</v>
      </c>
      <c r="F34" s="49">
        <f t="shared" si="10"/>
        <v>7572.5</v>
      </c>
      <c r="G34" s="49">
        <f t="shared" si="10"/>
        <v>2068.9699999999998</v>
      </c>
      <c r="H34" s="49">
        <f t="shared" si="10"/>
        <v>494692.71</v>
      </c>
      <c r="I34" s="49">
        <f t="shared" si="10"/>
        <v>783120.46</v>
      </c>
      <c r="J34" s="49">
        <f t="shared" si="10"/>
        <v>18278</v>
      </c>
      <c r="K34" s="49">
        <f t="shared" si="10"/>
        <v>10207972.630000001</v>
      </c>
      <c r="L34" s="49">
        <f t="shared" si="10"/>
        <v>0</v>
      </c>
      <c r="M34" s="49">
        <f t="shared" si="10"/>
        <v>542083.23</v>
      </c>
      <c r="N34" s="49">
        <f t="shared" si="10"/>
        <v>448571.67</v>
      </c>
      <c r="O34" s="58">
        <f t="shared" si="4"/>
        <v>0.2347851753572458</v>
      </c>
      <c r="P34" s="170">
        <f>VLOOKUP(B34,'PNC Exon. &amp; no Exon.'!B:AJ,2,0)+VLOOKUP(B34,'PNC Exon. &amp; no Exon.'!B:AJ,3,0)</f>
        <v>12988214.860000001</v>
      </c>
      <c r="Q34" s="171">
        <f t="shared" si="8"/>
        <v>0</v>
      </c>
    </row>
    <row r="35" spans="1:17" ht="15.9" customHeight="1" x14ac:dyDescent="0.25">
      <c r="A35" s="47">
        <f t="shared" si="5"/>
        <v>28</v>
      </c>
      <c r="B35" s="51" t="s">
        <v>94</v>
      </c>
      <c r="C35" s="72">
        <f t="shared" si="6"/>
        <v>6613461.1399999997</v>
      </c>
      <c r="D35" s="49">
        <f t="shared" si="10"/>
        <v>24465.81</v>
      </c>
      <c r="E35" s="49">
        <f t="shared" si="10"/>
        <v>48684.35</v>
      </c>
      <c r="F35" s="49">
        <f t="shared" si="10"/>
        <v>0</v>
      </c>
      <c r="G35" s="49">
        <f t="shared" si="10"/>
        <v>24506.03</v>
      </c>
      <c r="H35" s="49">
        <f t="shared" si="10"/>
        <v>1043440.16</v>
      </c>
      <c r="I35" s="49">
        <f t="shared" si="10"/>
        <v>849769.38</v>
      </c>
      <c r="J35" s="49">
        <f t="shared" si="10"/>
        <v>134646.42000000001</v>
      </c>
      <c r="K35" s="49">
        <f t="shared" si="10"/>
        <v>3807520.09</v>
      </c>
      <c r="L35" s="49">
        <f t="shared" si="10"/>
        <v>0</v>
      </c>
      <c r="M35" s="49">
        <f t="shared" si="10"/>
        <v>172307.3</v>
      </c>
      <c r="N35" s="49">
        <f t="shared" si="10"/>
        <v>508121.59999999998</v>
      </c>
      <c r="O35" s="58">
        <f t="shared" si="4"/>
        <v>0.11955011910491527</v>
      </c>
      <c r="P35" s="170">
        <f>VLOOKUP(B35,'PNC Exon. &amp; no Exon.'!B:AJ,2,0)+VLOOKUP(B35,'PNC Exon. &amp; no Exon.'!B:AJ,3,0)</f>
        <v>6613461.1399999997</v>
      </c>
      <c r="Q35" s="171">
        <f t="shared" si="8"/>
        <v>0</v>
      </c>
    </row>
    <row r="36" spans="1:17" ht="15.9" customHeight="1" x14ac:dyDescent="0.25">
      <c r="A36" s="47">
        <f t="shared" si="5"/>
        <v>27</v>
      </c>
      <c r="B36" s="51" t="s">
        <v>89</v>
      </c>
      <c r="C36" s="72">
        <f t="shared" si="6"/>
        <v>7542248.1600000001</v>
      </c>
      <c r="D36" s="49">
        <f t="shared" si="10"/>
        <v>86258.62</v>
      </c>
      <c r="E36" s="49">
        <f t="shared" si="10"/>
        <v>0</v>
      </c>
      <c r="F36" s="49">
        <f t="shared" si="10"/>
        <v>23610</v>
      </c>
      <c r="G36" s="49">
        <f t="shared" si="10"/>
        <v>0</v>
      </c>
      <c r="H36" s="49">
        <f t="shared" si="10"/>
        <v>1741.28</v>
      </c>
      <c r="I36" s="49">
        <f t="shared" si="10"/>
        <v>171424.72</v>
      </c>
      <c r="J36" s="49">
        <f t="shared" si="10"/>
        <v>0</v>
      </c>
      <c r="K36" s="49">
        <f t="shared" si="10"/>
        <v>6189267.2199999997</v>
      </c>
      <c r="L36" s="49">
        <f t="shared" si="10"/>
        <v>0</v>
      </c>
      <c r="M36" s="49">
        <f t="shared" si="10"/>
        <v>491613.92</v>
      </c>
      <c r="N36" s="49">
        <f t="shared" si="10"/>
        <v>578332.4</v>
      </c>
      <c r="O36" s="58">
        <f t="shared" si="4"/>
        <v>0.1363396029339681</v>
      </c>
      <c r="P36" s="170">
        <f>VLOOKUP(B36,'PNC Exon. &amp; no Exon.'!B:AJ,2,0)+VLOOKUP(B36,'PNC Exon. &amp; no Exon.'!B:AJ,3,0)</f>
        <v>7542248.1600000001</v>
      </c>
      <c r="Q36" s="171">
        <f t="shared" si="8"/>
        <v>0</v>
      </c>
    </row>
    <row r="37" spans="1:17" ht="15.9" customHeight="1" x14ac:dyDescent="0.25">
      <c r="A37" s="47">
        <f t="shared" si="5"/>
        <v>29</v>
      </c>
      <c r="B37" s="51" t="s">
        <v>81</v>
      </c>
      <c r="C37" s="72">
        <f t="shared" si="6"/>
        <v>5543299.4699999997</v>
      </c>
      <c r="D37" s="49">
        <f t="shared" si="10"/>
        <v>0</v>
      </c>
      <c r="E37" s="49">
        <f t="shared" si="10"/>
        <v>0</v>
      </c>
      <c r="F37" s="49">
        <f t="shared" si="10"/>
        <v>0</v>
      </c>
      <c r="G37" s="49">
        <f t="shared" si="10"/>
        <v>0</v>
      </c>
      <c r="H37" s="49">
        <f t="shared" si="10"/>
        <v>0</v>
      </c>
      <c r="I37" s="49">
        <f t="shared" si="10"/>
        <v>0</v>
      </c>
      <c r="J37" s="49">
        <f t="shared" si="10"/>
        <v>0</v>
      </c>
      <c r="K37" s="49">
        <f t="shared" si="10"/>
        <v>5543299.4699999997</v>
      </c>
      <c r="L37" s="49">
        <f t="shared" si="10"/>
        <v>0</v>
      </c>
      <c r="M37" s="49">
        <f t="shared" si="10"/>
        <v>0</v>
      </c>
      <c r="N37" s="49">
        <f t="shared" si="10"/>
        <v>0</v>
      </c>
      <c r="O37" s="58">
        <f t="shared" si="4"/>
        <v>0.10020503603846891</v>
      </c>
      <c r="P37" s="170">
        <f>VLOOKUP(B37,'PNC Exon. &amp; no Exon.'!B:AJ,2,0)+VLOOKUP(B37,'PNC Exon. &amp; no Exon.'!B:AJ,3,0)</f>
        <v>5543299.4699999997</v>
      </c>
      <c r="Q37" s="171">
        <f t="shared" si="8"/>
        <v>0</v>
      </c>
    </row>
    <row r="38" spans="1:17" ht="15.9" customHeight="1" x14ac:dyDescent="0.25">
      <c r="A38" s="47">
        <f t="shared" si="5"/>
        <v>31</v>
      </c>
      <c r="B38" s="51" t="s">
        <v>122</v>
      </c>
      <c r="C38" s="72">
        <f t="shared" si="6"/>
        <v>1353747.77</v>
      </c>
      <c r="D38" s="49">
        <f t="shared" si="10"/>
        <v>0</v>
      </c>
      <c r="E38" s="49">
        <f t="shared" si="10"/>
        <v>3216.41</v>
      </c>
      <c r="F38" s="49">
        <f t="shared" si="10"/>
        <v>1283481.28</v>
      </c>
      <c r="G38" s="49">
        <f t="shared" si="10"/>
        <v>65501.55</v>
      </c>
      <c r="H38" s="49">
        <f t="shared" si="10"/>
        <v>0</v>
      </c>
      <c r="I38" s="49">
        <f t="shared" si="10"/>
        <v>0</v>
      </c>
      <c r="J38" s="49">
        <f t="shared" si="10"/>
        <v>0</v>
      </c>
      <c r="K38" s="49">
        <f t="shared" si="10"/>
        <v>0</v>
      </c>
      <c r="L38" s="49">
        <f t="shared" si="10"/>
        <v>0</v>
      </c>
      <c r="M38" s="49">
        <f t="shared" si="10"/>
        <v>0</v>
      </c>
      <c r="N38" s="49">
        <f t="shared" si="10"/>
        <v>1548.53</v>
      </c>
      <c r="O38" s="58">
        <f t="shared" si="4"/>
        <v>2.4471408195423896E-2</v>
      </c>
      <c r="P38" s="170">
        <f>VLOOKUP(B38,'PNC Exon. &amp; no Exon.'!B:AJ,2,0)+VLOOKUP(B38,'PNC Exon. &amp; no Exon.'!B:AJ,3,0)</f>
        <v>1353747.77</v>
      </c>
      <c r="Q38" s="171">
        <f t="shared" si="8"/>
        <v>0</v>
      </c>
    </row>
    <row r="39" spans="1:17" ht="15.9" customHeight="1" x14ac:dyDescent="0.25">
      <c r="A39" s="47">
        <f t="shared" si="5"/>
        <v>32</v>
      </c>
      <c r="B39" s="51" t="s">
        <v>118</v>
      </c>
      <c r="C39" s="72">
        <f t="shared" si="6"/>
        <v>1214200.99</v>
      </c>
      <c r="D39" s="49">
        <f t="shared" ref="D39:N46" si="11">SUMIF($B$48:$B$1500,$B39,D$48:D$1500)</f>
        <v>0</v>
      </c>
      <c r="E39" s="49">
        <f t="shared" si="11"/>
        <v>506250</v>
      </c>
      <c r="F39" s="49">
        <f t="shared" si="11"/>
        <v>0</v>
      </c>
      <c r="G39" s="49">
        <f t="shared" si="11"/>
        <v>0</v>
      </c>
      <c r="H39" s="49">
        <f t="shared" si="11"/>
        <v>285546.14</v>
      </c>
      <c r="I39" s="49">
        <f t="shared" si="11"/>
        <v>0</v>
      </c>
      <c r="J39" s="49">
        <f t="shared" si="11"/>
        <v>0</v>
      </c>
      <c r="K39" s="49">
        <f t="shared" si="11"/>
        <v>292193.3</v>
      </c>
      <c r="L39" s="49">
        <f t="shared" si="11"/>
        <v>0</v>
      </c>
      <c r="M39" s="49">
        <f t="shared" si="11"/>
        <v>107482.96</v>
      </c>
      <c r="N39" s="49">
        <f t="shared" si="11"/>
        <v>22728.59</v>
      </c>
      <c r="O39" s="58">
        <f t="shared" si="4"/>
        <v>2.1948850972125927E-2</v>
      </c>
      <c r="P39" s="170">
        <f>VLOOKUP(B39,'PNC Exon. &amp; no Exon.'!B:AJ,2,0)+VLOOKUP(B39,'PNC Exon. &amp; no Exon.'!B:AJ,3,0)</f>
        <v>1214200.99</v>
      </c>
      <c r="Q39" s="171">
        <f t="shared" si="8"/>
        <v>0</v>
      </c>
    </row>
    <row r="40" spans="1:17" ht="15.9" customHeight="1" x14ac:dyDescent="0.25">
      <c r="A40" s="47">
        <f t="shared" si="5"/>
        <v>30</v>
      </c>
      <c r="B40" s="51" t="s">
        <v>120</v>
      </c>
      <c r="C40" s="72">
        <f t="shared" si="6"/>
        <v>1928660.14</v>
      </c>
      <c r="D40" s="49">
        <f t="shared" si="11"/>
        <v>0</v>
      </c>
      <c r="E40" s="49">
        <f t="shared" si="11"/>
        <v>0</v>
      </c>
      <c r="F40" s="49">
        <f t="shared" si="11"/>
        <v>0</v>
      </c>
      <c r="G40" s="49">
        <f t="shared" si="11"/>
        <v>0</v>
      </c>
      <c r="H40" s="49">
        <f t="shared" si="11"/>
        <v>0</v>
      </c>
      <c r="I40" s="49">
        <f t="shared" si="11"/>
        <v>0</v>
      </c>
      <c r="J40" s="49">
        <f t="shared" si="11"/>
        <v>0</v>
      </c>
      <c r="K40" s="49">
        <f t="shared" si="11"/>
        <v>1870130.48</v>
      </c>
      <c r="L40" s="49">
        <f t="shared" si="11"/>
        <v>0</v>
      </c>
      <c r="M40" s="49">
        <f t="shared" si="11"/>
        <v>58529.66</v>
      </c>
      <c r="N40" s="49">
        <f t="shared" si="11"/>
        <v>0</v>
      </c>
      <c r="O40" s="58">
        <f t="shared" si="4"/>
        <v>3.4863975846980262E-2</v>
      </c>
      <c r="P40" s="170">
        <f>VLOOKUP(B40,'PNC Exon. &amp; no Exon.'!B:AJ,2,0)+VLOOKUP(B40,'PNC Exon. &amp; no Exon.'!B:AJ,3,0)</f>
        <v>1928660.14</v>
      </c>
      <c r="Q40" s="171">
        <f t="shared" si="8"/>
        <v>0</v>
      </c>
    </row>
    <row r="41" spans="1:17" ht="15.9" customHeight="1" x14ac:dyDescent="0.25">
      <c r="A41" s="47">
        <f t="shared" si="5"/>
        <v>33</v>
      </c>
      <c r="B41" s="51" t="s">
        <v>121</v>
      </c>
      <c r="C41" s="72">
        <f t="shared" si="6"/>
        <v>416283.55999999994</v>
      </c>
      <c r="D41" s="49">
        <f t="shared" si="11"/>
        <v>19512.060000000001</v>
      </c>
      <c r="E41" s="49">
        <f t="shared" si="11"/>
        <v>0</v>
      </c>
      <c r="F41" s="49">
        <f t="shared" si="11"/>
        <v>51907.68</v>
      </c>
      <c r="G41" s="49">
        <f t="shared" si="11"/>
        <v>0</v>
      </c>
      <c r="H41" s="49">
        <f t="shared" si="11"/>
        <v>0</v>
      </c>
      <c r="I41" s="49">
        <f t="shared" si="11"/>
        <v>0</v>
      </c>
      <c r="J41" s="49">
        <f t="shared" si="11"/>
        <v>0</v>
      </c>
      <c r="K41" s="49">
        <f t="shared" si="11"/>
        <v>22652.6</v>
      </c>
      <c r="L41" s="49">
        <f t="shared" si="11"/>
        <v>0</v>
      </c>
      <c r="M41" s="49">
        <f t="shared" si="11"/>
        <v>0</v>
      </c>
      <c r="N41" s="49">
        <f t="shared" si="11"/>
        <v>322211.21999999997</v>
      </c>
      <c r="O41" s="58">
        <f t="shared" si="4"/>
        <v>7.5250686631263917E-3</v>
      </c>
      <c r="P41" s="170">
        <f>VLOOKUP(B41,'PNC Exon. &amp; no Exon.'!B:AJ,2,0)+VLOOKUP(B41,'PNC Exon. &amp; no Exon.'!B:AJ,3,0)</f>
        <v>416283.55999999994</v>
      </c>
      <c r="Q41" s="171">
        <f t="shared" si="8"/>
        <v>0</v>
      </c>
    </row>
    <row r="42" spans="1:17" ht="15.9" customHeight="1" x14ac:dyDescent="0.25">
      <c r="A42" s="47">
        <f t="shared" si="5"/>
        <v>34</v>
      </c>
      <c r="B42" s="51" t="s">
        <v>83</v>
      </c>
      <c r="C42" s="72">
        <f t="shared" si="6"/>
        <v>0</v>
      </c>
      <c r="D42" s="49">
        <f t="shared" si="11"/>
        <v>0</v>
      </c>
      <c r="E42" s="49">
        <f t="shared" si="11"/>
        <v>0</v>
      </c>
      <c r="F42" s="49">
        <f t="shared" si="11"/>
        <v>0</v>
      </c>
      <c r="G42" s="49">
        <f t="shared" si="11"/>
        <v>0</v>
      </c>
      <c r="H42" s="49">
        <f t="shared" si="11"/>
        <v>0</v>
      </c>
      <c r="I42" s="49">
        <f t="shared" si="11"/>
        <v>0</v>
      </c>
      <c r="J42" s="49">
        <f t="shared" si="11"/>
        <v>0</v>
      </c>
      <c r="K42" s="49">
        <f t="shared" si="11"/>
        <v>0</v>
      </c>
      <c r="L42" s="49">
        <f t="shared" si="11"/>
        <v>0</v>
      </c>
      <c r="M42" s="49">
        <f t="shared" si="11"/>
        <v>0</v>
      </c>
      <c r="N42" s="49">
        <f t="shared" si="11"/>
        <v>0</v>
      </c>
      <c r="O42" s="58">
        <f t="shared" si="4"/>
        <v>0</v>
      </c>
      <c r="P42" s="170">
        <f>VLOOKUP(B42,'PNC Exon. &amp; no Exon.'!B:AJ,2,0)+VLOOKUP(B42,'PNC Exon. &amp; no Exon.'!B:AJ,3,0)</f>
        <v>0</v>
      </c>
      <c r="Q42" s="171">
        <f t="shared" si="8"/>
        <v>0</v>
      </c>
    </row>
    <row r="43" spans="1:17" ht="15.9" customHeight="1" x14ac:dyDescent="0.25">
      <c r="A43" s="47">
        <f t="shared" si="5"/>
        <v>34</v>
      </c>
      <c r="B43" s="51" t="s">
        <v>101</v>
      </c>
      <c r="C43" s="72">
        <f t="shared" si="6"/>
        <v>0</v>
      </c>
      <c r="D43" s="49">
        <f t="shared" si="11"/>
        <v>0</v>
      </c>
      <c r="E43" s="49">
        <f t="shared" si="11"/>
        <v>0</v>
      </c>
      <c r="F43" s="49">
        <f t="shared" si="11"/>
        <v>0</v>
      </c>
      <c r="G43" s="49">
        <f t="shared" si="11"/>
        <v>0</v>
      </c>
      <c r="H43" s="49">
        <f t="shared" si="11"/>
        <v>0</v>
      </c>
      <c r="I43" s="49">
        <f t="shared" si="11"/>
        <v>0</v>
      </c>
      <c r="J43" s="49">
        <f t="shared" si="11"/>
        <v>0</v>
      </c>
      <c r="K43" s="49">
        <f t="shared" si="11"/>
        <v>0</v>
      </c>
      <c r="L43" s="49">
        <f t="shared" si="11"/>
        <v>0</v>
      </c>
      <c r="M43" s="49">
        <f t="shared" si="11"/>
        <v>0</v>
      </c>
      <c r="N43" s="49">
        <f t="shared" si="11"/>
        <v>0</v>
      </c>
      <c r="O43" s="58">
        <f t="shared" si="4"/>
        <v>0</v>
      </c>
      <c r="P43" s="170">
        <f>VLOOKUP(B43,'PNC Exon. &amp; no Exon.'!B:AJ,2,0)+VLOOKUP(B43,'PNC Exon. &amp; no Exon.'!B:AJ,3,0)</f>
        <v>0</v>
      </c>
      <c r="Q43" s="171">
        <f t="shared" si="8"/>
        <v>0</v>
      </c>
    </row>
    <row r="44" spans="1:17" ht="15.9" customHeight="1" x14ac:dyDescent="0.25">
      <c r="A44" s="47">
        <f t="shared" si="5"/>
        <v>34</v>
      </c>
      <c r="B44" s="51" t="s">
        <v>100</v>
      </c>
      <c r="C44" s="72">
        <f t="shared" si="6"/>
        <v>0</v>
      </c>
      <c r="D44" s="49">
        <f t="shared" si="11"/>
        <v>0</v>
      </c>
      <c r="E44" s="49">
        <f t="shared" si="11"/>
        <v>0</v>
      </c>
      <c r="F44" s="49">
        <f t="shared" si="11"/>
        <v>0</v>
      </c>
      <c r="G44" s="49">
        <f t="shared" si="11"/>
        <v>0</v>
      </c>
      <c r="H44" s="49">
        <f t="shared" si="11"/>
        <v>0</v>
      </c>
      <c r="I44" s="49">
        <f t="shared" si="11"/>
        <v>0</v>
      </c>
      <c r="J44" s="49">
        <f t="shared" si="11"/>
        <v>0</v>
      </c>
      <c r="K44" s="49">
        <f t="shared" si="11"/>
        <v>0</v>
      </c>
      <c r="L44" s="49">
        <f t="shared" si="11"/>
        <v>0</v>
      </c>
      <c r="M44" s="49">
        <f t="shared" si="11"/>
        <v>0</v>
      </c>
      <c r="N44" s="49">
        <f t="shared" si="11"/>
        <v>0</v>
      </c>
      <c r="O44" s="58">
        <f t="shared" si="4"/>
        <v>0</v>
      </c>
      <c r="P44" s="170">
        <f>VLOOKUP(B44,'PNC Exon. &amp; no Exon.'!B:AJ,2,0)+VLOOKUP(B44,'PNC Exon. &amp; no Exon.'!B:AJ,3,0)</f>
        <v>0</v>
      </c>
      <c r="Q44" s="171">
        <f t="shared" si="8"/>
        <v>0</v>
      </c>
    </row>
    <row r="45" spans="1:17" ht="15.9" customHeight="1" x14ac:dyDescent="0.25">
      <c r="A45" s="47">
        <f t="shared" si="5"/>
        <v>34</v>
      </c>
      <c r="B45" s="51" t="s">
        <v>98</v>
      </c>
      <c r="C45" s="72">
        <f t="shared" si="6"/>
        <v>0</v>
      </c>
      <c r="D45" s="49">
        <f t="shared" si="11"/>
        <v>0</v>
      </c>
      <c r="E45" s="49">
        <f t="shared" si="11"/>
        <v>0</v>
      </c>
      <c r="F45" s="49">
        <f t="shared" si="11"/>
        <v>0</v>
      </c>
      <c r="G45" s="49">
        <f t="shared" si="11"/>
        <v>0</v>
      </c>
      <c r="H45" s="49">
        <f t="shared" si="11"/>
        <v>0</v>
      </c>
      <c r="I45" s="49">
        <f t="shared" si="11"/>
        <v>0</v>
      </c>
      <c r="J45" s="49">
        <f t="shared" si="11"/>
        <v>0</v>
      </c>
      <c r="K45" s="49">
        <f t="shared" si="11"/>
        <v>0</v>
      </c>
      <c r="L45" s="49">
        <f t="shared" si="11"/>
        <v>0</v>
      </c>
      <c r="M45" s="49">
        <f t="shared" si="11"/>
        <v>0</v>
      </c>
      <c r="N45" s="49">
        <f t="shared" si="11"/>
        <v>0</v>
      </c>
      <c r="O45" s="58">
        <f t="shared" si="4"/>
        <v>0</v>
      </c>
      <c r="P45" s="170">
        <f>VLOOKUP(B45,'PNC Exon. &amp; no Exon.'!B:AJ,2,0)+VLOOKUP(B45,'PNC Exon. &amp; no Exon.'!B:AJ,3,0)</f>
        <v>0</v>
      </c>
      <c r="Q45" s="171">
        <f t="shared" si="8"/>
        <v>0</v>
      </c>
    </row>
    <row r="46" spans="1:17" ht="15.9" customHeight="1" x14ac:dyDescent="0.25">
      <c r="A46" s="47">
        <f t="shared" si="5"/>
        <v>34</v>
      </c>
      <c r="B46" s="51" t="s">
        <v>114</v>
      </c>
      <c r="C46" s="72">
        <f t="shared" si="6"/>
        <v>0</v>
      </c>
      <c r="D46" s="49">
        <f t="shared" si="11"/>
        <v>0</v>
      </c>
      <c r="E46" s="49">
        <f t="shared" si="11"/>
        <v>0</v>
      </c>
      <c r="F46" s="49">
        <f t="shared" si="11"/>
        <v>0</v>
      </c>
      <c r="G46" s="49">
        <f t="shared" si="11"/>
        <v>0</v>
      </c>
      <c r="H46" s="49">
        <f t="shared" si="11"/>
        <v>0</v>
      </c>
      <c r="I46" s="49">
        <f t="shared" si="11"/>
        <v>0</v>
      </c>
      <c r="J46" s="49">
        <f t="shared" si="11"/>
        <v>0</v>
      </c>
      <c r="K46" s="49">
        <f t="shared" si="11"/>
        <v>0</v>
      </c>
      <c r="L46" s="49">
        <f t="shared" si="11"/>
        <v>0</v>
      </c>
      <c r="M46" s="49">
        <f t="shared" si="11"/>
        <v>0</v>
      </c>
      <c r="N46" s="49">
        <f t="shared" si="11"/>
        <v>0</v>
      </c>
      <c r="O46" s="58">
        <f t="shared" si="4"/>
        <v>0</v>
      </c>
      <c r="P46" s="170">
        <f>VLOOKUP(B46,'PNC Exon. &amp; no Exon.'!B:AJ,2,0)+VLOOKUP(B46,'PNC Exon. &amp; no Exon.'!B:AJ,3,0)</f>
        <v>0</v>
      </c>
      <c r="Q46" s="171">
        <f t="shared" si="8"/>
        <v>0</v>
      </c>
    </row>
    <row r="47" spans="1:17" x14ac:dyDescent="0.25">
      <c r="A47" s="75" t="s">
        <v>174</v>
      </c>
      <c r="B47" s="75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  <c r="P47" s="170" t="e">
        <f>VLOOKUP(B47,'PNC Exon. &amp; no Exon.'!B:AJ,2,0)+VLOOKUP(B47,'PNC Exon. &amp; no Exon.'!B:AJ,3,0)</f>
        <v>#N/A</v>
      </c>
      <c r="Q47" s="171" t="e">
        <f t="shared" si="8"/>
        <v>#N/A</v>
      </c>
    </row>
    <row r="48" spans="1:17" x14ac:dyDescent="0.25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5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5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5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5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5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5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5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5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5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5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5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5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5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5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5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5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7" ht="12" customHeight="1" x14ac:dyDescent="0.25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7" ht="12" customHeight="1" x14ac:dyDescent="0.25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7" ht="17.25" customHeight="1" x14ac:dyDescent="0.4">
      <c r="A67" s="198" t="s">
        <v>42</v>
      </c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</row>
    <row r="68" spans="1:17" ht="12.75" customHeight="1" x14ac:dyDescent="0.25">
      <c r="A68" s="199" t="s">
        <v>56</v>
      </c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</row>
    <row r="69" spans="1:17" ht="12.75" customHeight="1" x14ac:dyDescent="0.25">
      <c r="A69" s="201" t="s">
        <v>149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</row>
    <row r="70" spans="1:17" ht="12.75" customHeight="1" x14ac:dyDescent="0.25">
      <c r="A70" s="199" t="s">
        <v>108</v>
      </c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</row>
    <row r="71" spans="1:17" x14ac:dyDescent="0.25">
      <c r="A71" s="1"/>
      <c r="B71" s="1"/>
      <c r="C71" s="1"/>
      <c r="D71" s="165">
        <v>7</v>
      </c>
      <c r="E71" s="165">
        <f>D71+3</f>
        <v>10</v>
      </c>
      <c r="F71" s="165">
        <f t="shared" ref="F71:N71" si="12">E71+3</f>
        <v>13</v>
      </c>
      <c r="G71" s="165">
        <f t="shared" si="12"/>
        <v>16</v>
      </c>
      <c r="H71" s="165">
        <f t="shared" si="12"/>
        <v>19</v>
      </c>
      <c r="I71" s="165">
        <f t="shared" si="12"/>
        <v>22</v>
      </c>
      <c r="J71" s="165">
        <f t="shared" si="12"/>
        <v>25</v>
      </c>
      <c r="K71" s="165">
        <f t="shared" si="12"/>
        <v>28</v>
      </c>
      <c r="L71" s="165">
        <f t="shared" si="12"/>
        <v>31</v>
      </c>
      <c r="M71" s="165">
        <f t="shared" si="12"/>
        <v>34</v>
      </c>
      <c r="N71" s="165">
        <f t="shared" si="12"/>
        <v>37</v>
      </c>
      <c r="O71" s="1"/>
    </row>
    <row r="72" spans="1:17" ht="37.5" customHeight="1" x14ac:dyDescent="0.25">
      <c r="A72" s="129" t="s">
        <v>32</v>
      </c>
      <c r="B72" s="74" t="s">
        <v>103</v>
      </c>
      <c r="C72" s="129" t="s">
        <v>0</v>
      </c>
      <c r="D72" s="129" t="s">
        <v>43</v>
      </c>
      <c r="E72" s="129" t="s">
        <v>13</v>
      </c>
      <c r="F72" s="129" t="s">
        <v>44</v>
      </c>
      <c r="G72" s="129" t="s">
        <v>15</v>
      </c>
      <c r="H72" s="129" t="s">
        <v>45</v>
      </c>
      <c r="I72" s="129" t="s">
        <v>107</v>
      </c>
      <c r="J72" s="129" t="s">
        <v>46</v>
      </c>
      <c r="K72" s="129" t="s">
        <v>36</v>
      </c>
      <c r="L72" s="129" t="s">
        <v>47</v>
      </c>
      <c r="M72" s="129" t="s">
        <v>48</v>
      </c>
      <c r="N72" s="129" t="s">
        <v>49</v>
      </c>
      <c r="O72" s="129" t="s">
        <v>61</v>
      </c>
    </row>
    <row r="73" spans="1:17" ht="20.25" customHeight="1" x14ac:dyDescent="0.25">
      <c r="A73" s="167">
        <v>0</v>
      </c>
      <c r="B73" s="71" t="s">
        <v>21</v>
      </c>
      <c r="C73" s="81">
        <f>SUM(C74:C111)</f>
        <v>5531956964.5899992</v>
      </c>
      <c r="D73" s="81">
        <f t="shared" ref="D73:N73" si="13">SUM(D74:D111)</f>
        <v>23524479.579999998</v>
      </c>
      <c r="E73" s="81">
        <f t="shared" si="13"/>
        <v>880684463.81000006</v>
      </c>
      <c r="F73" s="81">
        <f t="shared" si="13"/>
        <v>1455596725.9699998</v>
      </c>
      <c r="G73" s="81">
        <f t="shared" si="13"/>
        <v>35381350.739999995</v>
      </c>
      <c r="H73" s="81">
        <f t="shared" si="13"/>
        <v>1201748533.9000006</v>
      </c>
      <c r="I73" s="81">
        <f t="shared" si="13"/>
        <v>18822772.999999996</v>
      </c>
      <c r="J73" s="81">
        <f t="shared" si="13"/>
        <v>42473100.010000005</v>
      </c>
      <c r="K73" s="81">
        <f t="shared" si="13"/>
        <v>1401553916.27</v>
      </c>
      <c r="L73" s="81">
        <f t="shared" si="13"/>
        <v>36291248.390000001</v>
      </c>
      <c r="M73" s="81">
        <f t="shared" si="13"/>
        <v>183132699.86000001</v>
      </c>
      <c r="N73" s="81">
        <f t="shared" si="13"/>
        <v>252747673.06</v>
      </c>
      <c r="O73" s="61">
        <f>SUM(O74:O111,0)</f>
        <v>100.00000000000003</v>
      </c>
    </row>
    <row r="74" spans="1:17" ht="15.9" customHeight="1" x14ac:dyDescent="0.25">
      <c r="A74" s="47">
        <f t="shared" ref="A74" si="14">RANK(C74,$C$74:$C$111)</f>
        <v>1</v>
      </c>
      <c r="B74" s="92" t="s">
        <v>87</v>
      </c>
      <c r="C74" s="60">
        <f t="shared" ref="C74" si="15">SUM(D74:N74)</f>
        <v>1228012750.46</v>
      </c>
      <c r="D74" s="48">
        <f>VLOOKUP($Q74&amp;$B74,'PNC Exon. &amp; no Exon.'!$A:$AL,'P.N.C. x Comp. x Ramos'!D$71,0)</f>
        <v>4807002.08</v>
      </c>
      <c r="E74" s="48">
        <f>VLOOKUP($Q74&amp;$B74,'PNC Exon. &amp; no Exon.'!$A:$AL,'P.N.C. x Comp. x Ramos'!E$71,0)</f>
        <v>193325818.94</v>
      </c>
      <c r="F74" s="48">
        <f>VLOOKUP($Q74&amp;$B74,'PNC Exon. &amp; no Exon.'!$A:$AL,'P.N.C. x Comp. x Ramos'!F$71,0)</f>
        <v>291171162.88</v>
      </c>
      <c r="G74" s="48">
        <f>VLOOKUP($Q74&amp;$B74,'PNC Exon. &amp; no Exon.'!$A:$AL,'P.N.C. x Comp. x Ramos'!G$71,0)</f>
        <v>17573970.57</v>
      </c>
      <c r="H74" s="48">
        <f>VLOOKUP($Q74&amp;$B74,'PNC Exon. &amp; no Exon.'!$A:$AL,'P.N.C. x Comp. x Ramos'!H$71,0)</f>
        <v>400670656.79000002</v>
      </c>
      <c r="I74" s="48">
        <f>VLOOKUP($Q74&amp;$B74,'PNC Exon. &amp; no Exon.'!$A:$AL,'P.N.C. x Comp. x Ramos'!I$71,0)</f>
        <v>1704699.53</v>
      </c>
      <c r="J74" s="48">
        <f>VLOOKUP($Q74&amp;$B74,'PNC Exon. &amp; no Exon.'!$A:$AL,'P.N.C. x Comp. x Ramos'!J$71,0)</f>
        <v>13746038.359999999</v>
      </c>
      <c r="K74" s="48">
        <f>VLOOKUP($Q74&amp;$B74,'PNC Exon. &amp; no Exon.'!$A:$AL,'P.N.C. x Comp. x Ramos'!K$71,0)</f>
        <v>172276685.51000002</v>
      </c>
      <c r="L74" s="48">
        <f>VLOOKUP($Q74&amp;$B74,'PNC Exon. &amp; no Exon.'!$A:$AL,'P.N.C. x Comp. x Ramos'!L$71,0)</f>
        <v>0</v>
      </c>
      <c r="M74" s="48">
        <f>VLOOKUP($Q74&amp;$B74,'PNC Exon. &amp; no Exon.'!$A:$AL,'P.N.C. x Comp. x Ramos'!M$71,0)</f>
        <v>44051205.720000006</v>
      </c>
      <c r="N74" s="48">
        <f>VLOOKUP($Q74&amp;$B74,'PNC Exon. &amp; no Exon.'!$A:$AL,'P.N.C. x Comp. x Ramos'!N$71,0)</f>
        <v>88685510.079999998</v>
      </c>
      <c r="O74" s="58">
        <f t="shared" ref="O74" si="16">IFERROR(C74/$C$73*100,0)</f>
        <v>22.198523204726598</v>
      </c>
      <c r="Q74" s="164" t="s">
        <v>23</v>
      </c>
    </row>
    <row r="75" spans="1:17" ht="15.9" customHeight="1" x14ac:dyDescent="0.25">
      <c r="A75" s="47">
        <f t="shared" ref="A75:A111" si="17">RANK(C75,$C$74:$C$111)</f>
        <v>2</v>
      </c>
      <c r="B75" s="51" t="s">
        <v>111</v>
      </c>
      <c r="C75" s="60">
        <f t="shared" ref="C75:C111" si="18">SUM(D75:N75)</f>
        <v>876188312.94999993</v>
      </c>
      <c r="D75" s="48">
        <f>VLOOKUP($Q75&amp;$B75,'PNC Exon. &amp; no Exon.'!$A:$AL,'P.N.C. x Comp. x Ramos'!D$71,0)</f>
        <v>2786190.0399999996</v>
      </c>
      <c r="E75" s="48">
        <f>VLOOKUP($Q75&amp;$B75,'PNC Exon. &amp; no Exon.'!$A:$AL,'P.N.C. x Comp. x Ramos'!E$71,0)</f>
        <v>20105079.759999998</v>
      </c>
      <c r="F75" s="48">
        <f>VLOOKUP($Q75&amp;$B75,'PNC Exon. &amp; no Exon.'!$A:$AL,'P.N.C. x Comp. x Ramos'!F$71,0)</f>
        <v>773821584.69000006</v>
      </c>
      <c r="G75" s="48">
        <f>VLOOKUP($Q75&amp;$B75,'PNC Exon. &amp; no Exon.'!$A:$AL,'P.N.C. x Comp. x Ramos'!G$71,0)</f>
        <v>362047.71</v>
      </c>
      <c r="H75" s="48">
        <f>VLOOKUP($Q75&amp;$B75,'PNC Exon. &amp; no Exon.'!$A:$AL,'P.N.C. x Comp. x Ramos'!H$71,0)</f>
        <v>21372463.420000002</v>
      </c>
      <c r="I75" s="48">
        <f>VLOOKUP($Q75&amp;$B75,'PNC Exon. &amp; no Exon.'!$A:$AL,'P.N.C. x Comp. x Ramos'!I$71,0)</f>
        <v>36829.800000000003</v>
      </c>
      <c r="J75" s="48">
        <f>VLOOKUP($Q75&amp;$B75,'PNC Exon. &amp; no Exon.'!$A:$AL,'P.N.C. x Comp. x Ramos'!J$71,0)</f>
        <v>296469.7</v>
      </c>
      <c r="K75" s="48">
        <f>VLOOKUP($Q75&amp;$B75,'PNC Exon. &amp; no Exon.'!$A:$AL,'P.N.C. x Comp. x Ramos'!K$71,0)</f>
        <v>51953898.630000003</v>
      </c>
      <c r="L75" s="48">
        <f>VLOOKUP($Q75&amp;$B75,'PNC Exon. &amp; no Exon.'!$A:$AL,'P.N.C. x Comp. x Ramos'!L$71,0)</f>
        <v>0</v>
      </c>
      <c r="M75" s="48">
        <f>VLOOKUP($Q75&amp;$B75,'PNC Exon. &amp; no Exon.'!$A:$AL,'P.N.C. x Comp. x Ramos'!M$71,0)</f>
        <v>633083.79</v>
      </c>
      <c r="N75" s="48">
        <f>VLOOKUP($Q75&amp;$B75,'PNC Exon. &amp; no Exon.'!$A:$AL,'P.N.C. x Comp. x Ramos'!N$71,0)</f>
        <v>4820665.41</v>
      </c>
      <c r="O75" s="58">
        <f t="shared" ref="O75:O111" si="19">IFERROR(C75/$C$73*100,0)</f>
        <v>15.838668278847296</v>
      </c>
      <c r="Q75" s="164" t="s">
        <v>23</v>
      </c>
    </row>
    <row r="76" spans="1:17" ht="15.9" customHeight="1" x14ac:dyDescent="0.25">
      <c r="A76" s="47">
        <f t="shared" si="17"/>
        <v>3</v>
      </c>
      <c r="B76" s="51" t="s">
        <v>115</v>
      </c>
      <c r="C76" s="60">
        <f t="shared" si="18"/>
        <v>661956035.90999997</v>
      </c>
      <c r="D76" s="48">
        <f>VLOOKUP($Q76&amp;$B76,'PNC Exon. &amp; no Exon.'!$A:$AL,'P.N.C. x Comp. x Ramos'!D$71,0)</f>
        <v>2308092.39</v>
      </c>
      <c r="E76" s="48">
        <f>VLOOKUP($Q76&amp;$B76,'PNC Exon. &amp; no Exon.'!$A:$AL,'P.N.C. x Comp. x Ramos'!E$71,0)</f>
        <v>164544071.51999998</v>
      </c>
      <c r="F76" s="48">
        <f>VLOOKUP($Q76&amp;$B76,'PNC Exon. &amp; no Exon.'!$A:$AL,'P.N.C. x Comp. x Ramos'!F$71,0)</f>
        <v>14495054.93</v>
      </c>
      <c r="G76" s="48">
        <f>VLOOKUP($Q76&amp;$B76,'PNC Exon. &amp; no Exon.'!$A:$AL,'P.N.C. x Comp. x Ramos'!G$71,0)</f>
        <v>2279710.73</v>
      </c>
      <c r="H76" s="48">
        <f>VLOOKUP($Q76&amp;$B76,'PNC Exon. &amp; no Exon.'!$A:$AL,'P.N.C. x Comp. x Ramos'!H$71,0)</f>
        <v>205269909.96000001</v>
      </c>
      <c r="I76" s="48">
        <f>VLOOKUP($Q76&amp;$B76,'PNC Exon. &amp; no Exon.'!$A:$AL,'P.N.C. x Comp. x Ramos'!I$71,0)</f>
        <v>1042870.98</v>
      </c>
      <c r="J76" s="48">
        <f>VLOOKUP($Q76&amp;$B76,'PNC Exon. &amp; no Exon.'!$A:$AL,'P.N.C. x Comp. x Ramos'!J$71,0)</f>
        <v>8596488.2000000011</v>
      </c>
      <c r="K76" s="48">
        <f>VLOOKUP($Q76&amp;$B76,'PNC Exon. &amp; no Exon.'!$A:$AL,'P.N.C. x Comp. x Ramos'!K$71,0)</f>
        <v>232808307.08999997</v>
      </c>
      <c r="L76" s="48">
        <f>VLOOKUP($Q76&amp;$B76,'PNC Exon. &amp; no Exon.'!$A:$AL,'P.N.C. x Comp. x Ramos'!L$71,0)</f>
        <v>0</v>
      </c>
      <c r="M76" s="48">
        <f>VLOOKUP($Q76&amp;$B76,'PNC Exon. &amp; no Exon.'!$A:$AL,'P.N.C. x Comp. x Ramos'!M$71,0)</f>
        <v>3207959.83</v>
      </c>
      <c r="N76" s="48">
        <f>VLOOKUP($Q76&amp;$B76,'PNC Exon. &amp; no Exon.'!$A:$AL,'P.N.C. x Comp. x Ramos'!N$71,0)</f>
        <v>27403570.280000001</v>
      </c>
      <c r="O76" s="58">
        <f t="shared" si="19"/>
        <v>11.966037338091635</v>
      </c>
      <c r="Q76" s="164" t="s">
        <v>23</v>
      </c>
    </row>
    <row r="77" spans="1:17" ht="15.9" customHeight="1" x14ac:dyDescent="0.25">
      <c r="A77" s="47">
        <f t="shared" si="17"/>
        <v>4</v>
      </c>
      <c r="B77" s="51" t="s">
        <v>95</v>
      </c>
      <c r="C77" s="60">
        <f t="shared" si="18"/>
        <v>529320840.20000005</v>
      </c>
      <c r="D77" s="48">
        <f>VLOOKUP($Q77&amp;$B77,'PNC Exon. &amp; no Exon.'!$A:$AL,'P.N.C. x Comp. x Ramos'!D$71,0)</f>
        <v>3993760.59</v>
      </c>
      <c r="E77" s="48">
        <f>VLOOKUP($Q77&amp;$B77,'PNC Exon. &amp; no Exon.'!$A:$AL,'P.N.C. x Comp. x Ramos'!E$71,0)</f>
        <v>128973627.46000001</v>
      </c>
      <c r="F77" s="48">
        <f>VLOOKUP($Q77&amp;$B77,'PNC Exon. &amp; no Exon.'!$A:$AL,'P.N.C. x Comp. x Ramos'!F$71,0)</f>
        <v>19736825.32</v>
      </c>
      <c r="G77" s="48">
        <f>VLOOKUP($Q77&amp;$B77,'PNC Exon. &amp; no Exon.'!$A:$AL,'P.N.C. x Comp. x Ramos'!G$71,0)</f>
        <v>9068040.5800000001</v>
      </c>
      <c r="H77" s="48">
        <f>VLOOKUP($Q77&amp;$B77,'PNC Exon. &amp; no Exon.'!$A:$AL,'P.N.C. x Comp. x Ramos'!H$71,0)</f>
        <v>159918584.34999999</v>
      </c>
      <c r="I77" s="48">
        <f>VLOOKUP($Q77&amp;$B77,'PNC Exon. &amp; no Exon.'!$A:$AL,'P.N.C. x Comp. x Ramos'!I$71,0)</f>
        <v>781586.72</v>
      </c>
      <c r="J77" s="48">
        <f>VLOOKUP($Q77&amp;$B77,'PNC Exon. &amp; no Exon.'!$A:$AL,'P.N.C. x Comp. x Ramos'!J$71,0)</f>
        <v>3304370</v>
      </c>
      <c r="K77" s="48">
        <f>VLOOKUP($Q77&amp;$B77,'PNC Exon. &amp; no Exon.'!$A:$AL,'P.N.C. x Comp. x Ramos'!K$71,0)</f>
        <v>164460964.29999998</v>
      </c>
      <c r="L77" s="48">
        <f>VLOOKUP($Q77&amp;$B77,'PNC Exon. &amp; no Exon.'!$A:$AL,'P.N.C. x Comp. x Ramos'!L$71,0)</f>
        <v>0</v>
      </c>
      <c r="M77" s="48">
        <f>VLOOKUP($Q77&amp;$B77,'PNC Exon. &amp; no Exon.'!$A:$AL,'P.N.C. x Comp. x Ramos'!M$71,0)</f>
        <v>4917241.37</v>
      </c>
      <c r="N77" s="48">
        <f>VLOOKUP($Q77&amp;$B77,'PNC Exon. &amp; no Exon.'!$A:$AL,'P.N.C. x Comp. x Ramos'!N$71,0)</f>
        <v>34165839.509999998</v>
      </c>
      <c r="O77" s="58">
        <f t="shared" si="19"/>
        <v>9.5684193421636756</v>
      </c>
      <c r="Q77" s="164" t="s">
        <v>23</v>
      </c>
    </row>
    <row r="78" spans="1:17" ht="15.9" customHeight="1" x14ac:dyDescent="0.25">
      <c r="A78" s="47">
        <f t="shared" si="17"/>
        <v>5</v>
      </c>
      <c r="B78" s="51" t="s">
        <v>88</v>
      </c>
      <c r="C78" s="60">
        <f t="shared" si="18"/>
        <v>444436931.04000002</v>
      </c>
      <c r="D78" s="48">
        <f>VLOOKUP($Q78&amp;$B78,'PNC Exon. &amp; no Exon.'!$A:$AL,'P.N.C. x Comp. x Ramos'!D$71,0)</f>
        <v>211377.34</v>
      </c>
      <c r="E78" s="48">
        <f>VLOOKUP($Q78&amp;$B78,'PNC Exon. &amp; no Exon.'!$A:$AL,'P.N.C. x Comp. x Ramos'!E$71,0)</f>
        <v>20118338.399999999</v>
      </c>
      <c r="F78" s="48">
        <f>VLOOKUP($Q78&amp;$B78,'PNC Exon. &amp; no Exon.'!$A:$AL,'P.N.C. x Comp. x Ramos'!F$71,0)</f>
        <v>61982166.82</v>
      </c>
      <c r="G78" s="48">
        <f>VLOOKUP($Q78&amp;$B78,'PNC Exon. &amp; no Exon.'!$A:$AL,'P.N.C. x Comp. x Ramos'!G$71,0)</f>
        <v>1983822.91</v>
      </c>
      <c r="H78" s="48">
        <f>VLOOKUP($Q78&amp;$B78,'PNC Exon. &amp; no Exon.'!$A:$AL,'P.N.C. x Comp. x Ramos'!H$71,0)</f>
        <v>188956609.96000001</v>
      </c>
      <c r="I78" s="48">
        <f>VLOOKUP($Q78&amp;$B78,'PNC Exon. &amp; no Exon.'!$A:$AL,'P.N.C. x Comp. x Ramos'!I$71,0)</f>
        <v>2648433.0499999998</v>
      </c>
      <c r="J78" s="48">
        <f>VLOOKUP($Q78&amp;$B78,'PNC Exon. &amp; no Exon.'!$A:$AL,'P.N.C. x Comp. x Ramos'!J$71,0)</f>
        <v>6097014.5300000003</v>
      </c>
      <c r="K78" s="48">
        <f>VLOOKUP($Q78&amp;$B78,'PNC Exon. &amp; no Exon.'!$A:$AL,'P.N.C. x Comp. x Ramos'!K$71,0)</f>
        <v>128677954.37</v>
      </c>
      <c r="L78" s="48">
        <f>VLOOKUP($Q78&amp;$B78,'PNC Exon. &amp; no Exon.'!$A:$AL,'P.N.C. x Comp. x Ramos'!L$71,0)</f>
        <v>0</v>
      </c>
      <c r="M78" s="48">
        <f>VLOOKUP($Q78&amp;$B78,'PNC Exon. &amp; no Exon.'!$A:$AL,'P.N.C. x Comp. x Ramos'!M$71,0)</f>
        <v>11034333.930000002</v>
      </c>
      <c r="N78" s="48">
        <f>VLOOKUP($Q78&amp;$B78,'PNC Exon. &amp; no Exon.'!$A:$AL,'P.N.C. x Comp. x Ramos'!N$71,0)</f>
        <v>22726879.73</v>
      </c>
      <c r="O78" s="58">
        <f t="shared" si="19"/>
        <v>8.0339911153473587</v>
      </c>
      <c r="Q78" s="164" t="s">
        <v>23</v>
      </c>
    </row>
    <row r="79" spans="1:17" ht="15.9" customHeight="1" x14ac:dyDescent="0.25">
      <c r="A79" s="47">
        <f t="shared" si="17"/>
        <v>6</v>
      </c>
      <c r="B79" s="51" t="s">
        <v>93</v>
      </c>
      <c r="C79" s="60">
        <f t="shared" si="18"/>
        <v>389283855.98000002</v>
      </c>
      <c r="D79" s="48">
        <f>VLOOKUP($Q79&amp;$B79,'PNC Exon. &amp; no Exon.'!$A:$AL,'P.N.C. x Comp. x Ramos'!D$71,0)</f>
        <v>979832.96</v>
      </c>
      <c r="E79" s="48">
        <f>VLOOKUP($Q79&amp;$B79,'PNC Exon. &amp; no Exon.'!$A:$AL,'P.N.C. x Comp. x Ramos'!E$71,0)</f>
        <v>15620445.75</v>
      </c>
      <c r="F79" s="48">
        <f>VLOOKUP($Q79&amp;$B79,'PNC Exon. &amp; no Exon.'!$A:$AL,'P.N.C. x Comp. x Ramos'!F$71,0)</f>
        <v>12945343.950000001</v>
      </c>
      <c r="G79" s="48">
        <f>VLOOKUP($Q79&amp;$B79,'PNC Exon. &amp; no Exon.'!$A:$AL,'P.N.C. x Comp. x Ramos'!G$71,0)</f>
        <v>627630.17000000004</v>
      </c>
      <c r="H79" s="48">
        <f>VLOOKUP($Q79&amp;$B79,'PNC Exon. &amp; no Exon.'!$A:$AL,'P.N.C. x Comp. x Ramos'!H$71,0)</f>
        <v>150962930.81</v>
      </c>
      <c r="I79" s="48">
        <f>VLOOKUP($Q79&amp;$B79,'PNC Exon. &amp; no Exon.'!$A:$AL,'P.N.C. x Comp. x Ramos'!I$71,0)</f>
        <v>6781184.75</v>
      </c>
      <c r="J79" s="48">
        <f>VLOOKUP($Q79&amp;$B79,'PNC Exon. &amp; no Exon.'!$A:$AL,'P.N.C. x Comp. x Ramos'!J$71,0)</f>
        <v>6516566.0600000005</v>
      </c>
      <c r="K79" s="48">
        <f>VLOOKUP($Q79&amp;$B79,'PNC Exon. &amp; no Exon.'!$A:$AL,'P.N.C. x Comp. x Ramos'!K$71,0)</f>
        <v>132821563.27000001</v>
      </c>
      <c r="L79" s="48">
        <f>VLOOKUP($Q79&amp;$B79,'PNC Exon. &amp; no Exon.'!$A:$AL,'P.N.C. x Comp. x Ramos'!L$71,0)</f>
        <v>0</v>
      </c>
      <c r="M79" s="48">
        <f>VLOOKUP($Q79&amp;$B79,'PNC Exon. &amp; no Exon.'!$A:$AL,'P.N.C. x Comp. x Ramos'!M$71,0)</f>
        <v>12751724.199999999</v>
      </c>
      <c r="N79" s="48">
        <f>VLOOKUP($Q79&amp;$B79,'PNC Exon. &amp; no Exon.'!$A:$AL,'P.N.C. x Comp. x Ramos'!N$71,0)</f>
        <v>49276634.060000002</v>
      </c>
      <c r="O79" s="58">
        <f t="shared" si="19"/>
        <v>7.037000802280315</v>
      </c>
      <c r="Q79" s="164" t="s">
        <v>23</v>
      </c>
    </row>
    <row r="80" spans="1:17" ht="15.9" customHeight="1" x14ac:dyDescent="0.25">
      <c r="A80" s="47">
        <f t="shared" si="17"/>
        <v>7</v>
      </c>
      <c r="B80" s="51" t="s">
        <v>92</v>
      </c>
      <c r="C80" s="60">
        <f t="shared" si="18"/>
        <v>237227006.44</v>
      </c>
      <c r="D80" s="48">
        <f>VLOOKUP($Q80&amp;$B80,'PNC Exon. &amp; no Exon.'!$A:$AL,'P.N.C. x Comp. x Ramos'!D$71,0)</f>
        <v>7222561.2400000002</v>
      </c>
      <c r="E80" s="48">
        <f>VLOOKUP($Q80&amp;$B80,'PNC Exon. &amp; no Exon.'!$A:$AL,'P.N.C. x Comp. x Ramos'!E$71,0)</f>
        <v>5211712.3900000006</v>
      </c>
      <c r="F80" s="48">
        <f>VLOOKUP($Q80&amp;$B80,'PNC Exon. &amp; no Exon.'!$A:$AL,'P.N.C. x Comp. x Ramos'!F$71,0)</f>
        <v>224792732.81</v>
      </c>
      <c r="G80" s="48">
        <f>VLOOKUP($Q80&amp;$B80,'PNC Exon. &amp; no Exon.'!$A:$AL,'P.N.C. x Comp. x Ramos'!G$71,0)</f>
        <v>0</v>
      </c>
      <c r="H80" s="48">
        <f>VLOOKUP($Q80&amp;$B80,'PNC Exon. &amp; no Exon.'!$A:$AL,'P.N.C. x Comp. x Ramos'!H$71,0)</f>
        <v>0</v>
      </c>
      <c r="I80" s="48">
        <f>VLOOKUP($Q80&amp;$B80,'PNC Exon. &amp; no Exon.'!$A:$AL,'P.N.C. x Comp. x Ramos'!I$71,0)</f>
        <v>0</v>
      </c>
      <c r="J80" s="48">
        <f>VLOOKUP($Q80&amp;$B80,'PNC Exon. &amp; no Exon.'!$A:$AL,'P.N.C. x Comp. x Ramos'!J$71,0)</f>
        <v>0</v>
      </c>
      <c r="K80" s="48">
        <f>VLOOKUP($Q80&amp;$B80,'PNC Exon. &amp; no Exon.'!$A:$AL,'P.N.C. x Comp. x Ramos'!K$71,0)</f>
        <v>0</v>
      </c>
      <c r="L80" s="48">
        <f>VLOOKUP($Q80&amp;$B80,'PNC Exon. &amp; no Exon.'!$A:$AL,'P.N.C. x Comp. x Ramos'!L$71,0)</f>
        <v>0</v>
      </c>
      <c r="M80" s="48">
        <f>VLOOKUP($Q80&amp;$B80,'PNC Exon. &amp; no Exon.'!$A:$AL,'P.N.C. x Comp. x Ramos'!M$71,0)</f>
        <v>0</v>
      </c>
      <c r="N80" s="48">
        <f>VLOOKUP($Q80&amp;$B80,'PNC Exon. &amp; no Exon.'!$A:$AL,'P.N.C. x Comp. x Ramos'!N$71,0)</f>
        <v>0</v>
      </c>
      <c r="O80" s="58">
        <f t="shared" si="19"/>
        <v>4.2883017340606173</v>
      </c>
      <c r="Q80" s="164" t="s">
        <v>23</v>
      </c>
    </row>
    <row r="81" spans="1:17" ht="15.9" customHeight="1" x14ac:dyDescent="0.25">
      <c r="A81" s="47">
        <f t="shared" si="17"/>
        <v>8</v>
      </c>
      <c r="B81" s="51" t="s">
        <v>119</v>
      </c>
      <c r="C81" s="60">
        <f t="shared" si="18"/>
        <v>176985015.80000001</v>
      </c>
      <c r="D81" s="48">
        <f>VLOOKUP($Q81&amp;$B81,'PNC Exon. &amp; no Exon.'!$A:$AL,'P.N.C. x Comp. x Ramos'!D$71,0)</f>
        <v>0</v>
      </c>
      <c r="E81" s="48">
        <f>VLOOKUP($Q81&amp;$B81,'PNC Exon. &amp; no Exon.'!$A:$AL,'P.N.C. x Comp. x Ramos'!E$71,0)</f>
        <v>161243100.41</v>
      </c>
      <c r="F81" s="48">
        <f>VLOOKUP($Q81&amp;$B81,'PNC Exon. &amp; no Exon.'!$A:$AL,'P.N.C. x Comp. x Ramos'!F$71,0)</f>
        <v>0</v>
      </c>
      <c r="G81" s="48">
        <f>VLOOKUP($Q81&amp;$B81,'PNC Exon. &amp; no Exon.'!$A:$AL,'P.N.C. x Comp. x Ramos'!G$71,0)</f>
        <v>1365984.43</v>
      </c>
      <c r="H81" s="48">
        <f>VLOOKUP($Q81&amp;$B81,'PNC Exon. &amp; no Exon.'!$A:$AL,'P.N.C. x Comp. x Ramos'!H$71,0)</f>
        <v>10763952.84</v>
      </c>
      <c r="I81" s="48">
        <f>VLOOKUP($Q81&amp;$B81,'PNC Exon. &amp; no Exon.'!$A:$AL,'P.N.C. x Comp. x Ramos'!I$71,0)</f>
        <v>0</v>
      </c>
      <c r="J81" s="48">
        <f>VLOOKUP($Q81&amp;$B81,'PNC Exon. &amp; no Exon.'!$A:$AL,'P.N.C. x Comp. x Ramos'!J$71,0)</f>
        <v>0</v>
      </c>
      <c r="K81" s="48">
        <f>VLOOKUP($Q81&amp;$B81,'PNC Exon. &amp; no Exon.'!$A:$AL,'P.N.C. x Comp. x Ramos'!K$71,0)</f>
        <v>0</v>
      </c>
      <c r="L81" s="48">
        <f>VLOOKUP($Q81&amp;$B81,'PNC Exon. &amp; no Exon.'!$A:$AL,'P.N.C. x Comp. x Ramos'!L$71,0)</f>
        <v>0</v>
      </c>
      <c r="M81" s="48">
        <f>VLOOKUP($Q81&amp;$B81,'PNC Exon. &amp; no Exon.'!$A:$AL,'P.N.C. x Comp. x Ramos'!M$71,0)</f>
        <v>0</v>
      </c>
      <c r="N81" s="48">
        <f>VLOOKUP($Q81&amp;$B81,'PNC Exon. &amp; no Exon.'!$A:$AL,'P.N.C. x Comp. x Ramos'!N$71,0)</f>
        <v>3611978.12</v>
      </c>
      <c r="O81" s="58">
        <f t="shared" si="19"/>
        <v>3.1993201851149475</v>
      </c>
      <c r="Q81" s="164" t="s">
        <v>23</v>
      </c>
    </row>
    <row r="82" spans="1:17" ht="15.9" customHeight="1" x14ac:dyDescent="0.25">
      <c r="A82" s="47">
        <f t="shared" si="17"/>
        <v>9</v>
      </c>
      <c r="B82" s="51" t="s">
        <v>78</v>
      </c>
      <c r="C82" s="60">
        <f t="shared" si="18"/>
        <v>129899925.30999999</v>
      </c>
      <c r="D82" s="48">
        <f>VLOOKUP($Q82&amp;$B82,'PNC Exon. &amp; no Exon.'!$A:$AL,'P.N.C. x Comp. x Ramos'!D$71,0)</f>
        <v>148562.56</v>
      </c>
      <c r="E82" s="48">
        <f>VLOOKUP($Q82&amp;$B82,'PNC Exon. &amp; no Exon.'!$A:$AL,'P.N.C. x Comp. x Ramos'!E$71,0)</f>
        <v>89941455.769999996</v>
      </c>
      <c r="F82" s="48">
        <f>VLOOKUP($Q82&amp;$B82,'PNC Exon. &amp; no Exon.'!$A:$AL,'P.N.C. x Comp. x Ramos'!F$71,0)</f>
        <v>224745.76</v>
      </c>
      <c r="G82" s="48">
        <f>VLOOKUP($Q82&amp;$B82,'PNC Exon. &amp; no Exon.'!$A:$AL,'P.N.C. x Comp. x Ramos'!G$71,0)</f>
        <v>122502.34999999999</v>
      </c>
      <c r="H82" s="48">
        <f>VLOOKUP($Q82&amp;$B82,'PNC Exon. &amp; no Exon.'!$A:$AL,'P.N.C. x Comp. x Ramos'!H$71,0)</f>
        <v>6522811.8300000001</v>
      </c>
      <c r="I82" s="48">
        <f>VLOOKUP($Q82&amp;$B82,'PNC Exon. &amp; no Exon.'!$A:$AL,'P.N.C. x Comp. x Ramos'!I$71,0)</f>
        <v>1211525.3500000001</v>
      </c>
      <c r="J82" s="48">
        <f>VLOOKUP($Q82&amp;$B82,'PNC Exon. &amp; no Exon.'!$A:$AL,'P.N.C. x Comp. x Ramos'!J$71,0)</f>
        <v>166909.9</v>
      </c>
      <c r="K82" s="48">
        <f>VLOOKUP($Q82&amp;$B82,'PNC Exon. &amp; no Exon.'!$A:$AL,'P.N.C. x Comp. x Ramos'!K$71,0)</f>
        <v>20137003.210000001</v>
      </c>
      <c r="L82" s="48">
        <f>VLOOKUP($Q82&amp;$B82,'PNC Exon. &amp; no Exon.'!$A:$AL,'P.N.C. x Comp. x Ramos'!L$71,0)</f>
        <v>0</v>
      </c>
      <c r="M82" s="48">
        <f>VLOOKUP($Q82&amp;$B82,'PNC Exon. &amp; no Exon.'!$A:$AL,'P.N.C. x Comp. x Ramos'!M$71,0)</f>
        <v>8858581.9100000001</v>
      </c>
      <c r="N82" s="48">
        <f>VLOOKUP($Q82&amp;$B82,'PNC Exon. &amp; no Exon.'!$A:$AL,'P.N.C. x Comp. x Ramos'!N$71,0)</f>
        <v>2565826.67</v>
      </c>
      <c r="O82" s="58">
        <f t="shared" si="19"/>
        <v>2.3481730993478096</v>
      </c>
      <c r="Q82" s="164" t="s">
        <v>23</v>
      </c>
    </row>
    <row r="83" spans="1:17" ht="15.9" customHeight="1" x14ac:dyDescent="0.25">
      <c r="A83" s="47">
        <f t="shared" si="17"/>
        <v>10</v>
      </c>
      <c r="B83" s="51" t="s">
        <v>77</v>
      </c>
      <c r="C83" s="60">
        <f t="shared" si="18"/>
        <v>111262402.48</v>
      </c>
      <c r="D83" s="48">
        <f>VLOOKUP($Q83&amp;$B83,'PNC Exon. &amp; no Exon.'!$A:$AL,'P.N.C. x Comp. x Ramos'!D$71,0)</f>
        <v>0</v>
      </c>
      <c r="E83" s="48">
        <f>VLOOKUP($Q83&amp;$B83,'PNC Exon. &amp; no Exon.'!$A:$AL,'P.N.C. x Comp. x Ramos'!E$71,0)</f>
        <v>56626.28</v>
      </c>
      <c r="F83" s="48">
        <f>VLOOKUP($Q83&amp;$B83,'PNC Exon. &amp; no Exon.'!$A:$AL,'P.N.C. x Comp. x Ramos'!F$71,0)</f>
        <v>0</v>
      </c>
      <c r="G83" s="48">
        <f>VLOOKUP($Q83&amp;$B83,'PNC Exon. &amp; no Exon.'!$A:$AL,'P.N.C. x Comp. x Ramos'!G$71,0)</f>
        <v>1044.71</v>
      </c>
      <c r="H83" s="48">
        <f>VLOOKUP($Q83&amp;$B83,'PNC Exon. &amp; no Exon.'!$A:$AL,'P.N.C. x Comp. x Ramos'!H$71,0)</f>
        <v>226587.03</v>
      </c>
      <c r="I83" s="48">
        <f>VLOOKUP($Q83&amp;$B83,'PNC Exon. &amp; no Exon.'!$A:$AL,'P.N.C. x Comp. x Ramos'!I$71,0)</f>
        <v>43444.83</v>
      </c>
      <c r="J83" s="48">
        <f>VLOOKUP($Q83&amp;$B83,'PNC Exon. &amp; no Exon.'!$A:$AL,'P.N.C. x Comp. x Ramos'!J$71,0)</f>
        <v>2072290.33</v>
      </c>
      <c r="K83" s="48">
        <f>VLOOKUP($Q83&amp;$B83,'PNC Exon. &amp; no Exon.'!$A:$AL,'P.N.C. x Comp. x Ramos'!K$71,0)</f>
        <v>108365759.5</v>
      </c>
      <c r="L83" s="48">
        <f>VLOOKUP($Q83&amp;$B83,'PNC Exon. &amp; no Exon.'!$A:$AL,'P.N.C. x Comp. x Ramos'!L$71,0)</f>
        <v>0</v>
      </c>
      <c r="M83" s="48">
        <f>VLOOKUP($Q83&amp;$B83,'PNC Exon. &amp; no Exon.'!$A:$AL,'P.N.C. x Comp. x Ramos'!M$71,0)</f>
        <v>398266.72</v>
      </c>
      <c r="N83" s="48">
        <f>VLOOKUP($Q83&amp;$B83,'PNC Exon. &amp; no Exon.'!$A:$AL,'P.N.C. x Comp. x Ramos'!N$71,0)</f>
        <v>98383.08</v>
      </c>
      <c r="O83" s="58">
        <f t="shared" si="19"/>
        <v>2.0112665950257664</v>
      </c>
      <c r="Q83" s="164" t="s">
        <v>23</v>
      </c>
    </row>
    <row r="84" spans="1:17" ht="15.9" customHeight="1" x14ac:dyDescent="0.25">
      <c r="A84" s="47">
        <f t="shared" si="17"/>
        <v>11</v>
      </c>
      <c r="B84" s="51" t="s">
        <v>90</v>
      </c>
      <c r="C84" s="60">
        <f t="shared" si="18"/>
        <v>101324121.02999999</v>
      </c>
      <c r="D84" s="48">
        <f>VLOOKUP($Q84&amp;$B84,'PNC Exon. &amp; no Exon.'!$A:$AL,'P.N.C. x Comp. x Ramos'!D$71,0)</f>
        <v>0</v>
      </c>
      <c r="E84" s="48">
        <f>VLOOKUP($Q84&amp;$B84,'PNC Exon. &amp; no Exon.'!$A:$AL,'P.N.C. x Comp. x Ramos'!E$71,0)</f>
        <v>51147.97</v>
      </c>
      <c r="F84" s="48">
        <f>VLOOKUP($Q84&amp;$B84,'PNC Exon. &amp; no Exon.'!$A:$AL,'P.N.C. x Comp. x Ramos'!F$71,0)</f>
        <v>0</v>
      </c>
      <c r="G84" s="48">
        <f>VLOOKUP($Q84&amp;$B84,'PNC Exon. &amp; no Exon.'!$A:$AL,'P.N.C. x Comp. x Ramos'!G$71,0)</f>
        <v>0</v>
      </c>
      <c r="H84" s="48">
        <f>VLOOKUP($Q84&amp;$B84,'PNC Exon. &amp; no Exon.'!$A:$AL,'P.N.C. x Comp. x Ramos'!H$71,0)</f>
        <v>13977264.709999999</v>
      </c>
      <c r="I84" s="48">
        <f>VLOOKUP($Q84&amp;$B84,'PNC Exon. &amp; no Exon.'!$A:$AL,'P.N.C. x Comp. x Ramos'!I$71,0)</f>
        <v>264304.09000000003</v>
      </c>
      <c r="J84" s="48">
        <f>VLOOKUP($Q84&amp;$B84,'PNC Exon. &amp; no Exon.'!$A:$AL,'P.N.C. x Comp. x Ramos'!J$71,0)</f>
        <v>247922.43</v>
      </c>
      <c r="K84" s="48">
        <f>VLOOKUP($Q84&amp;$B84,'PNC Exon. &amp; no Exon.'!$A:$AL,'P.N.C. x Comp. x Ramos'!K$71,0)</f>
        <v>82520948.279999986</v>
      </c>
      <c r="L84" s="48">
        <f>VLOOKUP($Q84&amp;$B84,'PNC Exon. &amp; no Exon.'!$A:$AL,'P.N.C. x Comp. x Ramos'!L$71,0)</f>
        <v>0</v>
      </c>
      <c r="M84" s="48">
        <f>VLOOKUP($Q84&amp;$B84,'PNC Exon. &amp; no Exon.'!$A:$AL,'P.N.C. x Comp. x Ramos'!M$71,0)</f>
        <v>490799.44</v>
      </c>
      <c r="N84" s="48">
        <f>VLOOKUP($Q84&amp;$B84,'PNC Exon. &amp; no Exon.'!$A:$AL,'P.N.C. x Comp. x Ramos'!N$71,0)</f>
        <v>3771734.1100000003</v>
      </c>
      <c r="O84" s="58">
        <f t="shared" si="19"/>
        <v>1.8316144120168445</v>
      </c>
      <c r="Q84" s="164" t="s">
        <v>23</v>
      </c>
    </row>
    <row r="85" spans="1:17" ht="15.9" customHeight="1" x14ac:dyDescent="0.25">
      <c r="A85" s="47">
        <f t="shared" si="17"/>
        <v>12</v>
      </c>
      <c r="B85" s="51" t="s">
        <v>97</v>
      </c>
      <c r="C85" s="60">
        <f t="shared" si="18"/>
        <v>86733940.939999998</v>
      </c>
      <c r="D85" s="48">
        <f>VLOOKUP($Q85&amp;$B85,'PNC Exon. &amp; no Exon.'!$A:$AL,'P.N.C. x Comp. x Ramos'!D$71,0)</f>
        <v>841262.92</v>
      </c>
      <c r="E85" s="48">
        <f>VLOOKUP($Q85&amp;$B85,'PNC Exon. &amp; no Exon.'!$A:$AL,'P.N.C. x Comp. x Ramos'!E$71,0)</f>
        <v>0</v>
      </c>
      <c r="F85" s="48">
        <f>VLOOKUP($Q85&amp;$B85,'PNC Exon. &amp; no Exon.'!$A:$AL,'P.N.C. x Comp. x Ramos'!F$71,0)</f>
        <v>0</v>
      </c>
      <c r="G85" s="48">
        <f>VLOOKUP($Q85&amp;$B85,'PNC Exon. &amp; no Exon.'!$A:$AL,'P.N.C. x Comp. x Ramos'!G$71,0)</f>
        <v>4741.38</v>
      </c>
      <c r="H85" s="48">
        <f>VLOOKUP($Q85&amp;$B85,'PNC Exon. &amp; no Exon.'!$A:$AL,'P.N.C. x Comp. x Ramos'!H$71,0)</f>
        <v>214935.42</v>
      </c>
      <c r="I85" s="48">
        <f>VLOOKUP($Q85&amp;$B85,'PNC Exon. &amp; no Exon.'!$A:$AL,'P.N.C. x Comp. x Ramos'!I$71,0)</f>
        <v>134585.32</v>
      </c>
      <c r="J85" s="48">
        <f>VLOOKUP($Q85&amp;$B85,'PNC Exon. &amp; no Exon.'!$A:$AL,'P.N.C. x Comp. x Ramos'!J$71,0)</f>
        <v>4300.8900000000003</v>
      </c>
      <c r="K85" s="48">
        <f>VLOOKUP($Q85&amp;$B85,'PNC Exon. &amp; no Exon.'!$A:$AL,'P.N.C. x Comp. x Ramos'!K$71,0)</f>
        <v>48522785.530000001</v>
      </c>
      <c r="L85" s="48">
        <f>VLOOKUP($Q85&amp;$B85,'PNC Exon. &amp; no Exon.'!$A:$AL,'P.N.C. x Comp. x Ramos'!L$71,0)</f>
        <v>0</v>
      </c>
      <c r="M85" s="48">
        <f>VLOOKUP($Q85&amp;$B85,'PNC Exon. &amp; no Exon.'!$A:$AL,'P.N.C. x Comp. x Ramos'!M$71,0)</f>
        <v>34439820.890000001</v>
      </c>
      <c r="N85" s="48">
        <f>VLOOKUP($Q85&amp;$B85,'PNC Exon. &amp; no Exon.'!$A:$AL,'P.N.C. x Comp. x Ramos'!N$71,0)</f>
        <v>2571508.59</v>
      </c>
      <c r="O85" s="58">
        <f t="shared" si="19"/>
        <v>1.567870854657458</v>
      </c>
      <c r="Q85" s="164" t="s">
        <v>23</v>
      </c>
    </row>
    <row r="86" spans="1:17" ht="15.9" customHeight="1" x14ac:dyDescent="0.25">
      <c r="A86" s="47">
        <f t="shared" si="17"/>
        <v>13</v>
      </c>
      <c r="B86" s="51" t="s">
        <v>79</v>
      </c>
      <c r="C86" s="60">
        <f t="shared" si="18"/>
        <v>75636307.309999987</v>
      </c>
      <c r="D86" s="48">
        <f>VLOOKUP($Q86&amp;$B86,'PNC Exon. &amp; no Exon.'!$A:$AL,'P.N.C. x Comp. x Ramos'!D$71,0)</f>
        <v>965.5</v>
      </c>
      <c r="E86" s="48">
        <f>VLOOKUP($Q86&amp;$B86,'PNC Exon. &amp; no Exon.'!$A:$AL,'P.N.C. x Comp. x Ramos'!E$71,0)</f>
        <v>3320805.34</v>
      </c>
      <c r="F86" s="48">
        <f>VLOOKUP($Q86&amp;$B86,'PNC Exon. &amp; no Exon.'!$A:$AL,'P.N.C. x Comp. x Ramos'!F$71,0)</f>
        <v>0</v>
      </c>
      <c r="G86" s="48">
        <f>VLOOKUP($Q86&amp;$B86,'PNC Exon. &amp; no Exon.'!$A:$AL,'P.N.C. x Comp. x Ramos'!G$71,0)</f>
        <v>0</v>
      </c>
      <c r="H86" s="48">
        <f>VLOOKUP($Q86&amp;$B86,'PNC Exon. &amp; no Exon.'!$A:$AL,'P.N.C. x Comp. x Ramos'!H$71,0)</f>
        <v>6333430.1699999999</v>
      </c>
      <c r="I86" s="48">
        <f>VLOOKUP($Q86&amp;$B86,'PNC Exon. &amp; no Exon.'!$A:$AL,'P.N.C. x Comp. x Ramos'!I$71,0)</f>
        <v>43959.360000000001</v>
      </c>
      <c r="J86" s="48">
        <f>VLOOKUP($Q86&amp;$B86,'PNC Exon. &amp; no Exon.'!$A:$AL,'P.N.C. x Comp. x Ramos'!J$71,0)</f>
        <v>5628.84</v>
      </c>
      <c r="K86" s="48">
        <f>VLOOKUP($Q86&amp;$B86,'PNC Exon. &amp; no Exon.'!$A:$AL,'P.N.C. x Comp. x Ramos'!K$71,0)</f>
        <v>17378576.039999999</v>
      </c>
      <c r="L86" s="48">
        <f>VLOOKUP($Q86&amp;$B86,'PNC Exon. &amp; no Exon.'!$A:$AL,'P.N.C. x Comp. x Ramos'!L$71,0)</f>
        <v>0</v>
      </c>
      <c r="M86" s="48">
        <f>VLOOKUP($Q86&amp;$B86,'PNC Exon. &amp; no Exon.'!$A:$AL,'P.N.C. x Comp. x Ramos'!M$71,0)</f>
        <v>44830901.229999997</v>
      </c>
      <c r="N86" s="48">
        <f>VLOOKUP($Q86&amp;$B86,'PNC Exon. &amp; no Exon.'!$A:$AL,'P.N.C. x Comp. x Ramos'!N$71,0)</f>
        <v>3722040.83</v>
      </c>
      <c r="O86" s="58">
        <f t="shared" si="19"/>
        <v>1.3672613108552223</v>
      </c>
      <c r="Q86" s="164" t="s">
        <v>23</v>
      </c>
    </row>
    <row r="87" spans="1:17" ht="15.9" customHeight="1" x14ac:dyDescent="0.25">
      <c r="A87" s="47">
        <f t="shared" si="17"/>
        <v>14</v>
      </c>
      <c r="B87" s="51" t="s">
        <v>102</v>
      </c>
      <c r="C87" s="60">
        <f t="shared" si="18"/>
        <v>65271610.649999991</v>
      </c>
      <c r="D87" s="48">
        <f>VLOOKUP($Q87&amp;$B87,'PNC Exon. &amp; no Exon.'!$A:$AL,'P.N.C. x Comp. x Ramos'!D$71,0)</f>
        <v>0</v>
      </c>
      <c r="E87" s="48">
        <f>VLOOKUP($Q87&amp;$B87,'PNC Exon. &amp; no Exon.'!$A:$AL,'P.N.C. x Comp. x Ramos'!E$71,0)</f>
        <v>61488.14</v>
      </c>
      <c r="F87" s="48">
        <f>VLOOKUP($Q87&amp;$B87,'PNC Exon. &amp; no Exon.'!$A:$AL,'P.N.C. x Comp. x Ramos'!F$71,0)</f>
        <v>0</v>
      </c>
      <c r="G87" s="48">
        <f>VLOOKUP($Q87&amp;$B87,'PNC Exon. &amp; no Exon.'!$A:$AL,'P.N.C. x Comp. x Ramos'!G$71,0)</f>
        <v>0</v>
      </c>
      <c r="H87" s="48">
        <f>VLOOKUP($Q87&amp;$B87,'PNC Exon. &amp; no Exon.'!$A:$AL,'P.N.C. x Comp. x Ramos'!H$71,0)</f>
        <v>169908.21</v>
      </c>
      <c r="I87" s="48">
        <f>VLOOKUP($Q87&amp;$B87,'PNC Exon. &amp; no Exon.'!$A:$AL,'P.N.C. x Comp. x Ramos'!I$71,0)</f>
        <v>0</v>
      </c>
      <c r="J87" s="48">
        <f>VLOOKUP($Q87&amp;$B87,'PNC Exon. &amp; no Exon.'!$A:$AL,'P.N.C. x Comp. x Ramos'!J$71,0)</f>
        <v>513752.84</v>
      </c>
      <c r="K87" s="48">
        <f>VLOOKUP($Q87&amp;$B87,'PNC Exon. &amp; no Exon.'!$A:$AL,'P.N.C. x Comp. x Ramos'!K$71,0)</f>
        <v>61847874.909999996</v>
      </c>
      <c r="L87" s="48">
        <f>VLOOKUP($Q87&amp;$B87,'PNC Exon. &amp; no Exon.'!$A:$AL,'P.N.C. x Comp. x Ramos'!L$71,0)</f>
        <v>0</v>
      </c>
      <c r="M87" s="48">
        <f>VLOOKUP($Q87&amp;$B87,'PNC Exon. &amp; no Exon.'!$A:$AL,'P.N.C. x Comp. x Ramos'!M$71,0)</f>
        <v>2517128.08</v>
      </c>
      <c r="N87" s="48">
        <f>VLOOKUP($Q87&amp;$B87,'PNC Exon. &amp; no Exon.'!$A:$AL,'P.N.C. x Comp. x Ramos'!N$71,0)</f>
        <v>161458.47</v>
      </c>
      <c r="O87" s="58">
        <f t="shared" si="19"/>
        <v>1.1799009115183454</v>
      </c>
      <c r="Q87" s="164" t="s">
        <v>23</v>
      </c>
    </row>
    <row r="88" spans="1:17" ht="15.9" customHeight="1" x14ac:dyDescent="0.25">
      <c r="A88" s="47">
        <f t="shared" si="17"/>
        <v>15</v>
      </c>
      <c r="B88" s="51" t="s">
        <v>109</v>
      </c>
      <c r="C88" s="60">
        <f t="shared" si="18"/>
        <v>53161965.919999994</v>
      </c>
      <c r="D88" s="48">
        <f>VLOOKUP($Q88&amp;$B88,'PNC Exon. &amp; no Exon.'!$A:$AL,'P.N.C. x Comp. x Ramos'!D$71,0)</f>
        <v>91991.06</v>
      </c>
      <c r="E88" s="48">
        <f>VLOOKUP($Q88&amp;$B88,'PNC Exon. &amp; no Exon.'!$A:$AL,'P.N.C. x Comp. x Ramos'!E$71,0)</f>
        <v>4270730.6900000004</v>
      </c>
      <c r="F88" s="48">
        <f>VLOOKUP($Q88&amp;$B88,'PNC Exon. &amp; no Exon.'!$A:$AL,'P.N.C. x Comp. x Ramos'!F$71,0)</f>
        <v>0</v>
      </c>
      <c r="G88" s="48">
        <f>VLOOKUP($Q88&amp;$B88,'PNC Exon. &amp; no Exon.'!$A:$AL,'P.N.C. x Comp. x Ramos'!G$71,0)</f>
        <v>1897290.94</v>
      </c>
      <c r="H88" s="48">
        <f>VLOOKUP($Q88&amp;$B88,'PNC Exon. &amp; no Exon.'!$A:$AL,'P.N.C. x Comp. x Ramos'!H$71,0)</f>
        <v>18947585.869999997</v>
      </c>
      <c r="I88" s="48">
        <f>VLOOKUP($Q88&amp;$B88,'PNC Exon. &amp; no Exon.'!$A:$AL,'P.N.C. x Comp. x Ramos'!I$71,0)</f>
        <v>734824.37</v>
      </c>
      <c r="J88" s="48">
        <f>VLOOKUP($Q88&amp;$B88,'PNC Exon. &amp; no Exon.'!$A:$AL,'P.N.C. x Comp. x Ramos'!J$71,0)</f>
        <v>331744.5</v>
      </c>
      <c r="K88" s="48">
        <f>VLOOKUP($Q88&amp;$B88,'PNC Exon. &amp; no Exon.'!$A:$AL,'P.N.C. x Comp. x Ramos'!K$71,0)</f>
        <v>23055975.969999999</v>
      </c>
      <c r="L88" s="48">
        <f>VLOOKUP($Q88&amp;$B88,'PNC Exon. &amp; no Exon.'!$A:$AL,'P.N.C. x Comp. x Ramos'!L$71,0)</f>
        <v>0</v>
      </c>
      <c r="M88" s="48">
        <f>VLOOKUP($Q88&amp;$B88,'PNC Exon. &amp; no Exon.'!$A:$AL,'P.N.C. x Comp. x Ramos'!M$71,0)</f>
        <v>347721.56</v>
      </c>
      <c r="N88" s="48">
        <f>VLOOKUP($Q88&amp;$B88,'PNC Exon. &amp; no Exon.'!$A:$AL,'P.N.C. x Comp. x Ramos'!N$71,0)</f>
        <v>3484100.96</v>
      </c>
      <c r="O88" s="58">
        <f t="shared" si="19"/>
        <v>0.96099746003609943</v>
      </c>
      <c r="Q88" s="164" t="s">
        <v>23</v>
      </c>
    </row>
    <row r="89" spans="1:17" ht="15.9" customHeight="1" x14ac:dyDescent="0.25">
      <c r="A89" s="47">
        <f t="shared" si="17"/>
        <v>16</v>
      </c>
      <c r="B89" s="50" t="s">
        <v>110</v>
      </c>
      <c r="C89" s="60">
        <f t="shared" si="18"/>
        <v>46893247.00999999</v>
      </c>
      <c r="D89" s="48">
        <f>VLOOKUP($Q89&amp;$B89,'PNC Exon. &amp; no Exon.'!$A:$AL,'P.N.C. x Comp. x Ramos'!D$71,0)</f>
        <v>2644.41</v>
      </c>
      <c r="E89" s="48">
        <f>VLOOKUP($Q89&amp;$B89,'PNC Exon. &amp; no Exon.'!$A:$AL,'P.N.C. x Comp. x Ramos'!E$71,0)</f>
        <v>179174.9</v>
      </c>
      <c r="F89" s="48">
        <f>VLOOKUP($Q89&amp;$B89,'PNC Exon. &amp; no Exon.'!$A:$AL,'P.N.C. x Comp. x Ramos'!F$71,0)</f>
        <v>0</v>
      </c>
      <c r="G89" s="48">
        <f>VLOOKUP($Q89&amp;$B89,'PNC Exon. &amp; no Exon.'!$A:$AL,'P.N.C. x Comp. x Ramos'!G$71,0)</f>
        <v>0</v>
      </c>
      <c r="H89" s="48">
        <f>VLOOKUP($Q89&amp;$B89,'PNC Exon. &amp; no Exon.'!$A:$AL,'P.N.C. x Comp. x Ramos'!H$71,0)</f>
        <v>406515.11</v>
      </c>
      <c r="I89" s="48">
        <f>VLOOKUP($Q89&amp;$B89,'PNC Exon. &amp; no Exon.'!$A:$AL,'P.N.C. x Comp. x Ramos'!I$71,0)</f>
        <v>21310.49</v>
      </c>
      <c r="J89" s="48">
        <f>VLOOKUP($Q89&amp;$B89,'PNC Exon. &amp; no Exon.'!$A:$AL,'P.N.C. x Comp. x Ramos'!J$71,0)</f>
        <v>3750</v>
      </c>
      <c r="K89" s="48">
        <f>VLOOKUP($Q89&amp;$B89,'PNC Exon. &amp; no Exon.'!$A:$AL,'P.N.C. x Comp. x Ramos'!K$71,0)</f>
        <v>46042209.979999997</v>
      </c>
      <c r="L89" s="48">
        <f>VLOOKUP($Q89&amp;$B89,'PNC Exon. &amp; no Exon.'!$A:$AL,'P.N.C. x Comp. x Ramos'!L$71,0)</f>
        <v>0</v>
      </c>
      <c r="M89" s="48">
        <f>VLOOKUP($Q89&amp;$B89,'PNC Exon. &amp; no Exon.'!$A:$AL,'P.N.C. x Comp. x Ramos'!M$71,0)</f>
        <v>17058.189999999999</v>
      </c>
      <c r="N89" s="48">
        <f>VLOOKUP($Q89&amp;$B89,'PNC Exon. &amp; no Exon.'!$A:$AL,'P.N.C. x Comp. x Ramos'!N$71,0)</f>
        <v>220583.93</v>
      </c>
      <c r="O89" s="58">
        <f t="shared" si="19"/>
        <v>0.84767917231032697</v>
      </c>
      <c r="Q89" s="164" t="s">
        <v>23</v>
      </c>
    </row>
    <row r="90" spans="1:17" ht="15.9" customHeight="1" x14ac:dyDescent="0.25">
      <c r="A90" s="47">
        <f t="shared" si="17"/>
        <v>17</v>
      </c>
      <c r="B90" s="51" t="s">
        <v>80</v>
      </c>
      <c r="C90" s="60">
        <f t="shared" si="18"/>
        <v>41071978.259999998</v>
      </c>
      <c r="D90" s="48">
        <f>VLOOKUP($Q90&amp;$B90,'PNC Exon. &amp; no Exon.'!$A:$AL,'P.N.C. x Comp. x Ramos'!D$71,0)</f>
        <v>0</v>
      </c>
      <c r="E90" s="48">
        <f>VLOOKUP($Q90&amp;$B90,'PNC Exon. &amp; no Exon.'!$A:$AL,'P.N.C. x Comp. x Ramos'!E$71,0)</f>
        <v>15175955.51</v>
      </c>
      <c r="F90" s="48">
        <f>VLOOKUP($Q90&amp;$B90,'PNC Exon. &amp; no Exon.'!$A:$AL,'P.N.C. x Comp. x Ramos'!F$71,0)</f>
        <v>0</v>
      </c>
      <c r="G90" s="48">
        <f>VLOOKUP($Q90&amp;$B90,'PNC Exon. &amp; no Exon.'!$A:$AL,'P.N.C. x Comp. x Ramos'!G$71,0)</f>
        <v>0</v>
      </c>
      <c r="H90" s="48">
        <f>VLOOKUP($Q90&amp;$B90,'PNC Exon. &amp; no Exon.'!$A:$AL,'P.N.C. x Comp. x Ramos'!H$71,0)</f>
        <v>8191781.6699999999</v>
      </c>
      <c r="I90" s="48">
        <f>VLOOKUP($Q90&amp;$B90,'PNC Exon. &amp; no Exon.'!$A:$AL,'P.N.C. x Comp. x Ramos'!I$71,0)</f>
        <v>0</v>
      </c>
      <c r="J90" s="48">
        <f>VLOOKUP($Q90&amp;$B90,'PNC Exon. &amp; no Exon.'!$A:$AL,'P.N.C. x Comp. x Ramos'!J$71,0)</f>
        <v>81000</v>
      </c>
      <c r="K90" s="48">
        <f>VLOOKUP($Q90&amp;$B90,'PNC Exon. &amp; no Exon.'!$A:$AL,'P.N.C. x Comp. x Ramos'!K$71,0)</f>
        <v>15272389.220000001</v>
      </c>
      <c r="L90" s="48">
        <f>VLOOKUP($Q90&amp;$B90,'PNC Exon. &amp; no Exon.'!$A:$AL,'P.N.C. x Comp. x Ramos'!L$71,0)</f>
        <v>0</v>
      </c>
      <c r="M90" s="48">
        <f>VLOOKUP($Q90&amp;$B90,'PNC Exon. &amp; no Exon.'!$A:$AL,'P.N.C. x Comp. x Ramos'!M$71,0)</f>
        <v>1332878.1399999999</v>
      </c>
      <c r="N90" s="48">
        <f>VLOOKUP($Q90&amp;$B90,'PNC Exon. &amp; no Exon.'!$A:$AL,'P.N.C. x Comp. x Ramos'!N$71,0)</f>
        <v>1017973.72</v>
      </c>
      <c r="O90" s="58">
        <f t="shared" si="19"/>
        <v>0.74244934519377714</v>
      </c>
      <c r="Q90" s="164" t="s">
        <v>23</v>
      </c>
    </row>
    <row r="91" spans="1:17" ht="15.9" customHeight="1" x14ac:dyDescent="0.25">
      <c r="A91" s="47">
        <f t="shared" si="17"/>
        <v>18</v>
      </c>
      <c r="B91" s="51" t="s">
        <v>82</v>
      </c>
      <c r="C91" s="60">
        <f t="shared" si="18"/>
        <v>40664455.359999999</v>
      </c>
      <c r="D91" s="48">
        <f>VLOOKUP($Q91&amp;$B91,'PNC Exon. &amp; no Exon.'!$A:$AL,'P.N.C. x Comp. x Ramos'!D$71,0)</f>
        <v>0</v>
      </c>
      <c r="E91" s="48">
        <f>VLOOKUP($Q91&amp;$B91,'PNC Exon. &amp; no Exon.'!$A:$AL,'P.N.C. x Comp. x Ramos'!E$71,0)</f>
        <v>0</v>
      </c>
      <c r="F91" s="48">
        <f>VLOOKUP($Q91&amp;$B91,'PNC Exon. &amp; no Exon.'!$A:$AL,'P.N.C. x Comp. x Ramos'!F$71,0)</f>
        <v>0</v>
      </c>
      <c r="G91" s="48">
        <f>VLOOKUP($Q91&amp;$B91,'PNC Exon. &amp; no Exon.'!$A:$AL,'P.N.C. x Comp. x Ramos'!G$71,0)</f>
        <v>0</v>
      </c>
      <c r="H91" s="48">
        <f>VLOOKUP($Q91&amp;$B91,'PNC Exon. &amp; no Exon.'!$A:$AL,'P.N.C. x Comp. x Ramos'!H$71,0)</f>
        <v>13500</v>
      </c>
      <c r="I91" s="48">
        <f>VLOOKUP($Q91&amp;$B91,'PNC Exon. &amp; no Exon.'!$A:$AL,'P.N.C. x Comp. x Ramos'!I$71,0)</f>
        <v>0</v>
      </c>
      <c r="J91" s="48">
        <f>VLOOKUP($Q91&amp;$B91,'PNC Exon. &amp; no Exon.'!$A:$AL,'P.N.C. x Comp. x Ramos'!J$71,0)</f>
        <v>0</v>
      </c>
      <c r="K91" s="48">
        <f>VLOOKUP($Q91&amp;$B91,'PNC Exon. &amp; no Exon.'!$A:$AL,'P.N.C. x Comp. x Ramos'!K$71,0)</f>
        <v>40650955.359999999</v>
      </c>
      <c r="L91" s="48">
        <f>VLOOKUP($Q91&amp;$B91,'PNC Exon. &amp; no Exon.'!$A:$AL,'P.N.C. x Comp. x Ramos'!L$71,0)</f>
        <v>0</v>
      </c>
      <c r="M91" s="48">
        <f>VLOOKUP($Q91&amp;$B91,'PNC Exon. &amp; no Exon.'!$A:$AL,'P.N.C. x Comp. x Ramos'!M$71,0)</f>
        <v>0</v>
      </c>
      <c r="N91" s="48">
        <f>VLOOKUP($Q91&amp;$B91,'PNC Exon. &amp; no Exon.'!$A:$AL,'P.N.C. x Comp. x Ramos'!N$71,0)</f>
        <v>0</v>
      </c>
      <c r="O91" s="58">
        <f t="shared" si="19"/>
        <v>0.73508264110318944</v>
      </c>
      <c r="Q91" s="164" t="s">
        <v>23</v>
      </c>
    </row>
    <row r="92" spans="1:17" ht="15.9" customHeight="1" x14ac:dyDescent="0.25">
      <c r="A92" s="47">
        <f t="shared" si="17"/>
        <v>19</v>
      </c>
      <c r="B92" s="51" t="s">
        <v>99</v>
      </c>
      <c r="C92" s="60">
        <f t="shared" si="18"/>
        <v>39500258.57</v>
      </c>
      <c r="D92" s="48">
        <f>VLOOKUP($Q92&amp;$B92,'PNC Exon. &amp; no Exon.'!$A:$AL,'P.N.C. x Comp. x Ramos'!D$71,0)</f>
        <v>0</v>
      </c>
      <c r="E92" s="48">
        <f>VLOOKUP($Q92&amp;$B92,'PNC Exon. &amp; no Exon.'!$A:$AL,'P.N.C. x Comp. x Ramos'!E$71,0)</f>
        <v>3148900.73</v>
      </c>
      <c r="F92" s="48">
        <f>VLOOKUP($Q92&amp;$B92,'PNC Exon. &amp; no Exon.'!$A:$AL,'P.N.C. x Comp. x Ramos'!F$71,0)</f>
        <v>0</v>
      </c>
      <c r="G92" s="48">
        <f>VLOOKUP($Q92&amp;$B92,'PNC Exon. &amp; no Exon.'!$A:$AL,'P.N.C. x Comp. x Ramos'!G$71,0)</f>
        <v>0</v>
      </c>
      <c r="H92" s="48">
        <f>VLOOKUP($Q92&amp;$B92,'PNC Exon. &amp; no Exon.'!$A:$AL,'P.N.C. x Comp. x Ramos'!H$71,0)</f>
        <v>0</v>
      </c>
      <c r="I92" s="48">
        <f>VLOOKUP($Q92&amp;$B92,'PNC Exon. &amp; no Exon.'!$A:$AL,'P.N.C. x Comp. x Ramos'!I$71,0)</f>
        <v>0</v>
      </c>
      <c r="J92" s="48">
        <f>VLOOKUP($Q92&amp;$B92,'PNC Exon. &amp; no Exon.'!$A:$AL,'P.N.C. x Comp. x Ramos'!J$71,0)</f>
        <v>0</v>
      </c>
      <c r="K92" s="48">
        <f>VLOOKUP($Q92&amp;$B92,'PNC Exon. &amp; no Exon.'!$A:$AL,'P.N.C. x Comp. x Ramos'!K$71,0)</f>
        <v>0</v>
      </c>
      <c r="L92" s="48">
        <f>VLOOKUP($Q92&amp;$B92,'PNC Exon. &amp; no Exon.'!$A:$AL,'P.N.C. x Comp. x Ramos'!L$71,0)</f>
        <v>36291248.390000001</v>
      </c>
      <c r="M92" s="48">
        <f>VLOOKUP($Q92&amp;$B92,'PNC Exon. &amp; no Exon.'!$A:$AL,'P.N.C. x Comp. x Ramos'!M$71,0)</f>
        <v>0</v>
      </c>
      <c r="N92" s="48">
        <f>VLOOKUP($Q92&amp;$B92,'PNC Exon. &amp; no Exon.'!$A:$AL,'P.N.C. x Comp. x Ramos'!N$71,0)</f>
        <v>60109.45</v>
      </c>
      <c r="O92" s="58">
        <f t="shared" si="19"/>
        <v>0.71403770533358724</v>
      </c>
      <c r="Q92" s="164" t="s">
        <v>23</v>
      </c>
    </row>
    <row r="93" spans="1:17" ht="15.9" customHeight="1" x14ac:dyDescent="0.25">
      <c r="A93" s="47">
        <f t="shared" si="17"/>
        <v>20</v>
      </c>
      <c r="B93" s="51" t="s">
        <v>105</v>
      </c>
      <c r="C93" s="60">
        <f t="shared" si="18"/>
        <v>34305431.890000001</v>
      </c>
      <c r="D93" s="48">
        <f>VLOOKUP($Q93&amp;$B93,'PNC Exon. &amp; no Exon.'!$A:$AL,'P.N.C. x Comp. x Ramos'!D$71,0)</f>
        <v>0</v>
      </c>
      <c r="E93" s="48">
        <f>VLOOKUP($Q93&amp;$B93,'PNC Exon. &amp; no Exon.'!$A:$AL,'P.N.C. x Comp. x Ramos'!E$71,0)</f>
        <v>31526345.960000001</v>
      </c>
      <c r="F93" s="48">
        <f>VLOOKUP($Q93&amp;$B93,'PNC Exon. &amp; no Exon.'!$A:$AL,'P.N.C. x Comp. x Ramos'!F$71,0)</f>
        <v>0</v>
      </c>
      <c r="G93" s="48">
        <f>VLOOKUP($Q93&amp;$B93,'PNC Exon. &amp; no Exon.'!$A:$AL,'P.N.C. x Comp. x Ramos'!G$71,0)</f>
        <v>0</v>
      </c>
      <c r="H93" s="48">
        <f>VLOOKUP($Q93&amp;$B93,'PNC Exon. &amp; no Exon.'!$A:$AL,'P.N.C. x Comp. x Ramos'!H$71,0)</f>
        <v>0</v>
      </c>
      <c r="I93" s="48">
        <f>VLOOKUP($Q93&amp;$B93,'PNC Exon. &amp; no Exon.'!$A:$AL,'P.N.C. x Comp. x Ramos'!I$71,0)</f>
        <v>0</v>
      </c>
      <c r="J93" s="48">
        <f>VLOOKUP($Q93&amp;$B93,'PNC Exon. &amp; no Exon.'!$A:$AL,'P.N.C. x Comp. x Ramos'!J$71,0)</f>
        <v>0</v>
      </c>
      <c r="K93" s="48">
        <f>VLOOKUP($Q93&amp;$B93,'PNC Exon. &amp; no Exon.'!$A:$AL,'P.N.C. x Comp. x Ramos'!K$71,0)</f>
        <v>0</v>
      </c>
      <c r="L93" s="48">
        <f>VLOOKUP($Q93&amp;$B93,'PNC Exon. &amp; no Exon.'!$A:$AL,'P.N.C. x Comp. x Ramos'!L$71,0)</f>
        <v>0</v>
      </c>
      <c r="M93" s="48">
        <f>VLOOKUP($Q93&amp;$B93,'PNC Exon. &amp; no Exon.'!$A:$AL,'P.N.C. x Comp. x Ramos'!M$71,0)</f>
        <v>2779085.93</v>
      </c>
      <c r="N93" s="48">
        <f>VLOOKUP($Q93&amp;$B93,'PNC Exon. &amp; no Exon.'!$A:$AL,'P.N.C. x Comp. x Ramos'!N$71,0)</f>
        <v>0</v>
      </c>
      <c r="O93" s="58">
        <f t="shared" si="19"/>
        <v>0.620131937207551</v>
      </c>
      <c r="Q93" s="164" t="s">
        <v>23</v>
      </c>
    </row>
    <row r="94" spans="1:17" ht="15.9" customHeight="1" x14ac:dyDescent="0.25">
      <c r="A94" s="47">
        <f t="shared" si="17"/>
        <v>21</v>
      </c>
      <c r="B94" s="51" t="s">
        <v>96</v>
      </c>
      <c r="C94" s="60">
        <f t="shared" si="18"/>
        <v>32924031.23</v>
      </c>
      <c r="D94" s="48">
        <f>VLOOKUP($Q94&amp;$B94,'PNC Exon. &amp; no Exon.'!$A:$AL,'P.N.C. x Comp. x Ramos'!D$71,0)</f>
        <v>0</v>
      </c>
      <c r="E94" s="48">
        <f>VLOOKUP($Q94&amp;$B94,'PNC Exon. &amp; no Exon.'!$A:$AL,'P.N.C. x Comp. x Ramos'!E$71,0)</f>
        <v>1863666.12</v>
      </c>
      <c r="F94" s="48">
        <f>VLOOKUP($Q94&amp;$B94,'PNC Exon. &amp; no Exon.'!$A:$AL,'P.N.C. x Comp. x Ramos'!F$71,0)</f>
        <v>31060365.109999999</v>
      </c>
      <c r="G94" s="48">
        <f>VLOOKUP($Q94&amp;$B94,'PNC Exon. &amp; no Exon.'!$A:$AL,'P.N.C. x Comp. x Ramos'!G$71,0)</f>
        <v>0</v>
      </c>
      <c r="H94" s="48">
        <f>VLOOKUP($Q94&amp;$B94,'PNC Exon. &amp; no Exon.'!$A:$AL,'P.N.C. x Comp. x Ramos'!H$71,0)</f>
        <v>0</v>
      </c>
      <c r="I94" s="48">
        <f>VLOOKUP($Q94&amp;$B94,'PNC Exon. &amp; no Exon.'!$A:$AL,'P.N.C. x Comp. x Ramos'!I$71,0)</f>
        <v>0</v>
      </c>
      <c r="J94" s="48">
        <f>VLOOKUP($Q94&amp;$B94,'PNC Exon. &amp; no Exon.'!$A:$AL,'P.N.C. x Comp. x Ramos'!J$71,0)</f>
        <v>0</v>
      </c>
      <c r="K94" s="48">
        <f>VLOOKUP($Q94&amp;$B94,'PNC Exon. &amp; no Exon.'!$A:$AL,'P.N.C. x Comp. x Ramos'!K$71,0)</f>
        <v>0</v>
      </c>
      <c r="L94" s="48">
        <f>VLOOKUP($Q94&amp;$B94,'PNC Exon. &amp; no Exon.'!$A:$AL,'P.N.C. x Comp. x Ramos'!L$71,0)</f>
        <v>0</v>
      </c>
      <c r="M94" s="48">
        <f>VLOOKUP($Q94&amp;$B94,'PNC Exon. &amp; no Exon.'!$A:$AL,'P.N.C. x Comp. x Ramos'!M$71,0)</f>
        <v>0</v>
      </c>
      <c r="N94" s="48">
        <f>VLOOKUP($Q94&amp;$B94,'PNC Exon. &amp; no Exon.'!$A:$AL,'P.N.C. x Comp. x Ramos'!N$71,0)</f>
        <v>0</v>
      </c>
      <c r="O94" s="58">
        <f t="shared" si="19"/>
        <v>0.59516065364836335</v>
      </c>
      <c r="Q94" s="164" t="s">
        <v>23</v>
      </c>
    </row>
    <row r="95" spans="1:17" ht="15.9" customHeight="1" x14ac:dyDescent="0.25">
      <c r="A95" s="47">
        <f t="shared" si="17"/>
        <v>22</v>
      </c>
      <c r="B95" s="51" t="s">
        <v>113</v>
      </c>
      <c r="C95" s="60">
        <f t="shared" si="18"/>
        <v>28630962.380000003</v>
      </c>
      <c r="D95" s="48">
        <f>VLOOKUP($Q95&amp;$B95,'PNC Exon. &amp; no Exon.'!$A:$AL,'P.N.C. x Comp. x Ramos'!D$71,0)</f>
        <v>0</v>
      </c>
      <c r="E95" s="48">
        <f>VLOOKUP($Q95&amp;$B95,'PNC Exon. &amp; no Exon.'!$A:$AL,'P.N.C. x Comp. x Ramos'!E$71,0)</f>
        <v>11972344.189999999</v>
      </c>
      <c r="F95" s="48">
        <f>VLOOKUP($Q95&amp;$B95,'PNC Exon. &amp; no Exon.'!$A:$AL,'P.N.C. x Comp. x Ramos'!F$71,0)</f>
        <v>95231.88</v>
      </c>
      <c r="G95" s="48">
        <f>VLOOKUP($Q95&amp;$B95,'PNC Exon. &amp; no Exon.'!$A:$AL,'P.N.C. x Comp. x Ramos'!G$71,0)</f>
        <v>703.23</v>
      </c>
      <c r="H95" s="48">
        <f>VLOOKUP($Q95&amp;$B95,'PNC Exon. &amp; no Exon.'!$A:$AL,'P.N.C. x Comp. x Ramos'!H$71,0)</f>
        <v>1627655.41</v>
      </c>
      <c r="I95" s="48">
        <f>VLOOKUP($Q95&amp;$B95,'PNC Exon. &amp; no Exon.'!$A:$AL,'P.N.C. x Comp. x Ramos'!I$71,0)</f>
        <v>992556.24</v>
      </c>
      <c r="J95" s="48">
        <f>VLOOKUP($Q95&amp;$B95,'PNC Exon. &amp; no Exon.'!$A:$AL,'P.N.C. x Comp. x Ramos'!J$71,0)</f>
        <v>86202.36</v>
      </c>
      <c r="K95" s="48">
        <f>VLOOKUP($Q95&amp;$B95,'PNC Exon. &amp; no Exon.'!$A:$AL,'P.N.C. x Comp. x Ramos'!K$71,0)</f>
        <v>12621455.859999999</v>
      </c>
      <c r="L95" s="48">
        <f>VLOOKUP($Q95&amp;$B95,'PNC Exon. &amp; no Exon.'!$A:$AL,'P.N.C. x Comp. x Ramos'!L$71,0)</f>
        <v>0</v>
      </c>
      <c r="M95" s="48">
        <f>VLOOKUP($Q95&amp;$B95,'PNC Exon. &amp; no Exon.'!$A:$AL,'P.N.C. x Comp. x Ramos'!M$71,0)</f>
        <v>705434.92</v>
      </c>
      <c r="N95" s="48">
        <f>VLOOKUP($Q95&amp;$B95,'PNC Exon. &amp; no Exon.'!$A:$AL,'P.N.C. x Comp. x Ramos'!N$71,0)</f>
        <v>529378.29</v>
      </c>
      <c r="O95" s="58">
        <f t="shared" si="19"/>
        <v>0.51755576847879514</v>
      </c>
      <c r="Q95" s="164" t="s">
        <v>23</v>
      </c>
    </row>
    <row r="96" spans="1:17" ht="15.9" customHeight="1" x14ac:dyDescent="0.25">
      <c r="A96" s="47">
        <f t="shared" si="17"/>
        <v>23</v>
      </c>
      <c r="B96" s="51" t="s">
        <v>117</v>
      </c>
      <c r="C96" s="60">
        <f t="shared" si="18"/>
        <v>25078277.730000004</v>
      </c>
      <c r="D96" s="48">
        <f>VLOOKUP($Q96&amp;$B96,'PNC Exon. &amp; no Exon.'!$A:$AL,'P.N.C. x Comp. x Ramos'!D$71,0)</f>
        <v>0</v>
      </c>
      <c r="E96" s="48">
        <f>VLOOKUP($Q96&amp;$B96,'PNC Exon. &amp; no Exon.'!$A:$AL,'P.N.C. x Comp. x Ramos'!E$71,0)</f>
        <v>683605.65</v>
      </c>
      <c r="F96" s="48">
        <f>VLOOKUP($Q96&amp;$B96,'PNC Exon. &amp; no Exon.'!$A:$AL,'P.N.C. x Comp. x Ramos'!F$71,0)</f>
        <v>350875</v>
      </c>
      <c r="G96" s="48">
        <f>VLOOKUP($Q96&amp;$B96,'PNC Exon. &amp; no Exon.'!$A:$AL,'P.N.C. x Comp. x Ramos'!G$71,0)</f>
        <v>1784.48</v>
      </c>
      <c r="H96" s="48">
        <f>VLOOKUP($Q96&amp;$B96,'PNC Exon. &amp; no Exon.'!$A:$AL,'P.N.C. x Comp. x Ramos'!H$71,0)</f>
        <v>417786.42</v>
      </c>
      <c r="I96" s="48">
        <f>VLOOKUP($Q96&amp;$B96,'PNC Exon. &amp; no Exon.'!$A:$AL,'P.N.C. x Comp. x Ramos'!I$71,0)</f>
        <v>503681.09</v>
      </c>
      <c r="J96" s="48">
        <f>VLOOKUP($Q96&amp;$B96,'PNC Exon. &amp; no Exon.'!$A:$AL,'P.N.C. x Comp. x Ramos'!J$71,0)</f>
        <v>248774.03</v>
      </c>
      <c r="K96" s="48">
        <f>VLOOKUP($Q96&amp;$B96,'PNC Exon. &amp; no Exon.'!$A:$AL,'P.N.C. x Comp. x Ramos'!K$71,0)</f>
        <v>14082237.57</v>
      </c>
      <c r="L96" s="48">
        <f>VLOOKUP($Q96&amp;$B96,'PNC Exon. &amp; no Exon.'!$A:$AL,'P.N.C. x Comp. x Ramos'!L$71,0)</f>
        <v>0</v>
      </c>
      <c r="M96" s="48">
        <f>VLOOKUP($Q96&amp;$B96,'PNC Exon. &amp; no Exon.'!$A:$AL,'P.N.C. x Comp. x Ramos'!M$71,0)</f>
        <v>8383302.3900000006</v>
      </c>
      <c r="N96" s="48">
        <f>VLOOKUP($Q96&amp;$B96,'PNC Exon. &amp; no Exon.'!$A:$AL,'P.N.C. x Comp. x Ramos'!N$71,0)</f>
        <v>406231.1</v>
      </c>
      <c r="O96" s="58">
        <f t="shared" si="19"/>
        <v>0.45333464975461318</v>
      </c>
      <c r="Q96" s="164" t="s">
        <v>23</v>
      </c>
    </row>
    <row r="97" spans="1:17" ht="15.9" customHeight="1" x14ac:dyDescent="0.25">
      <c r="A97" s="47">
        <f t="shared" si="17"/>
        <v>24</v>
      </c>
      <c r="B97" s="50" t="s">
        <v>104</v>
      </c>
      <c r="C97" s="60">
        <f t="shared" si="18"/>
        <v>23554065.359999999</v>
      </c>
      <c r="D97" s="48">
        <f>VLOOKUP($Q97&amp;$B97,'PNC Exon. &amp; no Exon.'!$A:$AL,'P.N.C. x Comp. x Ramos'!D$71,0)</f>
        <v>0</v>
      </c>
      <c r="E97" s="48">
        <f>VLOOKUP($Q97&amp;$B97,'PNC Exon. &amp; no Exon.'!$A:$AL,'P.N.C. x Comp. x Ramos'!E$71,0)</f>
        <v>0</v>
      </c>
      <c r="F97" s="48">
        <f>VLOOKUP($Q97&amp;$B97,'PNC Exon. &amp; no Exon.'!$A:$AL,'P.N.C. x Comp. x Ramos'!F$71,0)</f>
        <v>23554065.359999999</v>
      </c>
      <c r="G97" s="48">
        <f>VLOOKUP($Q97&amp;$B97,'PNC Exon. &amp; no Exon.'!$A:$AL,'P.N.C. x Comp. x Ramos'!G$71,0)</f>
        <v>0</v>
      </c>
      <c r="H97" s="48">
        <f>VLOOKUP($Q97&amp;$B97,'PNC Exon. &amp; no Exon.'!$A:$AL,'P.N.C. x Comp. x Ramos'!H$71,0)</f>
        <v>0</v>
      </c>
      <c r="I97" s="48">
        <f>VLOOKUP($Q97&amp;$B97,'PNC Exon. &amp; no Exon.'!$A:$AL,'P.N.C. x Comp. x Ramos'!I$71,0)</f>
        <v>0</v>
      </c>
      <c r="J97" s="48">
        <f>VLOOKUP($Q97&amp;$B97,'PNC Exon. &amp; no Exon.'!$A:$AL,'P.N.C. x Comp. x Ramos'!J$71,0)</f>
        <v>0</v>
      </c>
      <c r="K97" s="48">
        <f>VLOOKUP($Q97&amp;$B97,'PNC Exon. &amp; no Exon.'!$A:$AL,'P.N.C. x Comp. x Ramos'!K$71,0)</f>
        <v>0</v>
      </c>
      <c r="L97" s="48">
        <f>VLOOKUP($Q97&amp;$B97,'PNC Exon. &amp; no Exon.'!$A:$AL,'P.N.C. x Comp. x Ramos'!L$71,0)</f>
        <v>0</v>
      </c>
      <c r="M97" s="48">
        <f>VLOOKUP($Q97&amp;$B97,'PNC Exon. &amp; no Exon.'!$A:$AL,'P.N.C. x Comp. x Ramos'!M$71,0)</f>
        <v>0</v>
      </c>
      <c r="N97" s="48">
        <f>VLOOKUP($Q97&amp;$B97,'PNC Exon. &amp; no Exon.'!$A:$AL,'P.N.C. x Comp. x Ramos'!N$71,0)</f>
        <v>0</v>
      </c>
      <c r="O97" s="58">
        <f t="shared" si="19"/>
        <v>0.42578178953251689</v>
      </c>
      <c r="Q97" s="164" t="s">
        <v>23</v>
      </c>
    </row>
    <row r="98" spans="1:17" ht="15.9" customHeight="1" x14ac:dyDescent="0.25">
      <c r="A98" s="47">
        <f t="shared" si="17"/>
        <v>25</v>
      </c>
      <c r="B98" s="51" t="s">
        <v>112</v>
      </c>
      <c r="C98" s="60">
        <f t="shared" si="18"/>
        <v>15033118.290000001</v>
      </c>
      <c r="D98" s="48">
        <f>VLOOKUP($Q98&amp;$B98,'PNC Exon. &amp; no Exon.'!$A:$AL,'P.N.C. x Comp. x Ramos'!D$71,0)</f>
        <v>0</v>
      </c>
      <c r="E98" s="48">
        <f>VLOOKUP($Q98&amp;$B98,'PNC Exon. &amp; no Exon.'!$A:$AL,'P.N.C. x Comp. x Ramos'!E$71,0)</f>
        <v>8248016.4800000004</v>
      </c>
      <c r="F98" s="48">
        <f>VLOOKUP($Q98&amp;$B98,'PNC Exon. &amp; no Exon.'!$A:$AL,'P.N.C. x Comp. x Ramos'!F$71,0)</f>
        <v>0</v>
      </c>
      <c r="G98" s="48">
        <f>VLOOKUP($Q98&amp;$B98,'PNC Exon. &amp; no Exon.'!$A:$AL,'P.N.C. x Comp. x Ramos'!G$71,0)</f>
        <v>0</v>
      </c>
      <c r="H98" s="48">
        <f>VLOOKUP($Q98&amp;$B98,'PNC Exon. &amp; no Exon.'!$A:$AL,'P.N.C. x Comp. x Ramos'!H$71,0)</f>
        <v>4958243.63</v>
      </c>
      <c r="I98" s="48">
        <f>VLOOKUP($Q98&amp;$B98,'PNC Exon. &amp; no Exon.'!$A:$AL,'P.N.C. x Comp. x Ramos'!I$71,0)</f>
        <v>72662.47</v>
      </c>
      <c r="J98" s="48">
        <f>VLOOKUP($Q98&amp;$B98,'PNC Exon. &amp; no Exon.'!$A:$AL,'P.N.C. x Comp. x Ramos'!J$71,0)</f>
        <v>952.62</v>
      </c>
      <c r="K98" s="48">
        <f>VLOOKUP($Q98&amp;$B98,'PNC Exon. &amp; no Exon.'!$A:$AL,'P.N.C. x Comp. x Ramos'!K$71,0)</f>
        <v>123335.88</v>
      </c>
      <c r="L98" s="48">
        <f>VLOOKUP($Q98&amp;$B98,'PNC Exon. &amp; no Exon.'!$A:$AL,'P.N.C. x Comp. x Ramos'!L$71,0)</f>
        <v>0</v>
      </c>
      <c r="M98" s="48">
        <f>VLOOKUP($Q98&amp;$B98,'PNC Exon. &amp; no Exon.'!$A:$AL,'P.N.C. x Comp. x Ramos'!M$71,0)</f>
        <v>64154.55</v>
      </c>
      <c r="N98" s="48">
        <f>VLOOKUP($Q98&amp;$B98,'PNC Exon. &amp; no Exon.'!$A:$AL,'P.N.C. x Comp. x Ramos'!N$71,0)</f>
        <v>1565752.66</v>
      </c>
      <c r="O98" s="58">
        <f t="shared" si="19"/>
        <v>0.27175045623505101</v>
      </c>
      <c r="Q98" s="164" t="s">
        <v>23</v>
      </c>
    </row>
    <row r="99" spans="1:17" ht="15.9" customHeight="1" x14ac:dyDescent="0.25">
      <c r="A99" s="47">
        <f t="shared" si="17"/>
        <v>26</v>
      </c>
      <c r="B99" s="51" t="s">
        <v>116</v>
      </c>
      <c r="C99" s="60">
        <f t="shared" si="18"/>
        <v>12988214.860000001</v>
      </c>
      <c r="D99" s="48">
        <f>VLOOKUP($Q99&amp;$B99,'PNC Exon. &amp; no Exon.'!$A:$AL,'P.N.C. x Comp. x Ramos'!D$71,0)</f>
        <v>0</v>
      </c>
      <c r="E99" s="48">
        <f>VLOOKUP($Q99&amp;$B99,'PNC Exon. &amp; no Exon.'!$A:$AL,'P.N.C. x Comp. x Ramos'!E$71,0)</f>
        <v>483854.69</v>
      </c>
      <c r="F99" s="48">
        <f>VLOOKUP($Q99&amp;$B99,'PNC Exon. &amp; no Exon.'!$A:$AL,'P.N.C. x Comp. x Ramos'!F$71,0)</f>
        <v>7572.5</v>
      </c>
      <c r="G99" s="48">
        <f>VLOOKUP($Q99&amp;$B99,'PNC Exon. &amp; no Exon.'!$A:$AL,'P.N.C. x Comp. x Ramos'!G$71,0)</f>
        <v>2068.9699999999998</v>
      </c>
      <c r="H99" s="48">
        <f>VLOOKUP($Q99&amp;$B99,'PNC Exon. &amp; no Exon.'!$A:$AL,'P.N.C. x Comp. x Ramos'!H$71,0)</f>
        <v>494692.71</v>
      </c>
      <c r="I99" s="48">
        <f>VLOOKUP($Q99&amp;$B99,'PNC Exon. &amp; no Exon.'!$A:$AL,'P.N.C. x Comp. x Ramos'!I$71,0)</f>
        <v>783120.46</v>
      </c>
      <c r="J99" s="48">
        <f>VLOOKUP($Q99&amp;$B99,'PNC Exon. &amp; no Exon.'!$A:$AL,'P.N.C. x Comp. x Ramos'!J$71,0)</f>
        <v>18278</v>
      </c>
      <c r="K99" s="48">
        <f>VLOOKUP($Q99&amp;$B99,'PNC Exon. &amp; no Exon.'!$A:$AL,'P.N.C. x Comp. x Ramos'!K$71,0)</f>
        <v>10207972.630000001</v>
      </c>
      <c r="L99" s="48">
        <f>VLOOKUP($Q99&amp;$B99,'PNC Exon. &amp; no Exon.'!$A:$AL,'P.N.C. x Comp. x Ramos'!L$71,0)</f>
        <v>0</v>
      </c>
      <c r="M99" s="48">
        <f>VLOOKUP($Q99&amp;$B99,'PNC Exon. &amp; no Exon.'!$A:$AL,'P.N.C. x Comp. x Ramos'!M$71,0)</f>
        <v>542083.23</v>
      </c>
      <c r="N99" s="48">
        <f>VLOOKUP($Q99&amp;$B99,'PNC Exon. &amp; no Exon.'!$A:$AL,'P.N.C. x Comp. x Ramos'!N$71,0)</f>
        <v>448571.67</v>
      </c>
      <c r="O99" s="58">
        <f t="shared" si="19"/>
        <v>0.2347851753572458</v>
      </c>
      <c r="Q99" s="164" t="s">
        <v>23</v>
      </c>
    </row>
    <row r="100" spans="1:17" ht="15.9" customHeight="1" x14ac:dyDescent="0.25">
      <c r="A100" s="47">
        <f t="shared" si="17"/>
        <v>27</v>
      </c>
      <c r="B100" s="51" t="s">
        <v>89</v>
      </c>
      <c r="C100" s="60">
        <f t="shared" si="18"/>
        <v>7542248.1600000001</v>
      </c>
      <c r="D100" s="48">
        <f>VLOOKUP($Q100&amp;$B100,'PNC Exon. &amp; no Exon.'!$A:$AL,'P.N.C. x Comp. x Ramos'!D$71,0)</f>
        <v>86258.62</v>
      </c>
      <c r="E100" s="48">
        <f>VLOOKUP($Q100&amp;$B100,'PNC Exon. &amp; no Exon.'!$A:$AL,'P.N.C. x Comp. x Ramos'!E$71,0)</f>
        <v>0</v>
      </c>
      <c r="F100" s="48">
        <f>VLOOKUP($Q100&amp;$B100,'PNC Exon. &amp; no Exon.'!$A:$AL,'P.N.C. x Comp. x Ramos'!F$71,0)</f>
        <v>23610</v>
      </c>
      <c r="G100" s="48">
        <f>VLOOKUP($Q100&amp;$B100,'PNC Exon. &amp; no Exon.'!$A:$AL,'P.N.C. x Comp. x Ramos'!G$71,0)</f>
        <v>0</v>
      </c>
      <c r="H100" s="48">
        <f>VLOOKUP($Q100&amp;$B100,'PNC Exon. &amp; no Exon.'!$A:$AL,'P.N.C. x Comp. x Ramos'!H$71,0)</f>
        <v>1741.28</v>
      </c>
      <c r="I100" s="48">
        <f>VLOOKUP($Q100&amp;$B100,'PNC Exon. &amp; no Exon.'!$A:$AL,'P.N.C. x Comp. x Ramos'!I$71,0)</f>
        <v>171424.72</v>
      </c>
      <c r="J100" s="48">
        <f>VLOOKUP($Q100&amp;$B100,'PNC Exon. &amp; no Exon.'!$A:$AL,'P.N.C. x Comp. x Ramos'!J$71,0)</f>
        <v>0</v>
      </c>
      <c r="K100" s="48">
        <f>VLOOKUP($Q100&amp;$B100,'PNC Exon. &amp; no Exon.'!$A:$AL,'P.N.C. x Comp. x Ramos'!K$71,0)</f>
        <v>6189267.2199999997</v>
      </c>
      <c r="L100" s="48">
        <f>VLOOKUP($Q100&amp;$B100,'PNC Exon. &amp; no Exon.'!$A:$AL,'P.N.C. x Comp. x Ramos'!L$71,0)</f>
        <v>0</v>
      </c>
      <c r="M100" s="48">
        <f>VLOOKUP($Q100&amp;$B100,'PNC Exon. &amp; no Exon.'!$A:$AL,'P.N.C. x Comp. x Ramos'!M$71,0)</f>
        <v>491613.92</v>
      </c>
      <c r="N100" s="48">
        <f>VLOOKUP($Q100&amp;$B100,'PNC Exon. &amp; no Exon.'!$A:$AL,'P.N.C. x Comp. x Ramos'!N$71,0)</f>
        <v>578332.4</v>
      </c>
      <c r="O100" s="58">
        <f t="shared" si="19"/>
        <v>0.1363396029339681</v>
      </c>
      <c r="Q100" s="164" t="s">
        <v>23</v>
      </c>
    </row>
    <row r="101" spans="1:17" ht="15.9" customHeight="1" x14ac:dyDescent="0.25">
      <c r="A101" s="47">
        <f t="shared" si="17"/>
        <v>28</v>
      </c>
      <c r="B101" s="51" t="s">
        <v>94</v>
      </c>
      <c r="C101" s="60">
        <f t="shared" si="18"/>
        <v>6613461.1399999997</v>
      </c>
      <c r="D101" s="48">
        <f>VLOOKUP($Q101&amp;$B101,'PNC Exon. &amp; no Exon.'!$A:$AL,'P.N.C. x Comp. x Ramos'!D$71,0)</f>
        <v>24465.81</v>
      </c>
      <c r="E101" s="48">
        <f>VLOOKUP($Q101&amp;$B101,'PNC Exon. &amp; no Exon.'!$A:$AL,'P.N.C. x Comp. x Ramos'!E$71,0)</f>
        <v>48684.35</v>
      </c>
      <c r="F101" s="48">
        <f>VLOOKUP($Q101&amp;$B101,'PNC Exon. &amp; no Exon.'!$A:$AL,'P.N.C. x Comp. x Ramos'!F$71,0)</f>
        <v>0</v>
      </c>
      <c r="G101" s="48">
        <f>VLOOKUP($Q101&amp;$B101,'PNC Exon. &amp; no Exon.'!$A:$AL,'P.N.C. x Comp. x Ramos'!G$71,0)</f>
        <v>24506.03</v>
      </c>
      <c r="H101" s="48">
        <f>VLOOKUP($Q101&amp;$B101,'PNC Exon. &amp; no Exon.'!$A:$AL,'P.N.C. x Comp. x Ramos'!H$71,0)</f>
        <v>1043440.16</v>
      </c>
      <c r="I101" s="48">
        <f>VLOOKUP($Q101&amp;$B101,'PNC Exon. &amp; no Exon.'!$A:$AL,'P.N.C. x Comp. x Ramos'!I$71,0)</f>
        <v>849769.38</v>
      </c>
      <c r="J101" s="48">
        <f>VLOOKUP($Q101&amp;$B101,'PNC Exon. &amp; no Exon.'!$A:$AL,'P.N.C. x Comp. x Ramos'!J$71,0)</f>
        <v>134646.42000000001</v>
      </c>
      <c r="K101" s="48">
        <f>VLOOKUP($Q101&amp;$B101,'PNC Exon. &amp; no Exon.'!$A:$AL,'P.N.C. x Comp. x Ramos'!K$71,0)</f>
        <v>3807520.09</v>
      </c>
      <c r="L101" s="48">
        <f>VLOOKUP($Q101&amp;$B101,'PNC Exon. &amp; no Exon.'!$A:$AL,'P.N.C. x Comp. x Ramos'!L$71,0)</f>
        <v>0</v>
      </c>
      <c r="M101" s="48">
        <f>VLOOKUP($Q101&amp;$B101,'PNC Exon. &amp; no Exon.'!$A:$AL,'P.N.C. x Comp. x Ramos'!M$71,0)</f>
        <v>172307.3</v>
      </c>
      <c r="N101" s="48">
        <f>VLOOKUP($Q101&amp;$B101,'PNC Exon. &amp; no Exon.'!$A:$AL,'P.N.C. x Comp. x Ramos'!N$71,0)</f>
        <v>508121.59999999998</v>
      </c>
      <c r="O101" s="58">
        <f t="shared" si="19"/>
        <v>0.11955011910491527</v>
      </c>
      <c r="Q101" s="164" t="s">
        <v>23</v>
      </c>
    </row>
    <row r="102" spans="1:17" ht="15.9" customHeight="1" x14ac:dyDescent="0.25">
      <c r="A102" s="47">
        <f t="shared" si="17"/>
        <v>29</v>
      </c>
      <c r="B102" s="51" t="s">
        <v>81</v>
      </c>
      <c r="C102" s="60">
        <f t="shared" si="18"/>
        <v>5543299.4699999997</v>
      </c>
      <c r="D102" s="48">
        <f>VLOOKUP($Q102&amp;$B102,'PNC Exon. &amp; no Exon.'!$A:$AL,'P.N.C. x Comp. x Ramos'!D$71,0)</f>
        <v>0</v>
      </c>
      <c r="E102" s="48">
        <f>VLOOKUP($Q102&amp;$B102,'PNC Exon. &amp; no Exon.'!$A:$AL,'P.N.C. x Comp. x Ramos'!E$71,0)</f>
        <v>0</v>
      </c>
      <c r="F102" s="48">
        <f>VLOOKUP($Q102&amp;$B102,'PNC Exon. &amp; no Exon.'!$A:$AL,'P.N.C. x Comp. x Ramos'!F$71,0)</f>
        <v>0</v>
      </c>
      <c r="G102" s="48">
        <f>VLOOKUP($Q102&amp;$B102,'PNC Exon. &amp; no Exon.'!$A:$AL,'P.N.C. x Comp. x Ramos'!G$71,0)</f>
        <v>0</v>
      </c>
      <c r="H102" s="48">
        <f>VLOOKUP($Q102&amp;$B102,'PNC Exon. &amp; no Exon.'!$A:$AL,'P.N.C. x Comp. x Ramos'!H$71,0)</f>
        <v>0</v>
      </c>
      <c r="I102" s="48">
        <f>VLOOKUP($Q102&amp;$B102,'PNC Exon. &amp; no Exon.'!$A:$AL,'P.N.C. x Comp. x Ramos'!I$71,0)</f>
        <v>0</v>
      </c>
      <c r="J102" s="48">
        <f>VLOOKUP($Q102&amp;$B102,'PNC Exon. &amp; no Exon.'!$A:$AL,'P.N.C. x Comp. x Ramos'!J$71,0)</f>
        <v>0</v>
      </c>
      <c r="K102" s="48">
        <f>VLOOKUP($Q102&amp;$B102,'PNC Exon. &amp; no Exon.'!$A:$AL,'P.N.C. x Comp. x Ramos'!K$71,0)</f>
        <v>5543299.4699999997</v>
      </c>
      <c r="L102" s="48">
        <f>VLOOKUP($Q102&amp;$B102,'PNC Exon. &amp; no Exon.'!$A:$AL,'P.N.C. x Comp. x Ramos'!L$71,0)</f>
        <v>0</v>
      </c>
      <c r="M102" s="48">
        <f>VLOOKUP($Q102&amp;$B102,'PNC Exon. &amp; no Exon.'!$A:$AL,'P.N.C. x Comp. x Ramos'!M$71,0)</f>
        <v>0</v>
      </c>
      <c r="N102" s="48">
        <f>VLOOKUP($Q102&amp;$B102,'PNC Exon. &amp; no Exon.'!$A:$AL,'P.N.C. x Comp. x Ramos'!N$71,0)</f>
        <v>0</v>
      </c>
      <c r="O102" s="58">
        <f t="shared" si="19"/>
        <v>0.10020503603846891</v>
      </c>
      <c r="Q102" s="164" t="s">
        <v>23</v>
      </c>
    </row>
    <row r="103" spans="1:17" ht="15.9" customHeight="1" x14ac:dyDescent="0.25">
      <c r="A103" s="47">
        <f t="shared" si="17"/>
        <v>30</v>
      </c>
      <c r="B103" s="51" t="s">
        <v>120</v>
      </c>
      <c r="C103" s="60">
        <f t="shared" si="18"/>
        <v>1928660.14</v>
      </c>
      <c r="D103" s="48">
        <f>VLOOKUP($Q103&amp;$B103,'PNC Exon. &amp; no Exon.'!$A:$AL,'P.N.C. x Comp. x Ramos'!D$71,0)</f>
        <v>0</v>
      </c>
      <c r="E103" s="48">
        <f>VLOOKUP($Q103&amp;$B103,'PNC Exon. &amp; no Exon.'!$A:$AL,'P.N.C. x Comp. x Ramos'!E$71,0)</f>
        <v>0</v>
      </c>
      <c r="F103" s="48">
        <f>VLOOKUP($Q103&amp;$B103,'PNC Exon. &amp; no Exon.'!$A:$AL,'P.N.C. x Comp. x Ramos'!F$71,0)</f>
        <v>0</v>
      </c>
      <c r="G103" s="48">
        <f>VLOOKUP($Q103&amp;$B103,'PNC Exon. &amp; no Exon.'!$A:$AL,'P.N.C. x Comp. x Ramos'!G$71,0)</f>
        <v>0</v>
      </c>
      <c r="H103" s="48">
        <f>VLOOKUP($Q103&amp;$B103,'PNC Exon. &amp; no Exon.'!$A:$AL,'P.N.C. x Comp. x Ramos'!H$71,0)</f>
        <v>0</v>
      </c>
      <c r="I103" s="48">
        <f>VLOOKUP($Q103&amp;$B103,'PNC Exon. &amp; no Exon.'!$A:$AL,'P.N.C. x Comp. x Ramos'!I$71,0)</f>
        <v>0</v>
      </c>
      <c r="J103" s="48">
        <f>VLOOKUP($Q103&amp;$B103,'PNC Exon. &amp; no Exon.'!$A:$AL,'P.N.C. x Comp. x Ramos'!J$71,0)</f>
        <v>0</v>
      </c>
      <c r="K103" s="48">
        <f>VLOOKUP($Q103&amp;$B103,'PNC Exon. &amp; no Exon.'!$A:$AL,'P.N.C. x Comp. x Ramos'!K$71,0)</f>
        <v>1870130.48</v>
      </c>
      <c r="L103" s="48">
        <f>VLOOKUP($Q103&amp;$B103,'PNC Exon. &amp; no Exon.'!$A:$AL,'P.N.C. x Comp. x Ramos'!L$71,0)</f>
        <v>0</v>
      </c>
      <c r="M103" s="48">
        <f>VLOOKUP($Q103&amp;$B103,'PNC Exon. &amp; no Exon.'!$A:$AL,'P.N.C. x Comp. x Ramos'!M$71,0)</f>
        <v>58529.66</v>
      </c>
      <c r="N103" s="48">
        <f>VLOOKUP($Q103&amp;$B103,'PNC Exon. &amp; no Exon.'!$A:$AL,'P.N.C. x Comp. x Ramos'!N$71,0)</f>
        <v>0</v>
      </c>
      <c r="O103" s="58">
        <f t="shared" si="19"/>
        <v>3.4863975846980262E-2</v>
      </c>
      <c r="Q103" s="164" t="s">
        <v>23</v>
      </c>
    </row>
    <row r="104" spans="1:17" ht="15.9" customHeight="1" x14ac:dyDescent="0.25">
      <c r="A104" s="47">
        <f t="shared" si="17"/>
        <v>31</v>
      </c>
      <c r="B104" s="51" t="s">
        <v>122</v>
      </c>
      <c r="C104" s="60">
        <f t="shared" si="18"/>
        <v>1353747.77</v>
      </c>
      <c r="D104" s="48">
        <f>VLOOKUP($Q104&amp;$B104,'PNC Exon. &amp; no Exon.'!$A:$AL,'P.N.C. x Comp. x Ramos'!D$71,0)</f>
        <v>0</v>
      </c>
      <c r="E104" s="48">
        <f>VLOOKUP($Q104&amp;$B104,'PNC Exon. &amp; no Exon.'!$A:$AL,'P.N.C. x Comp. x Ramos'!E$71,0)</f>
        <v>3216.41</v>
      </c>
      <c r="F104" s="48">
        <f>VLOOKUP($Q104&amp;$B104,'PNC Exon. &amp; no Exon.'!$A:$AL,'P.N.C. x Comp. x Ramos'!F$71,0)</f>
        <v>1283481.28</v>
      </c>
      <c r="G104" s="48">
        <f>VLOOKUP($Q104&amp;$B104,'PNC Exon. &amp; no Exon.'!$A:$AL,'P.N.C. x Comp. x Ramos'!G$71,0)</f>
        <v>65501.55</v>
      </c>
      <c r="H104" s="48">
        <f>VLOOKUP($Q104&amp;$B104,'PNC Exon. &amp; no Exon.'!$A:$AL,'P.N.C. x Comp. x Ramos'!H$71,0)</f>
        <v>0</v>
      </c>
      <c r="I104" s="48">
        <f>VLOOKUP($Q104&amp;$B104,'PNC Exon. &amp; no Exon.'!$A:$AL,'P.N.C. x Comp. x Ramos'!I$71,0)</f>
        <v>0</v>
      </c>
      <c r="J104" s="48">
        <f>VLOOKUP($Q104&amp;$B104,'PNC Exon. &amp; no Exon.'!$A:$AL,'P.N.C. x Comp. x Ramos'!J$71,0)</f>
        <v>0</v>
      </c>
      <c r="K104" s="48">
        <f>VLOOKUP($Q104&amp;$B104,'PNC Exon. &amp; no Exon.'!$A:$AL,'P.N.C. x Comp. x Ramos'!K$71,0)</f>
        <v>0</v>
      </c>
      <c r="L104" s="48">
        <f>VLOOKUP($Q104&amp;$B104,'PNC Exon. &amp; no Exon.'!$A:$AL,'P.N.C. x Comp. x Ramos'!L$71,0)</f>
        <v>0</v>
      </c>
      <c r="M104" s="48">
        <f>VLOOKUP($Q104&amp;$B104,'PNC Exon. &amp; no Exon.'!$A:$AL,'P.N.C. x Comp. x Ramos'!M$71,0)</f>
        <v>0</v>
      </c>
      <c r="N104" s="48">
        <f>VLOOKUP($Q104&amp;$B104,'PNC Exon. &amp; no Exon.'!$A:$AL,'P.N.C. x Comp. x Ramos'!N$71,0)</f>
        <v>1548.53</v>
      </c>
      <c r="O104" s="58">
        <f t="shared" si="19"/>
        <v>2.4471408195423896E-2</v>
      </c>
      <c r="Q104" s="164" t="s">
        <v>23</v>
      </c>
    </row>
    <row r="105" spans="1:17" ht="15.9" customHeight="1" x14ac:dyDescent="0.25">
      <c r="A105" s="47">
        <f t="shared" si="17"/>
        <v>32</v>
      </c>
      <c r="B105" s="51" t="s">
        <v>118</v>
      </c>
      <c r="C105" s="60">
        <f t="shared" si="18"/>
        <v>1214200.99</v>
      </c>
      <c r="D105" s="48">
        <f>VLOOKUP($Q105&amp;$B105,'PNC Exon. &amp; no Exon.'!$A:$AL,'P.N.C. x Comp. x Ramos'!D$71,0)</f>
        <v>0</v>
      </c>
      <c r="E105" s="48">
        <f>VLOOKUP($Q105&amp;$B105,'PNC Exon. &amp; no Exon.'!$A:$AL,'P.N.C. x Comp. x Ramos'!E$71,0)</f>
        <v>506250</v>
      </c>
      <c r="F105" s="48">
        <f>VLOOKUP($Q105&amp;$B105,'PNC Exon. &amp; no Exon.'!$A:$AL,'P.N.C. x Comp. x Ramos'!F$71,0)</f>
        <v>0</v>
      </c>
      <c r="G105" s="48">
        <f>VLOOKUP($Q105&amp;$B105,'PNC Exon. &amp; no Exon.'!$A:$AL,'P.N.C. x Comp. x Ramos'!G$71,0)</f>
        <v>0</v>
      </c>
      <c r="H105" s="48">
        <f>VLOOKUP($Q105&amp;$B105,'PNC Exon. &amp; no Exon.'!$A:$AL,'P.N.C. x Comp. x Ramos'!H$71,0)</f>
        <v>285546.14</v>
      </c>
      <c r="I105" s="48">
        <f>VLOOKUP($Q105&amp;$B105,'PNC Exon. &amp; no Exon.'!$A:$AL,'P.N.C. x Comp. x Ramos'!I$71,0)</f>
        <v>0</v>
      </c>
      <c r="J105" s="48">
        <f>VLOOKUP($Q105&amp;$B105,'PNC Exon. &amp; no Exon.'!$A:$AL,'P.N.C. x Comp. x Ramos'!J$71,0)</f>
        <v>0</v>
      </c>
      <c r="K105" s="48">
        <f>VLOOKUP($Q105&amp;$B105,'PNC Exon. &amp; no Exon.'!$A:$AL,'P.N.C. x Comp. x Ramos'!K$71,0)</f>
        <v>292193.3</v>
      </c>
      <c r="L105" s="48">
        <f>VLOOKUP($Q105&amp;$B105,'PNC Exon. &amp; no Exon.'!$A:$AL,'P.N.C. x Comp. x Ramos'!L$71,0)</f>
        <v>0</v>
      </c>
      <c r="M105" s="48">
        <f>VLOOKUP($Q105&amp;$B105,'PNC Exon. &amp; no Exon.'!$A:$AL,'P.N.C. x Comp. x Ramos'!M$71,0)</f>
        <v>107482.96</v>
      </c>
      <c r="N105" s="48">
        <f>VLOOKUP($Q105&amp;$B105,'PNC Exon. &amp; no Exon.'!$A:$AL,'P.N.C. x Comp. x Ramos'!N$71,0)</f>
        <v>22728.59</v>
      </c>
      <c r="O105" s="58">
        <f t="shared" si="19"/>
        <v>2.1948850972125927E-2</v>
      </c>
      <c r="Q105" s="164" t="s">
        <v>23</v>
      </c>
    </row>
    <row r="106" spans="1:17" ht="15.9" customHeight="1" x14ac:dyDescent="0.25">
      <c r="A106" s="47">
        <f t="shared" si="17"/>
        <v>33</v>
      </c>
      <c r="B106" s="51" t="s">
        <v>121</v>
      </c>
      <c r="C106" s="60">
        <f t="shared" si="18"/>
        <v>416283.55999999994</v>
      </c>
      <c r="D106" s="48">
        <f>VLOOKUP($Q106&amp;$B106,'PNC Exon. &amp; no Exon.'!$A:$AL,'P.N.C. x Comp. x Ramos'!D$71,0)</f>
        <v>19512.060000000001</v>
      </c>
      <c r="E106" s="48">
        <f>VLOOKUP($Q106&amp;$B106,'PNC Exon. &amp; no Exon.'!$A:$AL,'P.N.C. x Comp. x Ramos'!E$71,0)</f>
        <v>0</v>
      </c>
      <c r="F106" s="48">
        <f>VLOOKUP($Q106&amp;$B106,'PNC Exon. &amp; no Exon.'!$A:$AL,'P.N.C. x Comp. x Ramos'!F$71,0)</f>
        <v>51907.68</v>
      </c>
      <c r="G106" s="48">
        <f>VLOOKUP($Q106&amp;$B106,'PNC Exon. &amp; no Exon.'!$A:$AL,'P.N.C. x Comp. x Ramos'!G$71,0)</f>
        <v>0</v>
      </c>
      <c r="H106" s="48">
        <f>VLOOKUP($Q106&amp;$B106,'PNC Exon. &amp; no Exon.'!$A:$AL,'P.N.C. x Comp. x Ramos'!H$71,0)</f>
        <v>0</v>
      </c>
      <c r="I106" s="48">
        <f>VLOOKUP($Q106&amp;$B106,'PNC Exon. &amp; no Exon.'!$A:$AL,'P.N.C. x Comp. x Ramos'!I$71,0)</f>
        <v>0</v>
      </c>
      <c r="J106" s="48">
        <f>VLOOKUP($Q106&amp;$B106,'PNC Exon. &amp; no Exon.'!$A:$AL,'P.N.C. x Comp. x Ramos'!J$71,0)</f>
        <v>0</v>
      </c>
      <c r="K106" s="48">
        <f>VLOOKUP($Q106&amp;$B106,'PNC Exon. &amp; no Exon.'!$A:$AL,'P.N.C. x Comp. x Ramos'!K$71,0)</f>
        <v>22652.6</v>
      </c>
      <c r="L106" s="48">
        <f>VLOOKUP($Q106&amp;$B106,'PNC Exon. &amp; no Exon.'!$A:$AL,'P.N.C. x Comp. x Ramos'!L$71,0)</f>
        <v>0</v>
      </c>
      <c r="M106" s="48">
        <f>VLOOKUP($Q106&amp;$B106,'PNC Exon. &amp; no Exon.'!$A:$AL,'P.N.C. x Comp. x Ramos'!M$71,0)</f>
        <v>0</v>
      </c>
      <c r="N106" s="48">
        <f>VLOOKUP($Q106&amp;$B106,'PNC Exon. &amp; no Exon.'!$A:$AL,'P.N.C. x Comp. x Ramos'!N$71,0)</f>
        <v>322211.21999999997</v>
      </c>
      <c r="O106" s="58">
        <f t="shared" si="19"/>
        <v>7.5250686631263917E-3</v>
      </c>
      <c r="Q106" s="164" t="s">
        <v>23</v>
      </c>
    </row>
    <row r="107" spans="1:17" ht="15.9" customHeight="1" x14ac:dyDescent="0.25">
      <c r="A107" s="47">
        <f t="shared" si="17"/>
        <v>34</v>
      </c>
      <c r="B107" s="51" t="s">
        <v>83</v>
      </c>
      <c r="C107" s="60">
        <f t="shared" si="18"/>
        <v>0</v>
      </c>
      <c r="D107" s="48">
        <f>VLOOKUP($Q107&amp;$B107,'PNC Exon. &amp; no Exon.'!$A:$AL,'P.N.C. x Comp. x Ramos'!D$71,0)</f>
        <v>0</v>
      </c>
      <c r="E107" s="48">
        <f>VLOOKUP($Q107&amp;$B107,'PNC Exon. &amp; no Exon.'!$A:$AL,'P.N.C. x Comp. x Ramos'!E$71,0)</f>
        <v>0</v>
      </c>
      <c r="F107" s="48">
        <f>VLOOKUP($Q107&amp;$B107,'PNC Exon. &amp; no Exon.'!$A:$AL,'P.N.C. x Comp. x Ramos'!F$71,0)</f>
        <v>0</v>
      </c>
      <c r="G107" s="48">
        <f>VLOOKUP($Q107&amp;$B107,'PNC Exon. &amp; no Exon.'!$A:$AL,'P.N.C. x Comp. x Ramos'!G$71,0)</f>
        <v>0</v>
      </c>
      <c r="H107" s="48">
        <f>VLOOKUP($Q107&amp;$B107,'PNC Exon. &amp; no Exon.'!$A:$AL,'P.N.C. x Comp. x Ramos'!H$71,0)</f>
        <v>0</v>
      </c>
      <c r="I107" s="48">
        <f>VLOOKUP($Q107&amp;$B107,'PNC Exon. &amp; no Exon.'!$A:$AL,'P.N.C. x Comp. x Ramos'!I$71,0)</f>
        <v>0</v>
      </c>
      <c r="J107" s="48">
        <f>VLOOKUP($Q107&amp;$B107,'PNC Exon. &amp; no Exon.'!$A:$AL,'P.N.C. x Comp. x Ramos'!J$71,0)</f>
        <v>0</v>
      </c>
      <c r="K107" s="48">
        <f>VLOOKUP($Q107&amp;$B107,'PNC Exon. &amp; no Exon.'!$A:$AL,'P.N.C. x Comp. x Ramos'!K$71,0)</f>
        <v>0</v>
      </c>
      <c r="L107" s="48">
        <f>VLOOKUP($Q107&amp;$B107,'PNC Exon. &amp; no Exon.'!$A:$AL,'P.N.C. x Comp. x Ramos'!L$71,0)</f>
        <v>0</v>
      </c>
      <c r="M107" s="48">
        <f>VLOOKUP($Q107&amp;$B107,'PNC Exon. &amp; no Exon.'!$A:$AL,'P.N.C. x Comp. x Ramos'!M$71,0)</f>
        <v>0</v>
      </c>
      <c r="N107" s="48">
        <f>VLOOKUP($Q107&amp;$B107,'PNC Exon. &amp; no Exon.'!$A:$AL,'P.N.C. x Comp. x Ramos'!N$71,0)</f>
        <v>0</v>
      </c>
      <c r="O107" s="58">
        <f t="shared" si="19"/>
        <v>0</v>
      </c>
      <c r="Q107" s="164" t="s">
        <v>23</v>
      </c>
    </row>
    <row r="108" spans="1:17" ht="15.9" customHeight="1" x14ac:dyDescent="0.25">
      <c r="A108" s="47">
        <f t="shared" si="17"/>
        <v>34</v>
      </c>
      <c r="B108" s="51" t="s">
        <v>101</v>
      </c>
      <c r="C108" s="60">
        <f t="shared" si="18"/>
        <v>0</v>
      </c>
      <c r="D108" s="48">
        <f>VLOOKUP($Q108&amp;$B108,'PNC Exon. &amp; no Exon.'!$A:$AL,'P.N.C. x Comp. x Ramos'!D$71,0)</f>
        <v>0</v>
      </c>
      <c r="E108" s="48">
        <f>VLOOKUP($Q108&amp;$B108,'PNC Exon. &amp; no Exon.'!$A:$AL,'P.N.C. x Comp. x Ramos'!E$71,0)</f>
        <v>0</v>
      </c>
      <c r="F108" s="48">
        <f>VLOOKUP($Q108&amp;$B108,'PNC Exon. &amp; no Exon.'!$A:$AL,'P.N.C. x Comp. x Ramos'!F$71,0)</f>
        <v>0</v>
      </c>
      <c r="G108" s="48">
        <f>VLOOKUP($Q108&amp;$B108,'PNC Exon. &amp; no Exon.'!$A:$AL,'P.N.C. x Comp. x Ramos'!G$71,0)</f>
        <v>0</v>
      </c>
      <c r="H108" s="48">
        <f>VLOOKUP($Q108&amp;$B108,'PNC Exon. &amp; no Exon.'!$A:$AL,'P.N.C. x Comp. x Ramos'!H$71,0)</f>
        <v>0</v>
      </c>
      <c r="I108" s="48">
        <f>VLOOKUP($Q108&amp;$B108,'PNC Exon. &amp; no Exon.'!$A:$AL,'P.N.C. x Comp. x Ramos'!I$71,0)</f>
        <v>0</v>
      </c>
      <c r="J108" s="48">
        <f>VLOOKUP($Q108&amp;$B108,'PNC Exon. &amp; no Exon.'!$A:$AL,'P.N.C. x Comp. x Ramos'!J$71,0)</f>
        <v>0</v>
      </c>
      <c r="K108" s="48">
        <f>VLOOKUP($Q108&amp;$B108,'PNC Exon. &amp; no Exon.'!$A:$AL,'P.N.C. x Comp. x Ramos'!K$71,0)</f>
        <v>0</v>
      </c>
      <c r="L108" s="48">
        <f>VLOOKUP($Q108&amp;$B108,'PNC Exon. &amp; no Exon.'!$A:$AL,'P.N.C. x Comp. x Ramos'!L$71,0)</f>
        <v>0</v>
      </c>
      <c r="M108" s="48">
        <f>VLOOKUP($Q108&amp;$B108,'PNC Exon. &amp; no Exon.'!$A:$AL,'P.N.C. x Comp. x Ramos'!M$71,0)</f>
        <v>0</v>
      </c>
      <c r="N108" s="48">
        <f>VLOOKUP($Q108&amp;$B108,'PNC Exon. &amp; no Exon.'!$A:$AL,'P.N.C. x Comp. x Ramos'!N$71,0)</f>
        <v>0</v>
      </c>
      <c r="O108" s="58">
        <f t="shared" si="19"/>
        <v>0</v>
      </c>
      <c r="Q108" s="164" t="s">
        <v>23</v>
      </c>
    </row>
    <row r="109" spans="1:17" ht="15.9" customHeight="1" x14ac:dyDescent="0.25">
      <c r="A109" s="47">
        <f t="shared" si="17"/>
        <v>34</v>
      </c>
      <c r="B109" s="51" t="s">
        <v>100</v>
      </c>
      <c r="C109" s="60">
        <f t="shared" si="18"/>
        <v>0</v>
      </c>
      <c r="D109" s="48">
        <f>VLOOKUP($Q109&amp;$B109,'PNC Exon. &amp; no Exon.'!$A:$AL,'P.N.C. x Comp. x Ramos'!D$71,0)</f>
        <v>0</v>
      </c>
      <c r="E109" s="48">
        <f>VLOOKUP($Q109&amp;$B109,'PNC Exon. &amp; no Exon.'!$A:$AL,'P.N.C. x Comp. x Ramos'!E$71,0)</f>
        <v>0</v>
      </c>
      <c r="F109" s="48">
        <f>VLOOKUP($Q109&amp;$B109,'PNC Exon. &amp; no Exon.'!$A:$AL,'P.N.C. x Comp. x Ramos'!F$71,0)</f>
        <v>0</v>
      </c>
      <c r="G109" s="48">
        <f>VLOOKUP($Q109&amp;$B109,'PNC Exon. &amp; no Exon.'!$A:$AL,'P.N.C. x Comp. x Ramos'!G$71,0)</f>
        <v>0</v>
      </c>
      <c r="H109" s="48">
        <f>VLOOKUP($Q109&amp;$B109,'PNC Exon. &amp; no Exon.'!$A:$AL,'P.N.C. x Comp. x Ramos'!H$71,0)</f>
        <v>0</v>
      </c>
      <c r="I109" s="48">
        <f>VLOOKUP($Q109&amp;$B109,'PNC Exon. &amp; no Exon.'!$A:$AL,'P.N.C. x Comp. x Ramos'!I$71,0)</f>
        <v>0</v>
      </c>
      <c r="J109" s="48">
        <f>VLOOKUP($Q109&amp;$B109,'PNC Exon. &amp; no Exon.'!$A:$AL,'P.N.C. x Comp. x Ramos'!J$71,0)</f>
        <v>0</v>
      </c>
      <c r="K109" s="48">
        <f>VLOOKUP($Q109&amp;$B109,'PNC Exon. &amp; no Exon.'!$A:$AL,'P.N.C. x Comp. x Ramos'!K$71,0)</f>
        <v>0</v>
      </c>
      <c r="L109" s="48">
        <f>VLOOKUP($Q109&amp;$B109,'PNC Exon. &amp; no Exon.'!$A:$AL,'P.N.C. x Comp. x Ramos'!L$71,0)</f>
        <v>0</v>
      </c>
      <c r="M109" s="48">
        <f>VLOOKUP($Q109&amp;$B109,'PNC Exon. &amp; no Exon.'!$A:$AL,'P.N.C. x Comp. x Ramos'!M$71,0)</f>
        <v>0</v>
      </c>
      <c r="N109" s="48">
        <f>VLOOKUP($Q109&amp;$B109,'PNC Exon. &amp; no Exon.'!$A:$AL,'P.N.C. x Comp. x Ramos'!N$71,0)</f>
        <v>0</v>
      </c>
      <c r="O109" s="58">
        <f t="shared" si="19"/>
        <v>0</v>
      </c>
      <c r="Q109" s="164" t="s">
        <v>23</v>
      </c>
    </row>
    <row r="110" spans="1:17" ht="15.9" customHeight="1" x14ac:dyDescent="0.25">
      <c r="A110" s="47">
        <f t="shared" si="17"/>
        <v>34</v>
      </c>
      <c r="B110" s="51" t="s">
        <v>98</v>
      </c>
      <c r="C110" s="60">
        <f t="shared" si="18"/>
        <v>0</v>
      </c>
      <c r="D110" s="48">
        <f>VLOOKUP($Q110&amp;$B110,'PNC Exon. &amp; no Exon.'!$A:$AL,'P.N.C. x Comp. x Ramos'!D$71,0)</f>
        <v>0</v>
      </c>
      <c r="E110" s="48">
        <f>VLOOKUP($Q110&amp;$B110,'PNC Exon. &amp; no Exon.'!$A:$AL,'P.N.C. x Comp. x Ramos'!E$71,0)</f>
        <v>0</v>
      </c>
      <c r="F110" s="48">
        <f>VLOOKUP($Q110&amp;$B110,'PNC Exon. &amp; no Exon.'!$A:$AL,'P.N.C. x Comp. x Ramos'!F$71,0)</f>
        <v>0</v>
      </c>
      <c r="G110" s="48">
        <f>VLOOKUP($Q110&amp;$B110,'PNC Exon. &amp; no Exon.'!$A:$AL,'P.N.C. x Comp. x Ramos'!G$71,0)</f>
        <v>0</v>
      </c>
      <c r="H110" s="48">
        <f>VLOOKUP($Q110&amp;$B110,'PNC Exon. &amp; no Exon.'!$A:$AL,'P.N.C. x Comp. x Ramos'!H$71,0)</f>
        <v>0</v>
      </c>
      <c r="I110" s="48">
        <f>VLOOKUP($Q110&amp;$B110,'PNC Exon. &amp; no Exon.'!$A:$AL,'P.N.C. x Comp. x Ramos'!I$71,0)</f>
        <v>0</v>
      </c>
      <c r="J110" s="48">
        <f>VLOOKUP($Q110&amp;$B110,'PNC Exon. &amp; no Exon.'!$A:$AL,'P.N.C. x Comp. x Ramos'!J$71,0)</f>
        <v>0</v>
      </c>
      <c r="K110" s="48">
        <f>VLOOKUP($Q110&amp;$B110,'PNC Exon. &amp; no Exon.'!$A:$AL,'P.N.C. x Comp. x Ramos'!K$71,0)</f>
        <v>0</v>
      </c>
      <c r="L110" s="48">
        <f>VLOOKUP($Q110&amp;$B110,'PNC Exon. &amp; no Exon.'!$A:$AL,'P.N.C. x Comp. x Ramos'!L$71,0)</f>
        <v>0</v>
      </c>
      <c r="M110" s="48">
        <f>VLOOKUP($Q110&amp;$B110,'PNC Exon. &amp; no Exon.'!$A:$AL,'P.N.C. x Comp. x Ramos'!M$71,0)</f>
        <v>0</v>
      </c>
      <c r="N110" s="48">
        <f>VLOOKUP($Q110&amp;$B110,'PNC Exon. &amp; no Exon.'!$A:$AL,'P.N.C. x Comp. x Ramos'!N$71,0)</f>
        <v>0</v>
      </c>
      <c r="O110" s="58">
        <f t="shared" si="19"/>
        <v>0</v>
      </c>
      <c r="Q110" s="164" t="s">
        <v>23</v>
      </c>
    </row>
    <row r="111" spans="1:17" ht="15.9" customHeight="1" x14ac:dyDescent="0.25">
      <c r="A111" s="47">
        <f t="shared" si="17"/>
        <v>34</v>
      </c>
      <c r="B111" s="51" t="s">
        <v>114</v>
      </c>
      <c r="C111" s="60">
        <f t="shared" si="18"/>
        <v>0</v>
      </c>
      <c r="D111" s="48">
        <f>VLOOKUP($Q111&amp;$B111,'PNC Exon. &amp; no Exon.'!$A:$AL,'P.N.C. x Comp. x Ramos'!D$71,0)</f>
        <v>0</v>
      </c>
      <c r="E111" s="48">
        <f>VLOOKUP($Q111&amp;$B111,'PNC Exon. &amp; no Exon.'!$A:$AL,'P.N.C. x Comp. x Ramos'!E$71,0)</f>
        <v>0</v>
      </c>
      <c r="F111" s="48">
        <f>VLOOKUP($Q111&amp;$B111,'PNC Exon. &amp; no Exon.'!$A:$AL,'P.N.C. x Comp. x Ramos'!F$71,0)</f>
        <v>0</v>
      </c>
      <c r="G111" s="48">
        <f>VLOOKUP($Q111&amp;$B111,'PNC Exon. &amp; no Exon.'!$A:$AL,'P.N.C. x Comp. x Ramos'!G$71,0)</f>
        <v>0</v>
      </c>
      <c r="H111" s="48">
        <f>VLOOKUP($Q111&amp;$B111,'PNC Exon. &amp; no Exon.'!$A:$AL,'P.N.C. x Comp. x Ramos'!H$71,0)</f>
        <v>0</v>
      </c>
      <c r="I111" s="48">
        <f>VLOOKUP($Q111&amp;$B111,'PNC Exon. &amp; no Exon.'!$A:$AL,'P.N.C. x Comp. x Ramos'!I$71,0)</f>
        <v>0</v>
      </c>
      <c r="J111" s="48">
        <f>VLOOKUP($Q111&amp;$B111,'PNC Exon. &amp; no Exon.'!$A:$AL,'P.N.C. x Comp. x Ramos'!J$71,0)</f>
        <v>0</v>
      </c>
      <c r="K111" s="48">
        <f>VLOOKUP($Q111&amp;$B111,'PNC Exon. &amp; no Exon.'!$A:$AL,'P.N.C. x Comp. x Ramos'!K$71,0)</f>
        <v>0</v>
      </c>
      <c r="L111" s="48">
        <f>VLOOKUP($Q111&amp;$B111,'PNC Exon. &amp; no Exon.'!$A:$AL,'P.N.C. x Comp. x Ramos'!L$71,0)</f>
        <v>0</v>
      </c>
      <c r="M111" s="48">
        <f>VLOOKUP($Q111&amp;$B111,'PNC Exon. &amp; no Exon.'!$A:$AL,'P.N.C. x Comp. x Ramos'!M$71,0)</f>
        <v>0</v>
      </c>
      <c r="N111" s="48">
        <f>VLOOKUP($Q111&amp;$B111,'PNC Exon. &amp; no Exon.'!$A:$AL,'P.N.C. x Comp. x Ramos'!N$71,0)</f>
        <v>0</v>
      </c>
      <c r="O111" s="58">
        <f t="shared" si="19"/>
        <v>0</v>
      </c>
      <c r="Q111" s="164" t="s">
        <v>23</v>
      </c>
    </row>
    <row r="112" spans="1:17" x14ac:dyDescent="0.25">
      <c r="A112" s="75" t="s">
        <v>174</v>
      </c>
      <c r="B112" s="7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1" spans="1:17" collapsed="1" x14ac:dyDescent="0.25"/>
    <row r="132" spans="1:17" ht="21" x14ac:dyDescent="0.4">
      <c r="A132" s="198" t="s">
        <v>42</v>
      </c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</row>
    <row r="133" spans="1:17" ht="15.75" customHeight="1" x14ac:dyDescent="0.25">
      <c r="A133" s="199" t="s">
        <v>56</v>
      </c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</row>
    <row r="134" spans="1:17" ht="14.25" customHeight="1" x14ac:dyDescent="0.25">
      <c r="A134" s="200" t="s">
        <v>150</v>
      </c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</row>
    <row r="135" spans="1:17" x14ac:dyDescent="0.25">
      <c r="A135" s="199" t="s">
        <v>108</v>
      </c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7" ht="27" customHeight="1" x14ac:dyDescent="0.25">
      <c r="A137" s="129" t="s">
        <v>32</v>
      </c>
      <c r="B137" s="74" t="s">
        <v>103</v>
      </c>
      <c r="C137" s="129" t="s">
        <v>0</v>
      </c>
      <c r="D137" s="129" t="s">
        <v>43</v>
      </c>
      <c r="E137" s="129" t="s">
        <v>13</v>
      </c>
      <c r="F137" s="129" t="s">
        <v>44</v>
      </c>
      <c r="G137" s="129" t="s">
        <v>15</v>
      </c>
      <c r="H137" s="129" t="s">
        <v>45</v>
      </c>
      <c r="I137" s="129" t="s">
        <v>107</v>
      </c>
      <c r="J137" s="129" t="s">
        <v>46</v>
      </c>
      <c r="K137" s="129" t="s">
        <v>36</v>
      </c>
      <c r="L137" s="129" t="s">
        <v>47</v>
      </c>
      <c r="M137" s="129" t="s">
        <v>48</v>
      </c>
      <c r="N137" s="129" t="s">
        <v>49</v>
      </c>
      <c r="O137" s="129" t="s">
        <v>61</v>
      </c>
    </row>
    <row r="138" spans="1:17" x14ac:dyDescent="0.25">
      <c r="A138" s="71"/>
      <c r="B138" s="71" t="s">
        <v>21</v>
      </c>
      <c r="C138" s="81">
        <f>SUM(C139:C176)</f>
        <v>0</v>
      </c>
      <c r="D138" s="81">
        <f t="shared" ref="D138:N138" si="20">SUM(D139:D176)</f>
        <v>0</v>
      </c>
      <c r="E138" s="81">
        <f t="shared" si="20"/>
        <v>0</v>
      </c>
      <c r="F138" s="81">
        <f t="shared" si="20"/>
        <v>0</v>
      </c>
      <c r="G138" s="81">
        <f t="shared" si="20"/>
        <v>0</v>
      </c>
      <c r="H138" s="81">
        <f t="shared" si="20"/>
        <v>0</v>
      </c>
      <c r="I138" s="81">
        <f t="shared" si="20"/>
        <v>0</v>
      </c>
      <c r="J138" s="81">
        <f t="shared" si="20"/>
        <v>0</v>
      </c>
      <c r="K138" s="81">
        <f t="shared" si="20"/>
        <v>0</v>
      </c>
      <c r="L138" s="81">
        <f t="shared" si="20"/>
        <v>0</v>
      </c>
      <c r="M138" s="81">
        <f t="shared" si="20"/>
        <v>0</v>
      </c>
      <c r="N138" s="81">
        <f t="shared" si="20"/>
        <v>0</v>
      </c>
      <c r="O138" s="61">
        <f>SUM(O139:O176,0)</f>
        <v>0</v>
      </c>
      <c r="Q138" s="164" t="s">
        <v>1</v>
      </c>
    </row>
    <row r="139" spans="1:17" ht="15.9" customHeight="1" x14ac:dyDescent="0.25">
      <c r="A139" s="47">
        <f t="shared" ref="A139" si="21">RANK(C139,$C$139:$C$176,0)</f>
        <v>1</v>
      </c>
      <c r="B139" s="92" t="s">
        <v>87</v>
      </c>
      <c r="C139" s="60">
        <f t="shared" ref="C139:C176" si="22">SUM(D139:N139)</f>
        <v>0</v>
      </c>
      <c r="D139" s="48">
        <f>VLOOKUP($Q139&amp;$B139,'PNC Exon. &amp; no Exon.'!$A:$AL,'P.N.C. x Comp. x Ramos'!D$71,0)</f>
        <v>0</v>
      </c>
      <c r="E139" s="48">
        <f>VLOOKUP($Q139&amp;$B139,'PNC Exon. &amp; no Exon.'!$A:$AL,'P.N.C. x Comp. x Ramos'!E$71,0)</f>
        <v>0</v>
      </c>
      <c r="F139" s="48">
        <f>VLOOKUP($Q139&amp;$B139,'PNC Exon. &amp; no Exon.'!$A:$AL,'P.N.C. x Comp. x Ramos'!F$71,0)</f>
        <v>0</v>
      </c>
      <c r="G139" s="48">
        <f>VLOOKUP($Q139&amp;$B139,'PNC Exon. &amp; no Exon.'!$A:$AL,'P.N.C. x Comp. x Ramos'!G$71,0)</f>
        <v>0</v>
      </c>
      <c r="H139" s="48">
        <f>VLOOKUP($Q139&amp;$B139,'PNC Exon. &amp; no Exon.'!$A:$AL,'P.N.C. x Comp. x Ramos'!H$71,0)</f>
        <v>0</v>
      </c>
      <c r="I139" s="48">
        <f>VLOOKUP($Q139&amp;$B139,'PNC Exon. &amp; no Exon.'!$A:$AL,'P.N.C. x Comp. x Ramos'!I$71,0)</f>
        <v>0</v>
      </c>
      <c r="J139" s="48">
        <f>VLOOKUP($Q139&amp;$B139,'PNC Exon. &amp; no Exon.'!$A:$AL,'P.N.C. x Comp. x Ramos'!J$71,0)</f>
        <v>0</v>
      </c>
      <c r="K139" s="48">
        <f>VLOOKUP($Q139&amp;$B139,'PNC Exon. &amp; no Exon.'!$A:$AL,'P.N.C. x Comp. x Ramos'!K$71,0)</f>
        <v>0</v>
      </c>
      <c r="L139" s="48">
        <f>VLOOKUP($Q139&amp;$B139,'PNC Exon. &amp; no Exon.'!$A:$AL,'P.N.C. x Comp. x Ramos'!L$71,0)</f>
        <v>0</v>
      </c>
      <c r="M139" s="48">
        <f>VLOOKUP($Q139&amp;$B139,'PNC Exon. &amp; no Exon.'!$A:$AL,'P.N.C. x Comp. x Ramos'!M$71,0)</f>
        <v>0</v>
      </c>
      <c r="N139" s="48">
        <f>VLOOKUP($Q139&amp;$B139,'PNC Exon. &amp; no Exon.'!$A:$AL,'P.N.C. x Comp. x Ramos'!N$71,0)</f>
        <v>0</v>
      </c>
      <c r="O139" s="58">
        <f t="shared" ref="O139:O176" si="23">IFERROR(C139/$C$138*100,0)</f>
        <v>0</v>
      </c>
      <c r="Q139" s="164" t="s">
        <v>1</v>
      </c>
    </row>
    <row r="140" spans="1:17" ht="15.9" customHeight="1" x14ac:dyDescent="0.25">
      <c r="A140" s="47">
        <f t="shared" ref="A140:A176" si="24">RANK(C140,$C$139:$C$176,0)</f>
        <v>1</v>
      </c>
      <c r="B140" s="51" t="s">
        <v>115</v>
      </c>
      <c r="C140" s="60">
        <f t="shared" si="22"/>
        <v>0</v>
      </c>
      <c r="D140" s="48">
        <f>VLOOKUP($Q140&amp;$B140,'PNC Exon. &amp; no Exon.'!$A:$AL,'P.N.C. x Comp. x Ramos'!D$71,0)</f>
        <v>0</v>
      </c>
      <c r="E140" s="48">
        <f>VLOOKUP($Q140&amp;$B140,'PNC Exon. &amp; no Exon.'!$A:$AL,'P.N.C. x Comp. x Ramos'!E$71,0)</f>
        <v>0</v>
      </c>
      <c r="F140" s="48">
        <f>VLOOKUP($Q140&amp;$B140,'PNC Exon. &amp; no Exon.'!$A:$AL,'P.N.C. x Comp. x Ramos'!F$71,0)</f>
        <v>0</v>
      </c>
      <c r="G140" s="48">
        <f>VLOOKUP($Q140&amp;$B140,'PNC Exon. &amp; no Exon.'!$A:$AL,'P.N.C. x Comp. x Ramos'!G$71,0)</f>
        <v>0</v>
      </c>
      <c r="H140" s="48">
        <f>VLOOKUP($Q140&amp;$B140,'PNC Exon. &amp; no Exon.'!$A:$AL,'P.N.C. x Comp. x Ramos'!H$71,0)</f>
        <v>0</v>
      </c>
      <c r="I140" s="48">
        <f>VLOOKUP($Q140&amp;$B140,'PNC Exon. &amp; no Exon.'!$A:$AL,'P.N.C. x Comp. x Ramos'!I$71,0)</f>
        <v>0</v>
      </c>
      <c r="J140" s="48">
        <f>VLOOKUP($Q140&amp;$B140,'PNC Exon. &amp; no Exon.'!$A:$AL,'P.N.C. x Comp. x Ramos'!J$71,0)</f>
        <v>0</v>
      </c>
      <c r="K140" s="48">
        <f>VLOOKUP($Q140&amp;$B140,'PNC Exon. &amp; no Exon.'!$A:$AL,'P.N.C. x Comp. x Ramos'!K$71,0)</f>
        <v>0</v>
      </c>
      <c r="L140" s="48">
        <f>VLOOKUP($Q140&amp;$B140,'PNC Exon. &amp; no Exon.'!$A:$AL,'P.N.C. x Comp. x Ramos'!L$71,0)</f>
        <v>0</v>
      </c>
      <c r="M140" s="48">
        <f>VLOOKUP($Q140&amp;$B140,'PNC Exon. &amp; no Exon.'!$A:$AL,'P.N.C. x Comp. x Ramos'!M$71,0)</f>
        <v>0</v>
      </c>
      <c r="N140" s="48">
        <f>VLOOKUP($Q140&amp;$B140,'PNC Exon. &amp; no Exon.'!$A:$AL,'P.N.C. x Comp. x Ramos'!N$71,0)</f>
        <v>0</v>
      </c>
      <c r="O140" s="58">
        <f t="shared" si="23"/>
        <v>0</v>
      </c>
      <c r="Q140" s="164" t="s">
        <v>1</v>
      </c>
    </row>
    <row r="141" spans="1:17" ht="15.9" customHeight="1" x14ac:dyDescent="0.25">
      <c r="A141" s="47">
        <f t="shared" si="24"/>
        <v>1</v>
      </c>
      <c r="B141" s="51" t="s">
        <v>111</v>
      </c>
      <c r="C141" s="60">
        <f t="shared" si="22"/>
        <v>0</v>
      </c>
      <c r="D141" s="48">
        <f>VLOOKUP($Q141&amp;$B141,'PNC Exon. &amp; no Exon.'!$A:$AL,'P.N.C. x Comp. x Ramos'!D$71,0)</f>
        <v>0</v>
      </c>
      <c r="E141" s="48">
        <f>VLOOKUP($Q141&amp;$B141,'PNC Exon. &amp; no Exon.'!$A:$AL,'P.N.C. x Comp. x Ramos'!E$71,0)</f>
        <v>0</v>
      </c>
      <c r="F141" s="48">
        <f>VLOOKUP($Q141&amp;$B141,'PNC Exon. &amp; no Exon.'!$A:$AL,'P.N.C. x Comp. x Ramos'!F$71,0)</f>
        <v>0</v>
      </c>
      <c r="G141" s="48">
        <f>VLOOKUP($Q141&amp;$B141,'PNC Exon. &amp; no Exon.'!$A:$AL,'P.N.C. x Comp. x Ramos'!G$71,0)</f>
        <v>0</v>
      </c>
      <c r="H141" s="48">
        <f>VLOOKUP($Q141&amp;$B141,'PNC Exon. &amp; no Exon.'!$A:$AL,'P.N.C. x Comp. x Ramos'!H$71,0)</f>
        <v>0</v>
      </c>
      <c r="I141" s="48">
        <f>VLOOKUP($Q141&amp;$B141,'PNC Exon. &amp; no Exon.'!$A:$AL,'P.N.C. x Comp. x Ramos'!I$71,0)</f>
        <v>0</v>
      </c>
      <c r="J141" s="48">
        <f>VLOOKUP($Q141&amp;$B141,'PNC Exon. &amp; no Exon.'!$A:$AL,'P.N.C. x Comp. x Ramos'!J$71,0)</f>
        <v>0</v>
      </c>
      <c r="K141" s="48">
        <f>VLOOKUP($Q141&amp;$B141,'PNC Exon. &amp; no Exon.'!$A:$AL,'P.N.C. x Comp. x Ramos'!K$71,0)</f>
        <v>0</v>
      </c>
      <c r="L141" s="48">
        <f>VLOOKUP($Q141&amp;$B141,'PNC Exon. &amp; no Exon.'!$A:$AL,'P.N.C. x Comp. x Ramos'!L$71,0)</f>
        <v>0</v>
      </c>
      <c r="M141" s="48">
        <f>VLOOKUP($Q141&amp;$B141,'PNC Exon. &amp; no Exon.'!$A:$AL,'P.N.C. x Comp. x Ramos'!M$71,0)</f>
        <v>0</v>
      </c>
      <c r="N141" s="48">
        <f>VLOOKUP($Q141&amp;$B141,'PNC Exon. &amp; no Exon.'!$A:$AL,'P.N.C. x Comp. x Ramos'!N$71,0)</f>
        <v>0</v>
      </c>
      <c r="O141" s="58">
        <f t="shared" si="23"/>
        <v>0</v>
      </c>
      <c r="Q141" s="164" t="s">
        <v>1</v>
      </c>
    </row>
    <row r="142" spans="1:17" ht="15.9" customHeight="1" x14ac:dyDescent="0.25">
      <c r="A142" s="47">
        <f t="shared" si="24"/>
        <v>1</v>
      </c>
      <c r="B142" s="51" t="s">
        <v>95</v>
      </c>
      <c r="C142" s="60">
        <f t="shared" si="22"/>
        <v>0</v>
      </c>
      <c r="D142" s="48">
        <f>VLOOKUP($Q142&amp;$B142,'PNC Exon. &amp; no Exon.'!$A:$AL,'P.N.C. x Comp. x Ramos'!D$71,0)</f>
        <v>0</v>
      </c>
      <c r="E142" s="48">
        <f>VLOOKUP($Q142&amp;$B142,'PNC Exon. &amp; no Exon.'!$A:$AL,'P.N.C. x Comp. x Ramos'!E$71,0)</f>
        <v>0</v>
      </c>
      <c r="F142" s="48">
        <f>VLOOKUP($Q142&amp;$B142,'PNC Exon. &amp; no Exon.'!$A:$AL,'P.N.C. x Comp. x Ramos'!F$71,0)</f>
        <v>0</v>
      </c>
      <c r="G142" s="48">
        <f>VLOOKUP($Q142&amp;$B142,'PNC Exon. &amp; no Exon.'!$A:$AL,'P.N.C. x Comp. x Ramos'!G$71,0)</f>
        <v>0</v>
      </c>
      <c r="H142" s="48">
        <f>VLOOKUP($Q142&amp;$B142,'PNC Exon. &amp; no Exon.'!$A:$AL,'P.N.C. x Comp. x Ramos'!H$71,0)</f>
        <v>0</v>
      </c>
      <c r="I142" s="48">
        <f>VLOOKUP($Q142&amp;$B142,'PNC Exon. &amp; no Exon.'!$A:$AL,'P.N.C. x Comp. x Ramos'!I$71,0)</f>
        <v>0</v>
      </c>
      <c r="J142" s="48">
        <f>VLOOKUP($Q142&amp;$B142,'PNC Exon. &amp; no Exon.'!$A:$AL,'P.N.C. x Comp. x Ramos'!J$71,0)</f>
        <v>0</v>
      </c>
      <c r="K142" s="48">
        <f>VLOOKUP($Q142&amp;$B142,'PNC Exon. &amp; no Exon.'!$A:$AL,'P.N.C. x Comp. x Ramos'!K$71,0)</f>
        <v>0</v>
      </c>
      <c r="L142" s="48">
        <f>VLOOKUP($Q142&amp;$B142,'PNC Exon. &amp; no Exon.'!$A:$AL,'P.N.C. x Comp. x Ramos'!L$71,0)</f>
        <v>0</v>
      </c>
      <c r="M142" s="48">
        <f>VLOOKUP($Q142&amp;$B142,'PNC Exon. &amp; no Exon.'!$A:$AL,'P.N.C. x Comp. x Ramos'!M$71,0)</f>
        <v>0</v>
      </c>
      <c r="N142" s="48">
        <f>VLOOKUP($Q142&amp;$B142,'PNC Exon. &amp; no Exon.'!$A:$AL,'P.N.C. x Comp. x Ramos'!N$71,0)</f>
        <v>0</v>
      </c>
      <c r="O142" s="58">
        <f t="shared" si="23"/>
        <v>0</v>
      </c>
      <c r="Q142" s="164" t="s">
        <v>1</v>
      </c>
    </row>
    <row r="143" spans="1:17" ht="15.9" customHeight="1" x14ac:dyDescent="0.25">
      <c r="A143" s="47">
        <f t="shared" si="24"/>
        <v>1</v>
      </c>
      <c r="B143" s="51" t="s">
        <v>93</v>
      </c>
      <c r="C143" s="60">
        <f t="shared" si="22"/>
        <v>0</v>
      </c>
      <c r="D143" s="48">
        <f>VLOOKUP($Q143&amp;$B143,'PNC Exon. &amp; no Exon.'!$A:$AL,'P.N.C. x Comp. x Ramos'!D$71,0)</f>
        <v>0</v>
      </c>
      <c r="E143" s="48">
        <f>VLOOKUP($Q143&amp;$B143,'PNC Exon. &amp; no Exon.'!$A:$AL,'P.N.C. x Comp. x Ramos'!E$71,0)</f>
        <v>0</v>
      </c>
      <c r="F143" s="48">
        <f>VLOOKUP($Q143&amp;$B143,'PNC Exon. &amp; no Exon.'!$A:$AL,'P.N.C. x Comp. x Ramos'!F$71,0)</f>
        <v>0</v>
      </c>
      <c r="G143" s="48">
        <f>VLOOKUP($Q143&amp;$B143,'PNC Exon. &amp; no Exon.'!$A:$AL,'P.N.C. x Comp. x Ramos'!G$71,0)</f>
        <v>0</v>
      </c>
      <c r="H143" s="48">
        <f>VLOOKUP($Q143&amp;$B143,'PNC Exon. &amp; no Exon.'!$A:$AL,'P.N.C. x Comp. x Ramos'!H$71,0)</f>
        <v>0</v>
      </c>
      <c r="I143" s="48">
        <f>VLOOKUP($Q143&amp;$B143,'PNC Exon. &amp; no Exon.'!$A:$AL,'P.N.C. x Comp. x Ramos'!I$71,0)</f>
        <v>0</v>
      </c>
      <c r="J143" s="48">
        <f>VLOOKUP($Q143&amp;$B143,'PNC Exon. &amp; no Exon.'!$A:$AL,'P.N.C. x Comp. x Ramos'!J$71,0)</f>
        <v>0</v>
      </c>
      <c r="K143" s="48">
        <f>VLOOKUP($Q143&amp;$B143,'PNC Exon. &amp; no Exon.'!$A:$AL,'P.N.C. x Comp. x Ramos'!K$71,0)</f>
        <v>0</v>
      </c>
      <c r="L143" s="48">
        <f>VLOOKUP($Q143&amp;$B143,'PNC Exon. &amp; no Exon.'!$A:$AL,'P.N.C. x Comp. x Ramos'!L$71,0)</f>
        <v>0</v>
      </c>
      <c r="M143" s="48">
        <f>VLOOKUP($Q143&amp;$B143,'PNC Exon. &amp; no Exon.'!$A:$AL,'P.N.C. x Comp. x Ramos'!M$71,0)</f>
        <v>0</v>
      </c>
      <c r="N143" s="48">
        <f>VLOOKUP($Q143&amp;$B143,'PNC Exon. &amp; no Exon.'!$A:$AL,'P.N.C. x Comp. x Ramos'!N$71,0)</f>
        <v>0</v>
      </c>
      <c r="O143" s="58">
        <f t="shared" si="23"/>
        <v>0</v>
      </c>
      <c r="Q143" s="164" t="s">
        <v>1</v>
      </c>
    </row>
    <row r="144" spans="1:17" ht="15.9" customHeight="1" x14ac:dyDescent="0.25">
      <c r="A144" s="47">
        <f t="shared" si="24"/>
        <v>1</v>
      </c>
      <c r="B144" s="51" t="s">
        <v>88</v>
      </c>
      <c r="C144" s="60">
        <f t="shared" si="22"/>
        <v>0</v>
      </c>
      <c r="D144" s="48">
        <f>VLOOKUP($Q144&amp;$B144,'PNC Exon. &amp; no Exon.'!$A:$AL,'P.N.C. x Comp. x Ramos'!D$71,0)</f>
        <v>0</v>
      </c>
      <c r="E144" s="48">
        <f>VLOOKUP($Q144&amp;$B144,'PNC Exon. &amp; no Exon.'!$A:$AL,'P.N.C. x Comp. x Ramos'!E$71,0)</f>
        <v>0</v>
      </c>
      <c r="F144" s="48">
        <f>VLOOKUP($Q144&amp;$B144,'PNC Exon. &amp; no Exon.'!$A:$AL,'P.N.C. x Comp. x Ramos'!F$71,0)</f>
        <v>0</v>
      </c>
      <c r="G144" s="48">
        <f>VLOOKUP($Q144&amp;$B144,'PNC Exon. &amp; no Exon.'!$A:$AL,'P.N.C. x Comp. x Ramos'!G$71,0)</f>
        <v>0</v>
      </c>
      <c r="H144" s="48">
        <f>VLOOKUP($Q144&amp;$B144,'PNC Exon. &amp; no Exon.'!$A:$AL,'P.N.C. x Comp. x Ramos'!H$71,0)</f>
        <v>0</v>
      </c>
      <c r="I144" s="48">
        <f>VLOOKUP($Q144&amp;$B144,'PNC Exon. &amp; no Exon.'!$A:$AL,'P.N.C. x Comp. x Ramos'!I$71,0)</f>
        <v>0</v>
      </c>
      <c r="J144" s="48">
        <f>VLOOKUP($Q144&amp;$B144,'PNC Exon. &amp; no Exon.'!$A:$AL,'P.N.C. x Comp. x Ramos'!J$71,0)</f>
        <v>0</v>
      </c>
      <c r="K144" s="48">
        <f>VLOOKUP($Q144&amp;$B144,'PNC Exon. &amp; no Exon.'!$A:$AL,'P.N.C. x Comp. x Ramos'!K$71,0)</f>
        <v>0</v>
      </c>
      <c r="L144" s="48">
        <f>VLOOKUP($Q144&amp;$B144,'PNC Exon. &amp; no Exon.'!$A:$AL,'P.N.C. x Comp. x Ramos'!L$71,0)</f>
        <v>0</v>
      </c>
      <c r="M144" s="48">
        <f>VLOOKUP($Q144&amp;$B144,'PNC Exon. &amp; no Exon.'!$A:$AL,'P.N.C. x Comp. x Ramos'!M$71,0)</f>
        <v>0</v>
      </c>
      <c r="N144" s="48">
        <f>VLOOKUP($Q144&amp;$B144,'PNC Exon. &amp; no Exon.'!$A:$AL,'P.N.C. x Comp. x Ramos'!N$71,0)</f>
        <v>0</v>
      </c>
      <c r="O144" s="58">
        <f t="shared" si="23"/>
        <v>0</v>
      </c>
      <c r="Q144" s="164" t="s">
        <v>1</v>
      </c>
    </row>
    <row r="145" spans="1:17" ht="15.9" customHeight="1" x14ac:dyDescent="0.25">
      <c r="A145" s="47">
        <f t="shared" si="24"/>
        <v>1</v>
      </c>
      <c r="B145" s="51" t="s">
        <v>92</v>
      </c>
      <c r="C145" s="60">
        <f t="shared" si="22"/>
        <v>0</v>
      </c>
      <c r="D145" s="48">
        <f>VLOOKUP($Q145&amp;$B145,'PNC Exon. &amp; no Exon.'!$A:$AL,'P.N.C. x Comp. x Ramos'!D$71,0)</f>
        <v>0</v>
      </c>
      <c r="E145" s="48">
        <f>VLOOKUP($Q145&amp;$B145,'PNC Exon. &amp; no Exon.'!$A:$AL,'P.N.C. x Comp. x Ramos'!E$71,0)</f>
        <v>0</v>
      </c>
      <c r="F145" s="48">
        <f>VLOOKUP($Q145&amp;$B145,'PNC Exon. &amp; no Exon.'!$A:$AL,'P.N.C. x Comp. x Ramos'!F$71,0)</f>
        <v>0</v>
      </c>
      <c r="G145" s="48">
        <f>VLOOKUP($Q145&amp;$B145,'PNC Exon. &amp; no Exon.'!$A:$AL,'P.N.C. x Comp. x Ramos'!G$71,0)</f>
        <v>0</v>
      </c>
      <c r="H145" s="48">
        <f>VLOOKUP($Q145&amp;$B145,'PNC Exon. &amp; no Exon.'!$A:$AL,'P.N.C. x Comp. x Ramos'!H$71,0)</f>
        <v>0</v>
      </c>
      <c r="I145" s="48">
        <f>VLOOKUP($Q145&amp;$B145,'PNC Exon. &amp; no Exon.'!$A:$AL,'P.N.C. x Comp. x Ramos'!I$71,0)</f>
        <v>0</v>
      </c>
      <c r="J145" s="48">
        <f>VLOOKUP($Q145&amp;$B145,'PNC Exon. &amp; no Exon.'!$A:$AL,'P.N.C. x Comp. x Ramos'!J$71,0)</f>
        <v>0</v>
      </c>
      <c r="K145" s="48">
        <f>VLOOKUP($Q145&amp;$B145,'PNC Exon. &amp; no Exon.'!$A:$AL,'P.N.C. x Comp. x Ramos'!K$71,0)</f>
        <v>0</v>
      </c>
      <c r="L145" s="48">
        <f>VLOOKUP($Q145&amp;$B145,'PNC Exon. &amp; no Exon.'!$A:$AL,'P.N.C. x Comp. x Ramos'!L$71,0)</f>
        <v>0</v>
      </c>
      <c r="M145" s="48">
        <f>VLOOKUP($Q145&amp;$B145,'PNC Exon. &amp; no Exon.'!$A:$AL,'P.N.C. x Comp. x Ramos'!M$71,0)</f>
        <v>0</v>
      </c>
      <c r="N145" s="48">
        <f>VLOOKUP($Q145&amp;$B145,'PNC Exon. &amp; no Exon.'!$A:$AL,'P.N.C. x Comp. x Ramos'!N$71,0)</f>
        <v>0</v>
      </c>
      <c r="O145" s="58">
        <f t="shared" si="23"/>
        <v>0</v>
      </c>
      <c r="Q145" s="164" t="s">
        <v>1</v>
      </c>
    </row>
    <row r="146" spans="1:17" ht="15.9" customHeight="1" x14ac:dyDescent="0.25">
      <c r="A146" s="47">
        <f t="shared" si="24"/>
        <v>1</v>
      </c>
      <c r="B146" s="51" t="s">
        <v>78</v>
      </c>
      <c r="C146" s="60">
        <f t="shared" si="22"/>
        <v>0</v>
      </c>
      <c r="D146" s="48">
        <f>VLOOKUP($Q146&amp;$B146,'PNC Exon. &amp; no Exon.'!$A:$AL,'P.N.C. x Comp. x Ramos'!D$71,0)</f>
        <v>0</v>
      </c>
      <c r="E146" s="48">
        <f>VLOOKUP($Q146&amp;$B146,'PNC Exon. &amp; no Exon.'!$A:$AL,'P.N.C. x Comp. x Ramos'!E$71,0)</f>
        <v>0</v>
      </c>
      <c r="F146" s="48">
        <f>VLOOKUP($Q146&amp;$B146,'PNC Exon. &amp; no Exon.'!$A:$AL,'P.N.C. x Comp. x Ramos'!F$71,0)</f>
        <v>0</v>
      </c>
      <c r="G146" s="48">
        <f>VLOOKUP($Q146&amp;$B146,'PNC Exon. &amp; no Exon.'!$A:$AL,'P.N.C. x Comp. x Ramos'!G$71,0)</f>
        <v>0</v>
      </c>
      <c r="H146" s="48">
        <f>VLOOKUP($Q146&amp;$B146,'PNC Exon. &amp; no Exon.'!$A:$AL,'P.N.C. x Comp. x Ramos'!H$71,0)</f>
        <v>0</v>
      </c>
      <c r="I146" s="48">
        <f>VLOOKUP($Q146&amp;$B146,'PNC Exon. &amp; no Exon.'!$A:$AL,'P.N.C. x Comp. x Ramos'!I$71,0)</f>
        <v>0</v>
      </c>
      <c r="J146" s="48">
        <f>VLOOKUP($Q146&amp;$B146,'PNC Exon. &amp; no Exon.'!$A:$AL,'P.N.C. x Comp. x Ramos'!J$71,0)</f>
        <v>0</v>
      </c>
      <c r="K146" s="48">
        <f>VLOOKUP($Q146&amp;$B146,'PNC Exon. &amp; no Exon.'!$A:$AL,'P.N.C. x Comp. x Ramos'!K$71,0)</f>
        <v>0</v>
      </c>
      <c r="L146" s="48">
        <f>VLOOKUP($Q146&amp;$B146,'PNC Exon. &amp; no Exon.'!$A:$AL,'P.N.C. x Comp. x Ramos'!L$71,0)</f>
        <v>0</v>
      </c>
      <c r="M146" s="48">
        <f>VLOOKUP($Q146&amp;$B146,'PNC Exon. &amp; no Exon.'!$A:$AL,'P.N.C. x Comp. x Ramos'!M$71,0)</f>
        <v>0</v>
      </c>
      <c r="N146" s="48">
        <f>VLOOKUP($Q146&amp;$B146,'PNC Exon. &amp; no Exon.'!$A:$AL,'P.N.C. x Comp. x Ramos'!N$71,0)</f>
        <v>0</v>
      </c>
      <c r="O146" s="58">
        <f t="shared" si="23"/>
        <v>0</v>
      </c>
      <c r="Q146" s="164" t="s">
        <v>1</v>
      </c>
    </row>
    <row r="147" spans="1:17" ht="15.9" customHeight="1" x14ac:dyDescent="0.25">
      <c r="A147" s="47">
        <f t="shared" si="24"/>
        <v>1</v>
      </c>
      <c r="B147" s="51" t="s">
        <v>119</v>
      </c>
      <c r="C147" s="60">
        <f t="shared" si="22"/>
        <v>0</v>
      </c>
      <c r="D147" s="48">
        <f>VLOOKUP($Q147&amp;$B147,'PNC Exon. &amp; no Exon.'!$A:$AL,'P.N.C. x Comp. x Ramos'!D$71,0)</f>
        <v>0</v>
      </c>
      <c r="E147" s="48">
        <f>VLOOKUP($Q147&amp;$B147,'PNC Exon. &amp; no Exon.'!$A:$AL,'P.N.C. x Comp. x Ramos'!E$71,0)</f>
        <v>0</v>
      </c>
      <c r="F147" s="48">
        <f>VLOOKUP($Q147&amp;$B147,'PNC Exon. &amp; no Exon.'!$A:$AL,'P.N.C. x Comp. x Ramos'!F$71,0)</f>
        <v>0</v>
      </c>
      <c r="G147" s="48">
        <f>VLOOKUP($Q147&amp;$B147,'PNC Exon. &amp; no Exon.'!$A:$AL,'P.N.C. x Comp. x Ramos'!G$71,0)</f>
        <v>0</v>
      </c>
      <c r="H147" s="48">
        <f>VLOOKUP($Q147&amp;$B147,'PNC Exon. &amp; no Exon.'!$A:$AL,'P.N.C. x Comp. x Ramos'!H$71,0)</f>
        <v>0</v>
      </c>
      <c r="I147" s="48">
        <f>VLOOKUP($Q147&amp;$B147,'PNC Exon. &amp; no Exon.'!$A:$AL,'P.N.C. x Comp. x Ramos'!I$71,0)</f>
        <v>0</v>
      </c>
      <c r="J147" s="48">
        <f>VLOOKUP($Q147&amp;$B147,'PNC Exon. &amp; no Exon.'!$A:$AL,'P.N.C. x Comp. x Ramos'!J$71,0)</f>
        <v>0</v>
      </c>
      <c r="K147" s="48">
        <f>VLOOKUP($Q147&amp;$B147,'PNC Exon. &amp; no Exon.'!$A:$AL,'P.N.C. x Comp. x Ramos'!K$71,0)</f>
        <v>0</v>
      </c>
      <c r="L147" s="48">
        <f>VLOOKUP($Q147&amp;$B147,'PNC Exon. &amp; no Exon.'!$A:$AL,'P.N.C. x Comp. x Ramos'!L$71,0)</f>
        <v>0</v>
      </c>
      <c r="M147" s="48">
        <f>VLOOKUP($Q147&amp;$B147,'PNC Exon. &amp; no Exon.'!$A:$AL,'P.N.C. x Comp. x Ramos'!M$71,0)</f>
        <v>0</v>
      </c>
      <c r="N147" s="48">
        <f>VLOOKUP($Q147&amp;$B147,'PNC Exon. &amp; no Exon.'!$A:$AL,'P.N.C. x Comp. x Ramos'!N$71,0)</f>
        <v>0</v>
      </c>
      <c r="O147" s="58">
        <f t="shared" si="23"/>
        <v>0</v>
      </c>
      <c r="Q147" s="164" t="s">
        <v>1</v>
      </c>
    </row>
    <row r="148" spans="1:17" ht="15.9" customHeight="1" x14ac:dyDescent="0.25">
      <c r="A148" s="47">
        <f t="shared" si="24"/>
        <v>1</v>
      </c>
      <c r="B148" s="51" t="s">
        <v>77</v>
      </c>
      <c r="C148" s="60">
        <f t="shared" si="22"/>
        <v>0</v>
      </c>
      <c r="D148" s="48">
        <f>VLOOKUP($Q148&amp;$B148,'PNC Exon. &amp; no Exon.'!$A:$AL,'P.N.C. x Comp. x Ramos'!D$71,0)</f>
        <v>0</v>
      </c>
      <c r="E148" s="48">
        <f>VLOOKUP($Q148&amp;$B148,'PNC Exon. &amp; no Exon.'!$A:$AL,'P.N.C. x Comp. x Ramos'!E$71,0)</f>
        <v>0</v>
      </c>
      <c r="F148" s="48">
        <f>VLOOKUP($Q148&amp;$B148,'PNC Exon. &amp; no Exon.'!$A:$AL,'P.N.C. x Comp. x Ramos'!F$71,0)</f>
        <v>0</v>
      </c>
      <c r="G148" s="48">
        <f>VLOOKUP($Q148&amp;$B148,'PNC Exon. &amp; no Exon.'!$A:$AL,'P.N.C. x Comp. x Ramos'!G$71,0)</f>
        <v>0</v>
      </c>
      <c r="H148" s="48">
        <f>VLOOKUP($Q148&amp;$B148,'PNC Exon. &amp; no Exon.'!$A:$AL,'P.N.C. x Comp. x Ramos'!H$71,0)</f>
        <v>0</v>
      </c>
      <c r="I148" s="48">
        <f>VLOOKUP($Q148&amp;$B148,'PNC Exon. &amp; no Exon.'!$A:$AL,'P.N.C. x Comp. x Ramos'!I$71,0)</f>
        <v>0</v>
      </c>
      <c r="J148" s="48">
        <f>VLOOKUP($Q148&amp;$B148,'PNC Exon. &amp; no Exon.'!$A:$AL,'P.N.C. x Comp. x Ramos'!J$71,0)</f>
        <v>0</v>
      </c>
      <c r="K148" s="48">
        <f>VLOOKUP($Q148&amp;$B148,'PNC Exon. &amp; no Exon.'!$A:$AL,'P.N.C. x Comp. x Ramos'!K$71,0)</f>
        <v>0</v>
      </c>
      <c r="L148" s="48">
        <f>VLOOKUP($Q148&amp;$B148,'PNC Exon. &amp; no Exon.'!$A:$AL,'P.N.C. x Comp. x Ramos'!L$71,0)</f>
        <v>0</v>
      </c>
      <c r="M148" s="48">
        <f>VLOOKUP($Q148&amp;$B148,'PNC Exon. &amp; no Exon.'!$A:$AL,'P.N.C. x Comp. x Ramos'!M$71,0)</f>
        <v>0</v>
      </c>
      <c r="N148" s="48">
        <f>VLOOKUP($Q148&amp;$B148,'PNC Exon. &amp; no Exon.'!$A:$AL,'P.N.C. x Comp. x Ramos'!N$71,0)</f>
        <v>0</v>
      </c>
      <c r="O148" s="58">
        <f t="shared" si="23"/>
        <v>0</v>
      </c>
      <c r="Q148" s="164" t="s">
        <v>1</v>
      </c>
    </row>
    <row r="149" spans="1:17" ht="15.9" customHeight="1" x14ac:dyDescent="0.25">
      <c r="A149" s="47">
        <f t="shared" si="24"/>
        <v>1</v>
      </c>
      <c r="B149" s="51" t="s">
        <v>90</v>
      </c>
      <c r="C149" s="60">
        <f t="shared" si="22"/>
        <v>0</v>
      </c>
      <c r="D149" s="48">
        <f>VLOOKUP($Q149&amp;$B149,'PNC Exon. &amp; no Exon.'!$A:$AL,'P.N.C. x Comp. x Ramos'!D$71,0)</f>
        <v>0</v>
      </c>
      <c r="E149" s="48">
        <f>VLOOKUP($Q149&amp;$B149,'PNC Exon. &amp; no Exon.'!$A:$AL,'P.N.C. x Comp. x Ramos'!E$71,0)</f>
        <v>0</v>
      </c>
      <c r="F149" s="48">
        <f>VLOOKUP($Q149&amp;$B149,'PNC Exon. &amp; no Exon.'!$A:$AL,'P.N.C. x Comp. x Ramos'!F$71,0)</f>
        <v>0</v>
      </c>
      <c r="G149" s="48">
        <f>VLOOKUP($Q149&amp;$B149,'PNC Exon. &amp; no Exon.'!$A:$AL,'P.N.C. x Comp. x Ramos'!G$71,0)</f>
        <v>0</v>
      </c>
      <c r="H149" s="48">
        <f>VLOOKUP($Q149&amp;$B149,'PNC Exon. &amp; no Exon.'!$A:$AL,'P.N.C. x Comp. x Ramos'!H$71,0)</f>
        <v>0</v>
      </c>
      <c r="I149" s="48">
        <f>VLOOKUP($Q149&amp;$B149,'PNC Exon. &amp; no Exon.'!$A:$AL,'P.N.C. x Comp. x Ramos'!I$71,0)</f>
        <v>0</v>
      </c>
      <c r="J149" s="48">
        <f>VLOOKUP($Q149&amp;$B149,'PNC Exon. &amp; no Exon.'!$A:$AL,'P.N.C. x Comp. x Ramos'!J$71,0)</f>
        <v>0</v>
      </c>
      <c r="K149" s="48">
        <f>VLOOKUP($Q149&amp;$B149,'PNC Exon. &amp; no Exon.'!$A:$AL,'P.N.C. x Comp. x Ramos'!K$71,0)</f>
        <v>0</v>
      </c>
      <c r="L149" s="48">
        <f>VLOOKUP($Q149&amp;$B149,'PNC Exon. &amp; no Exon.'!$A:$AL,'P.N.C. x Comp. x Ramos'!L$71,0)</f>
        <v>0</v>
      </c>
      <c r="M149" s="48">
        <f>VLOOKUP($Q149&amp;$B149,'PNC Exon. &amp; no Exon.'!$A:$AL,'P.N.C. x Comp. x Ramos'!M$71,0)</f>
        <v>0</v>
      </c>
      <c r="N149" s="48">
        <f>VLOOKUP($Q149&amp;$B149,'PNC Exon. &amp; no Exon.'!$A:$AL,'P.N.C. x Comp. x Ramos'!N$71,0)</f>
        <v>0</v>
      </c>
      <c r="O149" s="58">
        <f t="shared" si="23"/>
        <v>0</v>
      </c>
      <c r="Q149" s="164" t="s">
        <v>1</v>
      </c>
    </row>
    <row r="150" spans="1:17" ht="15.9" customHeight="1" x14ac:dyDescent="0.25">
      <c r="A150" s="47">
        <f t="shared" si="24"/>
        <v>1</v>
      </c>
      <c r="B150" s="51" t="s">
        <v>97</v>
      </c>
      <c r="C150" s="60">
        <f t="shared" si="22"/>
        <v>0</v>
      </c>
      <c r="D150" s="48">
        <f>VLOOKUP($Q150&amp;$B150,'PNC Exon. &amp; no Exon.'!$A:$AL,'P.N.C. x Comp. x Ramos'!D$71,0)</f>
        <v>0</v>
      </c>
      <c r="E150" s="48">
        <f>VLOOKUP($Q150&amp;$B150,'PNC Exon. &amp; no Exon.'!$A:$AL,'P.N.C. x Comp. x Ramos'!E$71,0)</f>
        <v>0</v>
      </c>
      <c r="F150" s="48">
        <f>VLOOKUP($Q150&amp;$B150,'PNC Exon. &amp; no Exon.'!$A:$AL,'P.N.C. x Comp. x Ramos'!F$71,0)</f>
        <v>0</v>
      </c>
      <c r="G150" s="48">
        <f>VLOOKUP($Q150&amp;$B150,'PNC Exon. &amp; no Exon.'!$A:$AL,'P.N.C. x Comp. x Ramos'!G$71,0)</f>
        <v>0</v>
      </c>
      <c r="H150" s="48">
        <f>VLOOKUP($Q150&amp;$B150,'PNC Exon. &amp; no Exon.'!$A:$AL,'P.N.C. x Comp. x Ramos'!H$71,0)</f>
        <v>0</v>
      </c>
      <c r="I150" s="48">
        <f>VLOOKUP($Q150&amp;$B150,'PNC Exon. &amp; no Exon.'!$A:$AL,'P.N.C. x Comp. x Ramos'!I$71,0)</f>
        <v>0</v>
      </c>
      <c r="J150" s="48">
        <f>VLOOKUP($Q150&amp;$B150,'PNC Exon. &amp; no Exon.'!$A:$AL,'P.N.C. x Comp. x Ramos'!J$71,0)</f>
        <v>0</v>
      </c>
      <c r="K150" s="48">
        <f>VLOOKUP($Q150&amp;$B150,'PNC Exon. &amp; no Exon.'!$A:$AL,'P.N.C. x Comp. x Ramos'!K$71,0)</f>
        <v>0</v>
      </c>
      <c r="L150" s="48">
        <f>VLOOKUP($Q150&amp;$B150,'PNC Exon. &amp; no Exon.'!$A:$AL,'P.N.C. x Comp. x Ramos'!L$71,0)</f>
        <v>0</v>
      </c>
      <c r="M150" s="48">
        <f>VLOOKUP($Q150&amp;$B150,'PNC Exon. &amp; no Exon.'!$A:$AL,'P.N.C. x Comp. x Ramos'!M$71,0)</f>
        <v>0</v>
      </c>
      <c r="N150" s="48">
        <f>VLOOKUP($Q150&amp;$B150,'PNC Exon. &amp; no Exon.'!$A:$AL,'P.N.C. x Comp. x Ramos'!N$71,0)</f>
        <v>0</v>
      </c>
      <c r="O150" s="58">
        <f t="shared" si="23"/>
        <v>0</v>
      </c>
      <c r="Q150" s="164" t="s">
        <v>1</v>
      </c>
    </row>
    <row r="151" spans="1:17" ht="15.9" customHeight="1" x14ac:dyDescent="0.25">
      <c r="A151" s="47">
        <f t="shared" si="24"/>
        <v>1</v>
      </c>
      <c r="B151" s="51" t="s">
        <v>102</v>
      </c>
      <c r="C151" s="60">
        <f t="shared" si="22"/>
        <v>0</v>
      </c>
      <c r="D151" s="48">
        <f>VLOOKUP($Q151&amp;$B151,'PNC Exon. &amp; no Exon.'!$A:$AL,'P.N.C. x Comp. x Ramos'!D$71,0)</f>
        <v>0</v>
      </c>
      <c r="E151" s="48">
        <f>VLOOKUP($Q151&amp;$B151,'PNC Exon. &amp; no Exon.'!$A:$AL,'P.N.C. x Comp. x Ramos'!E$71,0)</f>
        <v>0</v>
      </c>
      <c r="F151" s="48">
        <f>VLOOKUP($Q151&amp;$B151,'PNC Exon. &amp; no Exon.'!$A:$AL,'P.N.C. x Comp. x Ramos'!F$71,0)</f>
        <v>0</v>
      </c>
      <c r="G151" s="48">
        <f>VLOOKUP($Q151&amp;$B151,'PNC Exon. &amp; no Exon.'!$A:$AL,'P.N.C. x Comp. x Ramos'!G$71,0)</f>
        <v>0</v>
      </c>
      <c r="H151" s="48">
        <f>VLOOKUP($Q151&amp;$B151,'PNC Exon. &amp; no Exon.'!$A:$AL,'P.N.C. x Comp. x Ramos'!H$71,0)</f>
        <v>0</v>
      </c>
      <c r="I151" s="48">
        <f>VLOOKUP($Q151&amp;$B151,'PNC Exon. &amp; no Exon.'!$A:$AL,'P.N.C. x Comp. x Ramos'!I$71,0)</f>
        <v>0</v>
      </c>
      <c r="J151" s="48">
        <f>VLOOKUP($Q151&amp;$B151,'PNC Exon. &amp; no Exon.'!$A:$AL,'P.N.C. x Comp. x Ramos'!J$71,0)</f>
        <v>0</v>
      </c>
      <c r="K151" s="48">
        <f>VLOOKUP($Q151&amp;$B151,'PNC Exon. &amp; no Exon.'!$A:$AL,'P.N.C. x Comp. x Ramos'!K$71,0)</f>
        <v>0</v>
      </c>
      <c r="L151" s="48">
        <f>VLOOKUP($Q151&amp;$B151,'PNC Exon. &amp; no Exon.'!$A:$AL,'P.N.C. x Comp. x Ramos'!L$71,0)</f>
        <v>0</v>
      </c>
      <c r="M151" s="48">
        <f>VLOOKUP($Q151&amp;$B151,'PNC Exon. &amp; no Exon.'!$A:$AL,'P.N.C. x Comp. x Ramos'!M$71,0)</f>
        <v>0</v>
      </c>
      <c r="N151" s="48">
        <f>VLOOKUP($Q151&amp;$B151,'PNC Exon. &amp; no Exon.'!$A:$AL,'P.N.C. x Comp. x Ramos'!N$71,0)</f>
        <v>0</v>
      </c>
      <c r="O151" s="58">
        <f t="shared" si="23"/>
        <v>0</v>
      </c>
      <c r="Q151" s="164" t="s">
        <v>1</v>
      </c>
    </row>
    <row r="152" spans="1:17" ht="15.9" customHeight="1" x14ac:dyDescent="0.25">
      <c r="A152" s="47">
        <f t="shared" si="24"/>
        <v>1</v>
      </c>
      <c r="B152" s="51" t="s">
        <v>109</v>
      </c>
      <c r="C152" s="60">
        <f t="shared" si="22"/>
        <v>0</v>
      </c>
      <c r="D152" s="48">
        <f>VLOOKUP($Q152&amp;$B152,'PNC Exon. &amp; no Exon.'!$A:$AL,'P.N.C. x Comp. x Ramos'!D$71,0)</f>
        <v>0</v>
      </c>
      <c r="E152" s="48">
        <f>VLOOKUP($Q152&amp;$B152,'PNC Exon. &amp; no Exon.'!$A:$AL,'P.N.C. x Comp. x Ramos'!E$71,0)</f>
        <v>0</v>
      </c>
      <c r="F152" s="48">
        <f>VLOOKUP($Q152&amp;$B152,'PNC Exon. &amp; no Exon.'!$A:$AL,'P.N.C. x Comp. x Ramos'!F$71,0)</f>
        <v>0</v>
      </c>
      <c r="G152" s="48">
        <f>VLOOKUP($Q152&amp;$B152,'PNC Exon. &amp; no Exon.'!$A:$AL,'P.N.C. x Comp. x Ramos'!G$71,0)</f>
        <v>0</v>
      </c>
      <c r="H152" s="48">
        <f>VLOOKUP($Q152&amp;$B152,'PNC Exon. &amp; no Exon.'!$A:$AL,'P.N.C. x Comp. x Ramos'!H$71,0)</f>
        <v>0</v>
      </c>
      <c r="I152" s="48">
        <f>VLOOKUP($Q152&amp;$B152,'PNC Exon. &amp; no Exon.'!$A:$AL,'P.N.C. x Comp. x Ramos'!I$71,0)</f>
        <v>0</v>
      </c>
      <c r="J152" s="48">
        <f>VLOOKUP($Q152&amp;$B152,'PNC Exon. &amp; no Exon.'!$A:$AL,'P.N.C. x Comp. x Ramos'!J$71,0)</f>
        <v>0</v>
      </c>
      <c r="K152" s="48">
        <f>VLOOKUP($Q152&amp;$B152,'PNC Exon. &amp; no Exon.'!$A:$AL,'P.N.C. x Comp. x Ramos'!K$71,0)</f>
        <v>0</v>
      </c>
      <c r="L152" s="48">
        <f>VLOOKUP($Q152&amp;$B152,'PNC Exon. &amp; no Exon.'!$A:$AL,'P.N.C. x Comp. x Ramos'!L$71,0)</f>
        <v>0</v>
      </c>
      <c r="M152" s="48">
        <f>VLOOKUP($Q152&amp;$B152,'PNC Exon. &amp; no Exon.'!$A:$AL,'P.N.C. x Comp. x Ramos'!M$71,0)</f>
        <v>0</v>
      </c>
      <c r="N152" s="48">
        <f>VLOOKUP($Q152&amp;$B152,'PNC Exon. &amp; no Exon.'!$A:$AL,'P.N.C. x Comp. x Ramos'!N$71,0)</f>
        <v>0</v>
      </c>
      <c r="O152" s="58">
        <f t="shared" si="23"/>
        <v>0</v>
      </c>
      <c r="Q152" s="164" t="s">
        <v>1</v>
      </c>
    </row>
    <row r="153" spans="1:17" ht="15.9" customHeight="1" x14ac:dyDescent="0.25">
      <c r="A153" s="47">
        <f t="shared" si="24"/>
        <v>1</v>
      </c>
      <c r="B153" s="51" t="s">
        <v>99</v>
      </c>
      <c r="C153" s="60">
        <f t="shared" si="22"/>
        <v>0</v>
      </c>
      <c r="D153" s="48">
        <f>VLOOKUP($Q153&amp;$B153,'PNC Exon. &amp; no Exon.'!$A:$AL,'P.N.C. x Comp. x Ramos'!D$71,0)</f>
        <v>0</v>
      </c>
      <c r="E153" s="48">
        <f>VLOOKUP($Q153&amp;$B153,'PNC Exon. &amp; no Exon.'!$A:$AL,'P.N.C. x Comp. x Ramos'!E$71,0)</f>
        <v>0</v>
      </c>
      <c r="F153" s="48">
        <f>VLOOKUP($Q153&amp;$B153,'PNC Exon. &amp; no Exon.'!$A:$AL,'P.N.C. x Comp. x Ramos'!F$71,0)</f>
        <v>0</v>
      </c>
      <c r="G153" s="48">
        <f>VLOOKUP($Q153&amp;$B153,'PNC Exon. &amp; no Exon.'!$A:$AL,'P.N.C. x Comp. x Ramos'!G$71,0)</f>
        <v>0</v>
      </c>
      <c r="H153" s="48">
        <f>VLOOKUP($Q153&amp;$B153,'PNC Exon. &amp; no Exon.'!$A:$AL,'P.N.C. x Comp. x Ramos'!H$71,0)</f>
        <v>0</v>
      </c>
      <c r="I153" s="48">
        <f>VLOOKUP($Q153&amp;$B153,'PNC Exon. &amp; no Exon.'!$A:$AL,'P.N.C. x Comp. x Ramos'!I$71,0)</f>
        <v>0</v>
      </c>
      <c r="J153" s="48">
        <f>VLOOKUP($Q153&amp;$B153,'PNC Exon. &amp; no Exon.'!$A:$AL,'P.N.C. x Comp. x Ramos'!J$71,0)</f>
        <v>0</v>
      </c>
      <c r="K153" s="48">
        <f>VLOOKUP($Q153&amp;$B153,'PNC Exon. &amp; no Exon.'!$A:$AL,'P.N.C. x Comp. x Ramos'!K$71,0)</f>
        <v>0</v>
      </c>
      <c r="L153" s="48">
        <f>VLOOKUP($Q153&amp;$B153,'PNC Exon. &amp; no Exon.'!$A:$AL,'P.N.C. x Comp. x Ramos'!L$71,0)</f>
        <v>0</v>
      </c>
      <c r="M153" s="48">
        <f>VLOOKUP($Q153&amp;$B153,'PNC Exon. &amp; no Exon.'!$A:$AL,'P.N.C. x Comp. x Ramos'!M$71,0)</f>
        <v>0</v>
      </c>
      <c r="N153" s="48">
        <f>VLOOKUP($Q153&amp;$B153,'PNC Exon. &amp; no Exon.'!$A:$AL,'P.N.C. x Comp. x Ramos'!N$71,0)</f>
        <v>0</v>
      </c>
      <c r="O153" s="58">
        <f t="shared" si="23"/>
        <v>0</v>
      </c>
      <c r="Q153" s="164" t="s">
        <v>1</v>
      </c>
    </row>
    <row r="154" spans="1:17" ht="15.9" customHeight="1" x14ac:dyDescent="0.25">
      <c r="A154" s="47">
        <f t="shared" si="24"/>
        <v>1</v>
      </c>
      <c r="B154" s="50" t="s">
        <v>110</v>
      </c>
      <c r="C154" s="60">
        <f t="shared" si="22"/>
        <v>0</v>
      </c>
      <c r="D154" s="48">
        <f>VLOOKUP($Q154&amp;$B154,'PNC Exon. &amp; no Exon.'!$A:$AL,'P.N.C. x Comp. x Ramos'!D$71,0)</f>
        <v>0</v>
      </c>
      <c r="E154" s="48">
        <f>VLOOKUP($Q154&amp;$B154,'PNC Exon. &amp; no Exon.'!$A:$AL,'P.N.C. x Comp. x Ramos'!E$71,0)</f>
        <v>0</v>
      </c>
      <c r="F154" s="48">
        <f>VLOOKUP($Q154&amp;$B154,'PNC Exon. &amp; no Exon.'!$A:$AL,'P.N.C. x Comp. x Ramos'!F$71,0)</f>
        <v>0</v>
      </c>
      <c r="G154" s="48">
        <f>VLOOKUP($Q154&amp;$B154,'PNC Exon. &amp; no Exon.'!$A:$AL,'P.N.C. x Comp. x Ramos'!G$71,0)</f>
        <v>0</v>
      </c>
      <c r="H154" s="48">
        <f>VLOOKUP($Q154&amp;$B154,'PNC Exon. &amp; no Exon.'!$A:$AL,'P.N.C. x Comp. x Ramos'!H$71,0)</f>
        <v>0</v>
      </c>
      <c r="I154" s="48">
        <f>VLOOKUP($Q154&amp;$B154,'PNC Exon. &amp; no Exon.'!$A:$AL,'P.N.C. x Comp. x Ramos'!I$71,0)</f>
        <v>0</v>
      </c>
      <c r="J154" s="48">
        <f>VLOOKUP($Q154&amp;$B154,'PNC Exon. &amp; no Exon.'!$A:$AL,'P.N.C. x Comp. x Ramos'!J$71,0)</f>
        <v>0</v>
      </c>
      <c r="K154" s="48">
        <f>VLOOKUP($Q154&amp;$B154,'PNC Exon. &amp; no Exon.'!$A:$AL,'P.N.C. x Comp. x Ramos'!K$71,0)</f>
        <v>0</v>
      </c>
      <c r="L154" s="48">
        <f>VLOOKUP($Q154&amp;$B154,'PNC Exon. &amp; no Exon.'!$A:$AL,'P.N.C. x Comp. x Ramos'!L$71,0)</f>
        <v>0</v>
      </c>
      <c r="M154" s="48">
        <f>VLOOKUP($Q154&amp;$B154,'PNC Exon. &amp; no Exon.'!$A:$AL,'P.N.C. x Comp. x Ramos'!M$71,0)</f>
        <v>0</v>
      </c>
      <c r="N154" s="48">
        <f>VLOOKUP($Q154&amp;$B154,'PNC Exon. &amp; no Exon.'!$A:$AL,'P.N.C. x Comp. x Ramos'!N$71,0)</f>
        <v>0</v>
      </c>
      <c r="O154" s="58">
        <f t="shared" si="23"/>
        <v>0</v>
      </c>
      <c r="Q154" s="164" t="s">
        <v>1</v>
      </c>
    </row>
    <row r="155" spans="1:17" ht="15.9" customHeight="1" x14ac:dyDescent="0.25">
      <c r="A155" s="47">
        <f t="shared" si="24"/>
        <v>1</v>
      </c>
      <c r="B155" s="51" t="s">
        <v>80</v>
      </c>
      <c r="C155" s="60">
        <f t="shared" si="22"/>
        <v>0</v>
      </c>
      <c r="D155" s="48">
        <f>VLOOKUP($Q155&amp;$B155,'PNC Exon. &amp; no Exon.'!$A:$AL,'P.N.C. x Comp. x Ramos'!D$71,0)</f>
        <v>0</v>
      </c>
      <c r="E155" s="48">
        <f>VLOOKUP($Q155&amp;$B155,'PNC Exon. &amp; no Exon.'!$A:$AL,'P.N.C. x Comp. x Ramos'!E$71,0)</f>
        <v>0</v>
      </c>
      <c r="F155" s="48">
        <f>VLOOKUP($Q155&amp;$B155,'PNC Exon. &amp; no Exon.'!$A:$AL,'P.N.C. x Comp. x Ramos'!F$71,0)</f>
        <v>0</v>
      </c>
      <c r="G155" s="48">
        <f>VLOOKUP($Q155&amp;$B155,'PNC Exon. &amp; no Exon.'!$A:$AL,'P.N.C. x Comp. x Ramos'!G$71,0)</f>
        <v>0</v>
      </c>
      <c r="H155" s="48">
        <f>VLOOKUP($Q155&amp;$B155,'PNC Exon. &amp; no Exon.'!$A:$AL,'P.N.C. x Comp. x Ramos'!H$71,0)</f>
        <v>0</v>
      </c>
      <c r="I155" s="48">
        <f>VLOOKUP($Q155&amp;$B155,'PNC Exon. &amp; no Exon.'!$A:$AL,'P.N.C. x Comp. x Ramos'!I$71,0)</f>
        <v>0</v>
      </c>
      <c r="J155" s="48">
        <f>VLOOKUP($Q155&amp;$B155,'PNC Exon. &amp; no Exon.'!$A:$AL,'P.N.C. x Comp. x Ramos'!J$71,0)</f>
        <v>0</v>
      </c>
      <c r="K155" s="48">
        <f>VLOOKUP($Q155&amp;$B155,'PNC Exon. &amp; no Exon.'!$A:$AL,'P.N.C. x Comp. x Ramos'!K$71,0)</f>
        <v>0</v>
      </c>
      <c r="L155" s="48">
        <f>VLOOKUP($Q155&amp;$B155,'PNC Exon. &amp; no Exon.'!$A:$AL,'P.N.C. x Comp. x Ramos'!L$71,0)</f>
        <v>0</v>
      </c>
      <c r="M155" s="48">
        <f>VLOOKUP($Q155&amp;$B155,'PNC Exon. &amp; no Exon.'!$A:$AL,'P.N.C. x Comp. x Ramos'!M$71,0)</f>
        <v>0</v>
      </c>
      <c r="N155" s="48">
        <f>VLOOKUP($Q155&amp;$B155,'PNC Exon. &amp; no Exon.'!$A:$AL,'P.N.C. x Comp. x Ramos'!N$71,0)</f>
        <v>0</v>
      </c>
      <c r="O155" s="58">
        <f t="shared" si="23"/>
        <v>0</v>
      </c>
      <c r="P155" s="7"/>
      <c r="Q155" s="164" t="s">
        <v>1</v>
      </c>
    </row>
    <row r="156" spans="1:17" ht="15.9" customHeight="1" x14ac:dyDescent="0.25">
      <c r="A156" s="47">
        <f t="shared" si="24"/>
        <v>1</v>
      </c>
      <c r="B156" s="50" t="s">
        <v>104</v>
      </c>
      <c r="C156" s="60">
        <f t="shared" si="22"/>
        <v>0</v>
      </c>
      <c r="D156" s="48">
        <f>VLOOKUP($Q156&amp;$B156,'PNC Exon. &amp; no Exon.'!$A:$AL,'P.N.C. x Comp. x Ramos'!D$71,0)</f>
        <v>0</v>
      </c>
      <c r="E156" s="48">
        <f>VLOOKUP($Q156&amp;$B156,'PNC Exon. &amp; no Exon.'!$A:$AL,'P.N.C. x Comp. x Ramos'!E$71,0)</f>
        <v>0</v>
      </c>
      <c r="F156" s="48">
        <f>VLOOKUP($Q156&amp;$B156,'PNC Exon. &amp; no Exon.'!$A:$AL,'P.N.C. x Comp. x Ramos'!F$71,0)</f>
        <v>0</v>
      </c>
      <c r="G156" s="48">
        <f>VLOOKUP($Q156&amp;$B156,'PNC Exon. &amp; no Exon.'!$A:$AL,'P.N.C. x Comp. x Ramos'!G$71,0)</f>
        <v>0</v>
      </c>
      <c r="H156" s="48">
        <f>VLOOKUP($Q156&amp;$B156,'PNC Exon. &amp; no Exon.'!$A:$AL,'P.N.C. x Comp. x Ramos'!H$71,0)</f>
        <v>0</v>
      </c>
      <c r="I156" s="48">
        <f>VLOOKUP($Q156&amp;$B156,'PNC Exon. &amp; no Exon.'!$A:$AL,'P.N.C. x Comp. x Ramos'!I$71,0)</f>
        <v>0</v>
      </c>
      <c r="J156" s="48">
        <f>VLOOKUP($Q156&amp;$B156,'PNC Exon. &amp; no Exon.'!$A:$AL,'P.N.C. x Comp. x Ramos'!J$71,0)</f>
        <v>0</v>
      </c>
      <c r="K156" s="48">
        <f>VLOOKUP($Q156&amp;$B156,'PNC Exon. &amp; no Exon.'!$A:$AL,'P.N.C. x Comp. x Ramos'!K$71,0)</f>
        <v>0</v>
      </c>
      <c r="L156" s="48">
        <f>VLOOKUP($Q156&amp;$B156,'PNC Exon. &amp; no Exon.'!$A:$AL,'P.N.C. x Comp. x Ramos'!L$71,0)</f>
        <v>0</v>
      </c>
      <c r="M156" s="48">
        <f>VLOOKUP($Q156&amp;$B156,'PNC Exon. &amp; no Exon.'!$A:$AL,'P.N.C. x Comp. x Ramos'!M$71,0)</f>
        <v>0</v>
      </c>
      <c r="N156" s="48">
        <f>VLOOKUP($Q156&amp;$B156,'PNC Exon. &amp; no Exon.'!$A:$AL,'P.N.C. x Comp. x Ramos'!N$71,0)</f>
        <v>0</v>
      </c>
      <c r="O156" s="58">
        <f t="shared" si="23"/>
        <v>0</v>
      </c>
      <c r="Q156" s="164" t="s">
        <v>1</v>
      </c>
    </row>
    <row r="157" spans="1:17" ht="15.9" customHeight="1" x14ac:dyDescent="0.25">
      <c r="A157" s="47">
        <f t="shared" si="24"/>
        <v>1</v>
      </c>
      <c r="B157" s="51" t="s">
        <v>79</v>
      </c>
      <c r="C157" s="60">
        <f t="shared" si="22"/>
        <v>0</v>
      </c>
      <c r="D157" s="48">
        <f>VLOOKUP($Q157&amp;$B157,'PNC Exon. &amp; no Exon.'!$A:$AL,'P.N.C. x Comp. x Ramos'!D$71,0)</f>
        <v>0</v>
      </c>
      <c r="E157" s="48">
        <f>VLOOKUP($Q157&amp;$B157,'PNC Exon. &amp; no Exon.'!$A:$AL,'P.N.C. x Comp. x Ramos'!E$71,0)</f>
        <v>0</v>
      </c>
      <c r="F157" s="48">
        <f>VLOOKUP($Q157&amp;$B157,'PNC Exon. &amp; no Exon.'!$A:$AL,'P.N.C. x Comp. x Ramos'!F$71,0)</f>
        <v>0</v>
      </c>
      <c r="G157" s="48">
        <f>VLOOKUP($Q157&amp;$B157,'PNC Exon. &amp; no Exon.'!$A:$AL,'P.N.C. x Comp. x Ramos'!G$71,0)</f>
        <v>0</v>
      </c>
      <c r="H157" s="48">
        <f>VLOOKUP($Q157&amp;$B157,'PNC Exon. &amp; no Exon.'!$A:$AL,'P.N.C. x Comp. x Ramos'!H$71,0)</f>
        <v>0</v>
      </c>
      <c r="I157" s="48">
        <f>VLOOKUP($Q157&amp;$B157,'PNC Exon. &amp; no Exon.'!$A:$AL,'P.N.C. x Comp. x Ramos'!I$71,0)</f>
        <v>0</v>
      </c>
      <c r="J157" s="48">
        <f>VLOOKUP($Q157&amp;$B157,'PNC Exon. &amp; no Exon.'!$A:$AL,'P.N.C. x Comp. x Ramos'!J$71,0)</f>
        <v>0</v>
      </c>
      <c r="K157" s="48">
        <f>VLOOKUP($Q157&amp;$B157,'PNC Exon. &amp; no Exon.'!$A:$AL,'P.N.C. x Comp. x Ramos'!K$71,0)</f>
        <v>0</v>
      </c>
      <c r="L157" s="48">
        <f>VLOOKUP($Q157&amp;$B157,'PNC Exon. &amp; no Exon.'!$A:$AL,'P.N.C. x Comp. x Ramos'!L$71,0)</f>
        <v>0</v>
      </c>
      <c r="M157" s="48">
        <f>VLOOKUP($Q157&amp;$B157,'PNC Exon. &amp; no Exon.'!$A:$AL,'P.N.C. x Comp. x Ramos'!M$71,0)</f>
        <v>0</v>
      </c>
      <c r="N157" s="48">
        <f>VLOOKUP($Q157&amp;$B157,'PNC Exon. &amp; no Exon.'!$A:$AL,'P.N.C. x Comp. x Ramos'!N$71,0)</f>
        <v>0</v>
      </c>
      <c r="O157" s="58">
        <f t="shared" si="23"/>
        <v>0</v>
      </c>
      <c r="Q157" s="164" t="s">
        <v>1</v>
      </c>
    </row>
    <row r="158" spans="1:17" ht="15.9" customHeight="1" x14ac:dyDescent="0.25">
      <c r="A158" s="47">
        <f t="shared" si="24"/>
        <v>1</v>
      </c>
      <c r="B158" s="51" t="s">
        <v>113</v>
      </c>
      <c r="C158" s="60">
        <f t="shared" si="22"/>
        <v>0</v>
      </c>
      <c r="D158" s="48">
        <f>VLOOKUP($Q158&amp;$B158,'PNC Exon. &amp; no Exon.'!$A:$AL,'P.N.C. x Comp. x Ramos'!D$71,0)</f>
        <v>0</v>
      </c>
      <c r="E158" s="48">
        <f>VLOOKUP($Q158&amp;$B158,'PNC Exon. &amp; no Exon.'!$A:$AL,'P.N.C. x Comp. x Ramos'!E$71,0)</f>
        <v>0</v>
      </c>
      <c r="F158" s="48">
        <f>VLOOKUP($Q158&amp;$B158,'PNC Exon. &amp; no Exon.'!$A:$AL,'P.N.C. x Comp. x Ramos'!F$71,0)</f>
        <v>0</v>
      </c>
      <c r="G158" s="48">
        <f>VLOOKUP($Q158&amp;$B158,'PNC Exon. &amp; no Exon.'!$A:$AL,'P.N.C. x Comp. x Ramos'!G$71,0)</f>
        <v>0</v>
      </c>
      <c r="H158" s="48">
        <f>VLOOKUP($Q158&amp;$B158,'PNC Exon. &amp; no Exon.'!$A:$AL,'P.N.C. x Comp. x Ramos'!H$71,0)</f>
        <v>0</v>
      </c>
      <c r="I158" s="48">
        <f>VLOOKUP($Q158&amp;$B158,'PNC Exon. &amp; no Exon.'!$A:$AL,'P.N.C. x Comp. x Ramos'!I$71,0)</f>
        <v>0</v>
      </c>
      <c r="J158" s="48">
        <f>VLOOKUP($Q158&amp;$B158,'PNC Exon. &amp; no Exon.'!$A:$AL,'P.N.C. x Comp. x Ramos'!J$71,0)</f>
        <v>0</v>
      </c>
      <c r="K158" s="48">
        <f>VLOOKUP($Q158&amp;$B158,'PNC Exon. &amp; no Exon.'!$A:$AL,'P.N.C. x Comp. x Ramos'!K$71,0)</f>
        <v>0</v>
      </c>
      <c r="L158" s="48">
        <f>VLOOKUP($Q158&amp;$B158,'PNC Exon. &amp; no Exon.'!$A:$AL,'P.N.C. x Comp. x Ramos'!L$71,0)</f>
        <v>0</v>
      </c>
      <c r="M158" s="48">
        <f>VLOOKUP($Q158&amp;$B158,'PNC Exon. &amp; no Exon.'!$A:$AL,'P.N.C. x Comp. x Ramos'!M$71,0)</f>
        <v>0</v>
      </c>
      <c r="N158" s="48">
        <f>VLOOKUP($Q158&amp;$B158,'PNC Exon. &amp; no Exon.'!$A:$AL,'P.N.C. x Comp. x Ramos'!N$71,0)</f>
        <v>0</v>
      </c>
      <c r="O158" s="58">
        <f t="shared" si="23"/>
        <v>0</v>
      </c>
      <c r="Q158" s="164" t="s">
        <v>1</v>
      </c>
    </row>
    <row r="159" spans="1:17" ht="15.9" customHeight="1" x14ac:dyDescent="0.25">
      <c r="A159" s="47">
        <f t="shared" si="24"/>
        <v>1</v>
      </c>
      <c r="B159" s="51" t="s">
        <v>82</v>
      </c>
      <c r="C159" s="60">
        <f t="shared" si="22"/>
        <v>0</v>
      </c>
      <c r="D159" s="48">
        <f>VLOOKUP($Q159&amp;$B159,'PNC Exon. &amp; no Exon.'!$A:$AL,'P.N.C. x Comp. x Ramos'!D$71,0)</f>
        <v>0</v>
      </c>
      <c r="E159" s="48">
        <f>VLOOKUP($Q159&amp;$B159,'PNC Exon. &amp; no Exon.'!$A:$AL,'P.N.C. x Comp. x Ramos'!E$71,0)</f>
        <v>0</v>
      </c>
      <c r="F159" s="48">
        <f>VLOOKUP($Q159&amp;$B159,'PNC Exon. &amp; no Exon.'!$A:$AL,'P.N.C. x Comp. x Ramos'!F$71,0)</f>
        <v>0</v>
      </c>
      <c r="G159" s="48">
        <f>VLOOKUP($Q159&amp;$B159,'PNC Exon. &amp; no Exon.'!$A:$AL,'P.N.C. x Comp. x Ramos'!G$71,0)</f>
        <v>0</v>
      </c>
      <c r="H159" s="48">
        <f>VLOOKUP($Q159&amp;$B159,'PNC Exon. &amp; no Exon.'!$A:$AL,'P.N.C. x Comp. x Ramos'!H$71,0)</f>
        <v>0</v>
      </c>
      <c r="I159" s="48">
        <f>VLOOKUP($Q159&amp;$B159,'PNC Exon. &amp; no Exon.'!$A:$AL,'P.N.C. x Comp. x Ramos'!I$71,0)</f>
        <v>0</v>
      </c>
      <c r="J159" s="48">
        <f>VLOOKUP($Q159&amp;$B159,'PNC Exon. &amp; no Exon.'!$A:$AL,'P.N.C. x Comp. x Ramos'!J$71,0)</f>
        <v>0</v>
      </c>
      <c r="K159" s="48">
        <f>VLOOKUP($Q159&amp;$B159,'PNC Exon. &amp; no Exon.'!$A:$AL,'P.N.C. x Comp. x Ramos'!K$71,0)</f>
        <v>0</v>
      </c>
      <c r="L159" s="48">
        <f>VLOOKUP($Q159&amp;$B159,'PNC Exon. &amp; no Exon.'!$A:$AL,'P.N.C. x Comp. x Ramos'!L$71,0)</f>
        <v>0</v>
      </c>
      <c r="M159" s="48">
        <f>VLOOKUP($Q159&amp;$B159,'PNC Exon. &amp; no Exon.'!$A:$AL,'P.N.C. x Comp. x Ramos'!M$71,0)</f>
        <v>0</v>
      </c>
      <c r="N159" s="48">
        <f>VLOOKUP($Q159&amp;$B159,'PNC Exon. &amp; no Exon.'!$A:$AL,'P.N.C. x Comp. x Ramos'!N$71,0)</f>
        <v>0</v>
      </c>
      <c r="O159" s="58">
        <f t="shared" si="23"/>
        <v>0</v>
      </c>
      <c r="Q159" s="164" t="s">
        <v>1</v>
      </c>
    </row>
    <row r="160" spans="1:17" ht="15.9" customHeight="1" x14ac:dyDescent="0.25">
      <c r="A160" s="47">
        <f t="shared" si="24"/>
        <v>1</v>
      </c>
      <c r="B160" s="51" t="s">
        <v>105</v>
      </c>
      <c r="C160" s="60">
        <f t="shared" si="22"/>
        <v>0</v>
      </c>
      <c r="D160" s="48">
        <f>VLOOKUP($Q160&amp;$B160,'PNC Exon. &amp; no Exon.'!$A:$AL,'P.N.C. x Comp. x Ramos'!D$71,0)</f>
        <v>0</v>
      </c>
      <c r="E160" s="48">
        <f>VLOOKUP($Q160&amp;$B160,'PNC Exon. &amp; no Exon.'!$A:$AL,'P.N.C. x Comp. x Ramos'!E$71,0)</f>
        <v>0</v>
      </c>
      <c r="F160" s="48">
        <f>VLOOKUP($Q160&amp;$B160,'PNC Exon. &amp; no Exon.'!$A:$AL,'P.N.C. x Comp. x Ramos'!F$71,0)</f>
        <v>0</v>
      </c>
      <c r="G160" s="48">
        <f>VLOOKUP($Q160&amp;$B160,'PNC Exon. &amp; no Exon.'!$A:$AL,'P.N.C. x Comp. x Ramos'!G$71,0)</f>
        <v>0</v>
      </c>
      <c r="H160" s="48">
        <f>VLOOKUP($Q160&amp;$B160,'PNC Exon. &amp; no Exon.'!$A:$AL,'P.N.C. x Comp. x Ramos'!H$71,0)</f>
        <v>0</v>
      </c>
      <c r="I160" s="48">
        <f>VLOOKUP($Q160&amp;$B160,'PNC Exon. &amp; no Exon.'!$A:$AL,'P.N.C. x Comp. x Ramos'!I$71,0)</f>
        <v>0</v>
      </c>
      <c r="J160" s="48">
        <f>VLOOKUP($Q160&amp;$B160,'PNC Exon. &amp; no Exon.'!$A:$AL,'P.N.C. x Comp. x Ramos'!J$71,0)</f>
        <v>0</v>
      </c>
      <c r="K160" s="48">
        <f>VLOOKUP($Q160&amp;$B160,'PNC Exon. &amp; no Exon.'!$A:$AL,'P.N.C. x Comp. x Ramos'!K$71,0)</f>
        <v>0</v>
      </c>
      <c r="L160" s="48">
        <f>VLOOKUP($Q160&amp;$B160,'PNC Exon. &amp; no Exon.'!$A:$AL,'P.N.C. x Comp. x Ramos'!L$71,0)</f>
        <v>0</v>
      </c>
      <c r="M160" s="48">
        <f>VLOOKUP($Q160&amp;$B160,'PNC Exon. &amp; no Exon.'!$A:$AL,'P.N.C. x Comp. x Ramos'!M$71,0)</f>
        <v>0</v>
      </c>
      <c r="N160" s="48">
        <f>VLOOKUP($Q160&amp;$B160,'PNC Exon. &amp; no Exon.'!$A:$AL,'P.N.C. x Comp. x Ramos'!N$71,0)</f>
        <v>0</v>
      </c>
      <c r="O160" s="58">
        <f t="shared" si="23"/>
        <v>0</v>
      </c>
      <c r="Q160" s="164" t="s">
        <v>1</v>
      </c>
    </row>
    <row r="161" spans="1:17" ht="15.9" customHeight="1" x14ac:dyDescent="0.25">
      <c r="A161" s="47">
        <f t="shared" si="24"/>
        <v>1</v>
      </c>
      <c r="B161" s="51" t="s">
        <v>96</v>
      </c>
      <c r="C161" s="60">
        <f t="shared" si="22"/>
        <v>0</v>
      </c>
      <c r="D161" s="48">
        <f>VLOOKUP($Q161&amp;$B161,'PNC Exon. &amp; no Exon.'!$A:$AL,'P.N.C. x Comp. x Ramos'!D$71,0)</f>
        <v>0</v>
      </c>
      <c r="E161" s="48">
        <f>VLOOKUP($Q161&amp;$B161,'PNC Exon. &amp; no Exon.'!$A:$AL,'P.N.C. x Comp. x Ramos'!E$71,0)</f>
        <v>0</v>
      </c>
      <c r="F161" s="48">
        <f>VLOOKUP($Q161&amp;$B161,'PNC Exon. &amp; no Exon.'!$A:$AL,'P.N.C. x Comp. x Ramos'!F$71,0)</f>
        <v>0</v>
      </c>
      <c r="G161" s="48">
        <f>VLOOKUP($Q161&amp;$B161,'PNC Exon. &amp; no Exon.'!$A:$AL,'P.N.C. x Comp. x Ramos'!G$71,0)</f>
        <v>0</v>
      </c>
      <c r="H161" s="48">
        <f>VLOOKUP($Q161&amp;$B161,'PNC Exon. &amp; no Exon.'!$A:$AL,'P.N.C. x Comp. x Ramos'!H$71,0)</f>
        <v>0</v>
      </c>
      <c r="I161" s="48">
        <f>VLOOKUP($Q161&amp;$B161,'PNC Exon. &amp; no Exon.'!$A:$AL,'P.N.C. x Comp. x Ramos'!I$71,0)</f>
        <v>0</v>
      </c>
      <c r="J161" s="48">
        <f>VLOOKUP($Q161&amp;$B161,'PNC Exon. &amp; no Exon.'!$A:$AL,'P.N.C. x Comp. x Ramos'!J$71,0)</f>
        <v>0</v>
      </c>
      <c r="K161" s="48">
        <f>VLOOKUP($Q161&amp;$B161,'PNC Exon. &amp; no Exon.'!$A:$AL,'P.N.C. x Comp. x Ramos'!K$71,0)</f>
        <v>0</v>
      </c>
      <c r="L161" s="48">
        <f>VLOOKUP($Q161&amp;$B161,'PNC Exon. &amp; no Exon.'!$A:$AL,'P.N.C. x Comp. x Ramos'!L$71,0)</f>
        <v>0</v>
      </c>
      <c r="M161" s="48">
        <f>VLOOKUP($Q161&amp;$B161,'PNC Exon. &amp; no Exon.'!$A:$AL,'P.N.C. x Comp. x Ramos'!M$71,0)</f>
        <v>0</v>
      </c>
      <c r="N161" s="48">
        <f>VLOOKUP($Q161&amp;$B161,'PNC Exon. &amp; no Exon.'!$A:$AL,'P.N.C. x Comp. x Ramos'!N$71,0)</f>
        <v>0</v>
      </c>
      <c r="O161" s="58">
        <f t="shared" si="23"/>
        <v>0</v>
      </c>
      <c r="Q161" s="164" t="s">
        <v>1</v>
      </c>
    </row>
    <row r="162" spans="1:17" ht="15.9" customHeight="1" x14ac:dyDescent="0.25">
      <c r="A162" s="47">
        <f t="shared" si="24"/>
        <v>1</v>
      </c>
      <c r="B162" s="51" t="s">
        <v>117</v>
      </c>
      <c r="C162" s="60">
        <f t="shared" si="22"/>
        <v>0</v>
      </c>
      <c r="D162" s="48">
        <f>VLOOKUP($Q162&amp;$B162,'PNC Exon. &amp; no Exon.'!$A:$AL,'P.N.C. x Comp. x Ramos'!D$71,0)</f>
        <v>0</v>
      </c>
      <c r="E162" s="48">
        <f>VLOOKUP($Q162&amp;$B162,'PNC Exon. &amp; no Exon.'!$A:$AL,'P.N.C. x Comp. x Ramos'!E$71,0)</f>
        <v>0</v>
      </c>
      <c r="F162" s="48">
        <f>VLOOKUP($Q162&amp;$B162,'PNC Exon. &amp; no Exon.'!$A:$AL,'P.N.C. x Comp. x Ramos'!F$71,0)</f>
        <v>0</v>
      </c>
      <c r="G162" s="48">
        <f>VLOOKUP($Q162&amp;$B162,'PNC Exon. &amp; no Exon.'!$A:$AL,'P.N.C. x Comp. x Ramos'!G$71,0)</f>
        <v>0</v>
      </c>
      <c r="H162" s="48">
        <f>VLOOKUP($Q162&amp;$B162,'PNC Exon. &amp; no Exon.'!$A:$AL,'P.N.C. x Comp. x Ramos'!H$71,0)</f>
        <v>0</v>
      </c>
      <c r="I162" s="48">
        <f>VLOOKUP($Q162&amp;$B162,'PNC Exon. &amp; no Exon.'!$A:$AL,'P.N.C. x Comp. x Ramos'!I$71,0)</f>
        <v>0</v>
      </c>
      <c r="J162" s="48">
        <f>VLOOKUP($Q162&amp;$B162,'PNC Exon. &amp; no Exon.'!$A:$AL,'P.N.C. x Comp. x Ramos'!J$71,0)</f>
        <v>0</v>
      </c>
      <c r="K162" s="48">
        <f>VLOOKUP($Q162&amp;$B162,'PNC Exon. &amp; no Exon.'!$A:$AL,'P.N.C. x Comp. x Ramos'!K$71,0)</f>
        <v>0</v>
      </c>
      <c r="L162" s="48">
        <f>VLOOKUP($Q162&amp;$B162,'PNC Exon. &amp; no Exon.'!$A:$AL,'P.N.C. x Comp. x Ramos'!L$71,0)</f>
        <v>0</v>
      </c>
      <c r="M162" s="48">
        <f>VLOOKUP($Q162&amp;$B162,'PNC Exon. &amp; no Exon.'!$A:$AL,'P.N.C. x Comp. x Ramos'!M$71,0)</f>
        <v>0</v>
      </c>
      <c r="N162" s="48">
        <f>VLOOKUP($Q162&amp;$B162,'PNC Exon. &amp; no Exon.'!$A:$AL,'P.N.C. x Comp. x Ramos'!N$71,0)</f>
        <v>0</v>
      </c>
      <c r="O162" s="58">
        <f t="shared" si="23"/>
        <v>0</v>
      </c>
      <c r="Q162" s="164" t="s">
        <v>1</v>
      </c>
    </row>
    <row r="163" spans="1:17" ht="15.9" customHeight="1" x14ac:dyDescent="0.25">
      <c r="A163" s="47">
        <f t="shared" si="24"/>
        <v>1</v>
      </c>
      <c r="B163" s="51" t="s">
        <v>112</v>
      </c>
      <c r="C163" s="60">
        <f t="shared" si="22"/>
        <v>0</v>
      </c>
      <c r="D163" s="48">
        <f>VLOOKUP($Q163&amp;$B163,'PNC Exon. &amp; no Exon.'!$A:$AL,'P.N.C. x Comp. x Ramos'!D$71,0)</f>
        <v>0</v>
      </c>
      <c r="E163" s="48">
        <f>VLOOKUP($Q163&amp;$B163,'PNC Exon. &amp; no Exon.'!$A:$AL,'P.N.C. x Comp. x Ramos'!E$71,0)</f>
        <v>0</v>
      </c>
      <c r="F163" s="48">
        <f>VLOOKUP($Q163&amp;$B163,'PNC Exon. &amp; no Exon.'!$A:$AL,'P.N.C. x Comp. x Ramos'!F$71,0)</f>
        <v>0</v>
      </c>
      <c r="G163" s="48">
        <f>VLOOKUP($Q163&amp;$B163,'PNC Exon. &amp; no Exon.'!$A:$AL,'P.N.C. x Comp. x Ramos'!G$71,0)</f>
        <v>0</v>
      </c>
      <c r="H163" s="48">
        <f>VLOOKUP($Q163&amp;$B163,'PNC Exon. &amp; no Exon.'!$A:$AL,'P.N.C. x Comp. x Ramos'!H$71,0)</f>
        <v>0</v>
      </c>
      <c r="I163" s="48">
        <f>VLOOKUP($Q163&amp;$B163,'PNC Exon. &amp; no Exon.'!$A:$AL,'P.N.C. x Comp. x Ramos'!I$71,0)</f>
        <v>0</v>
      </c>
      <c r="J163" s="48">
        <f>VLOOKUP($Q163&amp;$B163,'PNC Exon. &amp; no Exon.'!$A:$AL,'P.N.C. x Comp. x Ramos'!J$71,0)</f>
        <v>0</v>
      </c>
      <c r="K163" s="48">
        <f>VLOOKUP($Q163&amp;$B163,'PNC Exon. &amp; no Exon.'!$A:$AL,'P.N.C. x Comp. x Ramos'!K$71,0)</f>
        <v>0</v>
      </c>
      <c r="L163" s="48">
        <f>VLOOKUP($Q163&amp;$B163,'PNC Exon. &amp; no Exon.'!$A:$AL,'P.N.C. x Comp. x Ramos'!L$71,0)</f>
        <v>0</v>
      </c>
      <c r="M163" s="48">
        <f>VLOOKUP($Q163&amp;$B163,'PNC Exon. &amp; no Exon.'!$A:$AL,'P.N.C. x Comp. x Ramos'!M$71,0)</f>
        <v>0</v>
      </c>
      <c r="N163" s="48">
        <f>VLOOKUP($Q163&amp;$B163,'PNC Exon. &amp; no Exon.'!$A:$AL,'P.N.C. x Comp. x Ramos'!N$71,0)</f>
        <v>0</v>
      </c>
      <c r="O163" s="58">
        <f t="shared" si="23"/>
        <v>0</v>
      </c>
      <c r="Q163" s="164" t="s">
        <v>1</v>
      </c>
    </row>
    <row r="164" spans="1:17" ht="15.9" customHeight="1" x14ac:dyDescent="0.25">
      <c r="A164" s="47">
        <f t="shared" si="24"/>
        <v>1</v>
      </c>
      <c r="B164" s="51" t="s">
        <v>94</v>
      </c>
      <c r="C164" s="60">
        <f t="shared" si="22"/>
        <v>0</v>
      </c>
      <c r="D164" s="48">
        <f>VLOOKUP($Q164&amp;$B164,'PNC Exon. &amp; no Exon.'!$A:$AL,'P.N.C. x Comp. x Ramos'!D$71,0)</f>
        <v>0</v>
      </c>
      <c r="E164" s="48">
        <f>VLOOKUP($Q164&amp;$B164,'PNC Exon. &amp; no Exon.'!$A:$AL,'P.N.C. x Comp. x Ramos'!E$71,0)</f>
        <v>0</v>
      </c>
      <c r="F164" s="48">
        <f>VLOOKUP($Q164&amp;$B164,'PNC Exon. &amp; no Exon.'!$A:$AL,'P.N.C. x Comp. x Ramos'!F$71,0)</f>
        <v>0</v>
      </c>
      <c r="G164" s="48">
        <f>VLOOKUP($Q164&amp;$B164,'PNC Exon. &amp; no Exon.'!$A:$AL,'P.N.C. x Comp. x Ramos'!G$71,0)</f>
        <v>0</v>
      </c>
      <c r="H164" s="48">
        <f>VLOOKUP($Q164&amp;$B164,'PNC Exon. &amp; no Exon.'!$A:$AL,'P.N.C. x Comp. x Ramos'!H$71,0)</f>
        <v>0</v>
      </c>
      <c r="I164" s="48">
        <f>VLOOKUP($Q164&amp;$B164,'PNC Exon. &amp; no Exon.'!$A:$AL,'P.N.C. x Comp. x Ramos'!I$71,0)</f>
        <v>0</v>
      </c>
      <c r="J164" s="48">
        <f>VLOOKUP($Q164&amp;$B164,'PNC Exon. &amp; no Exon.'!$A:$AL,'P.N.C. x Comp. x Ramos'!J$71,0)</f>
        <v>0</v>
      </c>
      <c r="K164" s="48">
        <f>VLOOKUP($Q164&amp;$B164,'PNC Exon. &amp; no Exon.'!$A:$AL,'P.N.C. x Comp. x Ramos'!K$71,0)</f>
        <v>0</v>
      </c>
      <c r="L164" s="48">
        <f>VLOOKUP($Q164&amp;$B164,'PNC Exon. &amp; no Exon.'!$A:$AL,'P.N.C. x Comp. x Ramos'!L$71,0)</f>
        <v>0</v>
      </c>
      <c r="M164" s="48">
        <f>VLOOKUP($Q164&amp;$B164,'PNC Exon. &amp; no Exon.'!$A:$AL,'P.N.C. x Comp. x Ramos'!M$71,0)</f>
        <v>0</v>
      </c>
      <c r="N164" s="48">
        <f>VLOOKUP($Q164&amp;$B164,'PNC Exon. &amp; no Exon.'!$A:$AL,'P.N.C. x Comp. x Ramos'!N$71,0)</f>
        <v>0</v>
      </c>
      <c r="O164" s="58">
        <f t="shared" si="23"/>
        <v>0</v>
      </c>
      <c r="Q164" s="164" t="s">
        <v>1</v>
      </c>
    </row>
    <row r="165" spans="1:17" ht="15.9" customHeight="1" x14ac:dyDescent="0.25">
      <c r="A165" s="47">
        <f t="shared" si="24"/>
        <v>1</v>
      </c>
      <c r="B165" s="51" t="s">
        <v>116</v>
      </c>
      <c r="C165" s="60">
        <f t="shared" si="22"/>
        <v>0</v>
      </c>
      <c r="D165" s="48">
        <f>VLOOKUP($Q165&amp;$B165,'PNC Exon. &amp; no Exon.'!$A:$AL,'P.N.C. x Comp. x Ramos'!D$71,0)</f>
        <v>0</v>
      </c>
      <c r="E165" s="48">
        <f>VLOOKUP($Q165&amp;$B165,'PNC Exon. &amp; no Exon.'!$A:$AL,'P.N.C. x Comp. x Ramos'!E$71,0)</f>
        <v>0</v>
      </c>
      <c r="F165" s="48">
        <f>VLOOKUP($Q165&amp;$B165,'PNC Exon. &amp; no Exon.'!$A:$AL,'P.N.C. x Comp. x Ramos'!F$71,0)</f>
        <v>0</v>
      </c>
      <c r="G165" s="48">
        <f>VLOOKUP($Q165&amp;$B165,'PNC Exon. &amp; no Exon.'!$A:$AL,'P.N.C. x Comp. x Ramos'!G$71,0)</f>
        <v>0</v>
      </c>
      <c r="H165" s="48">
        <f>VLOOKUP($Q165&amp;$B165,'PNC Exon. &amp; no Exon.'!$A:$AL,'P.N.C. x Comp. x Ramos'!H$71,0)</f>
        <v>0</v>
      </c>
      <c r="I165" s="48">
        <f>VLOOKUP($Q165&amp;$B165,'PNC Exon. &amp; no Exon.'!$A:$AL,'P.N.C. x Comp. x Ramos'!I$71,0)</f>
        <v>0</v>
      </c>
      <c r="J165" s="48">
        <f>VLOOKUP($Q165&amp;$B165,'PNC Exon. &amp; no Exon.'!$A:$AL,'P.N.C. x Comp. x Ramos'!J$71,0)</f>
        <v>0</v>
      </c>
      <c r="K165" s="48">
        <f>VLOOKUP($Q165&amp;$B165,'PNC Exon. &amp; no Exon.'!$A:$AL,'P.N.C. x Comp. x Ramos'!K$71,0)</f>
        <v>0</v>
      </c>
      <c r="L165" s="48">
        <f>VLOOKUP($Q165&amp;$B165,'PNC Exon. &amp; no Exon.'!$A:$AL,'P.N.C. x Comp. x Ramos'!L$71,0)</f>
        <v>0</v>
      </c>
      <c r="M165" s="48">
        <f>VLOOKUP($Q165&amp;$B165,'PNC Exon. &amp; no Exon.'!$A:$AL,'P.N.C. x Comp. x Ramos'!M$71,0)</f>
        <v>0</v>
      </c>
      <c r="N165" s="48">
        <f>VLOOKUP($Q165&amp;$B165,'PNC Exon. &amp; no Exon.'!$A:$AL,'P.N.C. x Comp. x Ramos'!N$71,0)</f>
        <v>0</v>
      </c>
      <c r="O165" s="58">
        <f t="shared" si="23"/>
        <v>0</v>
      </c>
      <c r="Q165" s="164" t="s">
        <v>1</v>
      </c>
    </row>
    <row r="166" spans="1:17" ht="15.9" customHeight="1" x14ac:dyDescent="0.25">
      <c r="A166" s="47">
        <f t="shared" si="24"/>
        <v>1</v>
      </c>
      <c r="B166" s="51" t="s">
        <v>89</v>
      </c>
      <c r="C166" s="60">
        <f t="shared" si="22"/>
        <v>0</v>
      </c>
      <c r="D166" s="48">
        <f>VLOOKUP($Q166&amp;$B166,'PNC Exon. &amp; no Exon.'!$A:$AL,'P.N.C. x Comp. x Ramos'!D$71,0)</f>
        <v>0</v>
      </c>
      <c r="E166" s="48">
        <f>VLOOKUP($Q166&amp;$B166,'PNC Exon. &amp; no Exon.'!$A:$AL,'P.N.C. x Comp. x Ramos'!E$71,0)</f>
        <v>0</v>
      </c>
      <c r="F166" s="48">
        <f>VLOOKUP($Q166&amp;$B166,'PNC Exon. &amp; no Exon.'!$A:$AL,'P.N.C. x Comp. x Ramos'!F$71,0)</f>
        <v>0</v>
      </c>
      <c r="G166" s="48">
        <f>VLOOKUP($Q166&amp;$B166,'PNC Exon. &amp; no Exon.'!$A:$AL,'P.N.C. x Comp. x Ramos'!G$71,0)</f>
        <v>0</v>
      </c>
      <c r="H166" s="48">
        <f>VLOOKUP($Q166&amp;$B166,'PNC Exon. &amp; no Exon.'!$A:$AL,'P.N.C. x Comp. x Ramos'!H$71,0)</f>
        <v>0</v>
      </c>
      <c r="I166" s="48">
        <f>VLOOKUP($Q166&amp;$B166,'PNC Exon. &amp; no Exon.'!$A:$AL,'P.N.C. x Comp. x Ramos'!I$71,0)</f>
        <v>0</v>
      </c>
      <c r="J166" s="48">
        <f>VLOOKUP($Q166&amp;$B166,'PNC Exon. &amp; no Exon.'!$A:$AL,'P.N.C. x Comp. x Ramos'!J$71,0)</f>
        <v>0</v>
      </c>
      <c r="K166" s="48">
        <f>VLOOKUP($Q166&amp;$B166,'PNC Exon. &amp; no Exon.'!$A:$AL,'P.N.C. x Comp. x Ramos'!K$71,0)</f>
        <v>0</v>
      </c>
      <c r="L166" s="48">
        <f>VLOOKUP($Q166&amp;$B166,'PNC Exon. &amp; no Exon.'!$A:$AL,'P.N.C. x Comp. x Ramos'!L$71,0)</f>
        <v>0</v>
      </c>
      <c r="M166" s="48">
        <f>VLOOKUP($Q166&amp;$B166,'PNC Exon. &amp; no Exon.'!$A:$AL,'P.N.C. x Comp. x Ramos'!M$71,0)</f>
        <v>0</v>
      </c>
      <c r="N166" s="48">
        <f>VLOOKUP($Q166&amp;$B166,'PNC Exon. &amp; no Exon.'!$A:$AL,'P.N.C. x Comp. x Ramos'!N$71,0)</f>
        <v>0</v>
      </c>
      <c r="O166" s="58">
        <f t="shared" si="23"/>
        <v>0</v>
      </c>
      <c r="Q166" s="164" t="s">
        <v>1</v>
      </c>
    </row>
    <row r="167" spans="1:17" ht="15.9" customHeight="1" x14ac:dyDescent="0.25">
      <c r="A167" s="47">
        <f t="shared" si="24"/>
        <v>1</v>
      </c>
      <c r="B167" s="51" t="s">
        <v>81</v>
      </c>
      <c r="C167" s="60">
        <f t="shared" si="22"/>
        <v>0</v>
      </c>
      <c r="D167" s="48">
        <f>VLOOKUP($Q167&amp;$B167,'PNC Exon. &amp; no Exon.'!$A:$AL,'P.N.C. x Comp. x Ramos'!D$71,0)</f>
        <v>0</v>
      </c>
      <c r="E167" s="48">
        <f>VLOOKUP($Q167&amp;$B167,'PNC Exon. &amp; no Exon.'!$A:$AL,'P.N.C. x Comp. x Ramos'!E$71,0)</f>
        <v>0</v>
      </c>
      <c r="F167" s="48">
        <f>VLOOKUP($Q167&amp;$B167,'PNC Exon. &amp; no Exon.'!$A:$AL,'P.N.C. x Comp. x Ramos'!F$71,0)</f>
        <v>0</v>
      </c>
      <c r="G167" s="48">
        <f>VLOOKUP($Q167&amp;$B167,'PNC Exon. &amp; no Exon.'!$A:$AL,'P.N.C. x Comp. x Ramos'!G$71,0)</f>
        <v>0</v>
      </c>
      <c r="H167" s="48">
        <f>VLOOKUP($Q167&amp;$B167,'PNC Exon. &amp; no Exon.'!$A:$AL,'P.N.C. x Comp. x Ramos'!H$71,0)</f>
        <v>0</v>
      </c>
      <c r="I167" s="48">
        <f>VLOOKUP($Q167&amp;$B167,'PNC Exon. &amp; no Exon.'!$A:$AL,'P.N.C. x Comp. x Ramos'!I$71,0)</f>
        <v>0</v>
      </c>
      <c r="J167" s="48">
        <f>VLOOKUP($Q167&amp;$B167,'PNC Exon. &amp; no Exon.'!$A:$AL,'P.N.C. x Comp. x Ramos'!J$71,0)</f>
        <v>0</v>
      </c>
      <c r="K167" s="48">
        <f>VLOOKUP($Q167&amp;$B167,'PNC Exon. &amp; no Exon.'!$A:$AL,'P.N.C. x Comp. x Ramos'!K$71,0)</f>
        <v>0</v>
      </c>
      <c r="L167" s="48">
        <f>VLOOKUP($Q167&amp;$B167,'PNC Exon. &amp; no Exon.'!$A:$AL,'P.N.C. x Comp. x Ramos'!L$71,0)</f>
        <v>0</v>
      </c>
      <c r="M167" s="48">
        <f>VLOOKUP($Q167&amp;$B167,'PNC Exon. &amp; no Exon.'!$A:$AL,'P.N.C. x Comp. x Ramos'!M$71,0)</f>
        <v>0</v>
      </c>
      <c r="N167" s="48">
        <f>VLOOKUP($Q167&amp;$B167,'PNC Exon. &amp; no Exon.'!$A:$AL,'P.N.C. x Comp. x Ramos'!N$71,0)</f>
        <v>0</v>
      </c>
      <c r="O167" s="58">
        <f t="shared" si="23"/>
        <v>0</v>
      </c>
      <c r="Q167" s="164" t="s">
        <v>1</v>
      </c>
    </row>
    <row r="168" spans="1:17" ht="15.9" customHeight="1" x14ac:dyDescent="0.25">
      <c r="A168" s="47">
        <f t="shared" si="24"/>
        <v>1</v>
      </c>
      <c r="B168" s="51" t="s">
        <v>118</v>
      </c>
      <c r="C168" s="60">
        <f t="shared" si="22"/>
        <v>0</v>
      </c>
      <c r="D168" s="48">
        <f>VLOOKUP($Q168&amp;$B168,'PNC Exon. &amp; no Exon.'!$A:$AL,'P.N.C. x Comp. x Ramos'!D$71,0)</f>
        <v>0</v>
      </c>
      <c r="E168" s="48">
        <f>VLOOKUP($Q168&amp;$B168,'PNC Exon. &amp; no Exon.'!$A:$AL,'P.N.C. x Comp. x Ramos'!E$71,0)</f>
        <v>0</v>
      </c>
      <c r="F168" s="48">
        <f>VLOOKUP($Q168&amp;$B168,'PNC Exon. &amp; no Exon.'!$A:$AL,'P.N.C. x Comp. x Ramos'!F$71,0)</f>
        <v>0</v>
      </c>
      <c r="G168" s="48">
        <f>VLOOKUP($Q168&amp;$B168,'PNC Exon. &amp; no Exon.'!$A:$AL,'P.N.C. x Comp. x Ramos'!G$71,0)</f>
        <v>0</v>
      </c>
      <c r="H168" s="48">
        <f>VLOOKUP($Q168&amp;$B168,'PNC Exon. &amp; no Exon.'!$A:$AL,'P.N.C. x Comp. x Ramos'!H$71,0)</f>
        <v>0</v>
      </c>
      <c r="I168" s="48">
        <f>VLOOKUP($Q168&amp;$B168,'PNC Exon. &amp; no Exon.'!$A:$AL,'P.N.C. x Comp. x Ramos'!I$71,0)</f>
        <v>0</v>
      </c>
      <c r="J168" s="48">
        <f>VLOOKUP($Q168&amp;$B168,'PNC Exon. &amp; no Exon.'!$A:$AL,'P.N.C. x Comp. x Ramos'!J$71,0)</f>
        <v>0</v>
      </c>
      <c r="K168" s="48">
        <f>VLOOKUP($Q168&amp;$B168,'PNC Exon. &amp; no Exon.'!$A:$AL,'P.N.C. x Comp. x Ramos'!K$71,0)</f>
        <v>0</v>
      </c>
      <c r="L168" s="48">
        <f>VLOOKUP($Q168&amp;$B168,'PNC Exon. &amp; no Exon.'!$A:$AL,'P.N.C. x Comp. x Ramos'!L$71,0)</f>
        <v>0</v>
      </c>
      <c r="M168" s="48">
        <f>VLOOKUP($Q168&amp;$B168,'PNC Exon. &amp; no Exon.'!$A:$AL,'P.N.C. x Comp. x Ramos'!M$71,0)</f>
        <v>0</v>
      </c>
      <c r="N168" s="48">
        <f>VLOOKUP($Q168&amp;$B168,'PNC Exon. &amp; no Exon.'!$A:$AL,'P.N.C. x Comp. x Ramos'!N$71,0)</f>
        <v>0</v>
      </c>
      <c r="O168" s="58">
        <f t="shared" si="23"/>
        <v>0</v>
      </c>
      <c r="Q168" s="164" t="s">
        <v>1</v>
      </c>
    </row>
    <row r="169" spans="1:17" ht="15.9" customHeight="1" x14ac:dyDescent="0.25">
      <c r="A169" s="47">
        <f t="shared" si="24"/>
        <v>1</v>
      </c>
      <c r="B169" s="51" t="s">
        <v>120</v>
      </c>
      <c r="C169" s="60">
        <f t="shared" si="22"/>
        <v>0</v>
      </c>
      <c r="D169" s="48">
        <f>VLOOKUP($Q169&amp;$B169,'PNC Exon. &amp; no Exon.'!$A:$AL,'P.N.C. x Comp. x Ramos'!D$71,0)</f>
        <v>0</v>
      </c>
      <c r="E169" s="48">
        <f>VLOOKUP($Q169&amp;$B169,'PNC Exon. &amp; no Exon.'!$A:$AL,'P.N.C. x Comp. x Ramos'!E$71,0)</f>
        <v>0</v>
      </c>
      <c r="F169" s="48">
        <f>VLOOKUP($Q169&amp;$B169,'PNC Exon. &amp; no Exon.'!$A:$AL,'P.N.C. x Comp. x Ramos'!F$71,0)</f>
        <v>0</v>
      </c>
      <c r="G169" s="48">
        <f>VLOOKUP($Q169&amp;$B169,'PNC Exon. &amp; no Exon.'!$A:$AL,'P.N.C. x Comp. x Ramos'!G$71,0)</f>
        <v>0</v>
      </c>
      <c r="H169" s="48">
        <f>VLOOKUP($Q169&amp;$B169,'PNC Exon. &amp; no Exon.'!$A:$AL,'P.N.C. x Comp. x Ramos'!H$71,0)</f>
        <v>0</v>
      </c>
      <c r="I169" s="48">
        <f>VLOOKUP($Q169&amp;$B169,'PNC Exon. &amp; no Exon.'!$A:$AL,'P.N.C. x Comp. x Ramos'!I$71,0)</f>
        <v>0</v>
      </c>
      <c r="J169" s="48">
        <f>VLOOKUP($Q169&amp;$B169,'PNC Exon. &amp; no Exon.'!$A:$AL,'P.N.C. x Comp. x Ramos'!J$71,0)</f>
        <v>0</v>
      </c>
      <c r="K169" s="48">
        <f>VLOOKUP($Q169&amp;$B169,'PNC Exon. &amp; no Exon.'!$A:$AL,'P.N.C. x Comp. x Ramos'!K$71,0)</f>
        <v>0</v>
      </c>
      <c r="L169" s="48">
        <f>VLOOKUP($Q169&amp;$B169,'PNC Exon. &amp; no Exon.'!$A:$AL,'P.N.C. x Comp. x Ramos'!L$71,0)</f>
        <v>0</v>
      </c>
      <c r="M169" s="48">
        <f>VLOOKUP($Q169&amp;$B169,'PNC Exon. &amp; no Exon.'!$A:$AL,'P.N.C. x Comp. x Ramos'!M$71,0)</f>
        <v>0</v>
      </c>
      <c r="N169" s="48">
        <f>VLOOKUP($Q169&amp;$B169,'PNC Exon. &amp; no Exon.'!$A:$AL,'P.N.C. x Comp. x Ramos'!N$71,0)</f>
        <v>0</v>
      </c>
      <c r="O169" s="58">
        <f t="shared" si="23"/>
        <v>0</v>
      </c>
      <c r="Q169" s="164" t="s">
        <v>1</v>
      </c>
    </row>
    <row r="170" spans="1:17" ht="15.9" customHeight="1" x14ac:dyDescent="0.25">
      <c r="A170" s="47">
        <f t="shared" si="24"/>
        <v>1</v>
      </c>
      <c r="B170" s="51" t="s">
        <v>121</v>
      </c>
      <c r="C170" s="60">
        <f t="shared" si="22"/>
        <v>0</v>
      </c>
      <c r="D170" s="48">
        <f>VLOOKUP($Q170&amp;$B170,'PNC Exon. &amp; no Exon.'!$A:$AL,'P.N.C. x Comp. x Ramos'!D$71,0)</f>
        <v>0</v>
      </c>
      <c r="E170" s="48">
        <f>VLOOKUP($Q170&amp;$B170,'PNC Exon. &amp; no Exon.'!$A:$AL,'P.N.C. x Comp. x Ramos'!E$71,0)</f>
        <v>0</v>
      </c>
      <c r="F170" s="48">
        <f>VLOOKUP($Q170&amp;$B170,'PNC Exon. &amp; no Exon.'!$A:$AL,'P.N.C. x Comp. x Ramos'!F$71,0)</f>
        <v>0</v>
      </c>
      <c r="G170" s="48">
        <f>VLOOKUP($Q170&amp;$B170,'PNC Exon. &amp; no Exon.'!$A:$AL,'P.N.C. x Comp. x Ramos'!G$71,0)</f>
        <v>0</v>
      </c>
      <c r="H170" s="48">
        <f>VLOOKUP($Q170&amp;$B170,'PNC Exon. &amp; no Exon.'!$A:$AL,'P.N.C. x Comp. x Ramos'!H$71,0)</f>
        <v>0</v>
      </c>
      <c r="I170" s="48">
        <f>VLOOKUP($Q170&amp;$B170,'PNC Exon. &amp; no Exon.'!$A:$AL,'P.N.C. x Comp. x Ramos'!I$71,0)</f>
        <v>0</v>
      </c>
      <c r="J170" s="48">
        <f>VLOOKUP($Q170&amp;$B170,'PNC Exon. &amp; no Exon.'!$A:$AL,'P.N.C. x Comp. x Ramos'!J$71,0)</f>
        <v>0</v>
      </c>
      <c r="K170" s="48">
        <f>VLOOKUP($Q170&amp;$B170,'PNC Exon. &amp; no Exon.'!$A:$AL,'P.N.C. x Comp. x Ramos'!K$71,0)</f>
        <v>0</v>
      </c>
      <c r="L170" s="48">
        <f>VLOOKUP($Q170&amp;$B170,'PNC Exon. &amp; no Exon.'!$A:$AL,'P.N.C. x Comp. x Ramos'!L$71,0)</f>
        <v>0</v>
      </c>
      <c r="M170" s="48">
        <f>VLOOKUP($Q170&amp;$B170,'PNC Exon. &amp; no Exon.'!$A:$AL,'P.N.C. x Comp. x Ramos'!M$71,0)</f>
        <v>0</v>
      </c>
      <c r="N170" s="48">
        <f>VLOOKUP($Q170&amp;$B170,'PNC Exon. &amp; no Exon.'!$A:$AL,'P.N.C. x Comp. x Ramos'!N$71,0)</f>
        <v>0</v>
      </c>
      <c r="O170" s="58">
        <f t="shared" si="23"/>
        <v>0</v>
      </c>
      <c r="Q170" s="164" t="s">
        <v>1</v>
      </c>
    </row>
    <row r="171" spans="1:17" ht="15.9" customHeight="1" x14ac:dyDescent="0.25">
      <c r="A171" s="47">
        <f t="shared" si="24"/>
        <v>1</v>
      </c>
      <c r="B171" s="51" t="s">
        <v>122</v>
      </c>
      <c r="C171" s="60">
        <f t="shared" si="22"/>
        <v>0</v>
      </c>
      <c r="D171" s="48">
        <f>VLOOKUP($Q171&amp;$B171,'PNC Exon. &amp; no Exon.'!$A:$AL,'P.N.C. x Comp. x Ramos'!D$71,0)</f>
        <v>0</v>
      </c>
      <c r="E171" s="48">
        <f>VLOOKUP($Q171&amp;$B171,'PNC Exon. &amp; no Exon.'!$A:$AL,'P.N.C. x Comp. x Ramos'!E$71,0)</f>
        <v>0</v>
      </c>
      <c r="F171" s="48">
        <f>VLOOKUP($Q171&amp;$B171,'PNC Exon. &amp; no Exon.'!$A:$AL,'P.N.C. x Comp. x Ramos'!F$71,0)</f>
        <v>0</v>
      </c>
      <c r="G171" s="48">
        <f>VLOOKUP($Q171&amp;$B171,'PNC Exon. &amp; no Exon.'!$A:$AL,'P.N.C. x Comp. x Ramos'!G$71,0)</f>
        <v>0</v>
      </c>
      <c r="H171" s="48">
        <f>VLOOKUP($Q171&amp;$B171,'PNC Exon. &amp; no Exon.'!$A:$AL,'P.N.C. x Comp. x Ramos'!H$71,0)</f>
        <v>0</v>
      </c>
      <c r="I171" s="48">
        <f>VLOOKUP($Q171&amp;$B171,'PNC Exon. &amp; no Exon.'!$A:$AL,'P.N.C. x Comp. x Ramos'!I$71,0)</f>
        <v>0</v>
      </c>
      <c r="J171" s="48">
        <f>VLOOKUP($Q171&amp;$B171,'PNC Exon. &amp; no Exon.'!$A:$AL,'P.N.C. x Comp. x Ramos'!J$71,0)</f>
        <v>0</v>
      </c>
      <c r="K171" s="48">
        <f>VLOOKUP($Q171&amp;$B171,'PNC Exon. &amp; no Exon.'!$A:$AL,'P.N.C. x Comp. x Ramos'!K$71,0)</f>
        <v>0</v>
      </c>
      <c r="L171" s="48">
        <f>VLOOKUP($Q171&amp;$B171,'PNC Exon. &amp; no Exon.'!$A:$AL,'P.N.C. x Comp. x Ramos'!L$71,0)</f>
        <v>0</v>
      </c>
      <c r="M171" s="48">
        <f>VLOOKUP($Q171&amp;$B171,'PNC Exon. &amp; no Exon.'!$A:$AL,'P.N.C. x Comp. x Ramos'!M$71,0)</f>
        <v>0</v>
      </c>
      <c r="N171" s="48">
        <f>VLOOKUP($Q171&amp;$B171,'PNC Exon. &amp; no Exon.'!$A:$AL,'P.N.C. x Comp. x Ramos'!N$71,0)</f>
        <v>0</v>
      </c>
      <c r="O171" s="58">
        <f t="shared" si="23"/>
        <v>0</v>
      </c>
      <c r="Q171" s="164" t="s">
        <v>1</v>
      </c>
    </row>
    <row r="172" spans="1:17" ht="15.9" customHeight="1" x14ac:dyDescent="0.25">
      <c r="A172" s="47">
        <f t="shared" si="24"/>
        <v>1</v>
      </c>
      <c r="B172" s="51" t="s">
        <v>83</v>
      </c>
      <c r="C172" s="60">
        <f t="shared" si="22"/>
        <v>0</v>
      </c>
      <c r="D172" s="48">
        <f>VLOOKUP($Q172&amp;$B172,'PNC Exon. &amp; no Exon.'!$A:$AL,'P.N.C. x Comp. x Ramos'!D$71,0)</f>
        <v>0</v>
      </c>
      <c r="E172" s="48">
        <f>VLOOKUP($Q172&amp;$B172,'PNC Exon. &amp; no Exon.'!$A:$AL,'P.N.C. x Comp. x Ramos'!E$71,0)</f>
        <v>0</v>
      </c>
      <c r="F172" s="48">
        <f>VLOOKUP($Q172&amp;$B172,'PNC Exon. &amp; no Exon.'!$A:$AL,'P.N.C. x Comp. x Ramos'!F$71,0)</f>
        <v>0</v>
      </c>
      <c r="G172" s="48">
        <f>VLOOKUP($Q172&amp;$B172,'PNC Exon. &amp; no Exon.'!$A:$AL,'P.N.C. x Comp. x Ramos'!G$71,0)</f>
        <v>0</v>
      </c>
      <c r="H172" s="48">
        <f>VLOOKUP($Q172&amp;$B172,'PNC Exon. &amp; no Exon.'!$A:$AL,'P.N.C. x Comp. x Ramos'!H$71,0)</f>
        <v>0</v>
      </c>
      <c r="I172" s="48">
        <f>VLOOKUP($Q172&amp;$B172,'PNC Exon. &amp; no Exon.'!$A:$AL,'P.N.C. x Comp. x Ramos'!I$71,0)</f>
        <v>0</v>
      </c>
      <c r="J172" s="48">
        <f>VLOOKUP($Q172&amp;$B172,'PNC Exon. &amp; no Exon.'!$A:$AL,'P.N.C. x Comp. x Ramos'!J$71,0)</f>
        <v>0</v>
      </c>
      <c r="K172" s="48">
        <f>VLOOKUP($Q172&amp;$B172,'PNC Exon. &amp; no Exon.'!$A:$AL,'P.N.C. x Comp. x Ramos'!K$71,0)</f>
        <v>0</v>
      </c>
      <c r="L172" s="48">
        <f>VLOOKUP($Q172&amp;$B172,'PNC Exon. &amp; no Exon.'!$A:$AL,'P.N.C. x Comp. x Ramos'!L$71,0)</f>
        <v>0</v>
      </c>
      <c r="M172" s="48">
        <f>VLOOKUP($Q172&amp;$B172,'PNC Exon. &amp; no Exon.'!$A:$AL,'P.N.C. x Comp. x Ramos'!M$71,0)</f>
        <v>0</v>
      </c>
      <c r="N172" s="48">
        <f>VLOOKUP($Q172&amp;$B172,'PNC Exon. &amp; no Exon.'!$A:$AL,'P.N.C. x Comp. x Ramos'!N$71,0)</f>
        <v>0</v>
      </c>
      <c r="O172" s="58">
        <f t="shared" si="23"/>
        <v>0</v>
      </c>
      <c r="Q172" s="164" t="s">
        <v>1</v>
      </c>
    </row>
    <row r="173" spans="1:17" ht="15.9" customHeight="1" x14ac:dyDescent="0.25">
      <c r="A173" s="47">
        <f t="shared" si="24"/>
        <v>1</v>
      </c>
      <c r="B173" s="51" t="s">
        <v>101</v>
      </c>
      <c r="C173" s="60">
        <f t="shared" si="22"/>
        <v>0</v>
      </c>
      <c r="D173" s="48">
        <f>VLOOKUP($Q173&amp;$B173,'PNC Exon. &amp; no Exon.'!$A:$AL,'P.N.C. x Comp. x Ramos'!D$71,0)</f>
        <v>0</v>
      </c>
      <c r="E173" s="48">
        <f>VLOOKUP($Q173&amp;$B173,'PNC Exon. &amp; no Exon.'!$A:$AL,'P.N.C. x Comp. x Ramos'!E$71,0)</f>
        <v>0</v>
      </c>
      <c r="F173" s="48">
        <f>VLOOKUP($Q173&amp;$B173,'PNC Exon. &amp; no Exon.'!$A:$AL,'P.N.C. x Comp. x Ramos'!F$71,0)</f>
        <v>0</v>
      </c>
      <c r="G173" s="48">
        <f>VLOOKUP($Q173&amp;$B173,'PNC Exon. &amp; no Exon.'!$A:$AL,'P.N.C. x Comp. x Ramos'!G$71,0)</f>
        <v>0</v>
      </c>
      <c r="H173" s="48">
        <f>VLOOKUP($Q173&amp;$B173,'PNC Exon. &amp; no Exon.'!$A:$AL,'P.N.C. x Comp. x Ramos'!H$71,0)</f>
        <v>0</v>
      </c>
      <c r="I173" s="48">
        <f>VLOOKUP($Q173&amp;$B173,'PNC Exon. &amp; no Exon.'!$A:$AL,'P.N.C. x Comp. x Ramos'!I$71,0)</f>
        <v>0</v>
      </c>
      <c r="J173" s="48">
        <f>VLOOKUP($Q173&amp;$B173,'PNC Exon. &amp; no Exon.'!$A:$AL,'P.N.C. x Comp. x Ramos'!J$71,0)</f>
        <v>0</v>
      </c>
      <c r="K173" s="48">
        <f>VLOOKUP($Q173&amp;$B173,'PNC Exon. &amp; no Exon.'!$A:$AL,'P.N.C. x Comp. x Ramos'!K$71,0)</f>
        <v>0</v>
      </c>
      <c r="L173" s="48">
        <f>VLOOKUP($Q173&amp;$B173,'PNC Exon. &amp; no Exon.'!$A:$AL,'P.N.C. x Comp. x Ramos'!L$71,0)</f>
        <v>0</v>
      </c>
      <c r="M173" s="48">
        <f>VLOOKUP($Q173&amp;$B173,'PNC Exon. &amp; no Exon.'!$A:$AL,'P.N.C. x Comp. x Ramos'!M$71,0)</f>
        <v>0</v>
      </c>
      <c r="N173" s="48">
        <f>VLOOKUP($Q173&amp;$B173,'PNC Exon. &amp; no Exon.'!$A:$AL,'P.N.C. x Comp. x Ramos'!N$71,0)</f>
        <v>0</v>
      </c>
      <c r="O173" s="58">
        <f t="shared" si="23"/>
        <v>0</v>
      </c>
      <c r="Q173" s="164" t="s">
        <v>1</v>
      </c>
    </row>
    <row r="174" spans="1:17" ht="15.9" customHeight="1" x14ac:dyDescent="0.25">
      <c r="A174" s="47">
        <f t="shared" si="24"/>
        <v>1</v>
      </c>
      <c r="B174" s="51" t="s">
        <v>100</v>
      </c>
      <c r="C174" s="60">
        <f t="shared" si="22"/>
        <v>0</v>
      </c>
      <c r="D174" s="48">
        <f>VLOOKUP($Q174&amp;$B174,'PNC Exon. &amp; no Exon.'!$A:$AL,'P.N.C. x Comp. x Ramos'!D$71,0)</f>
        <v>0</v>
      </c>
      <c r="E174" s="48">
        <f>VLOOKUP($Q174&amp;$B174,'PNC Exon. &amp; no Exon.'!$A:$AL,'P.N.C. x Comp. x Ramos'!E$71,0)</f>
        <v>0</v>
      </c>
      <c r="F174" s="48">
        <f>VLOOKUP($Q174&amp;$B174,'PNC Exon. &amp; no Exon.'!$A:$AL,'P.N.C. x Comp. x Ramos'!F$71,0)</f>
        <v>0</v>
      </c>
      <c r="G174" s="48">
        <f>VLOOKUP($Q174&amp;$B174,'PNC Exon. &amp; no Exon.'!$A:$AL,'P.N.C. x Comp. x Ramos'!G$71,0)</f>
        <v>0</v>
      </c>
      <c r="H174" s="48">
        <f>VLOOKUP($Q174&amp;$B174,'PNC Exon. &amp; no Exon.'!$A:$AL,'P.N.C. x Comp. x Ramos'!H$71,0)</f>
        <v>0</v>
      </c>
      <c r="I174" s="48">
        <f>VLOOKUP($Q174&amp;$B174,'PNC Exon. &amp; no Exon.'!$A:$AL,'P.N.C. x Comp. x Ramos'!I$71,0)</f>
        <v>0</v>
      </c>
      <c r="J174" s="48">
        <f>VLOOKUP($Q174&amp;$B174,'PNC Exon. &amp; no Exon.'!$A:$AL,'P.N.C. x Comp. x Ramos'!J$71,0)</f>
        <v>0</v>
      </c>
      <c r="K174" s="48">
        <f>VLOOKUP($Q174&amp;$B174,'PNC Exon. &amp; no Exon.'!$A:$AL,'P.N.C. x Comp. x Ramos'!K$71,0)</f>
        <v>0</v>
      </c>
      <c r="L174" s="48">
        <f>VLOOKUP($Q174&amp;$B174,'PNC Exon. &amp; no Exon.'!$A:$AL,'P.N.C. x Comp. x Ramos'!L$71,0)</f>
        <v>0</v>
      </c>
      <c r="M174" s="48">
        <f>VLOOKUP($Q174&amp;$B174,'PNC Exon. &amp; no Exon.'!$A:$AL,'P.N.C. x Comp. x Ramos'!M$71,0)</f>
        <v>0</v>
      </c>
      <c r="N174" s="48">
        <f>VLOOKUP($Q174&amp;$B174,'PNC Exon. &amp; no Exon.'!$A:$AL,'P.N.C. x Comp. x Ramos'!N$71,0)</f>
        <v>0</v>
      </c>
      <c r="O174" s="58">
        <f t="shared" si="23"/>
        <v>0</v>
      </c>
      <c r="Q174" s="164" t="s">
        <v>1</v>
      </c>
    </row>
    <row r="175" spans="1:17" ht="15.9" customHeight="1" x14ac:dyDescent="0.25">
      <c r="A175" s="47">
        <f t="shared" si="24"/>
        <v>1</v>
      </c>
      <c r="B175" s="51" t="s">
        <v>98</v>
      </c>
      <c r="C175" s="60">
        <f t="shared" si="22"/>
        <v>0</v>
      </c>
      <c r="D175" s="48">
        <f>VLOOKUP($Q175&amp;$B175,'PNC Exon. &amp; no Exon.'!$A:$AL,'P.N.C. x Comp. x Ramos'!D$71,0)</f>
        <v>0</v>
      </c>
      <c r="E175" s="48">
        <f>VLOOKUP($Q175&amp;$B175,'PNC Exon. &amp; no Exon.'!$A:$AL,'P.N.C. x Comp. x Ramos'!E$71,0)</f>
        <v>0</v>
      </c>
      <c r="F175" s="48">
        <f>VLOOKUP($Q175&amp;$B175,'PNC Exon. &amp; no Exon.'!$A:$AL,'P.N.C. x Comp. x Ramos'!F$71,0)</f>
        <v>0</v>
      </c>
      <c r="G175" s="48">
        <f>VLOOKUP($Q175&amp;$B175,'PNC Exon. &amp; no Exon.'!$A:$AL,'P.N.C. x Comp. x Ramos'!G$71,0)</f>
        <v>0</v>
      </c>
      <c r="H175" s="48">
        <f>VLOOKUP($Q175&amp;$B175,'PNC Exon. &amp; no Exon.'!$A:$AL,'P.N.C. x Comp. x Ramos'!H$71,0)</f>
        <v>0</v>
      </c>
      <c r="I175" s="48">
        <f>VLOOKUP($Q175&amp;$B175,'PNC Exon. &amp; no Exon.'!$A:$AL,'P.N.C. x Comp. x Ramos'!I$71,0)</f>
        <v>0</v>
      </c>
      <c r="J175" s="48">
        <f>VLOOKUP($Q175&amp;$B175,'PNC Exon. &amp; no Exon.'!$A:$AL,'P.N.C. x Comp. x Ramos'!J$71,0)</f>
        <v>0</v>
      </c>
      <c r="K175" s="48">
        <f>VLOOKUP($Q175&amp;$B175,'PNC Exon. &amp; no Exon.'!$A:$AL,'P.N.C. x Comp. x Ramos'!K$71,0)</f>
        <v>0</v>
      </c>
      <c r="L175" s="48">
        <f>VLOOKUP($Q175&amp;$B175,'PNC Exon. &amp; no Exon.'!$A:$AL,'P.N.C. x Comp. x Ramos'!L$71,0)</f>
        <v>0</v>
      </c>
      <c r="M175" s="48">
        <f>VLOOKUP($Q175&amp;$B175,'PNC Exon. &amp; no Exon.'!$A:$AL,'P.N.C. x Comp. x Ramos'!M$71,0)</f>
        <v>0</v>
      </c>
      <c r="N175" s="48">
        <f>VLOOKUP($Q175&amp;$B175,'PNC Exon. &amp; no Exon.'!$A:$AL,'P.N.C. x Comp. x Ramos'!N$71,0)</f>
        <v>0</v>
      </c>
      <c r="O175" s="58">
        <f t="shared" si="23"/>
        <v>0</v>
      </c>
      <c r="Q175" s="164" t="s">
        <v>1</v>
      </c>
    </row>
    <row r="176" spans="1:17" ht="15.9" customHeight="1" x14ac:dyDescent="0.25">
      <c r="A176" s="47">
        <f t="shared" si="24"/>
        <v>1</v>
      </c>
      <c r="B176" s="51" t="s">
        <v>114</v>
      </c>
      <c r="C176" s="60">
        <f t="shared" si="22"/>
        <v>0</v>
      </c>
      <c r="D176" s="48">
        <f>VLOOKUP($Q176&amp;$B176,'PNC Exon. &amp; no Exon.'!$A:$AL,'P.N.C. x Comp. x Ramos'!D$71,0)</f>
        <v>0</v>
      </c>
      <c r="E176" s="48">
        <f>VLOOKUP($Q176&amp;$B176,'PNC Exon. &amp; no Exon.'!$A:$AL,'P.N.C. x Comp. x Ramos'!E$71,0)</f>
        <v>0</v>
      </c>
      <c r="F176" s="48">
        <f>VLOOKUP($Q176&amp;$B176,'PNC Exon. &amp; no Exon.'!$A:$AL,'P.N.C. x Comp. x Ramos'!F$71,0)</f>
        <v>0</v>
      </c>
      <c r="G176" s="48">
        <f>VLOOKUP($Q176&amp;$B176,'PNC Exon. &amp; no Exon.'!$A:$AL,'P.N.C. x Comp. x Ramos'!G$71,0)</f>
        <v>0</v>
      </c>
      <c r="H176" s="48">
        <f>VLOOKUP($Q176&amp;$B176,'PNC Exon. &amp; no Exon.'!$A:$AL,'P.N.C. x Comp. x Ramos'!H$71,0)</f>
        <v>0</v>
      </c>
      <c r="I176" s="48">
        <f>VLOOKUP($Q176&amp;$B176,'PNC Exon. &amp; no Exon.'!$A:$AL,'P.N.C. x Comp. x Ramos'!I$71,0)</f>
        <v>0</v>
      </c>
      <c r="J176" s="48">
        <f>VLOOKUP($Q176&amp;$B176,'PNC Exon. &amp; no Exon.'!$A:$AL,'P.N.C. x Comp. x Ramos'!J$71,0)</f>
        <v>0</v>
      </c>
      <c r="K176" s="48">
        <f>VLOOKUP($Q176&amp;$B176,'PNC Exon. &amp; no Exon.'!$A:$AL,'P.N.C. x Comp. x Ramos'!K$71,0)</f>
        <v>0</v>
      </c>
      <c r="L176" s="48">
        <f>VLOOKUP($Q176&amp;$B176,'PNC Exon. &amp; no Exon.'!$A:$AL,'P.N.C. x Comp. x Ramos'!L$71,0)</f>
        <v>0</v>
      </c>
      <c r="M176" s="48">
        <f>VLOOKUP($Q176&amp;$B176,'PNC Exon. &amp; no Exon.'!$A:$AL,'P.N.C. x Comp. x Ramos'!M$71,0)</f>
        <v>0</v>
      </c>
      <c r="N176" s="48">
        <f>VLOOKUP($Q176&amp;$B176,'PNC Exon. &amp; no Exon.'!$A:$AL,'P.N.C. x Comp. x Ramos'!N$71,0)</f>
        <v>0</v>
      </c>
      <c r="O176" s="58">
        <f t="shared" si="23"/>
        <v>0</v>
      </c>
      <c r="Q176" s="164" t="s">
        <v>1</v>
      </c>
    </row>
    <row r="177" spans="1:15" x14ac:dyDescent="0.25">
      <c r="A177" s="75" t="s">
        <v>174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6" spans="1:17" collapsed="1" x14ac:dyDescent="0.25"/>
    <row r="197" spans="1:17" ht="19.5" customHeight="1" x14ac:dyDescent="0.4">
      <c r="A197" s="198" t="s">
        <v>42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1:17" ht="12.75" customHeight="1" x14ac:dyDescent="0.25">
      <c r="A198" s="199" t="s">
        <v>56</v>
      </c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</row>
    <row r="199" spans="1:17" ht="12.75" customHeight="1" x14ac:dyDescent="0.25">
      <c r="A199" s="200" t="s">
        <v>151</v>
      </c>
      <c r="B199" s="201"/>
      <c r="C199" s="201"/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</row>
    <row r="200" spans="1:17" ht="12.75" customHeight="1" x14ac:dyDescent="0.25">
      <c r="A200" s="199" t="s">
        <v>108</v>
      </c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7" ht="27" customHeight="1" x14ac:dyDescent="0.25">
      <c r="A202" s="129" t="s">
        <v>32</v>
      </c>
      <c r="B202" s="74" t="s">
        <v>103</v>
      </c>
      <c r="C202" s="129" t="s">
        <v>0</v>
      </c>
      <c r="D202" s="129" t="s">
        <v>43</v>
      </c>
      <c r="E202" s="129" t="s">
        <v>13</v>
      </c>
      <c r="F202" s="129" t="s">
        <v>44</v>
      </c>
      <c r="G202" s="129" t="s">
        <v>15</v>
      </c>
      <c r="H202" s="129" t="s">
        <v>45</v>
      </c>
      <c r="I202" s="129" t="s">
        <v>107</v>
      </c>
      <c r="J202" s="129" t="s">
        <v>46</v>
      </c>
      <c r="K202" s="129" t="s">
        <v>36</v>
      </c>
      <c r="L202" s="129" t="s">
        <v>47</v>
      </c>
      <c r="M202" s="129" t="s">
        <v>48</v>
      </c>
      <c r="N202" s="129" t="s">
        <v>49</v>
      </c>
      <c r="O202" s="129" t="s">
        <v>61</v>
      </c>
    </row>
    <row r="203" spans="1:17" ht="15" customHeight="1" x14ac:dyDescent="0.25">
      <c r="A203" s="71"/>
      <c r="B203" s="71" t="s">
        <v>21</v>
      </c>
      <c r="C203" s="81">
        <f t="shared" ref="C203:N203" si="25">SUM(C204:C241)</f>
        <v>0</v>
      </c>
      <c r="D203" s="81">
        <f t="shared" si="25"/>
        <v>0</v>
      </c>
      <c r="E203" s="81">
        <f t="shared" si="25"/>
        <v>0</v>
      </c>
      <c r="F203" s="81">
        <f t="shared" si="25"/>
        <v>0</v>
      </c>
      <c r="G203" s="81">
        <f t="shared" si="25"/>
        <v>0</v>
      </c>
      <c r="H203" s="81">
        <f t="shared" si="25"/>
        <v>0</v>
      </c>
      <c r="I203" s="81">
        <f t="shared" si="25"/>
        <v>0</v>
      </c>
      <c r="J203" s="81">
        <f t="shared" si="25"/>
        <v>0</v>
      </c>
      <c r="K203" s="81">
        <f t="shared" si="25"/>
        <v>0</v>
      </c>
      <c r="L203" s="81">
        <f t="shared" si="25"/>
        <v>0</v>
      </c>
      <c r="M203" s="81">
        <f t="shared" si="25"/>
        <v>0</v>
      </c>
      <c r="N203" s="81">
        <f t="shared" si="25"/>
        <v>0</v>
      </c>
      <c r="O203" s="100">
        <f>SUM(O204:O241,0)</f>
        <v>0</v>
      </c>
      <c r="Q203" s="164" t="s">
        <v>2</v>
      </c>
    </row>
    <row r="204" spans="1:17" ht="15.9" customHeight="1" x14ac:dyDescent="0.25">
      <c r="A204" s="47">
        <f t="shared" ref="A204:A241" si="26">RANK(C204,$C$204:$C$241,0)</f>
        <v>1</v>
      </c>
      <c r="B204" s="92" t="s">
        <v>87</v>
      </c>
      <c r="C204" s="60">
        <f t="shared" ref="C204:C241" si="27">SUM(D204:N204)</f>
        <v>0</v>
      </c>
      <c r="D204" s="48">
        <f>VLOOKUP($Q204&amp;$B204,'PNC Exon. &amp; no Exon.'!$A:$AL,'P.N.C. x Comp. x Ramos'!D$71,0)</f>
        <v>0</v>
      </c>
      <c r="E204" s="48">
        <f>VLOOKUP($Q204&amp;$B204,'PNC Exon. &amp; no Exon.'!$A:$AL,'P.N.C. x Comp. x Ramos'!E$71,0)</f>
        <v>0</v>
      </c>
      <c r="F204" s="48">
        <f>VLOOKUP($Q204&amp;$B204,'PNC Exon. &amp; no Exon.'!$A:$AL,'P.N.C. x Comp. x Ramos'!F$71,0)</f>
        <v>0</v>
      </c>
      <c r="G204" s="48">
        <f>VLOOKUP($Q204&amp;$B204,'PNC Exon. &amp; no Exon.'!$A:$AL,'P.N.C. x Comp. x Ramos'!G$71,0)</f>
        <v>0</v>
      </c>
      <c r="H204" s="48">
        <f>VLOOKUP($Q204&amp;$B204,'PNC Exon. &amp; no Exon.'!$A:$AL,'P.N.C. x Comp. x Ramos'!H$71,0)</f>
        <v>0</v>
      </c>
      <c r="I204" s="48">
        <f>VLOOKUP($Q204&amp;$B204,'PNC Exon. &amp; no Exon.'!$A:$AL,'P.N.C. x Comp. x Ramos'!I$71,0)</f>
        <v>0</v>
      </c>
      <c r="J204" s="48">
        <f>VLOOKUP($Q204&amp;$B204,'PNC Exon. &amp; no Exon.'!$A:$AL,'P.N.C. x Comp. x Ramos'!J$71,0)</f>
        <v>0</v>
      </c>
      <c r="K204" s="48">
        <f>VLOOKUP($Q204&amp;$B204,'PNC Exon. &amp; no Exon.'!$A:$AL,'P.N.C. x Comp. x Ramos'!K$71,0)</f>
        <v>0</v>
      </c>
      <c r="L204" s="48">
        <f>VLOOKUP($Q204&amp;$B204,'PNC Exon. &amp; no Exon.'!$A:$AL,'P.N.C. x Comp. x Ramos'!L$71,0)</f>
        <v>0</v>
      </c>
      <c r="M204" s="48">
        <f>VLOOKUP($Q204&amp;$B204,'PNC Exon. &amp; no Exon.'!$A:$AL,'P.N.C. x Comp. x Ramos'!M$71,0)</f>
        <v>0</v>
      </c>
      <c r="N204" s="48">
        <f>VLOOKUP($Q204&amp;$B204,'PNC Exon. &amp; no Exon.'!$A:$AL,'P.N.C. x Comp. x Ramos'!N$71,0)</f>
        <v>0</v>
      </c>
      <c r="O204" s="58">
        <f t="shared" ref="O204:O241" si="28">IFERROR(C204/$C$203*100,0)</f>
        <v>0</v>
      </c>
      <c r="Q204" s="164" t="s">
        <v>2</v>
      </c>
    </row>
    <row r="205" spans="1:17" ht="15.9" customHeight="1" x14ac:dyDescent="0.25">
      <c r="A205" s="47">
        <f t="shared" si="26"/>
        <v>1</v>
      </c>
      <c r="B205" s="51" t="s">
        <v>111</v>
      </c>
      <c r="C205" s="60">
        <f t="shared" si="27"/>
        <v>0</v>
      </c>
      <c r="D205" s="48">
        <f>VLOOKUP($Q205&amp;$B205,'PNC Exon. &amp; no Exon.'!$A:$AL,'P.N.C. x Comp. x Ramos'!D$71,0)</f>
        <v>0</v>
      </c>
      <c r="E205" s="48">
        <f>VLOOKUP($Q205&amp;$B205,'PNC Exon. &amp; no Exon.'!$A:$AL,'P.N.C. x Comp. x Ramos'!E$71,0)</f>
        <v>0</v>
      </c>
      <c r="F205" s="48">
        <f>VLOOKUP($Q205&amp;$B205,'PNC Exon. &amp; no Exon.'!$A:$AL,'P.N.C. x Comp. x Ramos'!F$71,0)</f>
        <v>0</v>
      </c>
      <c r="G205" s="48">
        <f>VLOOKUP($Q205&amp;$B205,'PNC Exon. &amp; no Exon.'!$A:$AL,'P.N.C. x Comp. x Ramos'!G$71,0)</f>
        <v>0</v>
      </c>
      <c r="H205" s="48">
        <f>VLOOKUP($Q205&amp;$B205,'PNC Exon. &amp; no Exon.'!$A:$AL,'P.N.C. x Comp. x Ramos'!H$71,0)</f>
        <v>0</v>
      </c>
      <c r="I205" s="48">
        <f>VLOOKUP($Q205&amp;$B205,'PNC Exon. &amp; no Exon.'!$A:$AL,'P.N.C. x Comp. x Ramos'!I$71,0)</f>
        <v>0</v>
      </c>
      <c r="J205" s="48">
        <f>VLOOKUP($Q205&amp;$B205,'PNC Exon. &amp; no Exon.'!$A:$AL,'P.N.C. x Comp. x Ramos'!J$71,0)</f>
        <v>0</v>
      </c>
      <c r="K205" s="48">
        <f>VLOOKUP($Q205&amp;$B205,'PNC Exon. &amp; no Exon.'!$A:$AL,'P.N.C. x Comp. x Ramos'!K$71,0)</f>
        <v>0</v>
      </c>
      <c r="L205" s="48">
        <f>VLOOKUP($Q205&amp;$B205,'PNC Exon. &amp; no Exon.'!$A:$AL,'P.N.C. x Comp. x Ramos'!L$71,0)</f>
        <v>0</v>
      </c>
      <c r="M205" s="48">
        <f>VLOOKUP($Q205&amp;$B205,'PNC Exon. &amp; no Exon.'!$A:$AL,'P.N.C. x Comp. x Ramos'!M$71,0)</f>
        <v>0</v>
      </c>
      <c r="N205" s="48">
        <f>VLOOKUP($Q205&amp;$B205,'PNC Exon. &amp; no Exon.'!$A:$AL,'P.N.C. x Comp. x Ramos'!N$71,0)</f>
        <v>0</v>
      </c>
      <c r="O205" s="58">
        <f t="shared" si="28"/>
        <v>0</v>
      </c>
      <c r="Q205" s="164" t="s">
        <v>2</v>
      </c>
    </row>
    <row r="206" spans="1:17" ht="15.9" customHeight="1" x14ac:dyDescent="0.25">
      <c r="A206" s="47">
        <f t="shared" si="26"/>
        <v>1</v>
      </c>
      <c r="B206" s="51" t="s">
        <v>115</v>
      </c>
      <c r="C206" s="60">
        <f t="shared" si="27"/>
        <v>0</v>
      </c>
      <c r="D206" s="48">
        <f>VLOOKUP($Q206&amp;$B206,'PNC Exon. &amp; no Exon.'!$A:$AL,'P.N.C. x Comp. x Ramos'!D$71,0)</f>
        <v>0</v>
      </c>
      <c r="E206" s="48">
        <f>VLOOKUP($Q206&amp;$B206,'PNC Exon. &amp; no Exon.'!$A:$AL,'P.N.C. x Comp. x Ramos'!E$71,0)</f>
        <v>0</v>
      </c>
      <c r="F206" s="48">
        <f>VLOOKUP($Q206&amp;$B206,'PNC Exon. &amp; no Exon.'!$A:$AL,'P.N.C. x Comp. x Ramos'!F$71,0)</f>
        <v>0</v>
      </c>
      <c r="G206" s="48">
        <f>VLOOKUP($Q206&amp;$B206,'PNC Exon. &amp; no Exon.'!$A:$AL,'P.N.C. x Comp. x Ramos'!G$71,0)</f>
        <v>0</v>
      </c>
      <c r="H206" s="48">
        <f>VLOOKUP($Q206&amp;$B206,'PNC Exon. &amp; no Exon.'!$A:$AL,'P.N.C. x Comp. x Ramos'!H$71,0)</f>
        <v>0</v>
      </c>
      <c r="I206" s="48">
        <f>VLOOKUP($Q206&amp;$B206,'PNC Exon. &amp; no Exon.'!$A:$AL,'P.N.C. x Comp. x Ramos'!I$71,0)</f>
        <v>0</v>
      </c>
      <c r="J206" s="48">
        <f>VLOOKUP($Q206&amp;$B206,'PNC Exon. &amp; no Exon.'!$A:$AL,'P.N.C. x Comp. x Ramos'!J$71,0)</f>
        <v>0</v>
      </c>
      <c r="K206" s="48">
        <f>VLOOKUP($Q206&amp;$B206,'PNC Exon. &amp; no Exon.'!$A:$AL,'P.N.C. x Comp. x Ramos'!K$71,0)</f>
        <v>0</v>
      </c>
      <c r="L206" s="48">
        <f>VLOOKUP($Q206&amp;$B206,'PNC Exon. &amp; no Exon.'!$A:$AL,'P.N.C. x Comp. x Ramos'!L$71,0)</f>
        <v>0</v>
      </c>
      <c r="M206" s="48">
        <f>VLOOKUP($Q206&amp;$B206,'PNC Exon. &amp; no Exon.'!$A:$AL,'P.N.C. x Comp. x Ramos'!M$71,0)</f>
        <v>0</v>
      </c>
      <c r="N206" s="48">
        <f>VLOOKUP($Q206&amp;$B206,'PNC Exon. &amp; no Exon.'!$A:$AL,'P.N.C. x Comp. x Ramos'!N$71,0)</f>
        <v>0</v>
      </c>
      <c r="O206" s="58">
        <f t="shared" si="28"/>
        <v>0</v>
      </c>
      <c r="Q206" s="164" t="s">
        <v>2</v>
      </c>
    </row>
    <row r="207" spans="1:17" ht="15.9" customHeight="1" x14ac:dyDescent="0.25">
      <c r="A207" s="47">
        <f t="shared" si="26"/>
        <v>1</v>
      </c>
      <c r="B207" s="51" t="s">
        <v>95</v>
      </c>
      <c r="C207" s="60">
        <f t="shared" si="27"/>
        <v>0</v>
      </c>
      <c r="D207" s="48">
        <f>VLOOKUP($Q207&amp;$B207,'PNC Exon. &amp; no Exon.'!$A:$AL,'P.N.C. x Comp. x Ramos'!D$71,0)</f>
        <v>0</v>
      </c>
      <c r="E207" s="48">
        <f>VLOOKUP($Q207&amp;$B207,'PNC Exon. &amp; no Exon.'!$A:$AL,'P.N.C. x Comp. x Ramos'!E$71,0)</f>
        <v>0</v>
      </c>
      <c r="F207" s="48">
        <f>VLOOKUP($Q207&amp;$B207,'PNC Exon. &amp; no Exon.'!$A:$AL,'P.N.C. x Comp. x Ramos'!F$71,0)</f>
        <v>0</v>
      </c>
      <c r="G207" s="48">
        <f>VLOOKUP($Q207&amp;$B207,'PNC Exon. &amp; no Exon.'!$A:$AL,'P.N.C. x Comp. x Ramos'!G$71,0)</f>
        <v>0</v>
      </c>
      <c r="H207" s="48">
        <f>VLOOKUP($Q207&amp;$B207,'PNC Exon. &amp; no Exon.'!$A:$AL,'P.N.C. x Comp. x Ramos'!H$71,0)</f>
        <v>0</v>
      </c>
      <c r="I207" s="48">
        <f>VLOOKUP($Q207&amp;$B207,'PNC Exon. &amp; no Exon.'!$A:$AL,'P.N.C. x Comp. x Ramos'!I$71,0)</f>
        <v>0</v>
      </c>
      <c r="J207" s="48">
        <f>VLOOKUP($Q207&amp;$B207,'PNC Exon. &amp; no Exon.'!$A:$AL,'P.N.C. x Comp. x Ramos'!J$71,0)</f>
        <v>0</v>
      </c>
      <c r="K207" s="48">
        <f>VLOOKUP($Q207&amp;$B207,'PNC Exon. &amp; no Exon.'!$A:$AL,'P.N.C. x Comp. x Ramos'!K$71,0)</f>
        <v>0</v>
      </c>
      <c r="L207" s="48">
        <f>VLOOKUP($Q207&amp;$B207,'PNC Exon. &amp; no Exon.'!$A:$AL,'P.N.C. x Comp. x Ramos'!L$71,0)</f>
        <v>0</v>
      </c>
      <c r="M207" s="48">
        <f>VLOOKUP($Q207&amp;$B207,'PNC Exon. &amp; no Exon.'!$A:$AL,'P.N.C. x Comp. x Ramos'!M$71,0)</f>
        <v>0</v>
      </c>
      <c r="N207" s="48">
        <f>VLOOKUP($Q207&amp;$B207,'PNC Exon. &amp; no Exon.'!$A:$AL,'P.N.C. x Comp. x Ramos'!N$71,0)</f>
        <v>0</v>
      </c>
      <c r="O207" s="58">
        <f t="shared" si="28"/>
        <v>0</v>
      </c>
      <c r="Q207" s="164" t="s">
        <v>2</v>
      </c>
    </row>
    <row r="208" spans="1:17" ht="15.9" customHeight="1" x14ac:dyDescent="0.25">
      <c r="A208" s="47">
        <f t="shared" si="26"/>
        <v>1</v>
      </c>
      <c r="B208" s="51" t="s">
        <v>93</v>
      </c>
      <c r="C208" s="60">
        <f t="shared" si="27"/>
        <v>0</v>
      </c>
      <c r="D208" s="48">
        <f>VLOOKUP($Q208&amp;$B208,'PNC Exon. &amp; no Exon.'!$A:$AL,'P.N.C. x Comp. x Ramos'!D$71,0)</f>
        <v>0</v>
      </c>
      <c r="E208" s="48">
        <f>VLOOKUP($Q208&amp;$B208,'PNC Exon. &amp; no Exon.'!$A:$AL,'P.N.C. x Comp. x Ramos'!E$71,0)</f>
        <v>0</v>
      </c>
      <c r="F208" s="48">
        <f>VLOOKUP($Q208&amp;$B208,'PNC Exon. &amp; no Exon.'!$A:$AL,'P.N.C. x Comp. x Ramos'!F$71,0)</f>
        <v>0</v>
      </c>
      <c r="G208" s="48">
        <f>VLOOKUP($Q208&amp;$B208,'PNC Exon. &amp; no Exon.'!$A:$AL,'P.N.C. x Comp. x Ramos'!G$71,0)</f>
        <v>0</v>
      </c>
      <c r="H208" s="48">
        <f>VLOOKUP($Q208&amp;$B208,'PNC Exon. &amp; no Exon.'!$A:$AL,'P.N.C. x Comp. x Ramos'!H$71,0)</f>
        <v>0</v>
      </c>
      <c r="I208" s="48">
        <f>VLOOKUP($Q208&amp;$B208,'PNC Exon. &amp; no Exon.'!$A:$AL,'P.N.C. x Comp. x Ramos'!I$71,0)</f>
        <v>0</v>
      </c>
      <c r="J208" s="48">
        <f>VLOOKUP($Q208&amp;$B208,'PNC Exon. &amp; no Exon.'!$A:$AL,'P.N.C. x Comp. x Ramos'!J$71,0)</f>
        <v>0</v>
      </c>
      <c r="K208" s="48">
        <f>VLOOKUP($Q208&amp;$B208,'PNC Exon. &amp; no Exon.'!$A:$AL,'P.N.C. x Comp. x Ramos'!K$71,0)</f>
        <v>0</v>
      </c>
      <c r="L208" s="48">
        <f>VLOOKUP($Q208&amp;$B208,'PNC Exon. &amp; no Exon.'!$A:$AL,'P.N.C. x Comp. x Ramos'!L$71,0)</f>
        <v>0</v>
      </c>
      <c r="M208" s="48">
        <f>VLOOKUP($Q208&amp;$B208,'PNC Exon. &amp; no Exon.'!$A:$AL,'P.N.C. x Comp. x Ramos'!M$71,0)</f>
        <v>0</v>
      </c>
      <c r="N208" s="48">
        <f>VLOOKUP($Q208&amp;$B208,'PNC Exon. &amp; no Exon.'!$A:$AL,'P.N.C. x Comp. x Ramos'!N$71,0)</f>
        <v>0</v>
      </c>
      <c r="O208" s="58">
        <f t="shared" si="28"/>
        <v>0</v>
      </c>
      <c r="Q208" s="164" t="s">
        <v>2</v>
      </c>
    </row>
    <row r="209" spans="1:108" ht="15.9" customHeight="1" x14ac:dyDescent="0.25">
      <c r="A209" s="47">
        <f t="shared" si="26"/>
        <v>1</v>
      </c>
      <c r="B209" s="51" t="s">
        <v>88</v>
      </c>
      <c r="C209" s="60">
        <f t="shared" si="27"/>
        <v>0</v>
      </c>
      <c r="D209" s="48">
        <f>VLOOKUP($Q209&amp;$B209,'PNC Exon. &amp; no Exon.'!$A:$AL,'P.N.C. x Comp. x Ramos'!D$71,0)</f>
        <v>0</v>
      </c>
      <c r="E209" s="48">
        <f>VLOOKUP($Q209&amp;$B209,'PNC Exon. &amp; no Exon.'!$A:$AL,'P.N.C. x Comp. x Ramos'!E$71,0)</f>
        <v>0</v>
      </c>
      <c r="F209" s="48">
        <f>VLOOKUP($Q209&amp;$B209,'PNC Exon. &amp; no Exon.'!$A:$AL,'P.N.C. x Comp. x Ramos'!F$71,0)</f>
        <v>0</v>
      </c>
      <c r="G209" s="48">
        <f>VLOOKUP($Q209&amp;$B209,'PNC Exon. &amp; no Exon.'!$A:$AL,'P.N.C. x Comp. x Ramos'!G$71,0)</f>
        <v>0</v>
      </c>
      <c r="H209" s="48">
        <f>VLOOKUP($Q209&amp;$B209,'PNC Exon. &amp; no Exon.'!$A:$AL,'P.N.C. x Comp. x Ramos'!H$71,0)</f>
        <v>0</v>
      </c>
      <c r="I209" s="48">
        <f>VLOOKUP($Q209&amp;$B209,'PNC Exon. &amp; no Exon.'!$A:$AL,'P.N.C. x Comp. x Ramos'!I$71,0)</f>
        <v>0</v>
      </c>
      <c r="J209" s="48">
        <f>VLOOKUP($Q209&amp;$B209,'PNC Exon. &amp; no Exon.'!$A:$AL,'P.N.C. x Comp. x Ramos'!J$71,0)</f>
        <v>0</v>
      </c>
      <c r="K209" s="48">
        <f>VLOOKUP($Q209&amp;$B209,'PNC Exon. &amp; no Exon.'!$A:$AL,'P.N.C. x Comp. x Ramos'!K$71,0)</f>
        <v>0</v>
      </c>
      <c r="L209" s="48">
        <f>VLOOKUP($Q209&amp;$B209,'PNC Exon. &amp; no Exon.'!$A:$AL,'P.N.C. x Comp. x Ramos'!L$71,0)</f>
        <v>0</v>
      </c>
      <c r="M209" s="48">
        <f>VLOOKUP($Q209&amp;$B209,'PNC Exon. &amp; no Exon.'!$A:$AL,'P.N.C. x Comp. x Ramos'!M$71,0)</f>
        <v>0</v>
      </c>
      <c r="N209" s="48">
        <f>VLOOKUP($Q209&amp;$B209,'PNC Exon. &amp; no Exon.'!$A:$AL,'P.N.C. x Comp. x Ramos'!N$71,0)</f>
        <v>0</v>
      </c>
      <c r="O209" s="58">
        <f t="shared" si="28"/>
        <v>0</v>
      </c>
      <c r="Q209" s="164" t="s">
        <v>2</v>
      </c>
    </row>
    <row r="210" spans="1:108" ht="15.9" customHeight="1" x14ac:dyDescent="0.25">
      <c r="A210" s="47">
        <f t="shared" si="26"/>
        <v>1</v>
      </c>
      <c r="B210" s="51" t="s">
        <v>92</v>
      </c>
      <c r="C210" s="60">
        <f t="shared" si="27"/>
        <v>0</v>
      </c>
      <c r="D210" s="48">
        <f>VLOOKUP($Q210&amp;$B210,'PNC Exon. &amp; no Exon.'!$A:$AL,'P.N.C. x Comp. x Ramos'!D$71,0)</f>
        <v>0</v>
      </c>
      <c r="E210" s="48">
        <f>VLOOKUP($Q210&amp;$B210,'PNC Exon. &amp; no Exon.'!$A:$AL,'P.N.C. x Comp. x Ramos'!E$71,0)</f>
        <v>0</v>
      </c>
      <c r="F210" s="48">
        <f>VLOOKUP($Q210&amp;$B210,'PNC Exon. &amp; no Exon.'!$A:$AL,'P.N.C. x Comp. x Ramos'!F$71,0)</f>
        <v>0</v>
      </c>
      <c r="G210" s="48">
        <f>VLOOKUP($Q210&amp;$B210,'PNC Exon. &amp; no Exon.'!$A:$AL,'P.N.C. x Comp. x Ramos'!G$71,0)</f>
        <v>0</v>
      </c>
      <c r="H210" s="48">
        <f>VLOOKUP($Q210&amp;$B210,'PNC Exon. &amp; no Exon.'!$A:$AL,'P.N.C. x Comp. x Ramos'!H$71,0)</f>
        <v>0</v>
      </c>
      <c r="I210" s="48">
        <f>VLOOKUP($Q210&amp;$B210,'PNC Exon. &amp; no Exon.'!$A:$AL,'P.N.C. x Comp. x Ramos'!I$71,0)</f>
        <v>0</v>
      </c>
      <c r="J210" s="48">
        <f>VLOOKUP($Q210&amp;$B210,'PNC Exon. &amp; no Exon.'!$A:$AL,'P.N.C. x Comp. x Ramos'!J$71,0)</f>
        <v>0</v>
      </c>
      <c r="K210" s="48">
        <f>VLOOKUP($Q210&amp;$B210,'PNC Exon. &amp; no Exon.'!$A:$AL,'P.N.C. x Comp. x Ramos'!K$71,0)</f>
        <v>0</v>
      </c>
      <c r="L210" s="48">
        <f>VLOOKUP($Q210&amp;$B210,'PNC Exon. &amp; no Exon.'!$A:$AL,'P.N.C. x Comp. x Ramos'!L$71,0)</f>
        <v>0</v>
      </c>
      <c r="M210" s="48">
        <f>VLOOKUP($Q210&amp;$B210,'PNC Exon. &amp; no Exon.'!$A:$AL,'P.N.C. x Comp. x Ramos'!M$71,0)</f>
        <v>0</v>
      </c>
      <c r="N210" s="48">
        <f>VLOOKUP($Q210&amp;$B210,'PNC Exon. &amp; no Exon.'!$A:$AL,'P.N.C. x Comp. x Ramos'!N$71,0)</f>
        <v>0</v>
      </c>
      <c r="O210" s="58">
        <f t="shared" si="28"/>
        <v>0</v>
      </c>
      <c r="Q210" s="164" t="s">
        <v>2</v>
      </c>
    </row>
    <row r="211" spans="1:108" ht="15.9" customHeight="1" x14ac:dyDescent="0.25">
      <c r="A211" s="47">
        <f t="shared" si="26"/>
        <v>1</v>
      </c>
      <c r="B211" s="51" t="s">
        <v>119</v>
      </c>
      <c r="C211" s="60">
        <f t="shared" si="27"/>
        <v>0</v>
      </c>
      <c r="D211" s="48">
        <f>VLOOKUP($Q211&amp;$B211,'PNC Exon. &amp; no Exon.'!$A:$AL,'P.N.C. x Comp. x Ramos'!D$71,0)</f>
        <v>0</v>
      </c>
      <c r="E211" s="48">
        <f>VLOOKUP($Q211&amp;$B211,'PNC Exon. &amp; no Exon.'!$A:$AL,'P.N.C. x Comp. x Ramos'!E$71,0)</f>
        <v>0</v>
      </c>
      <c r="F211" s="48">
        <f>VLOOKUP($Q211&amp;$B211,'PNC Exon. &amp; no Exon.'!$A:$AL,'P.N.C. x Comp. x Ramos'!F$71,0)</f>
        <v>0</v>
      </c>
      <c r="G211" s="48">
        <f>VLOOKUP($Q211&amp;$B211,'PNC Exon. &amp; no Exon.'!$A:$AL,'P.N.C. x Comp. x Ramos'!G$71,0)</f>
        <v>0</v>
      </c>
      <c r="H211" s="48">
        <f>VLOOKUP($Q211&amp;$B211,'PNC Exon. &amp; no Exon.'!$A:$AL,'P.N.C. x Comp. x Ramos'!H$71,0)</f>
        <v>0</v>
      </c>
      <c r="I211" s="48">
        <f>VLOOKUP($Q211&amp;$B211,'PNC Exon. &amp; no Exon.'!$A:$AL,'P.N.C. x Comp. x Ramos'!I$71,0)</f>
        <v>0</v>
      </c>
      <c r="J211" s="48">
        <f>VLOOKUP($Q211&amp;$B211,'PNC Exon. &amp; no Exon.'!$A:$AL,'P.N.C. x Comp. x Ramos'!J$71,0)</f>
        <v>0</v>
      </c>
      <c r="K211" s="48">
        <f>VLOOKUP($Q211&amp;$B211,'PNC Exon. &amp; no Exon.'!$A:$AL,'P.N.C. x Comp. x Ramos'!K$71,0)</f>
        <v>0</v>
      </c>
      <c r="L211" s="48">
        <f>VLOOKUP($Q211&amp;$B211,'PNC Exon. &amp; no Exon.'!$A:$AL,'P.N.C. x Comp. x Ramos'!L$71,0)</f>
        <v>0</v>
      </c>
      <c r="M211" s="48">
        <f>VLOOKUP($Q211&amp;$B211,'PNC Exon. &amp; no Exon.'!$A:$AL,'P.N.C. x Comp. x Ramos'!M$71,0)</f>
        <v>0</v>
      </c>
      <c r="N211" s="48">
        <f>VLOOKUP($Q211&amp;$B211,'PNC Exon. &amp; no Exon.'!$A:$AL,'P.N.C. x Comp. x Ramos'!N$71,0)</f>
        <v>0</v>
      </c>
      <c r="O211" s="58">
        <f t="shared" si="28"/>
        <v>0</v>
      </c>
      <c r="Q211" s="164" t="s">
        <v>2</v>
      </c>
    </row>
    <row r="212" spans="1:108" s="16" customFormat="1" ht="15.9" customHeight="1" x14ac:dyDescent="0.25">
      <c r="A212" s="47">
        <f t="shared" si="26"/>
        <v>1</v>
      </c>
      <c r="B212" s="51" t="s">
        <v>78</v>
      </c>
      <c r="C212" s="60">
        <f t="shared" si="27"/>
        <v>0</v>
      </c>
      <c r="D212" s="48">
        <f>VLOOKUP($Q212&amp;$B212,'PNC Exon. &amp; no Exon.'!$A:$AL,'P.N.C. x Comp. x Ramos'!D$71,0)</f>
        <v>0</v>
      </c>
      <c r="E212" s="48">
        <f>VLOOKUP($Q212&amp;$B212,'PNC Exon. &amp; no Exon.'!$A:$AL,'P.N.C. x Comp. x Ramos'!E$71,0)</f>
        <v>0</v>
      </c>
      <c r="F212" s="48">
        <f>VLOOKUP($Q212&amp;$B212,'PNC Exon. &amp; no Exon.'!$A:$AL,'P.N.C. x Comp. x Ramos'!F$71,0)</f>
        <v>0</v>
      </c>
      <c r="G212" s="48">
        <f>VLOOKUP($Q212&amp;$B212,'PNC Exon. &amp; no Exon.'!$A:$AL,'P.N.C. x Comp. x Ramos'!G$71,0)</f>
        <v>0</v>
      </c>
      <c r="H212" s="48">
        <f>VLOOKUP($Q212&amp;$B212,'PNC Exon. &amp; no Exon.'!$A:$AL,'P.N.C. x Comp. x Ramos'!H$71,0)</f>
        <v>0</v>
      </c>
      <c r="I212" s="48">
        <f>VLOOKUP($Q212&amp;$B212,'PNC Exon. &amp; no Exon.'!$A:$AL,'P.N.C. x Comp. x Ramos'!I$71,0)</f>
        <v>0</v>
      </c>
      <c r="J212" s="48">
        <f>VLOOKUP($Q212&amp;$B212,'PNC Exon. &amp; no Exon.'!$A:$AL,'P.N.C. x Comp. x Ramos'!J$71,0)</f>
        <v>0</v>
      </c>
      <c r="K212" s="48">
        <f>VLOOKUP($Q212&amp;$B212,'PNC Exon. &amp; no Exon.'!$A:$AL,'P.N.C. x Comp. x Ramos'!K$71,0)</f>
        <v>0</v>
      </c>
      <c r="L212" s="48">
        <f>VLOOKUP($Q212&amp;$B212,'PNC Exon. &amp; no Exon.'!$A:$AL,'P.N.C. x Comp. x Ramos'!L$71,0)</f>
        <v>0</v>
      </c>
      <c r="M212" s="48">
        <f>VLOOKUP($Q212&amp;$B212,'PNC Exon. &amp; no Exon.'!$A:$AL,'P.N.C. x Comp. x Ramos'!M$71,0)</f>
        <v>0</v>
      </c>
      <c r="N212" s="48">
        <f>VLOOKUP($Q212&amp;$B212,'PNC Exon. &amp; no Exon.'!$A:$AL,'P.N.C. x Comp. x Ramos'!N$71,0)</f>
        <v>0</v>
      </c>
      <c r="O212" s="58">
        <f t="shared" si="28"/>
        <v>0</v>
      </c>
      <c r="Q212" s="164" t="s">
        <v>2</v>
      </c>
    </row>
    <row r="213" spans="1:108" ht="15.9" customHeight="1" x14ac:dyDescent="0.25">
      <c r="A213" s="47">
        <f t="shared" si="26"/>
        <v>1</v>
      </c>
      <c r="B213" s="51" t="s">
        <v>90</v>
      </c>
      <c r="C213" s="60">
        <f t="shared" si="27"/>
        <v>0</v>
      </c>
      <c r="D213" s="48">
        <f>VLOOKUP($Q213&amp;$B213,'PNC Exon. &amp; no Exon.'!$A:$AL,'P.N.C. x Comp. x Ramos'!D$71,0)</f>
        <v>0</v>
      </c>
      <c r="E213" s="48">
        <f>VLOOKUP($Q213&amp;$B213,'PNC Exon. &amp; no Exon.'!$A:$AL,'P.N.C. x Comp. x Ramos'!E$71,0)</f>
        <v>0</v>
      </c>
      <c r="F213" s="48">
        <f>VLOOKUP($Q213&amp;$B213,'PNC Exon. &amp; no Exon.'!$A:$AL,'P.N.C. x Comp. x Ramos'!F$71,0)</f>
        <v>0</v>
      </c>
      <c r="G213" s="48">
        <f>VLOOKUP($Q213&amp;$B213,'PNC Exon. &amp; no Exon.'!$A:$AL,'P.N.C. x Comp. x Ramos'!G$71,0)</f>
        <v>0</v>
      </c>
      <c r="H213" s="48">
        <f>VLOOKUP($Q213&amp;$B213,'PNC Exon. &amp; no Exon.'!$A:$AL,'P.N.C. x Comp. x Ramos'!H$71,0)</f>
        <v>0</v>
      </c>
      <c r="I213" s="48">
        <f>VLOOKUP($Q213&amp;$B213,'PNC Exon. &amp; no Exon.'!$A:$AL,'P.N.C. x Comp. x Ramos'!I$71,0)</f>
        <v>0</v>
      </c>
      <c r="J213" s="48">
        <f>VLOOKUP($Q213&amp;$B213,'PNC Exon. &amp; no Exon.'!$A:$AL,'P.N.C. x Comp. x Ramos'!J$71,0)</f>
        <v>0</v>
      </c>
      <c r="K213" s="48">
        <f>VLOOKUP($Q213&amp;$B213,'PNC Exon. &amp; no Exon.'!$A:$AL,'P.N.C. x Comp. x Ramos'!K$71,0)</f>
        <v>0</v>
      </c>
      <c r="L213" s="48">
        <f>VLOOKUP($Q213&amp;$B213,'PNC Exon. &amp; no Exon.'!$A:$AL,'P.N.C. x Comp. x Ramos'!L$71,0)</f>
        <v>0</v>
      </c>
      <c r="M213" s="48">
        <f>VLOOKUP($Q213&amp;$B213,'PNC Exon. &amp; no Exon.'!$A:$AL,'P.N.C. x Comp. x Ramos'!M$71,0)</f>
        <v>0</v>
      </c>
      <c r="N213" s="48">
        <f>VLOOKUP($Q213&amp;$B213,'PNC Exon. &amp; no Exon.'!$A:$AL,'P.N.C. x Comp. x Ramos'!N$71,0)</f>
        <v>0</v>
      </c>
      <c r="O213" s="58">
        <f t="shared" si="28"/>
        <v>0</v>
      </c>
      <c r="Q213" s="164" t="s">
        <v>2</v>
      </c>
    </row>
    <row r="214" spans="1:108" ht="15.9" customHeight="1" x14ac:dyDescent="0.25">
      <c r="A214" s="47">
        <f t="shared" si="26"/>
        <v>1</v>
      </c>
      <c r="B214" s="51" t="s">
        <v>77</v>
      </c>
      <c r="C214" s="60">
        <f t="shared" si="27"/>
        <v>0</v>
      </c>
      <c r="D214" s="48">
        <f>VLOOKUP($Q214&amp;$B214,'PNC Exon. &amp; no Exon.'!$A:$AL,'P.N.C. x Comp. x Ramos'!D$71,0)</f>
        <v>0</v>
      </c>
      <c r="E214" s="48">
        <f>VLOOKUP($Q214&amp;$B214,'PNC Exon. &amp; no Exon.'!$A:$AL,'P.N.C. x Comp. x Ramos'!E$71,0)</f>
        <v>0</v>
      </c>
      <c r="F214" s="48">
        <f>VLOOKUP($Q214&amp;$B214,'PNC Exon. &amp; no Exon.'!$A:$AL,'P.N.C. x Comp. x Ramos'!F$71,0)</f>
        <v>0</v>
      </c>
      <c r="G214" s="48">
        <f>VLOOKUP($Q214&amp;$B214,'PNC Exon. &amp; no Exon.'!$A:$AL,'P.N.C. x Comp. x Ramos'!G$71,0)</f>
        <v>0</v>
      </c>
      <c r="H214" s="48">
        <f>VLOOKUP($Q214&amp;$B214,'PNC Exon. &amp; no Exon.'!$A:$AL,'P.N.C. x Comp. x Ramos'!H$71,0)</f>
        <v>0</v>
      </c>
      <c r="I214" s="48">
        <f>VLOOKUP($Q214&amp;$B214,'PNC Exon. &amp; no Exon.'!$A:$AL,'P.N.C. x Comp. x Ramos'!I$71,0)</f>
        <v>0</v>
      </c>
      <c r="J214" s="48">
        <f>VLOOKUP($Q214&amp;$B214,'PNC Exon. &amp; no Exon.'!$A:$AL,'P.N.C. x Comp. x Ramos'!J$71,0)</f>
        <v>0</v>
      </c>
      <c r="K214" s="48">
        <f>VLOOKUP($Q214&amp;$B214,'PNC Exon. &amp; no Exon.'!$A:$AL,'P.N.C. x Comp. x Ramos'!K$71,0)</f>
        <v>0</v>
      </c>
      <c r="L214" s="48">
        <f>VLOOKUP($Q214&amp;$B214,'PNC Exon. &amp; no Exon.'!$A:$AL,'P.N.C. x Comp. x Ramos'!L$71,0)</f>
        <v>0</v>
      </c>
      <c r="M214" s="48">
        <f>VLOOKUP($Q214&amp;$B214,'PNC Exon. &amp; no Exon.'!$A:$AL,'P.N.C. x Comp. x Ramos'!M$71,0)</f>
        <v>0</v>
      </c>
      <c r="N214" s="48">
        <f>VLOOKUP($Q214&amp;$B214,'PNC Exon. &amp; no Exon.'!$A:$AL,'P.N.C. x Comp. x Ramos'!N$71,0)</f>
        <v>0</v>
      </c>
      <c r="O214" s="58">
        <f t="shared" si="28"/>
        <v>0</v>
      </c>
      <c r="Q214" s="164" t="s">
        <v>2</v>
      </c>
    </row>
    <row r="215" spans="1:108" ht="15.9" customHeight="1" x14ac:dyDescent="0.25">
      <c r="A215" s="47">
        <f t="shared" si="26"/>
        <v>1</v>
      </c>
      <c r="B215" s="51" t="s">
        <v>97</v>
      </c>
      <c r="C215" s="60">
        <f t="shared" si="27"/>
        <v>0</v>
      </c>
      <c r="D215" s="48">
        <f>VLOOKUP($Q215&amp;$B215,'PNC Exon. &amp; no Exon.'!$A:$AL,'P.N.C. x Comp. x Ramos'!D$71,0)</f>
        <v>0</v>
      </c>
      <c r="E215" s="48">
        <f>VLOOKUP($Q215&amp;$B215,'PNC Exon. &amp; no Exon.'!$A:$AL,'P.N.C. x Comp. x Ramos'!E$71,0)</f>
        <v>0</v>
      </c>
      <c r="F215" s="48">
        <f>VLOOKUP($Q215&amp;$B215,'PNC Exon. &amp; no Exon.'!$A:$AL,'P.N.C. x Comp. x Ramos'!F$71,0)</f>
        <v>0</v>
      </c>
      <c r="G215" s="48">
        <f>VLOOKUP($Q215&amp;$B215,'PNC Exon. &amp; no Exon.'!$A:$AL,'P.N.C. x Comp. x Ramos'!G$71,0)</f>
        <v>0</v>
      </c>
      <c r="H215" s="48">
        <f>VLOOKUP($Q215&amp;$B215,'PNC Exon. &amp; no Exon.'!$A:$AL,'P.N.C. x Comp. x Ramos'!H$71,0)</f>
        <v>0</v>
      </c>
      <c r="I215" s="48">
        <f>VLOOKUP($Q215&amp;$B215,'PNC Exon. &amp; no Exon.'!$A:$AL,'P.N.C. x Comp. x Ramos'!I$71,0)</f>
        <v>0</v>
      </c>
      <c r="J215" s="48">
        <f>VLOOKUP($Q215&amp;$B215,'PNC Exon. &amp; no Exon.'!$A:$AL,'P.N.C. x Comp. x Ramos'!J$71,0)</f>
        <v>0</v>
      </c>
      <c r="K215" s="48">
        <f>VLOOKUP($Q215&amp;$B215,'PNC Exon. &amp; no Exon.'!$A:$AL,'P.N.C. x Comp. x Ramos'!K$71,0)</f>
        <v>0</v>
      </c>
      <c r="L215" s="48">
        <f>VLOOKUP($Q215&amp;$B215,'PNC Exon. &amp; no Exon.'!$A:$AL,'P.N.C. x Comp. x Ramos'!L$71,0)</f>
        <v>0</v>
      </c>
      <c r="M215" s="48">
        <f>VLOOKUP($Q215&amp;$B215,'PNC Exon. &amp; no Exon.'!$A:$AL,'P.N.C. x Comp. x Ramos'!M$71,0)</f>
        <v>0</v>
      </c>
      <c r="N215" s="48">
        <f>VLOOKUP($Q215&amp;$B215,'PNC Exon. &amp; no Exon.'!$A:$AL,'P.N.C. x Comp. x Ramos'!N$71,0)</f>
        <v>0</v>
      </c>
      <c r="O215" s="58">
        <f t="shared" si="28"/>
        <v>0</v>
      </c>
      <c r="Q215" s="164" t="s">
        <v>2</v>
      </c>
    </row>
    <row r="216" spans="1:108" ht="15.9" customHeight="1" x14ac:dyDescent="0.25">
      <c r="A216" s="47">
        <f t="shared" si="26"/>
        <v>1</v>
      </c>
      <c r="B216" s="51" t="s">
        <v>102</v>
      </c>
      <c r="C216" s="60">
        <f t="shared" si="27"/>
        <v>0</v>
      </c>
      <c r="D216" s="48">
        <f>VLOOKUP($Q216&amp;$B216,'PNC Exon. &amp; no Exon.'!$A:$AL,'P.N.C. x Comp. x Ramos'!D$71,0)</f>
        <v>0</v>
      </c>
      <c r="E216" s="48">
        <f>VLOOKUP($Q216&amp;$B216,'PNC Exon. &amp; no Exon.'!$A:$AL,'P.N.C. x Comp. x Ramos'!E$71,0)</f>
        <v>0</v>
      </c>
      <c r="F216" s="48">
        <f>VLOOKUP($Q216&amp;$B216,'PNC Exon. &amp; no Exon.'!$A:$AL,'P.N.C. x Comp. x Ramos'!F$71,0)</f>
        <v>0</v>
      </c>
      <c r="G216" s="48">
        <f>VLOOKUP($Q216&amp;$B216,'PNC Exon. &amp; no Exon.'!$A:$AL,'P.N.C. x Comp. x Ramos'!G$71,0)</f>
        <v>0</v>
      </c>
      <c r="H216" s="48">
        <f>VLOOKUP($Q216&amp;$B216,'PNC Exon. &amp; no Exon.'!$A:$AL,'P.N.C. x Comp. x Ramos'!H$71,0)</f>
        <v>0</v>
      </c>
      <c r="I216" s="48">
        <f>VLOOKUP($Q216&amp;$B216,'PNC Exon. &amp; no Exon.'!$A:$AL,'P.N.C. x Comp. x Ramos'!I$71,0)</f>
        <v>0</v>
      </c>
      <c r="J216" s="48">
        <f>VLOOKUP($Q216&amp;$B216,'PNC Exon. &amp; no Exon.'!$A:$AL,'P.N.C. x Comp. x Ramos'!J$71,0)</f>
        <v>0</v>
      </c>
      <c r="K216" s="48">
        <f>VLOOKUP($Q216&amp;$B216,'PNC Exon. &amp; no Exon.'!$A:$AL,'P.N.C. x Comp. x Ramos'!K$71,0)</f>
        <v>0</v>
      </c>
      <c r="L216" s="48">
        <f>VLOOKUP($Q216&amp;$B216,'PNC Exon. &amp; no Exon.'!$A:$AL,'P.N.C. x Comp. x Ramos'!L$71,0)</f>
        <v>0</v>
      </c>
      <c r="M216" s="48">
        <f>VLOOKUP($Q216&amp;$B216,'PNC Exon. &amp; no Exon.'!$A:$AL,'P.N.C. x Comp. x Ramos'!M$71,0)</f>
        <v>0</v>
      </c>
      <c r="N216" s="48">
        <f>VLOOKUP($Q216&amp;$B216,'PNC Exon. &amp; no Exon.'!$A:$AL,'P.N.C. x Comp. x Ramos'!N$71,0)</f>
        <v>0</v>
      </c>
      <c r="O216" s="58">
        <f t="shared" si="28"/>
        <v>0</v>
      </c>
      <c r="Q216" s="164" t="s">
        <v>2</v>
      </c>
    </row>
    <row r="217" spans="1:108" ht="15.9" customHeight="1" x14ac:dyDescent="0.25">
      <c r="A217" s="47">
        <f t="shared" si="26"/>
        <v>1</v>
      </c>
      <c r="B217" s="51" t="s">
        <v>99</v>
      </c>
      <c r="C217" s="60">
        <f t="shared" si="27"/>
        <v>0</v>
      </c>
      <c r="D217" s="48">
        <f>VLOOKUP($Q217&amp;$B217,'PNC Exon. &amp; no Exon.'!$A:$AL,'P.N.C. x Comp. x Ramos'!D$71,0)</f>
        <v>0</v>
      </c>
      <c r="E217" s="48">
        <f>VLOOKUP($Q217&amp;$B217,'PNC Exon. &amp; no Exon.'!$A:$AL,'P.N.C. x Comp. x Ramos'!E$71,0)</f>
        <v>0</v>
      </c>
      <c r="F217" s="48">
        <f>VLOOKUP($Q217&amp;$B217,'PNC Exon. &amp; no Exon.'!$A:$AL,'P.N.C. x Comp. x Ramos'!F$71,0)</f>
        <v>0</v>
      </c>
      <c r="G217" s="48">
        <f>VLOOKUP($Q217&amp;$B217,'PNC Exon. &amp; no Exon.'!$A:$AL,'P.N.C. x Comp. x Ramos'!G$71,0)</f>
        <v>0</v>
      </c>
      <c r="H217" s="48">
        <f>VLOOKUP($Q217&amp;$B217,'PNC Exon. &amp; no Exon.'!$A:$AL,'P.N.C. x Comp. x Ramos'!H$71,0)</f>
        <v>0</v>
      </c>
      <c r="I217" s="48">
        <f>VLOOKUP($Q217&amp;$B217,'PNC Exon. &amp; no Exon.'!$A:$AL,'P.N.C. x Comp. x Ramos'!I$71,0)</f>
        <v>0</v>
      </c>
      <c r="J217" s="48">
        <f>VLOOKUP($Q217&amp;$B217,'PNC Exon. &amp; no Exon.'!$A:$AL,'P.N.C. x Comp. x Ramos'!J$71,0)</f>
        <v>0</v>
      </c>
      <c r="K217" s="48">
        <f>VLOOKUP($Q217&amp;$B217,'PNC Exon. &amp; no Exon.'!$A:$AL,'P.N.C. x Comp. x Ramos'!K$71,0)</f>
        <v>0</v>
      </c>
      <c r="L217" s="48">
        <f>VLOOKUP($Q217&amp;$B217,'PNC Exon. &amp; no Exon.'!$A:$AL,'P.N.C. x Comp. x Ramos'!L$71,0)</f>
        <v>0</v>
      </c>
      <c r="M217" s="48">
        <f>VLOOKUP($Q217&amp;$B217,'PNC Exon. &amp; no Exon.'!$A:$AL,'P.N.C. x Comp. x Ramos'!M$71,0)</f>
        <v>0</v>
      </c>
      <c r="N217" s="48">
        <f>VLOOKUP($Q217&amp;$B217,'PNC Exon. &amp; no Exon.'!$A:$AL,'P.N.C. x Comp. x Ramos'!N$71,0)</f>
        <v>0</v>
      </c>
      <c r="O217" s="58">
        <f t="shared" si="28"/>
        <v>0</v>
      </c>
      <c r="Q217" s="164" t="s">
        <v>2</v>
      </c>
    </row>
    <row r="218" spans="1:108" s="16" customFormat="1" ht="15.9" customHeight="1" x14ac:dyDescent="0.25">
      <c r="A218" s="47">
        <f t="shared" si="26"/>
        <v>1</v>
      </c>
      <c r="B218" s="51" t="s">
        <v>109</v>
      </c>
      <c r="C218" s="60">
        <f t="shared" si="27"/>
        <v>0</v>
      </c>
      <c r="D218" s="48">
        <f>VLOOKUP($Q218&amp;$B218,'PNC Exon. &amp; no Exon.'!$A:$AL,'P.N.C. x Comp. x Ramos'!D$71,0)</f>
        <v>0</v>
      </c>
      <c r="E218" s="48">
        <f>VLOOKUP($Q218&amp;$B218,'PNC Exon. &amp; no Exon.'!$A:$AL,'P.N.C. x Comp. x Ramos'!E$71,0)</f>
        <v>0</v>
      </c>
      <c r="F218" s="48">
        <f>VLOOKUP($Q218&amp;$B218,'PNC Exon. &amp; no Exon.'!$A:$AL,'P.N.C. x Comp. x Ramos'!F$71,0)</f>
        <v>0</v>
      </c>
      <c r="G218" s="48">
        <f>VLOOKUP($Q218&amp;$B218,'PNC Exon. &amp; no Exon.'!$A:$AL,'P.N.C. x Comp. x Ramos'!G$71,0)</f>
        <v>0</v>
      </c>
      <c r="H218" s="48">
        <f>VLOOKUP($Q218&amp;$B218,'PNC Exon. &amp; no Exon.'!$A:$AL,'P.N.C. x Comp. x Ramos'!H$71,0)</f>
        <v>0</v>
      </c>
      <c r="I218" s="48">
        <f>VLOOKUP($Q218&amp;$B218,'PNC Exon. &amp; no Exon.'!$A:$AL,'P.N.C. x Comp. x Ramos'!I$71,0)</f>
        <v>0</v>
      </c>
      <c r="J218" s="48">
        <f>VLOOKUP($Q218&amp;$B218,'PNC Exon. &amp; no Exon.'!$A:$AL,'P.N.C. x Comp. x Ramos'!J$71,0)</f>
        <v>0</v>
      </c>
      <c r="K218" s="48">
        <f>VLOOKUP($Q218&amp;$B218,'PNC Exon. &amp; no Exon.'!$A:$AL,'P.N.C. x Comp. x Ramos'!K$71,0)</f>
        <v>0</v>
      </c>
      <c r="L218" s="48">
        <f>VLOOKUP($Q218&amp;$B218,'PNC Exon. &amp; no Exon.'!$A:$AL,'P.N.C. x Comp. x Ramos'!L$71,0)</f>
        <v>0</v>
      </c>
      <c r="M218" s="48">
        <f>VLOOKUP($Q218&amp;$B218,'PNC Exon. &amp; no Exon.'!$A:$AL,'P.N.C. x Comp. x Ramos'!M$71,0)</f>
        <v>0</v>
      </c>
      <c r="N218" s="48">
        <f>VLOOKUP($Q218&amp;$B218,'PNC Exon. &amp; no Exon.'!$A:$AL,'P.N.C. x Comp. x Ramos'!N$71,0)</f>
        <v>0</v>
      </c>
      <c r="O218" s="58">
        <f t="shared" si="28"/>
        <v>0</v>
      </c>
      <c r="Q218" s="164" t="s">
        <v>2</v>
      </c>
    </row>
    <row r="219" spans="1:108" ht="15.9" customHeight="1" x14ac:dyDescent="0.25">
      <c r="A219" s="47">
        <f t="shared" si="26"/>
        <v>1</v>
      </c>
      <c r="B219" s="51" t="s">
        <v>96</v>
      </c>
      <c r="C219" s="60">
        <f t="shared" si="27"/>
        <v>0</v>
      </c>
      <c r="D219" s="48">
        <f>VLOOKUP($Q219&amp;$B219,'PNC Exon. &amp; no Exon.'!$A:$AL,'P.N.C. x Comp. x Ramos'!D$71,0)</f>
        <v>0</v>
      </c>
      <c r="E219" s="48">
        <f>VLOOKUP($Q219&amp;$B219,'PNC Exon. &amp; no Exon.'!$A:$AL,'P.N.C. x Comp. x Ramos'!E$71,0)</f>
        <v>0</v>
      </c>
      <c r="F219" s="48">
        <f>VLOOKUP($Q219&amp;$B219,'PNC Exon. &amp; no Exon.'!$A:$AL,'P.N.C. x Comp. x Ramos'!F$71,0)</f>
        <v>0</v>
      </c>
      <c r="G219" s="48">
        <f>VLOOKUP($Q219&amp;$B219,'PNC Exon. &amp; no Exon.'!$A:$AL,'P.N.C. x Comp. x Ramos'!G$71,0)</f>
        <v>0</v>
      </c>
      <c r="H219" s="48">
        <f>VLOOKUP($Q219&amp;$B219,'PNC Exon. &amp; no Exon.'!$A:$AL,'P.N.C. x Comp. x Ramos'!H$71,0)</f>
        <v>0</v>
      </c>
      <c r="I219" s="48">
        <f>VLOOKUP($Q219&amp;$B219,'PNC Exon. &amp; no Exon.'!$A:$AL,'P.N.C. x Comp. x Ramos'!I$71,0)</f>
        <v>0</v>
      </c>
      <c r="J219" s="48">
        <f>VLOOKUP($Q219&amp;$B219,'PNC Exon. &amp; no Exon.'!$A:$AL,'P.N.C. x Comp. x Ramos'!J$71,0)</f>
        <v>0</v>
      </c>
      <c r="K219" s="48">
        <f>VLOOKUP($Q219&amp;$B219,'PNC Exon. &amp; no Exon.'!$A:$AL,'P.N.C. x Comp. x Ramos'!K$71,0)</f>
        <v>0</v>
      </c>
      <c r="L219" s="48">
        <f>VLOOKUP($Q219&amp;$B219,'PNC Exon. &amp; no Exon.'!$A:$AL,'P.N.C. x Comp. x Ramos'!L$71,0)</f>
        <v>0</v>
      </c>
      <c r="M219" s="48">
        <f>VLOOKUP($Q219&amp;$B219,'PNC Exon. &amp; no Exon.'!$A:$AL,'P.N.C. x Comp. x Ramos'!M$71,0)</f>
        <v>0</v>
      </c>
      <c r="N219" s="48">
        <f>VLOOKUP($Q219&amp;$B219,'PNC Exon. &amp; no Exon.'!$A:$AL,'P.N.C. x Comp. x Ramos'!N$71,0)</f>
        <v>0</v>
      </c>
      <c r="O219" s="58">
        <f t="shared" si="28"/>
        <v>0</v>
      </c>
      <c r="Q219" s="164" t="s">
        <v>2</v>
      </c>
    </row>
    <row r="220" spans="1:108" s="16" customFormat="1" ht="15.9" customHeight="1" x14ac:dyDescent="0.25">
      <c r="A220" s="47">
        <f t="shared" si="26"/>
        <v>1</v>
      </c>
      <c r="B220" s="50" t="s">
        <v>110</v>
      </c>
      <c r="C220" s="60">
        <f t="shared" si="27"/>
        <v>0</v>
      </c>
      <c r="D220" s="48">
        <f>VLOOKUP($Q220&amp;$B220,'PNC Exon. &amp; no Exon.'!$A:$AL,'P.N.C. x Comp. x Ramos'!D$71,0)</f>
        <v>0</v>
      </c>
      <c r="E220" s="48">
        <f>VLOOKUP($Q220&amp;$B220,'PNC Exon. &amp; no Exon.'!$A:$AL,'P.N.C. x Comp. x Ramos'!E$71,0)</f>
        <v>0</v>
      </c>
      <c r="F220" s="48">
        <f>VLOOKUP($Q220&amp;$B220,'PNC Exon. &amp; no Exon.'!$A:$AL,'P.N.C. x Comp. x Ramos'!F$71,0)</f>
        <v>0</v>
      </c>
      <c r="G220" s="48">
        <f>VLOOKUP($Q220&amp;$B220,'PNC Exon. &amp; no Exon.'!$A:$AL,'P.N.C. x Comp. x Ramos'!G$71,0)</f>
        <v>0</v>
      </c>
      <c r="H220" s="48">
        <f>VLOOKUP($Q220&amp;$B220,'PNC Exon. &amp; no Exon.'!$A:$AL,'P.N.C. x Comp. x Ramos'!H$71,0)</f>
        <v>0</v>
      </c>
      <c r="I220" s="48">
        <f>VLOOKUP($Q220&amp;$B220,'PNC Exon. &amp; no Exon.'!$A:$AL,'P.N.C. x Comp. x Ramos'!I$71,0)</f>
        <v>0</v>
      </c>
      <c r="J220" s="48">
        <f>VLOOKUP($Q220&amp;$B220,'PNC Exon. &amp; no Exon.'!$A:$AL,'P.N.C. x Comp. x Ramos'!J$71,0)</f>
        <v>0</v>
      </c>
      <c r="K220" s="48">
        <f>VLOOKUP($Q220&amp;$B220,'PNC Exon. &amp; no Exon.'!$A:$AL,'P.N.C. x Comp. x Ramos'!K$71,0)</f>
        <v>0</v>
      </c>
      <c r="L220" s="48">
        <f>VLOOKUP($Q220&amp;$B220,'PNC Exon. &amp; no Exon.'!$A:$AL,'P.N.C. x Comp. x Ramos'!L$71,0)</f>
        <v>0</v>
      </c>
      <c r="M220" s="48">
        <f>VLOOKUP($Q220&amp;$B220,'PNC Exon. &amp; no Exon.'!$A:$AL,'P.N.C. x Comp. x Ramos'!M$71,0)</f>
        <v>0</v>
      </c>
      <c r="N220" s="48">
        <f>VLOOKUP($Q220&amp;$B220,'PNC Exon. &amp; no Exon.'!$A:$AL,'P.N.C. x Comp. x Ramos'!N$71,0)</f>
        <v>0</v>
      </c>
      <c r="O220" s="58">
        <f t="shared" si="28"/>
        <v>0</v>
      </c>
      <c r="Q220" s="164" t="s">
        <v>2</v>
      </c>
    </row>
    <row r="221" spans="1:108" ht="15.9" customHeight="1" x14ac:dyDescent="0.25">
      <c r="A221" s="47">
        <f t="shared" si="26"/>
        <v>1</v>
      </c>
      <c r="B221" s="51" t="s">
        <v>80</v>
      </c>
      <c r="C221" s="60">
        <f t="shared" si="27"/>
        <v>0</v>
      </c>
      <c r="D221" s="48">
        <f>VLOOKUP($Q221&amp;$B221,'PNC Exon. &amp; no Exon.'!$A:$AL,'P.N.C. x Comp. x Ramos'!D$71,0)</f>
        <v>0</v>
      </c>
      <c r="E221" s="48">
        <f>VLOOKUP($Q221&amp;$B221,'PNC Exon. &amp; no Exon.'!$A:$AL,'P.N.C. x Comp. x Ramos'!E$71,0)</f>
        <v>0</v>
      </c>
      <c r="F221" s="48">
        <f>VLOOKUP($Q221&amp;$B221,'PNC Exon. &amp; no Exon.'!$A:$AL,'P.N.C. x Comp. x Ramos'!F$71,0)</f>
        <v>0</v>
      </c>
      <c r="G221" s="48">
        <f>VLOOKUP($Q221&amp;$B221,'PNC Exon. &amp; no Exon.'!$A:$AL,'P.N.C. x Comp. x Ramos'!G$71,0)</f>
        <v>0</v>
      </c>
      <c r="H221" s="48">
        <f>VLOOKUP($Q221&amp;$B221,'PNC Exon. &amp; no Exon.'!$A:$AL,'P.N.C. x Comp. x Ramos'!H$71,0)</f>
        <v>0</v>
      </c>
      <c r="I221" s="48">
        <f>VLOOKUP($Q221&amp;$B221,'PNC Exon. &amp; no Exon.'!$A:$AL,'P.N.C. x Comp. x Ramos'!I$71,0)</f>
        <v>0</v>
      </c>
      <c r="J221" s="48">
        <f>VLOOKUP($Q221&amp;$B221,'PNC Exon. &amp; no Exon.'!$A:$AL,'P.N.C. x Comp. x Ramos'!J$71,0)</f>
        <v>0</v>
      </c>
      <c r="K221" s="48">
        <f>VLOOKUP($Q221&amp;$B221,'PNC Exon. &amp; no Exon.'!$A:$AL,'P.N.C. x Comp. x Ramos'!K$71,0)</f>
        <v>0</v>
      </c>
      <c r="L221" s="48">
        <f>VLOOKUP($Q221&amp;$B221,'PNC Exon. &amp; no Exon.'!$A:$AL,'P.N.C. x Comp. x Ramos'!L$71,0)</f>
        <v>0</v>
      </c>
      <c r="M221" s="48">
        <f>VLOOKUP($Q221&amp;$B221,'PNC Exon. &amp; no Exon.'!$A:$AL,'P.N.C. x Comp. x Ramos'!M$71,0)</f>
        <v>0</v>
      </c>
      <c r="N221" s="48">
        <f>VLOOKUP($Q221&amp;$B221,'PNC Exon. &amp; no Exon.'!$A:$AL,'P.N.C. x Comp. x Ramos'!N$71,0)</f>
        <v>0</v>
      </c>
      <c r="O221" s="58">
        <f t="shared" si="28"/>
        <v>0</v>
      </c>
      <c r="Q221" s="164" t="s">
        <v>2</v>
      </c>
    </row>
    <row r="222" spans="1:108" s="16" customFormat="1" ht="15.9" customHeight="1" x14ac:dyDescent="0.25">
      <c r="A222" s="47">
        <f t="shared" si="26"/>
        <v>1</v>
      </c>
      <c r="B222" s="50" t="s">
        <v>104</v>
      </c>
      <c r="C222" s="60">
        <f t="shared" si="27"/>
        <v>0</v>
      </c>
      <c r="D222" s="48">
        <f>VLOOKUP($Q222&amp;$B222,'PNC Exon. &amp; no Exon.'!$A:$AL,'P.N.C. x Comp. x Ramos'!D$71,0)</f>
        <v>0</v>
      </c>
      <c r="E222" s="48">
        <f>VLOOKUP($Q222&amp;$B222,'PNC Exon. &amp; no Exon.'!$A:$AL,'P.N.C. x Comp. x Ramos'!E$71,0)</f>
        <v>0</v>
      </c>
      <c r="F222" s="48">
        <f>VLOOKUP($Q222&amp;$B222,'PNC Exon. &amp; no Exon.'!$A:$AL,'P.N.C. x Comp. x Ramos'!F$71,0)</f>
        <v>0</v>
      </c>
      <c r="G222" s="48">
        <f>VLOOKUP($Q222&amp;$B222,'PNC Exon. &amp; no Exon.'!$A:$AL,'P.N.C. x Comp. x Ramos'!G$71,0)</f>
        <v>0</v>
      </c>
      <c r="H222" s="48">
        <f>VLOOKUP($Q222&amp;$B222,'PNC Exon. &amp; no Exon.'!$A:$AL,'P.N.C. x Comp. x Ramos'!H$71,0)</f>
        <v>0</v>
      </c>
      <c r="I222" s="48">
        <f>VLOOKUP($Q222&amp;$B222,'PNC Exon. &amp; no Exon.'!$A:$AL,'P.N.C. x Comp. x Ramos'!I$71,0)</f>
        <v>0</v>
      </c>
      <c r="J222" s="48">
        <f>VLOOKUP($Q222&amp;$B222,'PNC Exon. &amp; no Exon.'!$A:$AL,'P.N.C. x Comp. x Ramos'!J$71,0)</f>
        <v>0</v>
      </c>
      <c r="K222" s="48">
        <f>VLOOKUP($Q222&amp;$B222,'PNC Exon. &amp; no Exon.'!$A:$AL,'P.N.C. x Comp. x Ramos'!K$71,0)</f>
        <v>0</v>
      </c>
      <c r="L222" s="48">
        <f>VLOOKUP($Q222&amp;$B222,'PNC Exon. &amp; no Exon.'!$A:$AL,'P.N.C. x Comp. x Ramos'!L$71,0)</f>
        <v>0</v>
      </c>
      <c r="M222" s="48">
        <f>VLOOKUP($Q222&amp;$B222,'PNC Exon. &amp; no Exon.'!$A:$AL,'P.N.C. x Comp. x Ramos'!M$71,0)</f>
        <v>0</v>
      </c>
      <c r="N222" s="48">
        <f>VLOOKUP($Q222&amp;$B222,'PNC Exon. &amp; no Exon.'!$A:$AL,'P.N.C. x Comp. x Ramos'!N$71,0)</f>
        <v>0</v>
      </c>
      <c r="O222" s="58">
        <f t="shared" si="28"/>
        <v>0</v>
      </c>
      <c r="P222" s="21"/>
      <c r="Q222" s="164" t="s">
        <v>2</v>
      </c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" customHeight="1" x14ac:dyDescent="0.25">
      <c r="A223" s="47">
        <f t="shared" si="26"/>
        <v>1</v>
      </c>
      <c r="B223" s="51" t="s">
        <v>105</v>
      </c>
      <c r="C223" s="60">
        <f t="shared" si="27"/>
        <v>0</v>
      </c>
      <c r="D223" s="48">
        <f>VLOOKUP($Q223&amp;$B223,'PNC Exon. &amp; no Exon.'!$A:$AL,'P.N.C. x Comp. x Ramos'!D$71,0)</f>
        <v>0</v>
      </c>
      <c r="E223" s="48">
        <f>VLOOKUP($Q223&amp;$B223,'PNC Exon. &amp; no Exon.'!$A:$AL,'P.N.C. x Comp. x Ramos'!E$71,0)</f>
        <v>0</v>
      </c>
      <c r="F223" s="48">
        <f>VLOOKUP($Q223&amp;$B223,'PNC Exon. &amp; no Exon.'!$A:$AL,'P.N.C. x Comp. x Ramos'!F$71,0)</f>
        <v>0</v>
      </c>
      <c r="G223" s="48">
        <f>VLOOKUP($Q223&amp;$B223,'PNC Exon. &amp; no Exon.'!$A:$AL,'P.N.C. x Comp. x Ramos'!G$71,0)</f>
        <v>0</v>
      </c>
      <c r="H223" s="48">
        <f>VLOOKUP($Q223&amp;$B223,'PNC Exon. &amp; no Exon.'!$A:$AL,'P.N.C. x Comp. x Ramos'!H$71,0)</f>
        <v>0</v>
      </c>
      <c r="I223" s="48">
        <f>VLOOKUP($Q223&amp;$B223,'PNC Exon. &amp; no Exon.'!$A:$AL,'P.N.C. x Comp. x Ramos'!I$71,0)</f>
        <v>0</v>
      </c>
      <c r="J223" s="48">
        <f>VLOOKUP($Q223&amp;$B223,'PNC Exon. &amp; no Exon.'!$A:$AL,'P.N.C. x Comp. x Ramos'!J$71,0)</f>
        <v>0</v>
      </c>
      <c r="K223" s="48">
        <f>VLOOKUP($Q223&amp;$B223,'PNC Exon. &amp; no Exon.'!$A:$AL,'P.N.C. x Comp. x Ramos'!K$71,0)</f>
        <v>0</v>
      </c>
      <c r="L223" s="48">
        <f>VLOOKUP($Q223&amp;$B223,'PNC Exon. &amp; no Exon.'!$A:$AL,'P.N.C. x Comp. x Ramos'!L$71,0)</f>
        <v>0</v>
      </c>
      <c r="M223" s="48">
        <f>VLOOKUP($Q223&amp;$B223,'PNC Exon. &amp; no Exon.'!$A:$AL,'P.N.C. x Comp. x Ramos'!M$71,0)</f>
        <v>0</v>
      </c>
      <c r="N223" s="48">
        <f>VLOOKUP($Q223&amp;$B223,'PNC Exon. &amp; no Exon.'!$A:$AL,'P.N.C. x Comp. x Ramos'!N$71,0)</f>
        <v>0</v>
      </c>
      <c r="O223" s="58">
        <f t="shared" si="28"/>
        <v>0</v>
      </c>
      <c r="Q223" s="164" t="s">
        <v>2</v>
      </c>
    </row>
    <row r="224" spans="1:108" ht="15.9" customHeight="1" x14ac:dyDescent="0.25">
      <c r="A224" s="47">
        <f t="shared" si="26"/>
        <v>1</v>
      </c>
      <c r="B224" s="51" t="s">
        <v>113</v>
      </c>
      <c r="C224" s="60">
        <f t="shared" si="27"/>
        <v>0</v>
      </c>
      <c r="D224" s="48">
        <f>VLOOKUP($Q224&amp;$B224,'PNC Exon. &amp; no Exon.'!$A:$AL,'P.N.C. x Comp. x Ramos'!D$71,0)</f>
        <v>0</v>
      </c>
      <c r="E224" s="48">
        <f>VLOOKUP($Q224&amp;$B224,'PNC Exon. &amp; no Exon.'!$A:$AL,'P.N.C. x Comp. x Ramos'!E$71,0)</f>
        <v>0</v>
      </c>
      <c r="F224" s="48">
        <f>VLOOKUP($Q224&amp;$B224,'PNC Exon. &amp; no Exon.'!$A:$AL,'P.N.C. x Comp. x Ramos'!F$71,0)</f>
        <v>0</v>
      </c>
      <c r="G224" s="48">
        <f>VLOOKUP($Q224&amp;$B224,'PNC Exon. &amp; no Exon.'!$A:$AL,'P.N.C. x Comp. x Ramos'!G$71,0)</f>
        <v>0</v>
      </c>
      <c r="H224" s="48">
        <f>VLOOKUP($Q224&amp;$B224,'PNC Exon. &amp; no Exon.'!$A:$AL,'P.N.C. x Comp. x Ramos'!H$71,0)</f>
        <v>0</v>
      </c>
      <c r="I224" s="48">
        <f>VLOOKUP($Q224&amp;$B224,'PNC Exon. &amp; no Exon.'!$A:$AL,'P.N.C. x Comp. x Ramos'!I$71,0)</f>
        <v>0</v>
      </c>
      <c r="J224" s="48">
        <f>VLOOKUP($Q224&amp;$B224,'PNC Exon. &amp; no Exon.'!$A:$AL,'P.N.C. x Comp. x Ramos'!J$71,0)</f>
        <v>0</v>
      </c>
      <c r="K224" s="48">
        <f>VLOOKUP($Q224&amp;$B224,'PNC Exon. &amp; no Exon.'!$A:$AL,'P.N.C. x Comp. x Ramos'!K$71,0)</f>
        <v>0</v>
      </c>
      <c r="L224" s="48">
        <f>VLOOKUP($Q224&amp;$B224,'PNC Exon. &amp; no Exon.'!$A:$AL,'P.N.C. x Comp. x Ramos'!L$71,0)</f>
        <v>0</v>
      </c>
      <c r="M224" s="48">
        <f>VLOOKUP($Q224&amp;$B224,'PNC Exon. &amp; no Exon.'!$A:$AL,'P.N.C. x Comp. x Ramos'!M$71,0)</f>
        <v>0</v>
      </c>
      <c r="N224" s="48">
        <f>VLOOKUP($Q224&amp;$B224,'PNC Exon. &amp; no Exon.'!$A:$AL,'P.N.C. x Comp. x Ramos'!N$71,0)</f>
        <v>0</v>
      </c>
      <c r="O224" s="58">
        <f t="shared" si="28"/>
        <v>0</v>
      </c>
      <c r="Q224" s="164" t="s">
        <v>2</v>
      </c>
    </row>
    <row r="225" spans="1:17" ht="15.9" customHeight="1" x14ac:dyDescent="0.25">
      <c r="A225" s="47">
        <f t="shared" si="26"/>
        <v>1</v>
      </c>
      <c r="B225" s="51" t="s">
        <v>79</v>
      </c>
      <c r="C225" s="60">
        <f t="shared" si="27"/>
        <v>0</v>
      </c>
      <c r="D225" s="48">
        <f>VLOOKUP($Q225&amp;$B225,'PNC Exon. &amp; no Exon.'!$A:$AL,'P.N.C. x Comp. x Ramos'!D$71,0)</f>
        <v>0</v>
      </c>
      <c r="E225" s="48">
        <f>VLOOKUP($Q225&amp;$B225,'PNC Exon. &amp; no Exon.'!$A:$AL,'P.N.C. x Comp. x Ramos'!E$71,0)</f>
        <v>0</v>
      </c>
      <c r="F225" s="48">
        <f>VLOOKUP($Q225&amp;$B225,'PNC Exon. &amp; no Exon.'!$A:$AL,'P.N.C. x Comp. x Ramos'!F$71,0)</f>
        <v>0</v>
      </c>
      <c r="G225" s="48">
        <f>VLOOKUP($Q225&amp;$B225,'PNC Exon. &amp; no Exon.'!$A:$AL,'P.N.C. x Comp. x Ramos'!G$71,0)</f>
        <v>0</v>
      </c>
      <c r="H225" s="48">
        <f>VLOOKUP($Q225&amp;$B225,'PNC Exon. &amp; no Exon.'!$A:$AL,'P.N.C. x Comp. x Ramos'!H$71,0)</f>
        <v>0</v>
      </c>
      <c r="I225" s="48">
        <f>VLOOKUP($Q225&amp;$B225,'PNC Exon. &amp; no Exon.'!$A:$AL,'P.N.C. x Comp. x Ramos'!I$71,0)</f>
        <v>0</v>
      </c>
      <c r="J225" s="48">
        <f>VLOOKUP($Q225&amp;$B225,'PNC Exon. &amp; no Exon.'!$A:$AL,'P.N.C. x Comp. x Ramos'!J$71,0)</f>
        <v>0</v>
      </c>
      <c r="K225" s="48">
        <f>VLOOKUP($Q225&amp;$B225,'PNC Exon. &amp; no Exon.'!$A:$AL,'P.N.C. x Comp. x Ramos'!K$71,0)</f>
        <v>0</v>
      </c>
      <c r="L225" s="48">
        <f>VLOOKUP($Q225&amp;$B225,'PNC Exon. &amp; no Exon.'!$A:$AL,'P.N.C. x Comp. x Ramos'!L$71,0)</f>
        <v>0</v>
      </c>
      <c r="M225" s="48">
        <f>VLOOKUP($Q225&amp;$B225,'PNC Exon. &amp; no Exon.'!$A:$AL,'P.N.C. x Comp. x Ramos'!M$71,0)</f>
        <v>0</v>
      </c>
      <c r="N225" s="48">
        <f>VLOOKUP($Q225&amp;$B225,'PNC Exon. &amp; no Exon.'!$A:$AL,'P.N.C. x Comp. x Ramos'!N$71,0)</f>
        <v>0</v>
      </c>
      <c r="O225" s="58">
        <f t="shared" si="28"/>
        <v>0</v>
      </c>
      <c r="Q225" s="164" t="s">
        <v>2</v>
      </c>
    </row>
    <row r="226" spans="1:17" ht="15.9" customHeight="1" x14ac:dyDescent="0.25">
      <c r="A226" s="47">
        <f t="shared" si="26"/>
        <v>1</v>
      </c>
      <c r="B226" s="51" t="s">
        <v>117</v>
      </c>
      <c r="C226" s="60">
        <f t="shared" si="27"/>
        <v>0</v>
      </c>
      <c r="D226" s="48">
        <f>VLOOKUP($Q226&amp;$B226,'PNC Exon. &amp; no Exon.'!$A:$AL,'P.N.C. x Comp. x Ramos'!D$71,0)</f>
        <v>0</v>
      </c>
      <c r="E226" s="48">
        <f>VLOOKUP($Q226&amp;$B226,'PNC Exon. &amp; no Exon.'!$A:$AL,'P.N.C. x Comp. x Ramos'!E$71,0)</f>
        <v>0</v>
      </c>
      <c r="F226" s="48">
        <f>VLOOKUP($Q226&amp;$B226,'PNC Exon. &amp; no Exon.'!$A:$AL,'P.N.C. x Comp. x Ramos'!F$71,0)</f>
        <v>0</v>
      </c>
      <c r="G226" s="48">
        <f>VLOOKUP($Q226&amp;$B226,'PNC Exon. &amp; no Exon.'!$A:$AL,'P.N.C. x Comp. x Ramos'!G$71,0)</f>
        <v>0</v>
      </c>
      <c r="H226" s="48">
        <f>VLOOKUP($Q226&amp;$B226,'PNC Exon. &amp; no Exon.'!$A:$AL,'P.N.C. x Comp. x Ramos'!H$71,0)</f>
        <v>0</v>
      </c>
      <c r="I226" s="48">
        <f>VLOOKUP($Q226&amp;$B226,'PNC Exon. &amp; no Exon.'!$A:$AL,'P.N.C. x Comp. x Ramos'!I$71,0)</f>
        <v>0</v>
      </c>
      <c r="J226" s="48">
        <f>VLOOKUP($Q226&amp;$B226,'PNC Exon. &amp; no Exon.'!$A:$AL,'P.N.C. x Comp. x Ramos'!J$71,0)</f>
        <v>0</v>
      </c>
      <c r="K226" s="48">
        <f>VLOOKUP($Q226&amp;$B226,'PNC Exon. &amp; no Exon.'!$A:$AL,'P.N.C. x Comp. x Ramos'!K$71,0)</f>
        <v>0</v>
      </c>
      <c r="L226" s="48">
        <f>VLOOKUP($Q226&amp;$B226,'PNC Exon. &amp; no Exon.'!$A:$AL,'P.N.C. x Comp. x Ramos'!L$71,0)</f>
        <v>0</v>
      </c>
      <c r="M226" s="48">
        <f>VLOOKUP($Q226&amp;$B226,'PNC Exon. &amp; no Exon.'!$A:$AL,'P.N.C. x Comp. x Ramos'!M$71,0)</f>
        <v>0</v>
      </c>
      <c r="N226" s="48">
        <f>VLOOKUP($Q226&amp;$B226,'PNC Exon. &amp; no Exon.'!$A:$AL,'P.N.C. x Comp. x Ramos'!N$71,0)</f>
        <v>0</v>
      </c>
      <c r="O226" s="58">
        <f t="shared" si="28"/>
        <v>0</v>
      </c>
      <c r="Q226" s="164" t="s">
        <v>2</v>
      </c>
    </row>
    <row r="227" spans="1:17" ht="15.9" customHeight="1" x14ac:dyDescent="0.25">
      <c r="A227" s="47">
        <f t="shared" si="26"/>
        <v>1</v>
      </c>
      <c r="B227" s="51" t="s">
        <v>112</v>
      </c>
      <c r="C227" s="60">
        <f t="shared" si="27"/>
        <v>0</v>
      </c>
      <c r="D227" s="48">
        <f>VLOOKUP($Q227&amp;$B227,'PNC Exon. &amp; no Exon.'!$A:$AL,'P.N.C. x Comp. x Ramos'!D$71,0)</f>
        <v>0</v>
      </c>
      <c r="E227" s="48">
        <f>VLOOKUP($Q227&amp;$B227,'PNC Exon. &amp; no Exon.'!$A:$AL,'P.N.C. x Comp. x Ramos'!E$71,0)</f>
        <v>0</v>
      </c>
      <c r="F227" s="48">
        <f>VLOOKUP($Q227&amp;$B227,'PNC Exon. &amp; no Exon.'!$A:$AL,'P.N.C. x Comp. x Ramos'!F$71,0)</f>
        <v>0</v>
      </c>
      <c r="G227" s="48">
        <f>VLOOKUP($Q227&amp;$B227,'PNC Exon. &amp; no Exon.'!$A:$AL,'P.N.C. x Comp. x Ramos'!G$71,0)</f>
        <v>0</v>
      </c>
      <c r="H227" s="48">
        <f>VLOOKUP($Q227&amp;$B227,'PNC Exon. &amp; no Exon.'!$A:$AL,'P.N.C. x Comp. x Ramos'!H$71,0)</f>
        <v>0</v>
      </c>
      <c r="I227" s="48">
        <f>VLOOKUP($Q227&amp;$B227,'PNC Exon. &amp; no Exon.'!$A:$AL,'P.N.C. x Comp. x Ramos'!I$71,0)</f>
        <v>0</v>
      </c>
      <c r="J227" s="48">
        <f>VLOOKUP($Q227&amp;$B227,'PNC Exon. &amp; no Exon.'!$A:$AL,'P.N.C. x Comp. x Ramos'!J$71,0)</f>
        <v>0</v>
      </c>
      <c r="K227" s="48">
        <f>VLOOKUP($Q227&amp;$B227,'PNC Exon. &amp; no Exon.'!$A:$AL,'P.N.C. x Comp. x Ramos'!K$71,0)</f>
        <v>0</v>
      </c>
      <c r="L227" s="48">
        <f>VLOOKUP($Q227&amp;$B227,'PNC Exon. &amp; no Exon.'!$A:$AL,'P.N.C. x Comp. x Ramos'!L$71,0)</f>
        <v>0</v>
      </c>
      <c r="M227" s="48">
        <f>VLOOKUP($Q227&amp;$B227,'PNC Exon. &amp; no Exon.'!$A:$AL,'P.N.C. x Comp. x Ramos'!M$71,0)</f>
        <v>0</v>
      </c>
      <c r="N227" s="48">
        <f>VLOOKUP($Q227&amp;$B227,'PNC Exon. &amp; no Exon.'!$A:$AL,'P.N.C. x Comp. x Ramos'!N$71,0)</f>
        <v>0</v>
      </c>
      <c r="O227" s="58">
        <f t="shared" si="28"/>
        <v>0</v>
      </c>
      <c r="Q227" s="164" t="s">
        <v>2</v>
      </c>
    </row>
    <row r="228" spans="1:17" ht="15.9" customHeight="1" x14ac:dyDescent="0.25">
      <c r="A228" s="47">
        <f t="shared" si="26"/>
        <v>1</v>
      </c>
      <c r="B228" s="51" t="s">
        <v>82</v>
      </c>
      <c r="C228" s="60">
        <f t="shared" si="27"/>
        <v>0</v>
      </c>
      <c r="D228" s="48">
        <f>VLOOKUP($Q228&amp;$B228,'PNC Exon. &amp; no Exon.'!$A:$AL,'P.N.C. x Comp. x Ramos'!D$71,0)</f>
        <v>0</v>
      </c>
      <c r="E228" s="48">
        <f>VLOOKUP($Q228&amp;$B228,'PNC Exon. &amp; no Exon.'!$A:$AL,'P.N.C. x Comp. x Ramos'!E$71,0)</f>
        <v>0</v>
      </c>
      <c r="F228" s="48">
        <f>VLOOKUP($Q228&amp;$B228,'PNC Exon. &amp; no Exon.'!$A:$AL,'P.N.C. x Comp. x Ramos'!F$71,0)</f>
        <v>0</v>
      </c>
      <c r="G228" s="48">
        <f>VLOOKUP($Q228&amp;$B228,'PNC Exon. &amp; no Exon.'!$A:$AL,'P.N.C. x Comp. x Ramos'!G$71,0)</f>
        <v>0</v>
      </c>
      <c r="H228" s="48">
        <f>VLOOKUP($Q228&amp;$B228,'PNC Exon. &amp; no Exon.'!$A:$AL,'P.N.C. x Comp. x Ramos'!H$71,0)</f>
        <v>0</v>
      </c>
      <c r="I228" s="48">
        <f>VLOOKUP($Q228&amp;$B228,'PNC Exon. &amp; no Exon.'!$A:$AL,'P.N.C. x Comp. x Ramos'!I$71,0)</f>
        <v>0</v>
      </c>
      <c r="J228" s="48">
        <f>VLOOKUP($Q228&amp;$B228,'PNC Exon. &amp; no Exon.'!$A:$AL,'P.N.C. x Comp. x Ramos'!J$71,0)</f>
        <v>0</v>
      </c>
      <c r="K228" s="48">
        <f>VLOOKUP($Q228&amp;$B228,'PNC Exon. &amp; no Exon.'!$A:$AL,'P.N.C. x Comp. x Ramos'!K$71,0)</f>
        <v>0</v>
      </c>
      <c r="L228" s="48">
        <f>VLOOKUP($Q228&amp;$B228,'PNC Exon. &amp; no Exon.'!$A:$AL,'P.N.C. x Comp. x Ramos'!L$71,0)</f>
        <v>0</v>
      </c>
      <c r="M228" s="48">
        <f>VLOOKUP($Q228&amp;$B228,'PNC Exon. &amp; no Exon.'!$A:$AL,'P.N.C. x Comp. x Ramos'!M$71,0)</f>
        <v>0</v>
      </c>
      <c r="N228" s="48">
        <f>VLOOKUP($Q228&amp;$B228,'PNC Exon. &amp; no Exon.'!$A:$AL,'P.N.C. x Comp. x Ramos'!N$71,0)</f>
        <v>0</v>
      </c>
      <c r="O228" s="58">
        <f t="shared" si="28"/>
        <v>0</v>
      </c>
      <c r="Q228" s="164" t="s">
        <v>2</v>
      </c>
    </row>
    <row r="229" spans="1:17" ht="15.9" customHeight="1" x14ac:dyDescent="0.25">
      <c r="A229" s="47">
        <f t="shared" si="26"/>
        <v>1</v>
      </c>
      <c r="B229" s="51" t="s">
        <v>94</v>
      </c>
      <c r="C229" s="60">
        <f t="shared" si="27"/>
        <v>0</v>
      </c>
      <c r="D229" s="48">
        <f>VLOOKUP($Q229&amp;$B229,'PNC Exon. &amp; no Exon.'!$A:$AL,'P.N.C. x Comp. x Ramos'!D$71,0)</f>
        <v>0</v>
      </c>
      <c r="E229" s="48">
        <f>VLOOKUP($Q229&amp;$B229,'PNC Exon. &amp; no Exon.'!$A:$AL,'P.N.C. x Comp. x Ramos'!E$71,0)</f>
        <v>0</v>
      </c>
      <c r="F229" s="48">
        <f>VLOOKUP($Q229&amp;$B229,'PNC Exon. &amp; no Exon.'!$A:$AL,'P.N.C. x Comp. x Ramos'!F$71,0)</f>
        <v>0</v>
      </c>
      <c r="G229" s="48">
        <f>VLOOKUP($Q229&amp;$B229,'PNC Exon. &amp; no Exon.'!$A:$AL,'P.N.C. x Comp. x Ramos'!G$71,0)</f>
        <v>0</v>
      </c>
      <c r="H229" s="48">
        <f>VLOOKUP($Q229&amp;$B229,'PNC Exon. &amp; no Exon.'!$A:$AL,'P.N.C. x Comp. x Ramos'!H$71,0)</f>
        <v>0</v>
      </c>
      <c r="I229" s="48">
        <f>VLOOKUP($Q229&amp;$B229,'PNC Exon. &amp; no Exon.'!$A:$AL,'P.N.C. x Comp. x Ramos'!I$71,0)</f>
        <v>0</v>
      </c>
      <c r="J229" s="48">
        <f>VLOOKUP($Q229&amp;$B229,'PNC Exon. &amp; no Exon.'!$A:$AL,'P.N.C. x Comp. x Ramos'!J$71,0)</f>
        <v>0</v>
      </c>
      <c r="K229" s="48">
        <f>VLOOKUP($Q229&amp;$B229,'PNC Exon. &amp; no Exon.'!$A:$AL,'P.N.C. x Comp. x Ramos'!K$71,0)</f>
        <v>0</v>
      </c>
      <c r="L229" s="48">
        <f>VLOOKUP($Q229&amp;$B229,'PNC Exon. &amp; no Exon.'!$A:$AL,'P.N.C. x Comp. x Ramos'!L$71,0)</f>
        <v>0</v>
      </c>
      <c r="M229" s="48">
        <f>VLOOKUP($Q229&amp;$B229,'PNC Exon. &amp; no Exon.'!$A:$AL,'P.N.C. x Comp. x Ramos'!M$71,0)</f>
        <v>0</v>
      </c>
      <c r="N229" s="48">
        <f>VLOOKUP($Q229&amp;$B229,'PNC Exon. &amp; no Exon.'!$A:$AL,'P.N.C. x Comp. x Ramos'!N$71,0)</f>
        <v>0</v>
      </c>
      <c r="O229" s="58">
        <f t="shared" si="28"/>
        <v>0</v>
      </c>
      <c r="Q229" s="164" t="s">
        <v>2</v>
      </c>
    </row>
    <row r="230" spans="1:17" ht="15.9" customHeight="1" x14ac:dyDescent="0.25">
      <c r="A230" s="47">
        <f t="shared" si="26"/>
        <v>1</v>
      </c>
      <c r="B230" s="51" t="s">
        <v>116</v>
      </c>
      <c r="C230" s="60">
        <f t="shared" si="27"/>
        <v>0</v>
      </c>
      <c r="D230" s="48">
        <f>VLOOKUP($Q230&amp;$B230,'PNC Exon. &amp; no Exon.'!$A:$AL,'P.N.C. x Comp. x Ramos'!D$71,0)</f>
        <v>0</v>
      </c>
      <c r="E230" s="48">
        <f>VLOOKUP($Q230&amp;$B230,'PNC Exon. &amp; no Exon.'!$A:$AL,'P.N.C. x Comp. x Ramos'!E$71,0)</f>
        <v>0</v>
      </c>
      <c r="F230" s="48">
        <f>VLOOKUP($Q230&amp;$B230,'PNC Exon. &amp; no Exon.'!$A:$AL,'P.N.C. x Comp. x Ramos'!F$71,0)</f>
        <v>0</v>
      </c>
      <c r="G230" s="48">
        <f>VLOOKUP($Q230&amp;$B230,'PNC Exon. &amp; no Exon.'!$A:$AL,'P.N.C. x Comp. x Ramos'!G$71,0)</f>
        <v>0</v>
      </c>
      <c r="H230" s="48">
        <f>VLOOKUP($Q230&amp;$B230,'PNC Exon. &amp; no Exon.'!$A:$AL,'P.N.C. x Comp. x Ramos'!H$71,0)</f>
        <v>0</v>
      </c>
      <c r="I230" s="48">
        <f>VLOOKUP($Q230&amp;$B230,'PNC Exon. &amp; no Exon.'!$A:$AL,'P.N.C. x Comp. x Ramos'!I$71,0)</f>
        <v>0</v>
      </c>
      <c r="J230" s="48">
        <f>VLOOKUP($Q230&amp;$B230,'PNC Exon. &amp; no Exon.'!$A:$AL,'P.N.C. x Comp. x Ramos'!J$71,0)</f>
        <v>0</v>
      </c>
      <c r="K230" s="48">
        <f>VLOOKUP($Q230&amp;$B230,'PNC Exon. &amp; no Exon.'!$A:$AL,'P.N.C. x Comp. x Ramos'!K$71,0)</f>
        <v>0</v>
      </c>
      <c r="L230" s="48">
        <f>VLOOKUP($Q230&amp;$B230,'PNC Exon. &amp; no Exon.'!$A:$AL,'P.N.C. x Comp. x Ramos'!L$71,0)</f>
        <v>0</v>
      </c>
      <c r="M230" s="48">
        <f>VLOOKUP($Q230&amp;$B230,'PNC Exon. &amp; no Exon.'!$A:$AL,'P.N.C. x Comp. x Ramos'!M$71,0)</f>
        <v>0</v>
      </c>
      <c r="N230" s="48">
        <f>VLOOKUP($Q230&amp;$B230,'PNC Exon. &amp; no Exon.'!$A:$AL,'P.N.C. x Comp. x Ramos'!N$71,0)</f>
        <v>0</v>
      </c>
      <c r="O230" s="58">
        <f t="shared" si="28"/>
        <v>0</v>
      </c>
      <c r="Q230" s="164" t="s">
        <v>2</v>
      </c>
    </row>
    <row r="231" spans="1:17" ht="15.9" customHeight="1" x14ac:dyDescent="0.25">
      <c r="A231" s="47">
        <f t="shared" si="26"/>
        <v>1</v>
      </c>
      <c r="B231" s="51" t="s">
        <v>89</v>
      </c>
      <c r="C231" s="60">
        <f t="shared" si="27"/>
        <v>0</v>
      </c>
      <c r="D231" s="48">
        <f>VLOOKUP($Q231&amp;$B231,'PNC Exon. &amp; no Exon.'!$A:$AL,'P.N.C. x Comp. x Ramos'!D$71,0)</f>
        <v>0</v>
      </c>
      <c r="E231" s="48">
        <f>VLOOKUP($Q231&amp;$B231,'PNC Exon. &amp; no Exon.'!$A:$AL,'P.N.C. x Comp. x Ramos'!E$71,0)</f>
        <v>0</v>
      </c>
      <c r="F231" s="48">
        <f>VLOOKUP($Q231&amp;$B231,'PNC Exon. &amp; no Exon.'!$A:$AL,'P.N.C. x Comp. x Ramos'!F$71,0)</f>
        <v>0</v>
      </c>
      <c r="G231" s="48">
        <f>VLOOKUP($Q231&amp;$B231,'PNC Exon. &amp; no Exon.'!$A:$AL,'P.N.C. x Comp. x Ramos'!G$71,0)</f>
        <v>0</v>
      </c>
      <c r="H231" s="48">
        <f>VLOOKUP($Q231&amp;$B231,'PNC Exon. &amp; no Exon.'!$A:$AL,'P.N.C. x Comp. x Ramos'!H$71,0)</f>
        <v>0</v>
      </c>
      <c r="I231" s="48">
        <f>VLOOKUP($Q231&amp;$B231,'PNC Exon. &amp; no Exon.'!$A:$AL,'P.N.C. x Comp. x Ramos'!I$71,0)</f>
        <v>0</v>
      </c>
      <c r="J231" s="48">
        <f>VLOOKUP($Q231&amp;$B231,'PNC Exon. &amp; no Exon.'!$A:$AL,'P.N.C. x Comp. x Ramos'!J$71,0)</f>
        <v>0</v>
      </c>
      <c r="K231" s="48">
        <f>VLOOKUP($Q231&amp;$B231,'PNC Exon. &amp; no Exon.'!$A:$AL,'P.N.C. x Comp. x Ramos'!K$71,0)</f>
        <v>0</v>
      </c>
      <c r="L231" s="48">
        <f>VLOOKUP($Q231&amp;$B231,'PNC Exon. &amp; no Exon.'!$A:$AL,'P.N.C. x Comp. x Ramos'!L$71,0)</f>
        <v>0</v>
      </c>
      <c r="M231" s="48">
        <f>VLOOKUP($Q231&amp;$B231,'PNC Exon. &amp; no Exon.'!$A:$AL,'P.N.C. x Comp. x Ramos'!M$71,0)</f>
        <v>0</v>
      </c>
      <c r="N231" s="48">
        <f>VLOOKUP($Q231&amp;$B231,'PNC Exon. &amp; no Exon.'!$A:$AL,'P.N.C. x Comp. x Ramos'!N$71,0)</f>
        <v>0</v>
      </c>
      <c r="O231" s="58">
        <f t="shared" si="28"/>
        <v>0</v>
      </c>
      <c r="Q231" s="164" t="s">
        <v>2</v>
      </c>
    </row>
    <row r="232" spans="1:17" ht="15.9" customHeight="1" x14ac:dyDescent="0.25">
      <c r="A232" s="47">
        <f t="shared" si="26"/>
        <v>1</v>
      </c>
      <c r="B232" s="51" t="s">
        <v>81</v>
      </c>
      <c r="C232" s="60">
        <f t="shared" si="27"/>
        <v>0</v>
      </c>
      <c r="D232" s="48">
        <f>VLOOKUP($Q232&amp;$B232,'PNC Exon. &amp; no Exon.'!$A:$AL,'P.N.C. x Comp. x Ramos'!D$71,0)</f>
        <v>0</v>
      </c>
      <c r="E232" s="48">
        <f>VLOOKUP($Q232&amp;$B232,'PNC Exon. &amp; no Exon.'!$A:$AL,'P.N.C. x Comp. x Ramos'!E$71,0)</f>
        <v>0</v>
      </c>
      <c r="F232" s="48">
        <f>VLOOKUP($Q232&amp;$B232,'PNC Exon. &amp; no Exon.'!$A:$AL,'P.N.C. x Comp. x Ramos'!F$71,0)</f>
        <v>0</v>
      </c>
      <c r="G232" s="48">
        <f>VLOOKUP($Q232&amp;$B232,'PNC Exon. &amp; no Exon.'!$A:$AL,'P.N.C. x Comp. x Ramos'!G$71,0)</f>
        <v>0</v>
      </c>
      <c r="H232" s="48">
        <f>VLOOKUP($Q232&amp;$B232,'PNC Exon. &amp; no Exon.'!$A:$AL,'P.N.C. x Comp. x Ramos'!H$71,0)</f>
        <v>0</v>
      </c>
      <c r="I232" s="48">
        <f>VLOOKUP($Q232&amp;$B232,'PNC Exon. &amp; no Exon.'!$A:$AL,'P.N.C. x Comp. x Ramos'!I$71,0)</f>
        <v>0</v>
      </c>
      <c r="J232" s="48">
        <f>VLOOKUP($Q232&amp;$B232,'PNC Exon. &amp; no Exon.'!$A:$AL,'P.N.C. x Comp. x Ramos'!J$71,0)</f>
        <v>0</v>
      </c>
      <c r="K232" s="48">
        <f>VLOOKUP($Q232&amp;$B232,'PNC Exon. &amp; no Exon.'!$A:$AL,'P.N.C. x Comp. x Ramos'!K$71,0)</f>
        <v>0</v>
      </c>
      <c r="L232" s="48">
        <f>VLOOKUP($Q232&amp;$B232,'PNC Exon. &amp; no Exon.'!$A:$AL,'P.N.C. x Comp. x Ramos'!L$71,0)</f>
        <v>0</v>
      </c>
      <c r="M232" s="48">
        <f>VLOOKUP($Q232&amp;$B232,'PNC Exon. &amp; no Exon.'!$A:$AL,'P.N.C. x Comp. x Ramos'!M$71,0)</f>
        <v>0</v>
      </c>
      <c r="N232" s="48">
        <f>VLOOKUP($Q232&amp;$B232,'PNC Exon. &amp; no Exon.'!$A:$AL,'P.N.C. x Comp. x Ramos'!N$71,0)</f>
        <v>0</v>
      </c>
      <c r="O232" s="58">
        <f t="shared" si="28"/>
        <v>0</v>
      </c>
      <c r="Q232" s="164" t="s">
        <v>2</v>
      </c>
    </row>
    <row r="233" spans="1:17" ht="15.9" customHeight="1" x14ac:dyDescent="0.25">
      <c r="A233" s="47">
        <f t="shared" si="26"/>
        <v>1</v>
      </c>
      <c r="B233" s="51" t="s">
        <v>118</v>
      </c>
      <c r="C233" s="60">
        <f t="shared" si="27"/>
        <v>0</v>
      </c>
      <c r="D233" s="48">
        <f>VLOOKUP($Q233&amp;$B233,'PNC Exon. &amp; no Exon.'!$A:$AL,'P.N.C. x Comp. x Ramos'!D$71,0)</f>
        <v>0</v>
      </c>
      <c r="E233" s="48">
        <f>VLOOKUP($Q233&amp;$B233,'PNC Exon. &amp; no Exon.'!$A:$AL,'P.N.C. x Comp. x Ramos'!E$71,0)</f>
        <v>0</v>
      </c>
      <c r="F233" s="48">
        <f>VLOOKUP($Q233&amp;$B233,'PNC Exon. &amp; no Exon.'!$A:$AL,'P.N.C. x Comp. x Ramos'!F$71,0)</f>
        <v>0</v>
      </c>
      <c r="G233" s="48">
        <f>VLOOKUP($Q233&amp;$B233,'PNC Exon. &amp; no Exon.'!$A:$AL,'P.N.C. x Comp. x Ramos'!G$71,0)</f>
        <v>0</v>
      </c>
      <c r="H233" s="48">
        <f>VLOOKUP($Q233&amp;$B233,'PNC Exon. &amp; no Exon.'!$A:$AL,'P.N.C. x Comp. x Ramos'!H$71,0)</f>
        <v>0</v>
      </c>
      <c r="I233" s="48">
        <f>VLOOKUP($Q233&amp;$B233,'PNC Exon. &amp; no Exon.'!$A:$AL,'P.N.C. x Comp. x Ramos'!I$71,0)</f>
        <v>0</v>
      </c>
      <c r="J233" s="48">
        <f>VLOOKUP($Q233&amp;$B233,'PNC Exon. &amp; no Exon.'!$A:$AL,'P.N.C. x Comp. x Ramos'!J$71,0)</f>
        <v>0</v>
      </c>
      <c r="K233" s="48">
        <f>VLOOKUP($Q233&amp;$B233,'PNC Exon. &amp; no Exon.'!$A:$AL,'P.N.C. x Comp. x Ramos'!K$71,0)</f>
        <v>0</v>
      </c>
      <c r="L233" s="48">
        <f>VLOOKUP($Q233&amp;$B233,'PNC Exon. &amp; no Exon.'!$A:$AL,'P.N.C. x Comp. x Ramos'!L$71,0)</f>
        <v>0</v>
      </c>
      <c r="M233" s="48">
        <f>VLOOKUP($Q233&amp;$B233,'PNC Exon. &amp; no Exon.'!$A:$AL,'P.N.C. x Comp. x Ramos'!M$71,0)</f>
        <v>0</v>
      </c>
      <c r="N233" s="48">
        <f>VLOOKUP($Q233&amp;$B233,'PNC Exon. &amp; no Exon.'!$A:$AL,'P.N.C. x Comp. x Ramos'!N$71,0)</f>
        <v>0</v>
      </c>
      <c r="O233" s="58">
        <f t="shared" si="28"/>
        <v>0</v>
      </c>
      <c r="Q233" s="164" t="s">
        <v>2</v>
      </c>
    </row>
    <row r="234" spans="1:17" ht="15.9" customHeight="1" x14ac:dyDescent="0.25">
      <c r="A234" s="47">
        <f t="shared" si="26"/>
        <v>1</v>
      </c>
      <c r="B234" s="51" t="s">
        <v>120</v>
      </c>
      <c r="C234" s="60">
        <f t="shared" si="27"/>
        <v>0</v>
      </c>
      <c r="D234" s="48">
        <f>VLOOKUP($Q234&amp;$B234,'PNC Exon. &amp; no Exon.'!$A:$AL,'P.N.C. x Comp. x Ramos'!D$71,0)</f>
        <v>0</v>
      </c>
      <c r="E234" s="48">
        <f>VLOOKUP($Q234&amp;$B234,'PNC Exon. &amp; no Exon.'!$A:$AL,'P.N.C. x Comp. x Ramos'!E$71,0)</f>
        <v>0</v>
      </c>
      <c r="F234" s="48">
        <f>VLOOKUP($Q234&amp;$B234,'PNC Exon. &amp; no Exon.'!$A:$AL,'P.N.C. x Comp. x Ramos'!F$71,0)</f>
        <v>0</v>
      </c>
      <c r="G234" s="48">
        <f>VLOOKUP($Q234&amp;$B234,'PNC Exon. &amp; no Exon.'!$A:$AL,'P.N.C. x Comp. x Ramos'!G$71,0)</f>
        <v>0</v>
      </c>
      <c r="H234" s="48">
        <f>VLOOKUP($Q234&amp;$B234,'PNC Exon. &amp; no Exon.'!$A:$AL,'P.N.C. x Comp. x Ramos'!H$71,0)</f>
        <v>0</v>
      </c>
      <c r="I234" s="48">
        <f>VLOOKUP($Q234&amp;$B234,'PNC Exon. &amp; no Exon.'!$A:$AL,'P.N.C. x Comp. x Ramos'!I$71,0)</f>
        <v>0</v>
      </c>
      <c r="J234" s="48">
        <f>VLOOKUP($Q234&amp;$B234,'PNC Exon. &amp; no Exon.'!$A:$AL,'P.N.C. x Comp. x Ramos'!J$71,0)</f>
        <v>0</v>
      </c>
      <c r="K234" s="48">
        <f>VLOOKUP($Q234&amp;$B234,'PNC Exon. &amp; no Exon.'!$A:$AL,'P.N.C. x Comp. x Ramos'!K$71,0)</f>
        <v>0</v>
      </c>
      <c r="L234" s="48">
        <f>VLOOKUP($Q234&amp;$B234,'PNC Exon. &amp; no Exon.'!$A:$AL,'P.N.C. x Comp. x Ramos'!L$71,0)</f>
        <v>0</v>
      </c>
      <c r="M234" s="48">
        <f>VLOOKUP($Q234&amp;$B234,'PNC Exon. &amp; no Exon.'!$A:$AL,'P.N.C. x Comp. x Ramos'!M$71,0)</f>
        <v>0</v>
      </c>
      <c r="N234" s="48">
        <f>VLOOKUP($Q234&amp;$B234,'PNC Exon. &amp; no Exon.'!$A:$AL,'P.N.C. x Comp. x Ramos'!N$71,0)</f>
        <v>0</v>
      </c>
      <c r="O234" s="58">
        <f t="shared" si="28"/>
        <v>0</v>
      </c>
      <c r="Q234" s="164" t="s">
        <v>2</v>
      </c>
    </row>
    <row r="235" spans="1:17" ht="15.9" customHeight="1" x14ac:dyDescent="0.25">
      <c r="A235" s="47">
        <f t="shared" si="26"/>
        <v>1</v>
      </c>
      <c r="B235" s="51" t="s">
        <v>121</v>
      </c>
      <c r="C235" s="60">
        <f t="shared" si="27"/>
        <v>0</v>
      </c>
      <c r="D235" s="48">
        <f>VLOOKUP($Q235&amp;$B235,'PNC Exon. &amp; no Exon.'!$A:$AL,'P.N.C. x Comp. x Ramos'!D$71,0)</f>
        <v>0</v>
      </c>
      <c r="E235" s="48">
        <f>VLOOKUP($Q235&amp;$B235,'PNC Exon. &amp; no Exon.'!$A:$AL,'P.N.C. x Comp. x Ramos'!E$71,0)</f>
        <v>0</v>
      </c>
      <c r="F235" s="48">
        <f>VLOOKUP($Q235&amp;$B235,'PNC Exon. &amp; no Exon.'!$A:$AL,'P.N.C. x Comp. x Ramos'!F$71,0)</f>
        <v>0</v>
      </c>
      <c r="G235" s="48">
        <f>VLOOKUP($Q235&amp;$B235,'PNC Exon. &amp; no Exon.'!$A:$AL,'P.N.C. x Comp. x Ramos'!G$71,0)</f>
        <v>0</v>
      </c>
      <c r="H235" s="48">
        <f>VLOOKUP($Q235&amp;$B235,'PNC Exon. &amp; no Exon.'!$A:$AL,'P.N.C. x Comp. x Ramos'!H$71,0)</f>
        <v>0</v>
      </c>
      <c r="I235" s="48">
        <f>VLOOKUP($Q235&amp;$B235,'PNC Exon. &amp; no Exon.'!$A:$AL,'P.N.C. x Comp. x Ramos'!I$71,0)</f>
        <v>0</v>
      </c>
      <c r="J235" s="48">
        <f>VLOOKUP($Q235&amp;$B235,'PNC Exon. &amp; no Exon.'!$A:$AL,'P.N.C. x Comp. x Ramos'!J$71,0)</f>
        <v>0</v>
      </c>
      <c r="K235" s="48">
        <f>VLOOKUP($Q235&amp;$B235,'PNC Exon. &amp; no Exon.'!$A:$AL,'P.N.C. x Comp. x Ramos'!K$71,0)</f>
        <v>0</v>
      </c>
      <c r="L235" s="48">
        <f>VLOOKUP($Q235&amp;$B235,'PNC Exon. &amp; no Exon.'!$A:$AL,'P.N.C. x Comp. x Ramos'!L$71,0)</f>
        <v>0</v>
      </c>
      <c r="M235" s="48">
        <f>VLOOKUP($Q235&amp;$B235,'PNC Exon. &amp; no Exon.'!$A:$AL,'P.N.C. x Comp. x Ramos'!M$71,0)</f>
        <v>0</v>
      </c>
      <c r="N235" s="48">
        <f>VLOOKUP($Q235&amp;$B235,'PNC Exon. &amp; no Exon.'!$A:$AL,'P.N.C. x Comp. x Ramos'!N$71,0)</f>
        <v>0</v>
      </c>
      <c r="O235" s="58">
        <f t="shared" si="28"/>
        <v>0</v>
      </c>
      <c r="Q235" s="164" t="s">
        <v>2</v>
      </c>
    </row>
    <row r="236" spans="1:17" ht="15.9" customHeight="1" x14ac:dyDescent="0.25">
      <c r="A236" s="47">
        <f t="shared" si="26"/>
        <v>1</v>
      </c>
      <c r="B236" s="51" t="s">
        <v>122</v>
      </c>
      <c r="C236" s="60">
        <f t="shared" si="27"/>
        <v>0</v>
      </c>
      <c r="D236" s="48">
        <f>VLOOKUP($Q236&amp;$B236,'PNC Exon. &amp; no Exon.'!$A:$AL,'P.N.C. x Comp. x Ramos'!D$71,0)</f>
        <v>0</v>
      </c>
      <c r="E236" s="48">
        <f>VLOOKUP($Q236&amp;$B236,'PNC Exon. &amp; no Exon.'!$A:$AL,'P.N.C. x Comp. x Ramos'!E$71,0)</f>
        <v>0</v>
      </c>
      <c r="F236" s="48">
        <f>VLOOKUP($Q236&amp;$B236,'PNC Exon. &amp; no Exon.'!$A:$AL,'P.N.C. x Comp. x Ramos'!F$71,0)</f>
        <v>0</v>
      </c>
      <c r="G236" s="48">
        <f>VLOOKUP($Q236&amp;$B236,'PNC Exon. &amp; no Exon.'!$A:$AL,'P.N.C. x Comp. x Ramos'!G$71,0)</f>
        <v>0</v>
      </c>
      <c r="H236" s="48">
        <f>VLOOKUP($Q236&amp;$B236,'PNC Exon. &amp; no Exon.'!$A:$AL,'P.N.C. x Comp. x Ramos'!H$71,0)</f>
        <v>0</v>
      </c>
      <c r="I236" s="48">
        <f>VLOOKUP($Q236&amp;$B236,'PNC Exon. &amp; no Exon.'!$A:$AL,'P.N.C. x Comp. x Ramos'!I$71,0)</f>
        <v>0</v>
      </c>
      <c r="J236" s="48">
        <f>VLOOKUP($Q236&amp;$B236,'PNC Exon. &amp; no Exon.'!$A:$AL,'P.N.C. x Comp. x Ramos'!J$71,0)</f>
        <v>0</v>
      </c>
      <c r="K236" s="48">
        <f>VLOOKUP($Q236&amp;$B236,'PNC Exon. &amp; no Exon.'!$A:$AL,'P.N.C. x Comp. x Ramos'!K$71,0)</f>
        <v>0</v>
      </c>
      <c r="L236" s="48">
        <f>VLOOKUP($Q236&amp;$B236,'PNC Exon. &amp; no Exon.'!$A:$AL,'P.N.C. x Comp. x Ramos'!L$71,0)</f>
        <v>0</v>
      </c>
      <c r="M236" s="48">
        <f>VLOOKUP($Q236&amp;$B236,'PNC Exon. &amp; no Exon.'!$A:$AL,'P.N.C. x Comp. x Ramos'!M$71,0)</f>
        <v>0</v>
      </c>
      <c r="N236" s="48">
        <f>VLOOKUP($Q236&amp;$B236,'PNC Exon. &amp; no Exon.'!$A:$AL,'P.N.C. x Comp. x Ramos'!N$71,0)</f>
        <v>0</v>
      </c>
      <c r="O236" s="58">
        <f t="shared" si="28"/>
        <v>0</v>
      </c>
      <c r="Q236" s="164" t="s">
        <v>2</v>
      </c>
    </row>
    <row r="237" spans="1:17" ht="15.9" customHeight="1" x14ac:dyDescent="0.25">
      <c r="A237" s="47">
        <f t="shared" si="26"/>
        <v>1</v>
      </c>
      <c r="B237" s="51" t="s">
        <v>83</v>
      </c>
      <c r="C237" s="60">
        <f t="shared" si="27"/>
        <v>0</v>
      </c>
      <c r="D237" s="48">
        <f>VLOOKUP($Q237&amp;$B237,'PNC Exon. &amp; no Exon.'!$A:$AL,'P.N.C. x Comp. x Ramos'!D$71,0)</f>
        <v>0</v>
      </c>
      <c r="E237" s="48">
        <f>VLOOKUP($Q237&amp;$B237,'PNC Exon. &amp; no Exon.'!$A:$AL,'P.N.C. x Comp. x Ramos'!E$71,0)</f>
        <v>0</v>
      </c>
      <c r="F237" s="48">
        <f>VLOOKUP($Q237&amp;$B237,'PNC Exon. &amp; no Exon.'!$A:$AL,'P.N.C. x Comp. x Ramos'!F$71,0)</f>
        <v>0</v>
      </c>
      <c r="G237" s="48">
        <f>VLOOKUP($Q237&amp;$B237,'PNC Exon. &amp; no Exon.'!$A:$AL,'P.N.C. x Comp. x Ramos'!G$71,0)</f>
        <v>0</v>
      </c>
      <c r="H237" s="48">
        <f>VLOOKUP($Q237&amp;$B237,'PNC Exon. &amp; no Exon.'!$A:$AL,'P.N.C. x Comp. x Ramos'!H$71,0)</f>
        <v>0</v>
      </c>
      <c r="I237" s="48">
        <f>VLOOKUP($Q237&amp;$B237,'PNC Exon. &amp; no Exon.'!$A:$AL,'P.N.C. x Comp. x Ramos'!I$71,0)</f>
        <v>0</v>
      </c>
      <c r="J237" s="48">
        <f>VLOOKUP($Q237&amp;$B237,'PNC Exon. &amp; no Exon.'!$A:$AL,'P.N.C. x Comp. x Ramos'!J$71,0)</f>
        <v>0</v>
      </c>
      <c r="K237" s="48">
        <f>VLOOKUP($Q237&amp;$B237,'PNC Exon. &amp; no Exon.'!$A:$AL,'P.N.C. x Comp. x Ramos'!K$71,0)</f>
        <v>0</v>
      </c>
      <c r="L237" s="48">
        <f>VLOOKUP($Q237&amp;$B237,'PNC Exon. &amp; no Exon.'!$A:$AL,'P.N.C. x Comp. x Ramos'!L$71,0)</f>
        <v>0</v>
      </c>
      <c r="M237" s="48">
        <f>VLOOKUP($Q237&amp;$B237,'PNC Exon. &amp; no Exon.'!$A:$AL,'P.N.C. x Comp. x Ramos'!M$71,0)</f>
        <v>0</v>
      </c>
      <c r="N237" s="48">
        <f>VLOOKUP($Q237&amp;$B237,'PNC Exon. &amp; no Exon.'!$A:$AL,'P.N.C. x Comp. x Ramos'!N$71,0)</f>
        <v>0</v>
      </c>
      <c r="O237" s="58">
        <f t="shared" si="28"/>
        <v>0</v>
      </c>
      <c r="Q237" s="164" t="s">
        <v>2</v>
      </c>
    </row>
    <row r="238" spans="1:17" ht="15.9" customHeight="1" x14ac:dyDescent="0.25">
      <c r="A238" s="47">
        <f t="shared" si="26"/>
        <v>1</v>
      </c>
      <c r="B238" s="51" t="s">
        <v>101</v>
      </c>
      <c r="C238" s="60">
        <f t="shared" si="27"/>
        <v>0</v>
      </c>
      <c r="D238" s="48">
        <f>VLOOKUP($Q238&amp;$B238,'PNC Exon. &amp; no Exon.'!$A:$AL,'P.N.C. x Comp. x Ramos'!D$71,0)</f>
        <v>0</v>
      </c>
      <c r="E238" s="48">
        <f>VLOOKUP($Q238&amp;$B238,'PNC Exon. &amp; no Exon.'!$A:$AL,'P.N.C. x Comp. x Ramos'!E$71,0)</f>
        <v>0</v>
      </c>
      <c r="F238" s="48">
        <f>VLOOKUP($Q238&amp;$B238,'PNC Exon. &amp; no Exon.'!$A:$AL,'P.N.C. x Comp. x Ramos'!F$71,0)</f>
        <v>0</v>
      </c>
      <c r="G238" s="48">
        <f>VLOOKUP($Q238&amp;$B238,'PNC Exon. &amp; no Exon.'!$A:$AL,'P.N.C. x Comp. x Ramos'!G$71,0)</f>
        <v>0</v>
      </c>
      <c r="H238" s="48">
        <f>VLOOKUP($Q238&amp;$B238,'PNC Exon. &amp; no Exon.'!$A:$AL,'P.N.C. x Comp. x Ramos'!H$71,0)</f>
        <v>0</v>
      </c>
      <c r="I238" s="48">
        <f>VLOOKUP($Q238&amp;$B238,'PNC Exon. &amp; no Exon.'!$A:$AL,'P.N.C. x Comp. x Ramos'!I$71,0)</f>
        <v>0</v>
      </c>
      <c r="J238" s="48">
        <f>VLOOKUP($Q238&amp;$B238,'PNC Exon. &amp; no Exon.'!$A:$AL,'P.N.C. x Comp. x Ramos'!J$71,0)</f>
        <v>0</v>
      </c>
      <c r="K238" s="48">
        <f>VLOOKUP($Q238&amp;$B238,'PNC Exon. &amp; no Exon.'!$A:$AL,'P.N.C. x Comp. x Ramos'!K$71,0)</f>
        <v>0</v>
      </c>
      <c r="L238" s="48">
        <f>VLOOKUP($Q238&amp;$B238,'PNC Exon. &amp; no Exon.'!$A:$AL,'P.N.C. x Comp. x Ramos'!L$71,0)</f>
        <v>0</v>
      </c>
      <c r="M238" s="48">
        <f>VLOOKUP($Q238&amp;$B238,'PNC Exon. &amp; no Exon.'!$A:$AL,'P.N.C. x Comp. x Ramos'!M$71,0)</f>
        <v>0</v>
      </c>
      <c r="N238" s="48">
        <f>VLOOKUP($Q238&amp;$B238,'PNC Exon. &amp; no Exon.'!$A:$AL,'P.N.C. x Comp. x Ramos'!N$71,0)</f>
        <v>0</v>
      </c>
      <c r="O238" s="58">
        <f t="shared" si="28"/>
        <v>0</v>
      </c>
      <c r="Q238" s="164" t="s">
        <v>2</v>
      </c>
    </row>
    <row r="239" spans="1:17" ht="15.9" customHeight="1" x14ac:dyDescent="0.25">
      <c r="A239" s="47">
        <f t="shared" si="26"/>
        <v>1</v>
      </c>
      <c r="B239" s="51" t="s">
        <v>100</v>
      </c>
      <c r="C239" s="60">
        <f t="shared" si="27"/>
        <v>0</v>
      </c>
      <c r="D239" s="48">
        <f>VLOOKUP($Q239&amp;$B239,'PNC Exon. &amp; no Exon.'!$A:$AL,'P.N.C. x Comp. x Ramos'!D$71,0)</f>
        <v>0</v>
      </c>
      <c r="E239" s="48">
        <f>VLOOKUP($Q239&amp;$B239,'PNC Exon. &amp; no Exon.'!$A:$AL,'P.N.C. x Comp. x Ramos'!E$71,0)</f>
        <v>0</v>
      </c>
      <c r="F239" s="48">
        <f>VLOOKUP($Q239&amp;$B239,'PNC Exon. &amp; no Exon.'!$A:$AL,'P.N.C. x Comp. x Ramos'!F$71,0)</f>
        <v>0</v>
      </c>
      <c r="G239" s="48">
        <f>VLOOKUP($Q239&amp;$B239,'PNC Exon. &amp; no Exon.'!$A:$AL,'P.N.C. x Comp. x Ramos'!G$71,0)</f>
        <v>0</v>
      </c>
      <c r="H239" s="48">
        <f>VLOOKUP($Q239&amp;$B239,'PNC Exon. &amp; no Exon.'!$A:$AL,'P.N.C. x Comp. x Ramos'!H$71,0)</f>
        <v>0</v>
      </c>
      <c r="I239" s="48">
        <f>VLOOKUP($Q239&amp;$B239,'PNC Exon. &amp; no Exon.'!$A:$AL,'P.N.C. x Comp. x Ramos'!I$71,0)</f>
        <v>0</v>
      </c>
      <c r="J239" s="48">
        <f>VLOOKUP($Q239&amp;$B239,'PNC Exon. &amp; no Exon.'!$A:$AL,'P.N.C. x Comp. x Ramos'!J$71,0)</f>
        <v>0</v>
      </c>
      <c r="K239" s="48">
        <f>VLOOKUP($Q239&amp;$B239,'PNC Exon. &amp; no Exon.'!$A:$AL,'P.N.C. x Comp. x Ramos'!K$71,0)</f>
        <v>0</v>
      </c>
      <c r="L239" s="48">
        <f>VLOOKUP($Q239&amp;$B239,'PNC Exon. &amp; no Exon.'!$A:$AL,'P.N.C. x Comp. x Ramos'!L$71,0)</f>
        <v>0</v>
      </c>
      <c r="M239" s="48">
        <f>VLOOKUP($Q239&amp;$B239,'PNC Exon. &amp; no Exon.'!$A:$AL,'P.N.C. x Comp. x Ramos'!M$71,0)</f>
        <v>0</v>
      </c>
      <c r="N239" s="48">
        <f>VLOOKUP($Q239&amp;$B239,'PNC Exon. &amp; no Exon.'!$A:$AL,'P.N.C. x Comp. x Ramos'!N$71,0)</f>
        <v>0</v>
      </c>
      <c r="O239" s="58">
        <f t="shared" si="28"/>
        <v>0</v>
      </c>
      <c r="Q239" s="164" t="s">
        <v>2</v>
      </c>
    </row>
    <row r="240" spans="1:17" ht="15.9" customHeight="1" x14ac:dyDescent="0.25">
      <c r="A240" s="47">
        <f t="shared" si="26"/>
        <v>1</v>
      </c>
      <c r="B240" s="51" t="s">
        <v>98</v>
      </c>
      <c r="C240" s="60">
        <f t="shared" si="27"/>
        <v>0</v>
      </c>
      <c r="D240" s="48">
        <f>VLOOKUP($Q240&amp;$B240,'PNC Exon. &amp; no Exon.'!$A:$AL,'P.N.C. x Comp. x Ramos'!D$71,0)</f>
        <v>0</v>
      </c>
      <c r="E240" s="48">
        <f>VLOOKUP($Q240&amp;$B240,'PNC Exon. &amp; no Exon.'!$A:$AL,'P.N.C. x Comp. x Ramos'!E$71,0)</f>
        <v>0</v>
      </c>
      <c r="F240" s="48">
        <f>VLOOKUP($Q240&amp;$B240,'PNC Exon. &amp; no Exon.'!$A:$AL,'P.N.C. x Comp. x Ramos'!F$71,0)</f>
        <v>0</v>
      </c>
      <c r="G240" s="48">
        <f>VLOOKUP($Q240&amp;$B240,'PNC Exon. &amp; no Exon.'!$A:$AL,'P.N.C. x Comp. x Ramos'!G$71,0)</f>
        <v>0</v>
      </c>
      <c r="H240" s="48">
        <f>VLOOKUP($Q240&amp;$B240,'PNC Exon. &amp; no Exon.'!$A:$AL,'P.N.C. x Comp. x Ramos'!H$71,0)</f>
        <v>0</v>
      </c>
      <c r="I240" s="48">
        <f>VLOOKUP($Q240&amp;$B240,'PNC Exon. &amp; no Exon.'!$A:$AL,'P.N.C. x Comp. x Ramos'!I$71,0)</f>
        <v>0</v>
      </c>
      <c r="J240" s="48">
        <f>VLOOKUP($Q240&amp;$B240,'PNC Exon. &amp; no Exon.'!$A:$AL,'P.N.C. x Comp. x Ramos'!J$71,0)</f>
        <v>0</v>
      </c>
      <c r="K240" s="48">
        <f>VLOOKUP($Q240&amp;$B240,'PNC Exon. &amp; no Exon.'!$A:$AL,'P.N.C. x Comp. x Ramos'!K$71,0)</f>
        <v>0</v>
      </c>
      <c r="L240" s="48">
        <f>VLOOKUP($Q240&amp;$B240,'PNC Exon. &amp; no Exon.'!$A:$AL,'P.N.C. x Comp. x Ramos'!L$71,0)</f>
        <v>0</v>
      </c>
      <c r="M240" s="48">
        <f>VLOOKUP($Q240&amp;$B240,'PNC Exon. &amp; no Exon.'!$A:$AL,'P.N.C. x Comp. x Ramos'!M$71,0)</f>
        <v>0</v>
      </c>
      <c r="N240" s="48">
        <f>VLOOKUP($Q240&amp;$B240,'PNC Exon. &amp; no Exon.'!$A:$AL,'P.N.C. x Comp. x Ramos'!N$71,0)</f>
        <v>0</v>
      </c>
      <c r="O240" s="58">
        <f t="shared" si="28"/>
        <v>0</v>
      </c>
      <c r="Q240" s="164" t="s">
        <v>2</v>
      </c>
    </row>
    <row r="241" spans="1:17" ht="15.9" customHeight="1" x14ac:dyDescent="0.25">
      <c r="A241" s="47">
        <f t="shared" si="26"/>
        <v>1</v>
      </c>
      <c r="B241" s="51" t="s">
        <v>114</v>
      </c>
      <c r="C241" s="60">
        <f t="shared" si="27"/>
        <v>0</v>
      </c>
      <c r="D241" s="48">
        <f>VLOOKUP($Q241&amp;$B241,'PNC Exon. &amp; no Exon.'!$A:$AL,'P.N.C. x Comp. x Ramos'!D$71,0)</f>
        <v>0</v>
      </c>
      <c r="E241" s="48">
        <f>VLOOKUP($Q241&amp;$B241,'PNC Exon. &amp; no Exon.'!$A:$AL,'P.N.C. x Comp. x Ramos'!E$71,0)</f>
        <v>0</v>
      </c>
      <c r="F241" s="48">
        <f>VLOOKUP($Q241&amp;$B241,'PNC Exon. &amp; no Exon.'!$A:$AL,'P.N.C. x Comp. x Ramos'!F$71,0)</f>
        <v>0</v>
      </c>
      <c r="G241" s="48">
        <f>VLOOKUP($Q241&amp;$B241,'PNC Exon. &amp; no Exon.'!$A:$AL,'P.N.C. x Comp. x Ramos'!G$71,0)</f>
        <v>0</v>
      </c>
      <c r="H241" s="48">
        <f>VLOOKUP($Q241&amp;$B241,'PNC Exon. &amp; no Exon.'!$A:$AL,'P.N.C. x Comp. x Ramos'!H$71,0)</f>
        <v>0</v>
      </c>
      <c r="I241" s="48">
        <f>VLOOKUP($Q241&amp;$B241,'PNC Exon. &amp; no Exon.'!$A:$AL,'P.N.C. x Comp. x Ramos'!I$71,0)</f>
        <v>0</v>
      </c>
      <c r="J241" s="48">
        <f>VLOOKUP($Q241&amp;$B241,'PNC Exon. &amp; no Exon.'!$A:$AL,'P.N.C. x Comp. x Ramos'!J$71,0)</f>
        <v>0</v>
      </c>
      <c r="K241" s="48">
        <f>VLOOKUP($Q241&amp;$B241,'PNC Exon. &amp; no Exon.'!$A:$AL,'P.N.C. x Comp. x Ramos'!K$71,0)</f>
        <v>0</v>
      </c>
      <c r="L241" s="48">
        <f>VLOOKUP($Q241&amp;$B241,'PNC Exon. &amp; no Exon.'!$A:$AL,'P.N.C. x Comp. x Ramos'!L$71,0)</f>
        <v>0</v>
      </c>
      <c r="M241" s="48">
        <f>VLOOKUP($Q241&amp;$B241,'PNC Exon. &amp; no Exon.'!$A:$AL,'P.N.C. x Comp. x Ramos'!M$71,0)</f>
        <v>0</v>
      </c>
      <c r="N241" s="48">
        <f>VLOOKUP($Q241&amp;$B241,'PNC Exon. &amp; no Exon.'!$A:$AL,'P.N.C. x Comp. x Ramos'!N$71,0)</f>
        <v>0</v>
      </c>
      <c r="O241" s="58">
        <f t="shared" si="28"/>
        <v>0</v>
      </c>
      <c r="Q241" s="164" t="s">
        <v>2</v>
      </c>
    </row>
    <row r="242" spans="1:17" x14ac:dyDescent="0.25">
      <c r="A242" s="75" t="s">
        <v>174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7" ht="21" x14ac:dyDescent="0.4">
      <c r="A263" s="198" t="s">
        <v>42</v>
      </c>
      <c r="B263" s="198"/>
      <c r="C263" s="198"/>
      <c r="D263" s="198"/>
      <c r="E263" s="198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1:17" ht="13.5" customHeight="1" x14ac:dyDescent="0.25">
      <c r="A264" s="199" t="s">
        <v>56</v>
      </c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</row>
    <row r="265" spans="1:17" ht="13.5" customHeight="1" x14ac:dyDescent="0.25">
      <c r="A265" s="200" t="s">
        <v>152</v>
      </c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</row>
    <row r="266" spans="1:17" x14ac:dyDescent="0.25">
      <c r="A266" s="199" t="s">
        <v>108</v>
      </c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ht="27" customHeight="1" x14ac:dyDescent="0.25">
      <c r="A268" s="129" t="s">
        <v>32</v>
      </c>
      <c r="B268" s="74" t="s">
        <v>103</v>
      </c>
      <c r="C268" s="129" t="s">
        <v>0</v>
      </c>
      <c r="D268" s="129" t="s">
        <v>43</v>
      </c>
      <c r="E268" s="129" t="s">
        <v>13</v>
      </c>
      <c r="F268" s="129" t="s">
        <v>44</v>
      </c>
      <c r="G268" s="129" t="s">
        <v>15</v>
      </c>
      <c r="H268" s="129" t="s">
        <v>45</v>
      </c>
      <c r="I268" s="129" t="s">
        <v>107</v>
      </c>
      <c r="J268" s="129" t="s">
        <v>46</v>
      </c>
      <c r="K268" s="129" t="s">
        <v>36</v>
      </c>
      <c r="L268" s="129" t="s">
        <v>47</v>
      </c>
      <c r="M268" s="129" t="s">
        <v>48</v>
      </c>
      <c r="N268" s="129" t="s">
        <v>49</v>
      </c>
      <c r="O268" s="129" t="s">
        <v>61</v>
      </c>
    </row>
    <row r="269" spans="1:17" ht="15" customHeight="1" x14ac:dyDescent="0.25">
      <c r="A269" s="71"/>
      <c r="B269" s="71" t="s">
        <v>21</v>
      </c>
      <c r="C269" s="81">
        <f>SUM(C270:C307)</f>
        <v>0</v>
      </c>
      <c r="D269" s="81">
        <f t="shared" ref="D269:N269" si="29">SUM(D270:D307)</f>
        <v>0</v>
      </c>
      <c r="E269" s="81">
        <f t="shared" si="29"/>
        <v>0</v>
      </c>
      <c r="F269" s="81">
        <f t="shared" si="29"/>
        <v>0</v>
      </c>
      <c r="G269" s="81">
        <f t="shared" si="29"/>
        <v>0</v>
      </c>
      <c r="H269" s="81">
        <f t="shared" si="29"/>
        <v>0</v>
      </c>
      <c r="I269" s="81">
        <f t="shared" si="29"/>
        <v>0</v>
      </c>
      <c r="J269" s="81">
        <f t="shared" si="29"/>
        <v>0</v>
      </c>
      <c r="K269" s="81">
        <f t="shared" si="29"/>
        <v>0</v>
      </c>
      <c r="L269" s="81">
        <f t="shared" si="29"/>
        <v>0</v>
      </c>
      <c r="M269" s="81">
        <f t="shared" si="29"/>
        <v>0</v>
      </c>
      <c r="N269" s="81">
        <f t="shared" si="29"/>
        <v>0</v>
      </c>
      <c r="O269" s="100">
        <f>SUM(O270:O307,0)</f>
        <v>0</v>
      </c>
      <c r="Q269" s="164" t="s">
        <v>3</v>
      </c>
    </row>
    <row r="270" spans="1:17" ht="15.9" customHeight="1" x14ac:dyDescent="0.25">
      <c r="A270" s="47">
        <f t="shared" ref="A270" si="30">RANK(C270,$C$270:$C$307,0)</f>
        <v>1</v>
      </c>
      <c r="B270" s="92" t="s">
        <v>87</v>
      </c>
      <c r="C270" s="60">
        <f t="shared" ref="C270" si="31">SUM(D270:N270)</f>
        <v>0</v>
      </c>
      <c r="D270" s="48">
        <f>VLOOKUP($Q270&amp;$B270,'PNC Exon. &amp; no Exon.'!$A:$AL,'P.N.C. x Comp. x Ramos'!D$71,0)</f>
        <v>0</v>
      </c>
      <c r="E270" s="48">
        <f>VLOOKUP($Q270&amp;$B270,'PNC Exon. &amp; no Exon.'!$A:$AL,'P.N.C. x Comp. x Ramos'!E$71,0)</f>
        <v>0</v>
      </c>
      <c r="F270" s="48">
        <f>VLOOKUP($Q270&amp;$B270,'PNC Exon. &amp; no Exon.'!$A:$AL,'P.N.C. x Comp. x Ramos'!F$71,0)</f>
        <v>0</v>
      </c>
      <c r="G270" s="48">
        <f>VLOOKUP($Q270&amp;$B270,'PNC Exon. &amp; no Exon.'!$A:$AL,'P.N.C. x Comp. x Ramos'!G$71,0)</f>
        <v>0</v>
      </c>
      <c r="H270" s="48">
        <f>VLOOKUP($Q270&amp;$B270,'PNC Exon. &amp; no Exon.'!$A:$AL,'P.N.C. x Comp. x Ramos'!H$71,0)</f>
        <v>0</v>
      </c>
      <c r="I270" s="48">
        <f>VLOOKUP($Q270&amp;$B270,'PNC Exon. &amp; no Exon.'!$A:$AL,'P.N.C. x Comp. x Ramos'!I$71,0)</f>
        <v>0</v>
      </c>
      <c r="J270" s="48">
        <f>VLOOKUP($Q270&amp;$B270,'PNC Exon. &amp; no Exon.'!$A:$AL,'P.N.C. x Comp. x Ramos'!J$71,0)</f>
        <v>0</v>
      </c>
      <c r="K270" s="48">
        <f>VLOOKUP($Q270&amp;$B270,'PNC Exon. &amp; no Exon.'!$A:$AL,'P.N.C. x Comp. x Ramos'!K$71,0)</f>
        <v>0</v>
      </c>
      <c r="L270" s="48">
        <f>VLOOKUP($Q270&amp;$B270,'PNC Exon. &amp; no Exon.'!$A:$AL,'P.N.C. x Comp. x Ramos'!L$71,0)</f>
        <v>0</v>
      </c>
      <c r="M270" s="48">
        <f>VLOOKUP($Q270&amp;$B270,'PNC Exon. &amp; no Exon.'!$A:$AL,'P.N.C. x Comp. x Ramos'!M$71,0)</f>
        <v>0</v>
      </c>
      <c r="N270" s="48">
        <f>VLOOKUP($Q270&amp;$B270,'PNC Exon. &amp; no Exon.'!$A:$AL,'P.N.C. x Comp. x Ramos'!N$71,0)</f>
        <v>0</v>
      </c>
      <c r="O270" s="58">
        <f t="shared" ref="O270:O307" si="32">IFERROR(C270/$C$269*100,0)</f>
        <v>0</v>
      </c>
      <c r="Q270" s="164" t="s">
        <v>3</v>
      </c>
    </row>
    <row r="271" spans="1:17" ht="15.9" customHeight="1" x14ac:dyDescent="0.25">
      <c r="A271" s="47">
        <f t="shared" ref="A271:A307" si="33">RANK(C271,$C$270:$C$307,0)</f>
        <v>1</v>
      </c>
      <c r="B271" s="51" t="s">
        <v>95</v>
      </c>
      <c r="C271" s="60">
        <f t="shared" ref="C271:C307" si="34">SUM(D271:N271)</f>
        <v>0</v>
      </c>
      <c r="D271" s="48">
        <f>VLOOKUP($Q271&amp;$B271,'PNC Exon. &amp; no Exon.'!$A:$AL,'P.N.C. x Comp. x Ramos'!D$71,0)</f>
        <v>0</v>
      </c>
      <c r="E271" s="48">
        <f>VLOOKUP($Q271&amp;$B271,'PNC Exon. &amp; no Exon.'!$A:$AL,'P.N.C. x Comp. x Ramos'!E$71,0)</f>
        <v>0</v>
      </c>
      <c r="F271" s="48">
        <f>VLOOKUP($Q271&amp;$B271,'PNC Exon. &amp; no Exon.'!$A:$AL,'P.N.C. x Comp. x Ramos'!F$71,0)</f>
        <v>0</v>
      </c>
      <c r="G271" s="48">
        <f>VLOOKUP($Q271&amp;$B271,'PNC Exon. &amp; no Exon.'!$A:$AL,'P.N.C. x Comp. x Ramos'!G$71,0)</f>
        <v>0</v>
      </c>
      <c r="H271" s="48">
        <f>VLOOKUP($Q271&amp;$B271,'PNC Exon. &amp; no Exon.'!$A:$AL,'P.N.C. x Comp. x Ramos'!H$71,0)</f>
        <v>0</v>
      </c>
      <c r="I271" s="48">
        <f>VLOOKUP($Q271&amp;$B271,'PNC Exon. &amp; no Exon.'!$A:$AL,'P.N.C. x Comp. x Ramos'!I$71,0)</f>
        <v>0</v>
      </c>
      <c r="J271" s="48">
        <f>VLOOKUP($Q271&amp;$B271,'PNC Exon. &amp; no Exon.'!$A:$AL,'P.N.C. x Comp. x Ramos'!J$71,0)</f>
        <v>0</v>
      </c>
      <c r="K271" s="48">
        <f>VLOOKUP($Q271&amp;$B271,'PNC Exon. &amp; no Exon.'!$A:$AL,'P.N.C. x Comp. x Ramos'!K$71,0)</f>
        <v>0</v>
      </c>
      <c r="L271" s="48">
        <f>VLOOKUP($Q271&amp;$B271,'PNC Exon. &amp; no Exon.'!$A:$AL,'P.N.C. x Comp. x Ramos'!L$71,0)</f>
        <v>0</v>
      </c>
      <c r="M271" s="48">
        <f>VLOOKUP($Q271&amp;$B271,'PNC Exon. &amp; no Exon.'!$A:$AL,'P.N.C. x Comp. x Ramos'!M$71,0)</f>
        <v>0</v>
      </c>
      <c r="N271" s="48">
        <f>VLOOKUP($Q271&amp;$B271,'PNC Exon. &amp; no Exon.'!$A:$AL,'P.N.C. x Comp. x Ramos'!N$71,0)</f>
        <v>0</v>
      </c>
      <c r="O271" s="58">
        <f t="shared" si="32"/>
        <v>0</v>
      </c>
      <c r="Q271" s="164" t="s">
        <v>3</v>
      </c>
    </row>
    <row r="272" spans="1:17" ht="15.9" customHeight="1" x14ac:dyDescent="0.25">
      <c r="A272" s="47">
        <f t="shared" si="33"/>
        <v>1</v>
      </c>
      <c r="B272" s="51" t="s">
        <v>111</v>
      </c>
      <c r="C272" s="93">
        <f t="shared" si="34"/>
        <v>0</v>
      </c>
      <c r="D272" s="48">
        <f>VLOOKUP($Q272&amp;$B272,'PNC Exon. &amp; no Exon.'!$A:$AL,'P.N.C. x Comp. x Ramos'!D$71,0)</f>
        <v>0</v>
      </c>
      <c r="E272" s="48">
        <f>VLOOKUP($Q272&amp;$B272,'PNC Exon. &amp; no Exon.'!$A:$AL,'P.N.C. x Comp. x Ramos'!E$71,0)</f>
        <v>0</v>
      </c>
      <c r="F272" s="48">
        <f>VLOOKUP($Q272&amp;$B272,'PNC Exon. &amp; no Exon.'!$A:$AL,'P.N.C. x Comp. x Ramos'!F$71,0)</f>
        <v>0</v>
      </c>
      <c r="G272" s="48">
        <f>VLOOKUP($Q272&amp;$B272,'PNC Exon. &amp; no Exon.'!$A:$AL,'P.N.C. x Comp. x Ramos'!G$71,0)</f>
        <v>0</v>
      </c>
      <c r="H272" s="48">
        <f>VLOOKUP($Q272&amp;$B272,'PNC Exon. &amp; no Exon.'!$A:$AL,'P.N.C. x Comp. x Ramos'!H$71,0)</f>
        <v>0</v>
      </c>
      <c r="I272" s="48">
        <f>VLOOKUP($Q272&amp;$B272,'PNC Exon. &amp; no Exon.'!$A:$AL,'P.N.C. x Comp. x Ramos'!I$71,0)</f>
        <v>0</v>
      </c>
      <c r="J272" s="48">
        <f>VLOOKUP($Q272&amp;$B272,'PNC Exon. &amp; no Exon.'!$A:$AL,'P.N.C. x Comp. x Ramos'!J$71,0)</f>
        <v>0</v>
      </c>
      <c r="K272" s="48">
        <f>VLOOKUP($Q272&amp;$B272,'PNC Exon. &amp; no Exon.'!$A:$AL,'P.N.C. x Comp. x Ramos'!K$71,0)</f>
        <v>0</v>
      </c>
      <c r="L272" s="48">
        <f>VLOOKUP($Q272&amp;$B272,'PNC Exon. &amp; no Exon.'!$A:$AL,'P.N.C. x Comp. x Ramos'!L$71,0)</f>
        <v>0</v>
      </c>
      <c r="M272" s="48">
        <f>VLOOKUP($Q272&amp;$B272,'PNC Exon. &amp; no Exon.'!$A:$AL,'P.N.C. x Comp. x Ramos'!M$71,0)</f>
        <v>0</v>
      </c>
      <c r="N272" s="48">
        <f>VLOOKUP($Q272&amp;$B272,'PNC Exon. &amp; no Exon.'!$A:$AL,'P.N.C. x Comp. x Ramos'!N$71,0)</f>
        <v>0</v>
      </c>
      <c r="O272" s="58">
        <f t="shared" si="32"/>
        <v>0</v>
      </c>
      <c r="Q272" s="164" t="s">
        <v>3</v>
      </c>
    </row>
    <row r="273" spans="1:17" ht="15.9" customHeight="1" x14ac:dyDescent="0.25">
      <c r="A273" s="47">
        <f t="shared" si="33"/>
        <v>1</v>
      </c>
      <c r="B273" s="51" t="s">
        <v>115</v>
      </c>
      <c r="C273" s="60">
        <f t="shared" si="34"/>
        <v>0</v>
      </c>
      <c r="D273" s="48">
        <f>VLOOKUP($Q273&amp;$B273,'PNC Exon. &amp; no Exon.'!$A:$AL,'P.N.C. x Comp. x Ramos'!D$71,0)</f>
        <v>0</v>
      </c>
      <c r="E273" s="48">
        <f>VLOOKUP($Q273&amp;$B273,'PNC Exon. &amp; no Exon.'!$A:$AL,'P.N.C. x Comp. x Ramos'!E$71,0)</f>
        <v>0</v>
      </c>
      <c r="F273" s="48">
        <f>VLOOKUP($Q273&amp;$B273,'PNC Exon. &amp; no Exon.'!$A:$AL,'P.N.C. x Comp. x Ramos'!F$71,0)</f>
        <v>0</v>
      </c>
      <c r="G273" s="48">
        <f>VLOOKUP($Q273&amp;$B273,'PNC Exon. &amp; no Exon.'!$A:$AL,'P.N.C. x Comp. x Ramos'!G$71,0)</f>
        <v>0</v>
      </c>
      <c r="H273" s="48">
        <f>VLOOKUP($Q273&amp;$B273,'PNC Exon. &amp; no Exon.'!$A:$AL,'P.N.C. x Comp. x Ramos'!H$71,0)</f>
        <v>0</v>
      </c>
      <c r="I273" s="48">
        <f>VLOOKUP($Q273&amp;$B273,'PNC Exon. &amp; no Exon.'!$A:$AL,'P.N.C. x Comp. x Ramos'!I$71,0)</f>
        <v>0</v>
      </c>
      <c r="J273" s="48">
        <f>VLOOKUP($Q273&amp;$B273,'PNC Exon. &amp; no Exon.'!$A:$AL,'P.N.C. x Comp. x Ramos'!J$71,0)</f>
        <v>0</v>
      </c>
      <c r="K273" s="48">
        <f>VLOOKUP($Q273&amp;$B273,'PNC Exon. &amp; no Exon.'!$A:$AL,'P.N.C. x Comp. x Ramos'!K$71,0)</f>
        <v>0</v>
      </c>
      <c r="L273" s="48">
        <f>VLOOKUP($Q273&amp;$B273,'PNC Exon. &amp; no Exon.'!$A:$AL,'P.N.C. x Comp. x Ramos'!L$71,0)</f>
        <v>0</v>
      </c>
      <c r="M273" s="48">
        <f>VLOOKUP($Q273&amp;$B273,'PNC Exon. &amp; no Exon.'!$A:$AL,'P.N.C. x Comp. x Ramos'!M$71,0)</f>
        <v>0</v>
      </c>
      <c r="N273" s="48">
        <f>VLOOKUP($Q273&amp;$B273,'PNC Exon. &amp; no Exon.'!$A:$AL,'P.N.C. x Comp. x Ramos'!N$71,0)</f>
        <v>0</v>
      </c>
      <c r="O273" s="58">
        <f t="shared" si="32"/>
        <v>0</v>
      </c>
      <c r="Q273" s="164" t="s">
        <v>3</v>
      </c>
    </row>
    <row r="274" spans="1:17" ht="15.9" customHeight="1" x14ac:dyDescent="0.25">
      <c r="A274" s="47">
        <f t="shared" si="33"/>
        <v>1</v>
      </c>
      <c r="B274" s="51" t="s">
        <v>88</v>
      </c>
      <c r="C274" s="60">
        <f t="shared" si="34"/>
        <v>0</v>
      </c>
      <c r="D274" s="48">
        <f>VLOOKUP($Q274&amp;$B274,'PNC Exon. &amp; no Exon.'!$A:$AL,'P.N.C. x Comp. x Ramos'!D$71,0)</f>
        <v>0</v>
      </c>
      <c r="E274" s="48">
        <f>VLOOKUP($Q274&amp;$B274,'PNC Exon. &amp; no Exon.'!$A:$AL,'P.N.C. x Comp. x Ramos'!E$71,0)</f>
        <v>0</v>
      </c>
      <c r="F274" s="48">
        <f>VLOOKUP($Q274&amp;$B274,'PNC Exon. &amp; no Exon.'!$A:$AL,'P.N.C. x Comp. x Ramos'!F$71,0)</f>
        <v>0</v>
      </c>
      <c r="G274" s="48">
        <f>VLOOKUP($Q274&amp;$B274,'PNC Exon. &amp; no Exon.'!$A:$AL,'P.N.C. x Comp. x Ramos'!G$71,0)</f>
        <v>0</v>
      </c>
      <c r="H274" s="48">
        <f>VLOOKUP($Q274&amp;$B274,'PNC Exon. &amp; no Exon.'!$A:$AL,'P.N.C. x Comp. x Ramos'!H$71,0)</f>
        <v>0</v>
      </c>
      <c r="I274" s="48">
        <f>VLOOKUP($Q274&amp;$B274,'PNC Exon. &amp; no Exon.'!$A:$AL,'P.N.C. x Comp. x Ramos'!I$71,0)</f>
        <v>0</v>
      </c>
      <c r="J274" s="48">
        <f>VLOOKUP($Q274&amp;$B274,'PNC Exon. &amp; no Exon.'!$A:$AL,'P.N.C. x Comp. x Ramos'!J$71,0)</f>
        <v>0</v>
      </c>
      <c r="K274" s="48">
        <f>VLOOKUP($Q274&amp;$B274,'PNC Exon. &amp; no Exon.'!$A:$AL,'P.N.C. x Comp. x Ramos'!K$71,0)</f>
        <v>0</v>
      </c>
      <c r="L274" s="48">
        <f>VLOOKUP($Q274&amp;$B274,'PNC Exon. &amp; no Exon.'!$A:$AL,'P.N.C. x Comp. x Ramos'!L$71,0)</f>
        <v>0</v>
      </c>
      <c r="M274" s="48">
        <f>VLOOKUP($Q274&amp;$B274,'PNC Exon. &amp; no Exon.'!$A:$AL,'P.N.C. x Comp. x Ramos'!M$71,0)</f>
        <v>0</v>
      </c>
      <c r="N274" s="48">
        <f>VLOOKUP($Q274&amp;$B274,'PNC Exon. &amp; no Exon.'!$A:$AL,'P.N.C. x Comp. x Ramos'!N$71,0)</f>
        <v>0</v>
      </c>
      <c r="O274" s="58">
        <f t="shared" si="32"/>
        <v>0</v>
      </c>
      <c r="Q274" s="164" t="s">
        <v>3</v>
      </c>
    </row>
    <row r="275" spans="1:17" ht="15.9" customHeight="1" x14ac:dyDescent="0.25">
      <c r="A275" s="47">
        <f t="shared" si="33"/>
        <v>1</v>
      </c>
      <c r="B275" s="51" t="s">
        <v>93</v>
      </c>
      <c r="C275" s="60">
        <f t="shared" si="34"/>
        <v>0</v>
      </c>
      <c r="D275" s="48">
        <f>VLOOKUP($Q275&amp;$B275,'PNC Exon. &amp; no Exon.'!$A:$AL,'P.N.C. x Comp. x Ramos'!D$71,0)</f>
        <v>0</v>
      </c>
      <c r="E275" s="48">
        <f>VLOOKUP($Q275&amp;$B275,'PNC Exon. &amp; no Exon.'!$A:$AL,'P.N.C. x Comp. x Ramos'!E$71,0)</f>
        <v>0</v>
      </c>
      <c r="F275" s="48">
        <f>VLOOKUP($Q275&amp;$B275,'PNC Exon. &amp; no Exon.'!$A:$AL,'P.N.C. x Comp. x Ramos'!F$71,0)</f>
        <v>0</v>
      </c>
      <c r="G275" s="48">
        <f>VLOOKUP($Q275&amp;$B275,'PNC Exon. &amp; no Exon.'!$A:$AL,'P.N.C. x Comp. x Ramos'!G$71,0)</f>
        <v>0</v>
      </c>
      <c r="H275" s="48">
        <f>VLOOKUP($Q275&amp;$B275,'PNC Exon. &amp; no Exon.'!$A:$AL,'P.N.C. x Comp. x Ramos'!H$71,0)</f>
        <v>0</v>
      </c>
      <c r="I275" s="48">
        <f>VLOOKUP($Q275&amp;$B275,'PNC Exon. &amp; no Exon.'!$A:$AL,'P.N.C. x Comp. x Ramos'!I$71,0)</f>
        <v>0</v>
      </c>
      <c r="J275" s="48">
        <f>VLOOKUP($Q275&amp;$B275,'PNC Exon. &amp; no Exon.'!$A:$AL,'P.N.C. x Comp. x Ramos'!J$71,0)</f>
        <v>0</v>
      </c>
      <c r="K275" s="48">
        <f>VLOOKUP($Q275&amp;$B275,'PNC Exon. &amp; no Exon.'!$A:$AL,'P.N.C. x Comp. x Ramos'!K$71,0)</f>
        <v>0</v>
      </c>
      <c r="L275" s="48">
        <f>VLOOKUP($Q275&amp;$B275,'PNC Exon. &amp; no Exon.'!$A:$AL,'P.N.C. x Comp. x Ramos'!L$71,0)</f>
        <v>0</v>
      </c>
      <c r="M275" s="48">
        <f>VLOOKUP($Q275&amp;$B275,'PNC Exon. &amp; no Exon.'!$A:$AL,'P.N.C. x Comp. x Ramos'!M$71,0)</f>
        <v>0</v>
      </c>
      <c r="N275" s="48">
        <f>VLOOKUP($Q275&amp;$B275,'PNC Exon. &amp; no Exon.'!$A:$AL,'P.N.C. x Comp. x Ramos'!N$71,0)</f>
        <v>0</v>
      </c>
      <c r="O275" s="58">
        <f t="shared" si="32"/>
        <v>0</v>
      </c>
      <c r="Q275" s="164" t="s">
        <v>3</v>
      </c>
    </row>
    <row r="276" spans="1:17" ht="15.9" customHeight="1" x14ac:dyDescent="0.25">
      <c r="A276" s="47">
        <f t="shared" si="33"/>
        <v>1</v>
      </c>
      <c r="B276" s="51" t="s">
        <v>92</v>
      </c>
      <c r="C276" s="60">
        <f t="shared" si="34"/>
        <v>0</v>
      </c>
      <c r="D276" s="48">
        <f>VLOOKUP($Q276&amp;$B276,'PNC Exon. &amp; no Exon.'!$A:$AL,'P.N.C. x Comp. x Ramos'!D$71,0)</f>
        <v>0</v>
      </c>
      <c r="E276" s="48">
        <f>VLOOKUP($Q276&amp;$B276,'PNC Exon. &amp; no Exon.'!$A:$AL,'P.N.C. x Comp. x Ramos'!E$71,0)</f>
        <v>0</v>
      </c>
      <c r="F276" s="48">
        <f>VLOOKUP($Q276&amp;$B276,'PNC Exon. &amp; no Exon.'!$A:$AL,'P.N.C. x Comp. x Ramos'!F$71,0)</f>
        <v>0</v>
      </c>
      <c r="G276" s="48">
        <f>VLOOKUP($Q276&amp;$B276,'PNC Exon. &amp; no Exon.'!$A:$AL,'P.N.C. x Comp. x Ramos'!G$71,0)</f>
        <v>0</v>
      </c>
      <c r="H276" s="48">
        <f>VLOOKUP($Q276&amp;$B276,'PNC Exon. &amp; no Exon.'!$A:$AL,'P.N.C. x Comp. x Ramos'!H$71,0)</f>
        <v>0</v>
      </c>
      <c r="I276" s="48">
        <f>VLOOKUP($Q276&amp;$B276,'PNC Exon. &amp; no Exon.'!$A:$AL,'P.N.C. x Comp. x Ramos'!I$71,0)</f>
        <v>0</v>
      </c>
      <c r="J276" s="48">
        <f>VLOOKUP($Q276&amp;$B276,'PNC Exon. &amp; no Exon.'!$A:$AL,'P.N.C. x Comp. x Ramos'!J$71,0)</f>
        <v>0</v>
      </c>
      <c r="K276" s="48">
        <f>VLOOKUP($Q276&amp;$B276,'PNC Exon. &amp; no Exon.'!$A:$AL,'P.N.C. x Comp. x Ramos'!K$71,0)</f>
        <v>0</v>
      </c>
      <c r="L276" s="48">
        <f>VLOOKUP($Q276&amp;$B276,'PNC Exon. &amp; no Exon.'!$A:$AL,'P.N.C. x Comp. x Ramos'!L$71,0)</f>
        <v>0</v>
      </c>
      <c r="M276" s="48">
        <f>VLOOKUP($Q276&amp;$B276,'PNC Exon. &amp; no Exon.'!$A:$AL,'P.N.C. x Comp. x Ramos'!M$71,0)</f>
        <v>0</v>
      </c>
      <c r="N276" s="48">
        <f>VLOOKUP($Q276&amp;$B276,'PNC Exon. &amp; no Exon.'!$A:$AL,'P.N.C. x Comp. x Ramos'!N$71,0)</f>
        <v>0</v>
      </c>
      <c r="O276" s="58">
        <f t="shared" si="32"/>
        <v>0</v>
      </c>
      <c r="Q276" s="164" t="s">
        <v>3</v>
      </c>
    </row>
    <row r="277" spans="1:17" ht="15.9" customHeight="1" x14ac:dyDescent="0.25">
      <c r="A277" s="47">
        <f t="shared" si="33"/>
        <v>1</v>
      </c>
      <c r="B277" s="51" t="s">
        <v>119</v>
      </c>
      <c r="C277" s="60">
        <f t="shared" si="34"/>
        <v>0</v>
      </c>
      <c r="D277" s="48">
        <f>VLOOKUP($Q277&amp;$B277,'PNC Exon. &amp; no Exon.'!$A:$AL,'P.N.C. x Comp. x Ramos'!D$71,0)</f>
        <v>0</v>
      </c>
      <c r="E277" s="48">
        <f>VLOOKUP($Q277&amp;$B277,'PNC Exon. &amp; no Exon.'!$A:$AL,'P.N.C. x Comp. x Ramos'!E$71,0)</f>
        <v>0</v>
      </c>
      <c r="F277" s="48">
        <f>VLOOKUP($Q277&amp;$B277,'PNC Exon. &amp; no Exon.'!$A:$AL,'P.N.C. x Comp. x Ramos'!F$71,0)</f>
        <v>0</v>
      </c>
      <c r="G277" s="48">
        <f>VLOOKUP($Q277&amp;$B277,'PNC Exon. &amp; no Exon.'!$A:$AL,'P.N.C. x Comp. x Ramos'!G$71,0)</f>
        <v>0</v>
      </c>
      <c r="H277" s="48">
        <f>VLOOKUP($Q277&amp;$B277,'PNC Exon. &amp; no Exon.'!$A:$AL,'P.N.C. x Comp. x Ramos'!H$71,0)</f>
        <v>0</v>
      </c>
      <c r="I277" s="48">
        <f>VLOOKUP($Q277&amp;$B277,'PNC Exon. &amp; no Exon.'!$A:$AL,'P.N.C. x Comp. x Ramos'!I$71,0)</f>
        <v>0</v>
      </c>
      <c r="J277" s="48">
        <f>VLOOKUP($Q277&amp;$B277,'PNC Exon. &amp; no Exon.'!$A:$AL,'P.N.C. x Comp. x Ramos'!J$71,0)</f>
        <v>0</v>
      </c>
      <c r="K277" s="48">
        <f>VLOOKUP($Q277&amp;$B277,'PNC Exon. &amp; no Exon.'!$A:$AL,'P.N.C. x Comp. x Ramos'!K$71,0)</f>
        <v>0</v>
      </c>
      <c r="L277" s="48">
        <f>VLOOKUP($Q277&amp;$B277,'PNC Exon. &amp; no Exon.'!$A:$AL,'P.N.C. x Comp. x Ramos'!L$71,0)</f>
        <v>0</v>
      </c>
      <c r="M277" s="48">
        <f>VLOOKUP($Q277&amp;$B277,'PNC Exon. &amp; no Exon.'!$A:$AL,'P.N.C. x Comp. x Ramos'!M$71,0)</f>
        <v>0</v>
      </c>
      <c r="N277" s="48">
        <f>VLOOKUP($Q277&amp;$B277,'PNC Exon. &amp; no Exon.'!$A:$AL,'P.N.C. x Comp. x Ramos'!N$71,0)</f>
        <v>0</v>
      </c>
      <c r="O277" s="58">
        <f t="shared" si="32"/>
        <v>0</v>
      </c>
      <c r="Q277" s="164" t="s">
        <v>3</v>
      </c>
    </row>
    <row r="278" spans="1:17" ht="15.9" customHeight="1" x14ac:dyDescent="0.25">
      <c r="A278" s="47">
        <f t="shared" si="33"/>
        <v>1</v>
      </c>
      <c r="B278" s="51" t="s">
        <v>78</v>
      </c>
      <c r="C278" s="60">
        <f t="shared" si="34"/>
        <v>0</v>
      </c>
      <c r="D278" s="48">
        <f>VLOOKUP($Q278&amp;$B278,'PNC Exon. &amp; no Exon.'!$A:$AL,'P.N.C. x Comp. x Ramos'!D$71,0)</f>
        <v>0</v>
      </c>
      <c r="E278" s="48">
        <f>VLOOKUP($Q278&amp;$B278,'PNC Exon. &amp; no Exon.'!$A:$AL,'P.N.C. x Comp. x Ramos'!E$71,0)</f>
        <v>0</v>
      </c>
      <c r="F278" s="48">
        <f>VLOOKUP($Q278&amp;$B278,'PNC Exon. &amp; no Exon.'!$A:$AL,'P.N.C. x Comp. x Ramos'!F$71,0)</f>
        <v>0</v>
      </c>
      <c r="G278" s="48">
        <f>VLOOKUP($Q278&amp;$B278,'PNC Exon. &amp; no Exon.'!$A:$AL,'P.N.C. x Comp. x Ramos'!G$71,0)</f>
        <v>0</v>
      </c>
      <c r="H278" s="48">
        <f>VLOOKUP($Q278&amp;$B278,'PNC Exon. &amp; no Exon.'!$A:$AL,'P.N.C. x Comp. x Ramos'!H$71,0)</f>
        <v>0</v>
      </c>
      <c r="I278" s="48">
        <f>VLOOKUP($Q278&amp;$B278,'PNC Exon. &amp; no Exon.'!$A:$AL,'P.N.C. x Comp. x Ramos'!I$71,0)</f>
        <v>0</v>
      </c>
      <c r="J278" s="48">
        <f>VLOOKUP($Q278&amp;$B278,'PNC Exon. &amp; no Exon.'!$A:$AL,'P.N.C. x Comp. x Ramos'!J$71,0)</f>
        <v>0</v>
      </c>
      <c r="K278" s="48">
        <f>VLOOKUP($Q278&amp;$B278,'PNC Exon. &amp; no Exon.'!$A:$AL,'P.N.C. x Comp. x Ramos'!K$71,0)</f>
        <v>0</v>
      </c>
      <c r="L278" s="48">
        <f>VLOOKUP($Q278&amp;$B278,'PNC Exon. &amp; no Exon.'!$A:$AL,'P.N.C. x Comp. x Ramos'!L$71,0)</f>
        <v>0</v>
      </c>
      <c r="M278" s="48">
        <f>VLOOKUP($Q278&amp;$B278,'PNC Exon. &amp; no Exon.'!$A:$AL,'P.N.C. x Comp. x Ramos'!M$71,0)</f>
        <v>0</v>
      </c>
      <c r="N278" s="48">
        <f>VLOOKUP($Q278&amp;$B278,'PNC Exon. &amp; no Exon.'!$A:$AL,'P.N.C. x Comp. x Ramos'!N$71,0)</f>
        <v>0</v>
      </c>
      <c r="O278" s="58">
        <f t="shared" si="32"/>
        <v>0</v>
      </c>
      <c r="Q278" s="164" t="s">
        <v>3</v>
      </c>
    </row>
    <row r="279" spans="1:17" ht="15.9" customHeight="1" x14ac:dyDescent="0.25">
      <c r="A279" s="47">
        <f t="shared" si="33"/>
        <v>1</v>
      </c>
      <c r="B279" s="51" t="s">
        <v>90</v>
      </c>
      <c r="C279" s="60">
        <f t="shared" si="34"/>
        <v>0</v>
      </c>
      <c r="D279" s="48">
        <f>VLOOKUP($Q279&amp;$B279,'PNC Exon. &amp; no Exon.'!$A:$AL,'P.N.C. x Comp. x Ramos'!D$71,0)</f>
        <v>0</v>
      </c>
      <c r="E279" s="48">
        <f>VLOOKUP($Q279&amp;$B279,'PNC Exon. &amp; no Exon.'!$A:$AL,'P.N.C. x Comp. x Ramos'!E$71,0)</f>
        <v>0</v>
      </c>
      <c r="F279" s="48">
        <f>VLOOKUP($Q279&amp;$B279,'PNC Exon. &amp; no Exon.'!$A:$AL,'P.N.C. x Comp. x Ramos'!F$71,0)</f>
        <v>0</v>
      </c>
      <c r="G279" s="48">
        <f>VLOOKUP($Q279&amp;$B279,'PNC Exon. &amp; no Exon.'!$A:$AL,'P.N.C. x Comp. x Ramos'!G$71,0)</f>
        <v>0</v>
      </c>
      <c r="H279" s="48">
        <f>VLOOKUP($Q279&amp;$B279,'PNC Exon. &amp; no Exon.'!$A:$AL,'P.N.C. x Comp. x Ramos'!H$71,0)</f>
        <v>0</v>
      </c>
      <c r="I279" s="48">
        <f>VLOOKUP($Q279&amp;$B279,'PNC Exon. &amp; no Exon.'!$A:$AL,'P.N.C. x Comp. x Ramos'!I$71,0)</f>
        <v>0</v>
      </c>
      <c r="J279" s="48">
        <f>VLOOKUP($Q279&amp;$B279,'PNC Exon. &amp; no Exon.'!$A:$AL,'P.N.C. x Comp. x Ramos'!J$71,0)</f>
        <v>0</v>
      </c>
      <c r="K279" s="48">
        <f>VLOOKUP($Q279&amp;$B279,'PNC Exon. &amp; no Exon.'!$A:$AL,'P.N.C. x Comp. x Ramos'!K$71,0)</f>
        <v>0</v>
      </c>
      <c r="L279" s="48">
        <f>VLOOKUP($Q279&amp;$B279,'PNC Exon. &amp; no Exon.'!$A:$AL,'P.N.C. x Comp. x Ramos'!L$71,0)</f>
        <v>0</v>
      </c>
      <c r="M279" s="48">
        <f>VLOOKUP($Q279&amp;$B279,'PNC Exon. &amp; no Exon.'!$A:$AL,'P.N.C. x Comp. x Ramos'!M$71,0)</f>
        <v>0</v>
      </c>
      <c r="N279" s="48">
        <f>VLOOKUP($Q279&amp;$B279,'PNC Exon. &amp; no Exon.'!$A:$AL,'P.N.C. x Comp. x Ramos'!N$71,0)</f>
        <v>0</v>
      </c>
      <c r="O279" s="58">
        <f t="shared" si="32"/>
        <v>0</v>
      </c>
      <c r="Q279" s="164" t="s">
        <v>3</v>
      </c>
    </row>
    <row r="280" spans="1:17" ht="15.9" customHeight="1" x14ac:dyDescent="0.25">
      <c r="A280" s="47">
        <f t="shared" si="33"/>
        <v>1</v>
      </c>
      <c r="B280" s="51" t="s">
        <v>77</v>
      </c>
      <c r="C280" s="60">
        <f t="shared" si="34"/>
        <v>0</v>
      </c>
      <c r="D280" s="48">
        <f>VLOOKUP($Q280&amp;$B280,'PNC Exon. &amp; no Exon.'!$A:$AL,'P.N.C. x Comp. x Ramos'!D$71,0)</f>
        <v>0</v>
      </c>
      <c r="E280" s="48">
        <f>VLOOKUP($Q280&amp;$B280,'PNC Exon. &amp; no Exon.'!$A:$AL,'P.N.C. x Comp. x Ramos'!E$71,0)</f>
        <v>0</v>
      </c>
      <c r="F280" s="48">
        <f>VLOOKUP($Q280&amp;$B280,'PNC Exon. &amp; no Exon.'!$A:$AL,'P.N.C. x Comp. x Ramos'!F$71,0)</f>
        <v>0</v>
      </c>
      <c r="G280" s="48">
        <f>VLOOKUP($Q280&amp;$B280,'PNC Exon. &amp; no Exon.'!$A:$AL,'P.N.C. x Comp. x Ramos'!G$71,0)</f>
        <v>0</v>
      </c>
      <c r="H280" s="48">
        <f>VLOOKUP($Q280&amp;$B280,'PNC Exon. &amp; no Exon.'!$A:$AL,'P.N.C. x Comp. x Ramos'!H$71,0)</f>
        <v>0</v>
      </c>
      <c r="I280" s="48">
        <f>VLOOKUP($Q280&amp;$B280,'PNC Exon. &amp; no Exon.'!$A:$AL,'P.N.C. x Comp. x Ramos'!I$71,0)</f>
        <v>0</v>
      </c>
      <c r="J280" s="48">
        <f>VLOOKUP($Q280&amp;$B280,'PNC Exon. &amp; no Exon.'!$A:$AL,'P.N.C. x Comp. x Ramos'!J$71,0)</f>
        <v>0</v>
      </c>
      <c r="K280" s="48">
        <f>VLOOKUP($Q280&amp;$B280,'PNC Exon. &amp; no Exon.'!$A:$AL,'P.N.C. x Comp. x Ramos'!K$71,0)</f>
        <v>0</v>
      </c>
      <c r="L280" s="48">
        <f>VLOOKUP($Q280&amp;$B280,'PNC Exon. &amp; no Exon.'!$A:$AL,'P.N.C. x Comp. x Ramos'!L$71,0)</f>
        <v>0</v>
      </c>
      <c r="M280" s="48">
        <f>VLOOKUP($Q280&amp;$B280,'PNC Exon. &amp; no Exon.'!$A:$AL,'P.N.C. x Comp. x Ramos'!M$71,0)</f>
        <v>0</v>
      </c>
      <c r="N280" s="48">
        <f>VLOOKUP($Q280&amp;$B280,'PNC Exon. &amp; no Exon.'!$A:$AL,'P.N.C. x Comp. x Ramos'!N$71,0)</f>
        <v>0</v>
      </c>
      <c r="O280" s="58">
        <f t="shared" si="32"/>
        <v>0</v>
      </c>
      <c r="Q280" s="164" t="s">
        <v>3</v>
      </c>
    </row>
    <row r="281" spans="1:17" ht="15.9" customHeight="1" x14ac:dyDescent="0.25">
      <c r="A281" s="47">
        <f t="shared" si="33"/>
        <v>1</v>
      </c>
      <c r="B281" s="51" t="s">
        <v>109</v>
      </c>
      <c r="C281" s="93">
        <f t="shared" si="34"/>
        <v>0</v>
      </c>
      <c r="D281" s="48">
        <f>VLOOKUP($Q281&amp;$B281,'PNC Exon. &amp; no Exon.'!$A:$AL,'P.N.C. x Comp. x Ramos'!D$71,0)</f>
        <v>0</v>
      </c>
      <c r="E281" s="48">
        <f>VLOOKUP($Q281&amp;$B281,'PNC Exon. &amp; no Exon.'!$A:$AL,'P.N.C. x Comp. x Ramos'!E$71,0)</f>
        <v>0</v>
      </c>
      <c r="F281" s="48">
        <f>VLOOKUP($Q281&amp;$B281,'PNC Exon. &amp; no Exon.'!$A:$AL,'P.N.C. x Comp. x Ramos'!F$71,0)</f>
        <v>0</v>
      </c>
      <c r="G281" s="48">
        <f>VLOOKUP($Q281&amp;$B281,'PNC Exon. &amp; no Exon.'!$A:$AL,'P.N.C. x Comp. x Ramos'!G$71,0)</f>
        <v>0</v>
      </c>
      <c r="H281" s="48">
        <f>VLOOKUP($Q281&amp;$B281,'PNC Exon. &amp; no Exon.'!$A:$AL,'P.N.C. x Comp. x Ramos'!H$71,0)</f>
        <v>0</v>
      </c>
      <c r="I281" s="48">
        <f>VLOOKUP($Q281&amp;$B281,'PNC Exon. &amp; no Exon.'!$A:$AL,'P.N.C. x Comp. x Ramos'!I$71,0)</f>
        <v>0</v>
      </c>
      <c r="J281" s="48">
        <f>VLOOKUP($Q281&amp;$B281,'PNC Exon. &amp; no Exon.'!$A:$AL,'P.N.C. x Comp. x Ramos'!J$71,0)</f>
        <v>0</v>
      </c>
      <c r="K281" s="48">
        <f>VLOOKUP($Q281&amp;$B281,'PNC Exon. &amp; no Exon.'!$A:$AL,'P.N.C. x Comp. x Ramos'!K$71,0)</f>
        <v>0</v>
      </c>
      <c r="L281" s="48">
        <f>VLOOKUP($Q281&amp;$B281,'PNC Exon. &amp; no Exon.'!$A:$AL,'P.N.C. x Comp. x Ramos'!L$71,0)</f>
        <v>0</v>
      </c>
      <c r="M281" s="48">
        <f>VLOOKUP($Q281&amp;$B281,'PNC Exon. &amp; no Exon.'!$A:$AL,'P.N.C. x Comp. x Ramos'!M$71,0)</f>
        <v>0</v>
      </c>
      <c r="N281" s="48">
        <f>VLOOKUP($Q281&amp;$B281,'PNC Exon. &amp; no Exon.'!$A:$AL,'P.N.C. x Comp. x Ramos'!N$71,0)</f>
        <v>0</v>
      </c>
      <c r="O281" s="58">
        <f t="shared" si="32"/>
        <v>0</v>
      </c>
      <c r="Q281" s="164" t="s">
        <v>3</v>
      </c>
    </row>
    <row r="282" spans="1:17" ht="15.9" customHeight="1" x14ac:dyDescent="0.25">
      <c r="A282" s="47">
        <f t="shared" si="33"/>
        <v>1</v>
      </c>
      <c r="B282" s="51" t="s">
        <v>105</v>
      </c>
      <c r="C282" s="60">
        <f t="shared" si="34"/>
        <v>0</v>
      </c>
      <c r="D282" s="48">
        <f>VLOOKUP($Q282&amp;$B282,'PNC Exon. &amp; no Exon.'!$A:$AL,'P.N.C. x Comp. x Ramos'!D$71,0)</f>
        <v>0</v>
      </c>
      <c r="E282" s="48">
        <f>VLOOKUP($Q282&amp;$B282,'PNC Exon. &amp; no Exon.'!$A:$AL,'P.N.C. x Comp. x Ramos'!E$71,0)</f>
        <v>0</v>
      </c>
      <c r="F282" s="48">
        <f>VLOOKUP($Q282&amp;$B282,'PNC Exon. &amp; no Exon.'!$A:$AL,'P.N.C. x Comp. x Ramos'!F$71,0)</f>
        <v>0</v>
      </c>
      <c r="G282" s="48">
        <f>VLOOKUP($Q282&amp;$B282,'PNC Exon. &amp; no Exon.'!$A:$AL,'P.N.C. x Comp. x Ramos'!G$71,0)</f>
        <v>0</v>
      </c>
      <c r="H282" s="48">
        <f>VLOOKUP($Q282&amp;$B282,'PNC Exon. &amp; no Exon.'!$A:$AL,'P.N.C. x Comp. x Ramos'!H$71,0)</f>
        <v>0</v>
      </c>
      <c r="I282" s="48">
        <f>VLOOKUP($Q282&amp;$B282,'PNC Exon. &amp; no Exon.'!$A:$AL,'P.N.C. x Comp. x Ramos'!I$71,0)</f>
        <v>0</v>
      </c>
      <c r="J282" s="48">
        <f>VLOOKUP($Q282&amp;$B282,'PNC Exon. &amp; no Exon.'!$A:$AL,'P.N.C. x Comp. x Ramos'!J$71,0)</f>
        <v>0</v>
      </c>
      <c r="K282" s="48">
        <f>VLOOKUP($Q282&amp;$B282,'PNC Exon. &amp; no Exon.'!$A:$AL,'P.N.C. x Comp. x Ramos'!K$71,0)</f>
        <v>0</v>
      </c>
      <c r="L282" s="48">
        <f>VLOOKUP($Q282&amp;$B282,'PNC Exon. &amp; no Exon.'!$A:$AL,'P.N.C. x Comp. x Ramos'!L$71,0)</f>
        <v>0</v>
      </c>
      <c r="M282" s="48">
        <f>VLOOKUP($Q282&amp;$B282,'PNC Exon. &amp; no Exon.'!$A:$AL,'P.N.C. x Comp. x Ramos'!M$71,0)</f>
        <v>0</v>
      </c>
      <c r="N282" s="48">
        <f>VLOOKUP($Q282&amp;$B282,'PNC Exon. &amp; no Exon.'!$A:$AL,'P.N.C. x Comp. x Ramos'!N$71,0)</f>
        <v>0</v>
      </c>
      <c r="O282" s="58">
        <f t="shared" si="32"/>
        <v>0</v>
      </c>
      <c r="Q282" s="164" t="s">
        <v>3</v>
      </c>
    </row>
    <row r="283" spans="1:17" ht="15.9" customHeight="1" x14ac:dyDescent="0.25">
      <c r="A283" s="47">
        <f t="shared" si="33"/>
        <v>1</v>
      </c>
      <c r="B283" s="51" t="s">
        <v>99</v>
      </c>
      <c r="C283" s="60">
        <f t="shared" si="34"/>
        <v>0</v>
      </c>
      <c r="D283" s="48">
        <f>VLOOKUP($Q283&amp;$B283,'PNC Exon. &amp; no Exon.'!$A:$AL,'P.N.C. x Comp. x Ramos'!D$71,0)</f>
        <v>0</v>
      </c>
      <c r="E283" s="48">
        <f>VLOOKUP($Q283&amp;$B283,'PNC Exon. &amp; no Exon.'!$A:$AL,'P.N.C. x Comp. x Ramos'!E$71,0)</f>
        <v>0</v>
      </c>
      <c r="F283" s="48">
        <f>VLOOKUP($Q283&amp;$B283,'PNC Exon. &amp; no Exon.'!$A:$AL,'P.N.C. x Comp. x Ramos'!F$71,0)</f>
        <v>0</v>
      </c>
      <c r="G283" s="48">
        <f>VLOOKUP($Q283&amp;$B283,'PNC Exon. &amp; no Exon.'!$A:$AL,'P.N.C. x Comp. x Ramos'!G$71,0)</f>
        <v>0</v>
      </c>
      <c r="H283" s="48">
        <f>VLOOKUP($Q283&amp;$B283,'PNC Exon. &amp; no Exon.'!$A:$AL,'P.N.C. x Comp. x Ramos'!H$71,0)</f>
        <v>0</v>
      </c>
      <c r="I283" s="48">
        <f>VLOOKUP($Q283&amp;$B283,'PNC Exon. &amp; no Exon.'!$A:$AL,'P.N.C. x Comp. x Ramos'!I$71,0)</f>
        <v>0</v>
      </c>
      <c r="J283" s="48">
        <f>VLOOKUP($Q283&amp;$B283,'PNC Exon. &amp; no Exon.'!$A:$AL,'P.N.C. x Comp. x Ramos'!J$71,0)</f>
        <v>0</v>
      </c>
      <c r="K283" s="48">
        <f>VLOOKUP($Q283&amp;$B283,'PNC Exon. &amp; no Exon.'!$A:$AL,'P.N.C. x Comp. x Ramos'!K$71,0)</f>
        <v>0</v>
      </c>
      <c r="L283" s="48">
        <f>VLOOKUP($Q283&amp;$B283,'PNC Exon. &amp; no Exon.'!$A:$AL,'P.N.C. x Comp. x Ramos'!L$71,0)</f>
        <v>0</v>
      </c>
      <c r="M283" s="48">
        <f>VLOOKUP($Q283&amp;$B283,'PNC Exon. &amp; no Exon.'!$A:$AL,'P.N.C. x Comp. x Ramos'!M$71,0)</f>
        <v>0</v>
      </c>
      <c r="N283" s="48">
        <f>VLOOKUP($Q283&amp;$B283,'PNC Exon. &amp; no Exon.'!$A:$AL,'P.N.C. x Comp. x Ramos'!N$71,0)</f>
        <v>0</v>
      </c>
      <c r="O283" s="58">
        <f t="shared" si="32"/>
        <v>0</v>
      </c>
      <c r="Q283" s="164" t="s">
        <v>3</v>
      </c>
    </row>
    <row r="284" spans="1:17" ht="15.9" customHeight="1" x14ac:dyDescent="0.25">
      <c r="A284" s="47">
        <f t="shared" si="33"/>
        <v>1</v>
      </c>
      <c r="B284" s="51" t="s">
        <v>80</v>
      </c>
      <c r="C284" s="60">
        <f t="shared" si="34"/>
        <v>0</v>
      </c>
      <c r="D284" s="48">
        <f>VLOOKUP($Q284&amp;$B284,'PNC Exon. &amp; no Exon.'!$A:$AL,'P.N.C. x Comp. x Ramos'!D$71,0)</f>
        <v>0</v>
      </c>
      <c r="E284" s="48">
        <f>VLOOKUP($Q284&amp;$B284,'PNC Exon. &amp; no Exon.'!$A:$AL,'P.N.C. x Comp. x Ramos'!E$71,0)</f>
        <v>0</v>
      </c>
      <c r="F284" s="48">
        <f>VLOOKUP($Q284&amp;$B284,'PNC Exon. &amp; no Exon.'!$A:$AL,'P.N.C. x Comp. x Ramos'!F$71,0)</f>
        <v>0</v>
      </c>
      <c r="G284" s="48">
        <f>VLOOKUP($Q284&amp;$B284,'PNC Exon. &amp; no Exon.'!$A:$AL,'P.N.C. x Comp. x Ramos'!G$71,0)</f>
        <v>0</v>
      </c>
      <c r="H284" s="48">
        <f>VLOOKUP($Q284&amp;$B284,'PNC Exon. &amp; no Exon.'!$A:$AL,'P.N.C. x Comp. x Ramos'!H$71,0)</f>
        <v>0</v>
      </c>
      <c r="I284" s="48">
        <f>VLOOKUP($Q284&amp;$B284,'PNC Exon. &amp; no Exon.'!$A:$AL,'P.N.C. x Comp. x Ramos'!I$71,0)</f>
        <v>0</v>
      </c>
      <c r="J284" s="48">
        <f>VLOOKUP($Q284&amp;$B284,'PNC Exon. &amp; no Exon.'!$A:$AL,'P.N.C. x Comp. x Ramos'!J$71,0)</f>
        <v>0</v>
      </c>
      <c r="K284" s="48">
        <f>VLOOKUP($Q284&amp;$B284,'PNC Exon. &amp; no Exon.'!$A:$AL,'P.N.C. x Comp. x Ramos'!K$71,0)</f>
        <v>0</v>
      </c>
      <c r="L284" s="48">
        <f>VLOOKUP($Q284&amp;$B284,'PNC Exon. &amp; no Exon.'!$A:$AL,'P.N.C. x Comp. x Ramos'!L$71,0)</f>
        <v>0</v>
      </c>
      <c r="M284" s="48">
        <f>VLOOKUP($Q284&amp;$B284,'PNC Exon. &amp; no Exon.'!$A:$AL,'P.N.C. x Comp. x Ramos'!M$71,0)</f>
        <v>0</v>
      </c>
      <c r="N284" s="48">
        <f>VLOOKUP($Q284&amp;$B284,'PNC Exon. &amp; no Exon.'!$A:$AL,'P.N.C. x Comp. x Ramos'!N$71,0)</f>
        <v>0</v>
      </c>
      <c r="O284" s="58">
        <f t="shared" si="32"/>
        <v>0</v>
      </c>
      <c r="Q284" s="164" t="s">
        <v>3</v>
      </c>
    </row>
    <row r="285" spans="1:17" ht="15.9" customHeight="1" x14ac:dyDescent="0.25">
      <c r="A285" s="47">
        <f t="shared" si="33"/>
        <v>1</v>
      </c>
      <c r="B285" s="51" t="s">
        <v>102</v>
      </c>
      <c r="C285" s="60">
        <f t="shared" si="34"/>
        <v>0</v>
      </c>
      <c r="D285" s="48">
        <f>VLOOKUP($Q285&amp;$B285,'PNC Exon. &amp; no Exon.'!$A:$AL,'P.N.C. x Comp. x Ramos'!D$71,0)</f>
        <v>0</v>
      </c>
      <c r="E285" s="48">
        <f>VLOOKUP($Q285&amp;$B285,'PNC Exon. &amp; no Exon.'!$A:$AL,'P.N.C. x Comp. x Ramos'!E$71,0)</f>
        <v>0</v>
      </c>
      <c r="F285" s="48">
        <f>VLOOKUP($Q285&amp;$B285,'PNC Exon. &amp; no Exon.'!$A:$AL,'P.N.C. x Comp. x Ramos'!F$71,0)</f>
        <v>0</v>
      </c>
      <c r="G285" s="48">
        <f>VLOOKUP($Q285&amp;$B285,'PNC Exon. &amp; no Exon.'!$A:$AL,'P.N.C. x Comp. x Ramos'!G$71,0)</f>
        <v>0</v>
      </c>
      <c r="H285" s="48">
        <f>VLOOKUP($Q285&amp;$B285,'PNC Exon. &amp; no Exon.'!$A:$AL,'P.N.C. x Comp. x Ramos'!H$71,0)</f>
        <v>0</v>
      </c>
      <c r="I285" s="48">
        <f>VLOOKUP($Q285&amp;$B285,'PNC Exon. &amp; no Exon.'!$A:$AL,'P.N.C. x Comp. x Ramos'!I$71,0)</f>
        <v>0</v>
      </c>
      <c r="J285" s="48">
        <f>VLOOKUP($Q285&amp;$B285,'PNC Exon. &amp; no Exon.'!$A:$AL,'P.N.C. x Comp. x Ramos'!J$71,0)</f>
        <v>0</v>
      </c>
      <c r="K285" s="48">
        <f>VLOOKUP($Q285&amp;$B285,'PNC Exon. &amp; no Exon.'!$A:$AL,'P.N.C. x Comp. x Ramos'!K$71,0)</f>
        <v>0</v>
      </c>
      <c r="L285" s="48">
        <f>VLOOKUP($Q285&amp;$B285,'PNC Exon. &amp; no Exon.'!$A:$AL,'P.N.C. x Comp. x Ramos'!L$71,0)</f>
        <v>0</v>
      </c>
      <c r="M285" s="48">
        <f>VLOOKUP($Q285&amp;$B285,'PNC Exon. &amp; no Exon.'!$A:$AL,'P.N.C. x Comp. x Ramos'!M$71,0)</f>
        <v>0</v>
      </c>
      <c r="N285" s="48">
        <f>VLOOKUP($Q285&amp;$B285,'PNC Exon. &amp; no Exon.'!$A:$AL,'P.N.C. x Comp. x Ramos'!N$71,0)</f>
        <v>0</v>
      </c>
      <c r="O285" s="58">
        <f t="shared" si="32"/>
        <v>0</v>
      </c>
      <c r="Q285" s="164" t="s">
        <v>3</v>
      </c>
    </row>
    <row r="286" spans="1:17" ht="15.9" customHeight="1" x14ac:dyDescent="0.25">
      <c r="A286" s="47">
        <f t="shared" si="33"/>
        <v>1</v>
      </c>
      <c r="B286" s="51" t="s">
        <v>96</v>
      </c>
      <c r="C286" s="60">
        <f t="shared" si="34"/>
        <v>0</v>
      </c>
      <c r="D286" s="48">
        <f>VLOOKUP($Q286&amp;$B286,'PNC Exon. &amp; no Exon.'!$A:$AL,'P.N.C. x Comp. x Ramos'!D$71,0)</f>
        <v>0</v>
      </c>
      <c r="E286" s="48">
        <f>VLOOKUP($Q286&amp;$B286,'PNC Exon. &amp; no Exon.'!$A:$AL,'P.N.C. x Comp. x Ramos'!E$71,0)</f>
        <v>0</v>
      </c>
      <c r="F286" s="48">
        <f>VLOOKUP($Q286&amp;$B286,'PNC Exon. &amp; no Exon.'!$A:$AL,'P.N.C. x Comp. x Ramos'!F$71,0)</f>
        <v>0</v>
      </c>
      <c r="G286" s="48">
        <f>VLOOKUP($Q286&amp;$B286,'PNC Exon. &amp; no Exon.'!$A:$AL,'P.N.C. x Comp. x Ramos'!G$71,0)</f>
        <v>0</v>
      </c>
      <c r="H286" s="48">
        <f>VLOOKUP($Q286&amp;$B286,'PNC Exon. &amp; no Exon.'!$A:$AL,'P.N.C. x Comp. x Ramos'!H$71,0)</f>
        <v>0</v>
      </c>
      <c r="I286" s="48">
        <f>VLOOKUP($Q286&amp;$B286,'PNC Exon. &amp; no Exon.'!$A:$AL,'P.N.C. x Comp. x Ramos'!I$71,0)</f>
        <v>0</v>
      </c>
      <c r="J286" s="48">
        <f>VLOOKUP($Q286&amp;$B286,'PNC Exon. &amp; no Exon.'!$A:$AL,'P.N.C. x Comp. x Ramos'!J$71,0)</f>
        <v>0</v>
      </c>
      <c r="K286" s="48">
        <f>VLOOKUP($Q286&amp;$B286,'PNC Exon. &amp; no Exon.'!$A:$AL,'P.N.C. x Comp. x Ramos'!K$71,0)</f>
        <v>0</v>
      </c>
      <c r="L286" s="48">
        <f>VLOOKUP($Q286&amp;$B286,'PNC Exon. &amp; no Exon.'!$A:$AL,'P.N.C. x Comp. x Ramos'!L$71,0)</f>
        <v>0</v>
      </c>
      <c r="M286" s="48">
        <f>VLOOKUP($Q286&amp;$B286,'PNC Exon. &amp; no Exon.'!$A:$AL,'P.N.C. x Comp. x Ramos'!M$71,0)</f>
        <v>0</v>
      </c>
      <c r="N286" s="48">
        <f>VLOOKUP($Q286&amp;$B286,'PNC Exon. &amp; no Exon.'!$A:$AL,'P.N.C. x Comp. x Ramos'!N$71,0)</f>
        <v>0</v>
      </c>
      <c r="O286" s="58">
        <f t="shared" si="32"/>
        <v>0</v>
      </c>
      <c r="Q286" s="164" t="s">
        <v>3</v>
      </c>
    </row>
    <row r="287" spans="1:17" ht="15.9" customHeight="1" x14ac:dyDescent="0.25">
      <c r="A287" s="47">
        <f t="shared" si="33"/>
        <v>1</v>
      </c>
      <c r="B287" s="51" t="s">
        <v>97</v>
      </c>
      <c r="C287" s="93">
        <f t="shared" si="34"/>
        <v>0</v>
      </c>
      <c r="D287" s="48">
        <f>VLOOKUP($Q287&amp;$B287,'PNC Exon. &amp; no Exon.'!$A:$AL,'P.N.C. x Comp. x Ramos'!D$71,0)</f>
        <v>0</v>
      </c>
      <c r="E287" s="48">
        <f>VLOOKUP($Q287&amp;$B287,'PNC Exon. &amp; no Exon.'!$A:$AL,'P.N.C. x Comp. x Ramos'!E$71,0)</f>
        <v>0</v>
      </c>
      <c r="F287" s="48">
        <f>VLOOKUP($Q287&amp;$B287,'PNC Exon. &amp; no Exon.'!$A:$AL,'P.N.C. x Comp. x Ramos'!F$71,0)</f>
        <v>0</v>
      </c>
      <c r="G287" s="48">
        <f>VLOOKUP($Q287&amp;$B287,'PNC Exon. &amp; no Exon.'!$A:$AL,'P.N.C. x Comp. x Ramos'!G$71,0)</f>
        <v>0</v>
      </c>
      <c r="H287" s="48">
        <f>VLOOKUP($Q287&amp;$B287,'PNC Exon. &amp; no Exon.'!$A:$AL,'P.N.C. x Comp. x Ramos'!H$71,0)</f>
        <v>0</v>
      </c>
      <c r="I287" s="48">
        <f>VLOOKUP($Q287&amp;$B287,'PNC Exon. &amp; no Exon.'!$A:$AL,'P.N.C. x Comp. x Ramos'!I$71,0)</f>
        <v>0</v>
      </c>
      <c r="J287" s="48">
        <f>VLOOKUP($Q287&amp;$B287,'PNC Exon. &amp; no Exon.'!$A:$AL,'P.N.C. x Comp. x Ramos'!J$71,0)</f>
        <v>0</v>
      </c>
      <c r="K287" s="48">
        <f>VLOOKUP($Q287&amp;$B287,'PNC Exon. &amp; no Exon.'!$A:$AL,'P.N.C. x Comp. x Ramos'!K$71,0)</f>
        <v>0</v>
      </c>
      <c r="L287" s="48">
        <f>VLOOKUP($Q287&amp;$B287,'PNC Exon. &amp; no Exon.'!$A:$AL,'P.N.C. x Comp. x Ramos'!L$71,0)</f>
        <v>0</v>
      </c>
      <c r="M287" s="48">
        <f>VLOOKUP($Q287&amp;$B287,'PNC Exon. &amp; no Exon.'!$A:$AL,'P.N.C. x Comp. x Ramos'!M$71,0)</f>
        <v>0</v>
      </c>
      <c r="N287" s="48">
        <f>VLOOKUP($Q287&amp;$B287,'PNC Exon. &amp; no Exon.'!$A:$AL,'P.N.C. x Comp. x Ramos'!N$71,0)</f>
        <v>0</v>
      </c>
      <c r="O287" s="58">
        <f t="shared" si="32"/>
        <v>0</v>
      </c>
      <c r="Q287" s="164" t="s">
        <v>3</v>
      </c>
    </row>
    <row r="288" spans="1:17" ht="15.9" customHeight="1" x14ac:dyDescent="0.25">
      <c r="A288" s="47">
        <f t="shared" si="33"/>
        <v>1</v>
      </c>
      <c r="B288" s="51" t="s">
        <v>113</v>
      </c>
      <c r="C288" s="93">
        <f t="shared" si="34"/>
        <v>0</v>
      </c>
      <c r="D288" s="48">
        <f>VLOOKUP($Q288&amp;$B288,'PNC Exon. &amp; no Exon.'!$A:$AL,'P.N.C. x Comp. x Ramos'!D$71,0)</f>
        <v>0</v>
      </c>
      <c r="E288" s="48">
        <f>VLOOKUP($Q288&amp;$B288,'PNC Exon. &amp; no Exon.'!$A:$AL,'P.N.C. x Comp. x Ramos'!E$71,0)</f>
        <v>0</v>
      </c>
      <c r="F288" s="48">
        <f>VLOOKUP($Q288&amp;$B288,'PNC Exon. &amp; no Exon.'!$A:$AL,'P.N.C. x Comp. x Ramos'!F$71,0)</f>
        <v>0</v>
      </c>
      <c r="G288" s="48">
        <f>VLOOKUP($Q288&amp;$B288,'PNC Exon. &amp; no Exon.'!$A:$AL,'P.N.C. x Comp. x Ramos'!G$71,0)</f>
        <v>0</v>
      </c>
      <c r="H288" s="48">
        <f>VLOOKUP($Q288&amp;$B288,'PNC Exon. &amp; no Exon.'!$A:$AL,'P.N.C. x Comp. x Ramos'!H$71,0)</f>
        <v>0</v>
      </c>
      <c r="I288" s="48">
        <f>VLOOKUP($Q288&amp;$B288,'PNC Exon. &amp; no Exon.'!$A:$AL,'P.N.C. x Comp. x Ramos'!I$71,0)</f>
        <v>0</v>
      </c>
      <c r="J288" s="48">
        <f>VLOOKUP($Q288&amp;$B288,'PNC Exon. &amp; no Exon.'!$A:$AL,'P.N.C. x Comp. x Ramos'!J$71,0)</f>
        <v>0</v>
      </c>
      <c r="K288" s="48">
        <f>VLOOKUP($Q288&amp;$B288,'PNC Exon. &amp; no Exon.'!$A:$AL,'P.N.C. x Comp. x Ramos'!K$71,0)</f>
        <v>0</v>
      </c>
      <c r="L288" s="48">
        <f>VLOOKUP($Q288&amp;$B288,'PNC Exon. &amp; no Exon.'!$A:$AL,'P.N.C. x Comp. x Ramos'!L$71,0)</f>
        <v>0</v>
      </c>
      <c r="M288" s="48">
        <f>VLOOKUP($Q288&amp;$B288,'PNC Exon. &amp; no Exon.'!$A:$AL,'P.N.C. x Comp. x Ramos'!M$71,0)</f>
        <v>0</v>
      </c>
      <c r="N288" s="48">
        <f>VLOOKUP($Q288&amp;$B288,'PNC Exon. &amp; no Exon.'!$A:$AL,'P.N.C. x Comp. x Ramos'!N$71,0)</f>
        <v>0</v>
      </c>
      <c r="O288" s="58">
        <f t="shared" si="32"/>
        <v>0</v>
      </c>
      <c r="Q288" s="164" t="s">
        <v>3</v>
      </c>
    </row>
    <row r="289" spans="1:17" ht="15.9" customHeight="1" x14ac:dyDescent="0.25">
      <c r="A289" s="47">
        <f t="shared" si="33"/>
        <v>1</v>
      </c>
      <c r="B289" s="50" t="s">
        <v>104</v>
      </c>
      <c r="C289" s="93">
        <f t="shared" si="34"/>
        <v>0</v>
      </c>
      <c r="D289" s="48">
        <f>VLOOKUP($Q289&amp;$B289,'PNC Exon. &amp; no Exon.'!$A:$AL,'P.N.C. x Comp. x Ramos'!D$71,0)</f>
        <v>0</v>
      </c>
      <c r="E289" s="48">
        <f>VLOOKUP($Q289&amp;$B289,'PNC Exon. &amp; no Exon.'!$A:$AL,'P.N.C. x Comp. x Ramos'!E$71,0)</f>
        <v>0</v>
      </c>
      <c r="F289" s="48">
        <f>VLOOKUP($Q289&amp;$B289,'PNC Exon. &amp; no Exon.'!$A:$AL,'P.N.C. x Comp. x Ramos'!F$71,0)</f>
        <v>0</v>
      </c>
      <c r="G289" s="48">
        <f>VLOOKUP($Q289&amp;$B289,'PNC Exon. &amp; no Exon.'!$A:$AL,'P.N.C. x Comp. x Ramos'!G$71,0)</f>
        <v>0</v>
      </c>
      <c r="H289" s="48">
        <f>VLOOKUP($Q289&amp;$B289,'PNC Exon. &amp; no Exon.'!$A:$AL,'P.N.C. x Comp. x Ramos'!H$71,0)</f>
        <v>0</v>
      </c>
      <c r="I289" s="48">
        <f>VLOOKUP($Q289&amp;$B289,'PNC Exon. &amp; no Exon.'!$A:$AL,'P.N.C. x Comp. x Ramos'!I$71,0)</f>
        <v>0</v>
      </c>
      <c r="J289" s="48">
        <f>VLOOKUP($Q289&amp;$B289,'PNC Exon. &amp; no Exon.'!$A:$AL,'P.N.C. x Comp. x Ramos'!J$71,0)</f>
        <v>0</v>
      </c>
      <c r="K289" s="48">
        <f>VLOOKUP($Q289&amp;$B289,'PNC Exon. &amp; no Exon.'!$A:$AL,'P.N.C. x Comp. x Ramos'!K$71,0)</f>
        <v>0</v>
      </c>
      <c r="L289" s="48">
        <f>VLOOKUP($Q289&amp;$B289,'PNC Exon. &amp; no Exon.'!$A:$AL,'P.N.C. x Comp. x Ramos'!L$71,0)</f>
        <v>0</v>
      </c>
      <c r="M289" s="48">
        <f>VLOOKUP($Q289&amp;$B289,'PNC Exon. &amp; no Exon.'!$A:$AL,'P.N.C. x Comp. x Ramos'!M$71,0)</f>
        <v>0</v>
      </c>
      <c r="N289" s="48">
        <f>VLOOKUP($Q289&amp;$B289,'PNC Exon. &amp; no Exon.'!$A:$AL,'P.N.C. x Comp. x Ramos'!N$71,0)</f>
        <v>0</v>
      </c>
      <c r="O289" s="58">
        <f t="shared" si="32"/>
        <v>0</v>
      </c>
      <c r="Q289" s="164" t="s">
        <v>3</v>
      </c>
    </row>
    <row r="290" spans="1:17" ht="15.9" customHeight="1" x14ac:dyDescent="0.25">
      <c r="A290" s="47">
        <f t="shared" si="33"/>
        <v>1</v>
      </c>
      <c r="B290" s="50" t="s">
        <v>110</v>
      </c>
      <c r="C290" s="93">
        <f t="shared" si="34"/>
        <v>0</v>
      </c>
      <c r="D290" s="48">
        <f>VLOOKUP($Q290&amp;$B290,'PNC Exon. &amp; no Exon.'!$A:$AL,'P.N.C. x Comp. x Ramos'!D$71,0)</f>
        <v>0</v>
      </c>
      <c r="E290" s="48">
        <f>VLOOKUP($Q290&amp;$B290,'PNC Exon. &amp; no Exon.'!$A:$AL,'P.N.C. x Comp. x Ramos'!E$71,0)</f>
        <v>0</v>
      </c>
      <c r="F290" s="48">
        <f>VLOOKUP($Q290&amp;$B290,'PNC Exon. &amp; no Exon.'!$A:$AL,'P.N.C. x Comp. x Ramos'!F$71,0)</f>
        <v>0</v>
      </c>
      <c r="G290" s="48">
        <f>VLOOKUP($Q290&amp;$B290,'PNC Exon. &amp; no Exon.'!$A:$AL,'P.N.C. x Comp. x Ramos'!G$71,0)</f>
        <v>0</v>
      </c>
      <c r="H290" s="48">
        <f>VLOOKUP($Q290&amp;$B290,'PNC Exon. &amp; no Exon.'!$A:$AL,'P.N.C. x Comp. x Ramos'!H$71,0)</f>
        <v>0</v>
      </c>
      <c r="I290" s="48">
        <f>VLOOKUP($Q290&amp;$B290,'PNC Exon. &amp; no Exon.'!$A:$AL,'P.N.C. x Comp. x Ramos'!I$71,0)</f>
        <v>0</v>
      </c>
      <c r="J290" s="48">
        <f>VLOOKUP($Q290&amp;$B290,'PNC Exon. &amp; no Exon.'!$A:$AL,'P.N.C. x Comp. x Ramos'!J$71,0)</f>
        <v>0</v>
      </c>
      <c r="K290" s="48">
        <f>VLOOKUP($Q290&amp;$B290,'PNC Exon. &amp; no Exon.'!$A:$AL,'P.N.C. x Comp. x Ramos'!K$71,0)</f>
        <v>0</v>
      </c>
      <c r="L290" s="48">
        <f>VLOOKUP($Q290&amp;$B290,'PNC Exon. &amp; no Exon.'!$A:$AL,'P.N.C. x Comp. x Ramos'!L$71,0)</f>
        <v>0</v>
      </c>
      <c r="M290" s="48">
        <f>VLOOKUP($Q290&amp;$B290,'PNC Exon. &amp; no Exon.'!$A:$AL,'P.N.C. x Comp. x Ramos'!M$71,0)</f>
        <v>0</v>
      </c>
      <c r="N290" s="48">
        <f>VLOOKUP($Q290&amp;$B290,'PNC Exon. &amp; no Exon.'!$A:$AL,'P.N.C. x Comp. x Ramos'!N$71,0)</f>
        <v>0</v>
      </c>
      <c r="O290" s="58">
        <f t="shared" si="32"/>
        <v>0</v>
      </c>
      <c r="Q290" s="164" t="s">
        <v>3</v>
      </c>
    </row>
    <row r="291" spans="1:17" ht="15.9" customHeight="1" x14ac:dyDescent="0.25">
      <c r="A291" s="47">
        <f t="shared" si="33"/>
        <v>1</v>
      </c>
      <c r="B291" s="51" t="s">
        <v>112</v>
      </c>
      <c r="C291" s="93">
        <f t="shared" si="34"/>
        <v>0</v>
      </c>
      <c r="D291" s="48">
        <f>VLOOKUP($Q291&amp;$B291,'PNC Exon. &amp; no Exon.'!$A:$AL,'P.N.C. x Comp. x Ramos'!D$71,0)</f>
        <v>0</v>
      </c>
      <c r="E291" s="48">
        <f>VLOOKUP($Q291&amp;$B291,'PNC Exon. &amp; no Exon.'!$A:$AL,'P.N.C. x Comp. x Ramos'!E$71,0)</f>
        <v>0</v>
      </c>
      <c r="F291" s="48">
        <f>VLOOKUP($Q291&amp;$B291,'PNC Exon. &amp; no Exon.'!$A:$AL,'P.N.C. x Comp. x Ramos'!F$71,0)</f>
        <v>0</v>
      </c>
      <c r="G291" s="48">
        <f>VLOOKUP($Q291&amp;$B291,'PNC Exon. &amp; no Exon.'!$A:$AL,'P.N.C. x Comp. x Ramos'!G$71,0)</f>
        <v>0</v>
      </c>
      <c r="H291" s="48">
        <f>VLOOKUP($Q291&amp;$B291,'PNC Exon. &amp; no Exon.'!$A:$AL,'P.N.C. x Comp. x Ramos'!H$71,0)</f>
        <v>0</v>
      </c>
      <c r="I291" s="48">
        <f>VLOOKUP($Q291&amp;$B291,'PNC Exon. &amp; no Exon.'!$A:$AL,'P.N.C. x Comp. x Ramos'!I$71,0)</f>
        <v>0</v>
      </c>
      <c r="J291" s="48">
        <f>VLOOKUP($Q291&amp;$B291,'PNC Exon. &amp; no Exon.'!$A:$AL,'P.N.C. x Comp. x Ramos'!J$71,0)</f>
        <v>0</v>
      </c>
      <c r="K291" s="48">
        <f>VLOOKUP($Q291&amp;$B291,'PNC Exon. &amp; no Exon.'!$A:$AL,'P.N.C. x Comp. x Ramos'!K$71,0)</f>
        <v>0</v>
      </c>
      <c r="L291" s="48">
        <f>VLOOKUP($Q291&amp;$B291,'PNC Exon. &amp; no Exon.'!$A:$AL,'P.N.C. x Comp. x Ramos'!L$71,0)</f>
        <v>0</v>
      </c>
      <c r="M291" s="48">
        <f>VLOOKUP($Q291&amp;$B291,'PNC Exon. &amp; no Exon.'!$A:$AL,'P.N.C. x Comp. x Ramos'!M$71,0)</f>
        <v>0</v>
      </c>
      <c r="N291" s="48">
        <f>VLOOKUP($Q291&amp;$B291,'PNC Exon. &amp; no Exon.'!$A:$AL,'P.N.C. x Comp. x Ramos'!N$71,0)</f>
        <v>0</v>
      </c>
      <c r="O291" s="58">
        <f t="shared" si="32"/>
        <v>0</v>
      </c>
      <c r="Q291" s="164" t="s">
        <v>3</v>
      </c>
    </row>
    <row r="292" spans="1:17" ht="15.9" customHeight="1" x14ac:dyDescent="0.25">
      <c r="A292" s="47">
        <f t="shared" si="33"/>
        <v>1</v>
      </c>
      <c r="B292" s="51" t="s">
        <v>79</v>
      </c>
      <c r="C292" s="60">
        <f t="shared" si="34"/>
        <v>0</v>
      </c>
      <c r="D292" s="48">
        <f>VLOOKUP($Q292&amp;$B292,'PNC Exon. &amp; no Exon.'!$A:$AL,'P.N.C. x Comp. x Ramos'!D$71,0)</f>
        <v>0</v>
      </c>
      <c r="E292" s="48">
        <f>VLOOKUP($Q292&amp;$B292,'PNC Exon. &amp; no Exon.'!$A:$AL,'P.N.C. x Comp. x Ramos'!E$71,0)</f>
        <v>0</v>
      </c>
      <c r="F292" s="48">
        <f>VLOOKUP($Q292&amp;$B292,'PNC Exon. &amp; no Exon.'!$A:$AL,'P.N.C. x Comp. x Ramos'!F$71,0)</f>
        <v>0</v>
      </c>
      <c r="G292" s="48">
        <f>VLOOKUP($Q292&amp;$B292,'PNC Exon. &amp; no Exon.'!$A:$AL,'P.N.C. x Comp. x Ramos'!G$71,0)</f>
        <v>0</v>
      </c>
      <c r="H292" s="48">
        <f>VLOOKUP($Q292&amp;$B292,'PNC Exon. &amp; no Exon.'!$A:$AL,'P.N.C. x Comp. x Ramos'!H$71,0)</f>
        <v>0</v>
      </c>
      <c r="I292" s="48">
        <f>VLOOKUP($Q292&amp;$B292,'PNC Exon. &amp; no Exon.'!$A:$AL,'P.N.C. x Comp. x Ramos'!I$71,0)</f>
        <v>0</v>
      </c>
      <c r="J292" s="48">
        <f>VLOOKUP($Q292&amp;$B292,'PNC Exon. &amp; no Exon.'!$A:$AL,'P.N.C. x Comp. x Ramos'!J$71,0)</f>
        <v>0</v>
      </c>
      <c r="K292" s="48">
        <f>VLOOKUP($Q292&amp;$B292,'PNC Exon. &amp; no Exon.'!$A:$AL,'P.N.C. x Comp. x Ramos'!K$71,0)</f>
        <v>0</v>
      </c>
      <c r="L292" s="48">
        <f>VLOOKUP($Q292&amp;$B292,'PNC Exon. &amp; no Exon.'!$A:$AL,'P.N.C. x Comp. x Ramos'!L$71,0)</f>
        <v>0</v>
      </c>
      <c r="M292" s="48">
        <f>VLOOKUP($Q292&amp;$B292,'PNC Exon. &amp; no Exon.'!$A:$AL,'P.N.C. x Comp. x Ramos'!M$71,0)</f>
        <v>0</v>
      </c>
      <c r="N292" s="48">
        <f>VLOOKUP($Q292&amp;$B292,'PNC Exon. &amp; no Exon.'!$A:$AL,'P.N.C. x Comp. x Ramos'!N$71,0)</f>
        <v>0</v>
      </c>
      <c r="O292" s="58">
        <f t="shared" si="32"/>
        <v>0</v>
      </c>
      <c r="Q292" s="164" t="s">
        <v>3</v>
      </c>
    </row>
    <row r="293" spans="1:17" ht="15.9" customHeight="1" x14ac:dyDescent="0.25">
      <c r="A293" s="47">
        <f t="shared" si="33"/>
        <v>1</v>
      </c>
      <c r="B293" s="51" t="s">
        <v>82</v>
      </c>
      <c r="C293" s="60">
        <f t="shared" si="34"/>
        <v>0</v>
      </c>
      <c r="D293" s="48">
        <f>VLOOKUP($Q293&amp;$B293,'PNC Exon. &amp; no Exon.'!$A:$AL,'P.N.C. x Comp. x Ramos'!D$71,0)</f>
        <v>0</v>
      </c>
      <c r="E293" s="48">
        <f>VLOOKUP($Q293&amp;$B293,'PNC Exon. &amp; no Exon.'!$A:$AL,'P.N.C. x Comp. x Ramos'!E$71,0)</f>
        <v>0</v>
      </c>
      <c r="F293" s="48">
        <f>VLOOKUP($Q293&amp;$B293,'PNC Exon. &amp; no Exon.'!$A:$AL,'P.N.C. x Comp. x Ramos'!F$71,0)</f>
        <v>0</v>
      </c>
      <c r="G293" s="48">
        <f>VLOOKUP($Q293&amp;$B293,'PNC Exon. &amp; no Exon.'!$A:$AL,'P.N.C. x Comp. x Ramos'!G$71,0)</f>
        <v>0</v>
      </c>
      <c r="H293" s="48">
        <f>VLOOKUP($Q293&amp;$B293,'PNC Exon. &amp; no Exon.'!$A:$AL,'P.N.C. x Comp. x Ramos'!H$71,0)</f>
        <v>0</v>
      </c>
      <c r="I293" s="48">
        <f>VLOOKUP($Q293&amp;$B293,'PNC Exon. &amp; no Exon.'!$A:$AL,'P.N.C. x Comp. x Ramos'!I$71,0)</f>
        <v>0</v>
      </c>
      <c r="J293" s="48">
        <f>VLOOKUP($Q293&amp;$B293,'PNC Exon. &amp; no Exon.'!$A:$AL,'P.N.C. x Comp. x Ramos'!J$71,0)</f>
        <v>0</v>
      </c>
      <c r="K293" s="48">
        <f>VLOOKUP($Q293&amp;$B293,'PNC Exon. &amp; no Exon.'!$A:$AL,'P.N.C. x Comp. x Ramos'!K$71,0)</f>
        <v>0</v>
      </c>
      <c r="L293" s="48">
        <f>VLOOKUP($Q293&amp;$B293,'PNC Exon. &amp; no Exon.'!$A:$AL,'P.N.C. x Comp. x Ramos'!L$71,0)</f>
        <v>0</v>
      </c>
      <c r="M293" s="48">
        <f>VLOOKUP($Q293&amp;$B293,'PNC Exon. &amp; no Exon.'!$A:$AL,'P.N.C. x Comp. x Ramos'!M$71,0)</f>
        <v>0</v>
      </c>
      <c r="N293" s="48">
        <f>VLOOKUP($Q293&amp;$B293,'PNC Exon. &amp; no Exon.'!$A:$AL,'P.N.C. x Comp. x Ramos'!N$71,0)</f>
        <v>0</v>
      </c>
      <c r="O293" s="58">
        <f t="shared" si="32"/>
        <v>0</v>
      </c>
      <c r="Q293" s="164" t="s">
        <v>3</v>
      </c>
    </row>
    <row r="294" spans="1:17" ht="15.9" customHeight="1" x14ac:dyDescent="0.25">
      <c r="A294" s="47">
        <f t="shared" si="33"/>
        <v>1</v>
      </c>
      <c r="B294" s="51" t="s">
        <v>122</v>
      </c>
      <c r="C294" s="60">
        <f t="shared" si="34"/>
        <v>0</v>
      </c>
      <c r="D294" s="48">
        <f>VLOOKUP($Q294&amp;$B294,'PNC Exon. &amp; no Exon.'!$A:$AL,'P.N.C. x Comp. x Ramos'!D$71,0)</f>
        <v>0</v>
      </c>
      <c r="E294" s="48">
        <f>VLOOKUP($Q294&amp;$B294,'PNC Exon. &amp; no Exon.'!$A:$AL,'P.N.C. x Comp. x Ramos'!E$71,0)</f>
        <v>0</v>
      </c>
      <c r="F294" s="48">
        <f>VLOOKUP($Q294&amp;$B294,'PNC Exon. &amp; no Exon.'!$A:$AL,'P.N.C. x Comp. x Ramos'!F$71,0)</f>
        <v>0</v>
      </c>
      <c r="G294" s="48">
        <f>VLOOKUP($Q294&amp;$B294,'PNC Exon. &amp; no Exon.'!$A:$AL,'P.N.C. x Comp. x Ramos'!G$71,0)</f>
        <v>0</v>
      </c>
      <c r="H294" s="48">
        <f>VLOOKUP($Q294&amp;$B294,'PNC Exon. &amp; no Exon.'!$A:$AL,'P.N.C. x Comp. x Ramos'!H$71,0)</f>
        <v>0</v>
      </c>
      <c r="I294" s="48">
        <f>VLOOKUP($Q294&amp;$B294,'PNC Exon. &amp; no Exon.'!$A:$AL,'P.N.C. x Comp. x Ramos'!I$71,0)</f>
        <v>0</v>
      </c>
      <c r="J294" s="48">
        <f>VLOOKUP($Q294&amp;$B294,'PNC Exon. &amp; no Exon.'!$A:$AL,'P.N.C. x Comp. x Ramos'!J$71,0)</f>
        <v>0</v>
      </c>
      <c r="K294" s="48">
        <f>VLOOKUP($Q294&amp;$B294,'PNC Exon. &amp; no Exon.'!$A:$AL,'P.N.C. x Comp. x Ramos'!K$71,0)</f>
        <v>0</v>
      </c>
      <c r="L294" s="48">
        <f>VLOOKUP($Q294&amp;$B294,'PNC Exon. &amp; no Exon.'!$A:$AL,'P.N.C. x Comp. x Ramos'!L$71,0)</f>
        <v>0</v>
      </c>
      <c r="M294" s="48">
        <f>VLOOKUP($Q294&amp;$B294,'PNC Exon. &amp; no Exon.'!$A:$AL,'P.N.C. x Comp. x Ramos'!M$71,0)</f>
        <v>0</v>
      </c>
      <c r="N294" s="48">
        <f>VLOOKUP($Q294&amp;$B294,'PNC Exon. &amp; no Exon.'!$A:$AL,'P.N.C. x Comp. x Ramos'!N$71,0)</f>
        <v>0</v>
      </c>
      <c r="O294" s="58">
        <f t="shared" si="32"/>
        <v>0</v>
      </c>
      <c r="Q294" s="164" t="s">
        <v>3</v>
      </c>
    </row>
    <row r="295" spans="1:17" ht="15.9" customHeight="1" x14ac:dyDescent="0.25">
      <c r="A295" s="47">
        <f t="shared" si="33"/>
        <v>1</v>
      </c>
      <c r="B295" s="51" t="s">
        <v>117</v>
      </c>
      <c r="C295" s="93">
        <f t="shared" si="34"/>
        <v>0</v>
      </c>
      <c r="D295" s="48">
        <f>VLOOKUP($Q295&amp;$B295,'PNC Exon. &amp; no Exon.'!$A:$AL,'P.N.C. x Comp. x Ramos'!D$71,0)</f>
        <v>0</v>
      </c>
      <c r="E295" s="48">
        <f>VLOOKUP($Q295&amp;$B295,'PNC Exon. &amp; no Exon.'!$A:$AL,'P.N.C. x Comp. x Ramos'!E$71,0)</f>
        <v>0</v>
      </c>
      <c r="F295" s="48">
        <f>VLOOKUP($Q295&amp;$B295,'PNC Exon. &amp; no Exon.'!$A:$AL,'P.N.C. x Comp. x Ramos'!F$71,0)</f>
        <v>0</v>
      </c>
      <c r="G295" s="48">
        <f>VLOOKUP($Q295&amp;$B295,'PNC Exon. &amp; no Exon.'!$A:$AL,'P.N.C. x Comp. x Ramos'!G$71,0)</f>
        <v>0</v>
      </c>
      <c r="H295" s="48">
        <f>VLOOKUP($Q295&amp;$B295,'PNC Exon. &amp; no Exon.'!$A:$AL,'P.N.C. x Comp. x Ramos'!H$71,0)</f>
        <v>0</v>
      </c>
      <c r="I295" s="48">
        <f>VLOOKUP($Q295&amp;$B295,'PNC Exon. &amp; no Exon.'!$A:$AL,'P.N.C. x Comp. x Ramos'!I$71,0)</f>
        <v>0</v>
      </c>
      <c r="J295" s="48">
        <f>VLOOKUP($Q295&amp;$B295,'PNC Exon. &amp; no Exon.'!$A:$AL,'P.N.C. x Comp. x Ramos'!J$71,0)</f>
        <v>0</v>
      </c>
      <c r="K295" s="48">
        <f>VLOOKUP($Q295&amp;$B295,'PNC Exon. &amp; no Exon.'!$A:$AL,'P.N.C. x Comp. x Ramos'!K$71,0)</f>
        <v>0</v>
      </c>
      <c r="L295" s="48">
        <f>VLOOKUP($Q295&amp;$B295,'PNC Exon. &amp; no Exon.'!$A:$AL,'P.N.C. x Comp. x Ramos'!L$71,0)</f>
        <v>0</v>
      </c>
      <c r="M295" s="48">
        <f>VLOOKUP($Q295&amp;$B295,'PNC Exon. &amp; no Exon.'!$A:$AL,'P.N.C. x Comp. x Ramos'!M$71,0)</f>
        <v>0</v>
      </c>
      <c r="N295" s="48">
        <f>VLOOKUP($Q295&amp;$B295,'PNC Exon. &amp; no Exon.'!$A:$AL,'P.N.C. x Comp. x Ramos'!N$71,0)</f>
        <v>0</v>
      </c>
      <c r="O295" s="58">
        <f t="shared" si="32"/>
        <v>0</v>
      </c>
      <c r="Q295" s="164" t="s">
        <v>3</v>
      </c>
    </row>
    <row r="296" spans="1:17" ht="15.9" customHeight="1" x14ac:dyDescent="0.25">
      <c r="A296" s="47">
        <f t="shared" si="33"/>
        <v>1</v>
      </c>
      <c r="B296" s="51" t="s">
        <v>94</v>
      </c>
      <c r="C296" s="60">
        <f t="shared" si="34"/>
        <v>0</v>
      </c>
      <c r="D296" s="48">
        <f>VLOOKUP($Q296&amp;$B296,'PNC Exon. &amp; no Exon.'!$A:$AL,'P.N.C. x Comp. x Ramos'!D$71,0)</f>
        <v>0</v>
      </c>
      <c r="E296" s="48">
        <f>VLOOKUP($Q296&amp;$B296,'PNC Exon. &amp; no Exon.'!$A:$AL,'P.N.C. x Comp. x Ramos'!E$71,0)</f>
        <v>0</v>
      </c>
      <c r="F296" s="48">
        <f>VLOOKUP($Q296&amp;$B296,'PNC Exon. &amp; no Exon.'!$A:$AL,'P.N.C. x Comp. x Ramos'!F$71,0)</f>
        <v>0</v>
      </c>
      <c r="G296" s="48">
        <f>VLOOKUP($Q296&amp;$B296,'PNC Exon. &amp; no Exon.'!$A:$AL,'P.N.C. x Comp. x Ramos'!G$71,0)</f>
        <v>0</v>
      </c>
      <c r="H296" s="48">
        <f>VLOOKUP($Q296&amp;$B296,'PNC Exon. &amp; no Exon.'!$A:$AL,'P.N.C. x Comp. x Ramos'!H$71,0)</f>
        <v>0</v>
      </c>
      <c r="I296" s="48">
        <f>VLOOKUP($Q296&amp;$B296,'PNC Exon. &amp; no Exon.'!$A:$AL,'P.N.C. x Comp. x Ramos'!I$71,0)</f>
        <v>0</v>
      </c>
      <c r="J296" s="48">
        <f>VLOOKUP($Q296&amp;$B296,'PNC Exon. &amp; no Exon.'!$A:$AL,'P.N.C. x Comp. x Ramos'!J$71,0)</f>
        <v>0</v>
      </c>
      <c r="K296" s="48">
        <f>VLOOKUP($Q296&amp;$B296,'PNC Exon. &amp; no Exon.'!$A:$AL,'P.N.C. x Comp. x Ramos'!K$71,0)</f>
        <v>0</v>
      </c>
      <c r="L296" s="48">
        <f>VLOOKUP($Q296&amp;$B296,'PNC Exon. &amp; no Exon.'!$A:$AL,'P.N.C. x Comp. x Ramos'!L$71,0)</f>
        <v>0</v>
      </c>
      <c r="M296" s="48">
        <f>VLOOKUP($Q296&amp;$B296,'PNC Exon. &amp; no Exon.'!$A:$AL,'P.N.C. x Comp. x Ramos'!M$71,0)</f>
        <v>0</v>
      </c>
      <c r="N296" s="48">
        <f>VLOOKUP($Q296&amp;$B296,'PNC Exon. &amp; no Exon.'!$A:$AL,'P.N.C. x Comp. x Ramos'!N$71,0)</f>
        <v>0</v>
      </c>
      <c r="O296" s="58">
        <f t="shared" si="32"/>
        <v>0</v>
      </c>
      <c r="Q296" s="164" t="s">
        <v>3</v>
      </c>
    </row>
    <row r="297" spans="1:17" ht="15.9" customHeight="1" x14ac:dyDescent="0.25">
      <c r="A297" s="47">
        <f t="shared" si="33"/>
        <v>1</v>
      </c>
      <c r="B297" s="51" t="s">
        <v>89</v>
      </c>
      <c r="C297" s="60">
        <f t="shared" si="34"/>
        <v>0</v>
      </c>
      <c r="D297" s="48">
        <f>VLOOKUP($Q297&amp;$B297,'PNC Exon. &amp; no Exon.'!$A:$AL,'P.N.C. x Comp. x Ramos'!D$71,0)</f>
        <v>0</v>
      </c>
      <c r="E297" s="48">
        <f>VLOOKUP($Q297&amp;$B297,'PNC Exon. &amp; no Exon.'!$A:$AL,'P.N.C. x Comp. x Ramos'!E$71,0)</f>
        <v>0</v>
      </c>
      <c r="F297" s="48">
        <f>VLOOKUP($Q297&amp;$B297,'PNC Exon. &amp; no Exon.'!$A:$AL,'P.N.C. x Comp. x Ramos'!F$71,0)</f>
        <v>0</v>
      </c>
      <c r="G297" s="48">
        <f>VLOOKUP($Q297&amp;$B297,'PNC Exon. &amp; no Exon.'!$A:$AL,'P.N.C. x Comp. x Ramos'!G$71,0)</f>
        <v>0</v>
      </c>
      <c r="H297" s="48">
        <f>VLOOKUP($Q297&amp;$B297,'PNC Exon. &amp; no Exon.'!$A:$AL,'P.N.C. x Comp. x Ramos'!H$71,0)</f>
        <v>0</v>
      </c>
      <c r="I297" s="48">
        <f>VLOOKUP($Q297&amp;$B297,'PNC Exon. &amp; no Exon.'!$A:$AL,'P.N.C. x Comp. x Ramos'!I$71,0)</f>
        <v>0</v>
      </c>
      <c r="J297" s="48">
        <f>VLOOKUP($Q297&amp;$B297,'PNC Exon. &amp; no Exon.'!$A:$AL,'P.N.C. x Comp. x Ramos'!J$71,0)</f>
        <v>0</v>
      </c>
      <c r="K297" s="48">
        <f>VLOOKUP($Q297&amp;$B297,'PNC Exon. &amp; no Exon.'!$A:$AL,'P.N.C. x Comp. x Ramos'!K$71,0)</f>
        <v>0</v>
      </c>
      <c r="L297" s="48">
        <f>VLOOKUP($Q297&amp;$B297,'PNC Exon. &amp; no Exon.'!$A:$AL,'P.N.C. x Comp. x Ramos'!L$71,0)</f>
        <v>0</v>
      </c>
      <c r="M297" s="48">
        <f>VLOOKUP($Q297&amp;$B297,'PNC Exon. &amp; no Exon.'!$A:$AL,'P.N.C. x Comp. x Ramos'!M$71,0)</f>
        <v>0</v>
      </c>
      <c r="N297" s="48">
        <f>VLOOKUP($Q297&amp;$B297,'PNC Exon. &amp; no Exon.'!$A:$AL,'P.N.C. x Comp. x Ramos'!N$71,0)</f>
        <v>0</v>
      </c>
      <c r="O297" s="58">
        <f t="shared" si="32"/>
        <v>0</v>
      </c>
      <c r="Q297" s="164" t="s">
        <v>3</v>
      </c>
    </row>
    <row r="298" spans="1:17" ht="15.9" customHeight="1" x14ac:dyDescent="0.25">
      <c r="A298" s="47">
        <f t="shared" si="33"/>
        <v>1</v>
      </c>
      <c r="B298" s="51" t="s">
        <v>116</v>
      </c>
      <c r="C298" s="93">
        <f t="shared" si="34"/>
        <v>0</v>
      </c>
      <c r="D298" s="48">
        <f>VLOOKUP($Q298&amp;$B298,'PNC Exon. &amp; no Exon.'!$A:$AL,'P.N.C. x Comp. x Ramos'!D$71,0)</f>
        <v>0</v>
      </c>
      <c r="E298" s="48">
        <f>VLOOKUP($Q298&amp;$B298,'PNC Exon. &amp; no Exon.'!$A:$AL,'P.N.C. x Comp. x Ramos'!E$71,0)</f>
        <v>0</v>
      </c>
      <c r="F298" s="48">
        <f>VLOOKUP($Q298&amp;$B298,'PNC Exon. &amp; no Exon.'!$A:$AL,'P.N.C. x Comp. x Ramos'!F$71,0)</f>
        <v>0</v>
      </c>
      <c r="G298" s="48">
        <f>VLOOKUP($Q298&amp;$B298,'PNC Exon. &amp; no Exon.'!$A:$AL,'P.N.C. x Comp. x Ramos'!G$71,0)</f>
        <v>0</v>
      </c>
      <c r="H298" s="48">
        <f>VLOOKUP($Q298&amp;$B298,'PNC Exon. &amp; no Exon.'!$A:$AL,'P.N.C. x Comp. x Ramos'!H$71,0)</f>
        <v>0</v>
      </c>
      <c r="I298" s="48">
        <f>VLOOKUP($Q298&amp;$B298,'PNC Exon. &amp; no Exon.'!$A:$AL,'P.N.C. x Comp. x Ramos'!I$71,0)</f>
        <v>0</v>
      </c>
      <c r="J298" s="48">
        <f>VLOOKUP($Q298&amp;$B298,'PNC Exon. &amp; no Exon.'!$A:$AL,'P.N.C. x Comp. x Ramos'!J$71,0)</f>
        <v>0</v>
      </c>
      <c r="K298" s="48">
        <f>VLOOKUP($Q298&amp;$B298,'PNC Exon. &amp; no Exon.'!$A:$AL,'P.N.C. x Comp. x Ramos'!K$71,0)</f>
        <v>0</v>
      </c>
      <c r="L298" s="48">
        <f>VLOOKUP($Q298&amp;$B298,'PNC Exon. &amp; no Exon.'!$A:$AL,'P.N.C. x Comp. x Ramos'!L$71,0)</f>
        <v>0</v>
      </c>
      <c r="M298" s="48">
        <f>VLOOKUP($Q298&amp;$B298,'PNC Exon. &amp; no Exon.'!$A:$AL,'P.N.C. x Comp. x Ramos'!M$71,0)</f>
        <v>0</v>
      </c>
      <c r="N298" s="48">
        <f>VLOOKUP($Q298&amp;$B298,'PNC Exon. &amp; no Exon.'!$A:$AL,'P.N.C. x Comp. x Ramos'!N$71,0)</f>
        <v>0</v>
      </c>
      <c r="O298" s="58">
        <f t="shared" si="32"/>
        <v>0</v>
      </c>
      <c r="Q298" s="164" t="s">
        <v>3</v>
      </c>
    </row>
    <row r="299" spans="1:17" ht="15.9" customHeight="1" x14ac:dyDescent="0.25">
      <c r="A299" s="47">
        <f t="shared" si="33"/>
        <v>1</v>
      </c>
      <c r="B299" s="51" t="s">
        <v>120</v>
      </c>
      <c r="C299" s="60">
        <f t="shared" si="34"/>
        <v>0</v>
      </c>
      <c r="D299" s="48">
        <f>VLOOKUP($Q299&amp;$B299,'PNC Exon. &amp; no Exon.'!$A:$AL,'P.N.C. x Comp. x Ramos'!D$71,0)</f>
        <v>0</v>
      </c>
      <c r="E299" s="48">
        <f>VLOOKUP($Q299&amp;$B299,'PNC Exon. &amp; no Exon.'!$A:$AL,'P.N.C. x Comp. x Ramos'!E$71,0)</f>
        <v>0</v>
      </c>
      <c r="F299" s="48">
        <f>VLOOKUP($Q299&amp;$B299,'PNC Exon. &amp; no Exon.'!$A:$AL,'P.N.C. x Comp. x Ramos'!F$71,0)</f>
        <v>0</v>
      </c>
      <c r="G299" s="48">
        <f>VLOOKUP($Q299&amp;$B299,'PNC Exon. &amp; no Exon.'!$A:$AL,'P.N.C. x Comp. x Ramos'!G$71,0)</f>
        <v>0</v>
      </c>
      <c r="H299" s="48">
        <f>VLOOKUP($Q299&amp;$B299,'PNC Exon. &amp; no Exon.'!$A:$AL,'P.N.C. x Comp. x Ramos'!H$71,0)</f>
        <v>0</v>
      </c>
      <c r="I299" s="48">
        <f>VLOOKUP($Q299&amp;$B299,'PNC Exon. &amp; no Exon.'!$A:$AL,'P.N.C. x Comp. x Ramos'!I$71,0)</f>
        <v>0</v>
      </c>
      <c r="J299" s="48">
        <f>VLOOKUP($Q299&amp;$B299,'PNC Exon. &amp; no Exon.'!$A:$AL,'P.N.C. x Comp. x Ramos'!J$71,0)</f>
        <v>0</v>
      </c>
      <c r="K299" s="48">
        <f>VLOOKUP($Q299&amp;$B299,'PNC Exon. &amp; no Exon.'!$A:$AL,'P.N.C. x Comp. x Ramos'!K$71,0)</f>
        <v>0</v>
      </c>
      <c r="L299" s="48">
        <f>VLOOKUP($Q299&amp;$B299,'PNC Exon. &amp; no Exon.'!$A:$AL,'P.N.C. x Comp. x Ramos'!L$71,0)</f>
        <v>0</v>
      </c>
      <c r="M299" s="48">
        <f>VLOOKUP($Q299&amp;$B299,'PNC Exon. &amp; no Exon.'!$A:$AL,'P.N.C. x Comp. x Ramos'!M$71,0)</f>
        <v>0</v>
      </c>
      <c r="N299" s="48">
        <f>VLOOKUP($Q299&amp;$B299,'PNC Exon. &amp; no Exon.'!$A:$AL,'P.N.C. x Comp. x Ramos'!N$71,0)</f>
        <v>0</v>
      </c>
      <c r="O299" s="58">
        <f t="shared" si="32"/>
        <v>0</v>
      </c>
      <c r="Q299" s="164" t="s">
        <v>3</v>
      </c>
    </row>
    <row r="300" spans="1:17" ht="15.9" customHeight="1" x14ac:dyDescent="0.25">
      <c r="A300" s="47">
        <f t="shared" si="33"/>
        <v>1</v>
      </c>
      <c r="B300" s="51" t="s">
        <v>81</v>
      </c>
      <c r="C300" s="93">
        <f t="shared" si="34"/>
        <v>0</v>
      </c>
      <c r="D300" s="48">
        <f>VLOOKUP($Q300&amp;$B300,'PNC Exon. &amp; no Exon.'!$A:$AL,'P.N.C. x Comp. x Ramos'!D$71,0)</f>
        <v>0</v>
      </c>
      <c r="E300" s="48">
        <f>VLOOKUP($Q300&amp;$B300,'PNC Exon. &amp; no Exon.'!$A:$AL,'P.N.C. x Comp. x Ramos'!E$71,0)</f>
        <v>0</v>
      </c>
      <c r="F300" s="48">
        <f>VLOOKUP($Q300&amp;$B300,'PNC Exon. &amp; no Exon.'!$A:$AL,'P.N.C. x Comp. x Ramos'!F$71,0)</f>
        <v>0</v>
      </c>
      <c r="G300" s="48">
        <f>VLOOKUP($Q300&amp;$B300,'PNC Exon. &amp; no Exon.'!$A:$AL,'P.N.C. x Comp. x Ramos'!G$71,0)</f>
        <v>0</v>
      </c>
      <c r="H300" s="48">
        <f>VLOOKUP($Q300&amp;$B300,'PNC Exon. &amp; no Exon.'!$A:$AL,'P.N.C. x Comp. x Ramos'!H$71,0)</f>
        <v>0</v>
      </c>
      <c r="I300" s="48">
        <f>VLOOKUP($Q300&amp;$B300,'PNC Exon. &amp; no Exon.'!$A:$AL,'P.N.C. x Comp. x Ramos'!I$71,0)</f>
        <v>0</v>
      </c>
      <c r="J300" s="48">
        <f>VLOOKUP($Q300&amp;$B300,'PNC Exon. &amp; no Exon.'!$A:$AL,'P.N.C. x Comp. x Ramos'!J$71,0)</f>
        <v>0</v>
      </c>
      <c r="K300" s="48">
        <f>VLOOKUP($Q300&amp;$B300,'PNC Exon. &amp; no Exon.'!$A:$AL,'P.N.C. x Comp. x Ramos'!K$71,0)</f>
        <v>0</v>
      </c>
      <c r="L300" s="48">
        <f>VLOOKUP($Q300&amp;$B300,'PNC Exon. &amp; no Exon.'!$A:$AL,'P.N.C. x Comp. x Ramos'!L$71,0)</f>
        <v>0</v>
      </c>
      <c r="M300" s="48">
        <f>VLOOKUP($Q300&amp;$B300,'PNC Exon. &amp; no Exon.'!$A:$AL,'P.N.C. x Comp. x Ramos'!M$71,0)</f>
        <v>0</v>
      </c>
      <c r="N300" s="48">
        <f>VLOOKUP($Q300&amp;$B300,'PNC Exon. &amp; no Exon.'!$A:$AL,'P.N.C. x Comp. x Ramos'!N$71,0)</f>
        <v>0</v>
      </c>
      <c r="O300" s="58">
        <f t="shared" si="32"/>
        <v>0</v>
      </c>
      <c r="Q300" s="164" t="s">
        <v>3</v>
      </c>
    </row>
    <row r="301" spans="1:17" ht="15.9" customHeight="1" x14ac:dyDescent="0.25">
      <c r="A301" s="47">
        <f t="shared" si="33"/>
        <v>1</v>
      </c>
      <c r="B301" s="51" t="s">
        <v>118</v>
      </c>
      <c r="C301" s="60">
        <f t="shared" si="34"/>
        <v>0</v>
      </c>
      <c r="D301" s="48">
        <f>VLOOKUP($Q301&amp;$B301,'PNC Exon. &amp; no Exon.'!$A:$AL,'P.N.C. x Comp. x Ramos'!D$71,0)</f>
        <v>0</v>
      </c>
      <c r="E301" s="48">
        <f>VLOOKUP($Q301&amp;$B301,'PNC Exon. &amp; no Exon.'!$A:$AL,'P.N.C. x Comp. x Ramos'!E$71,0)</f>
        <v>0</v>
      </c>
      <c r="F301" s="48">
        <f>VLOOKUP($Q301&amp;$B301,'PNC Exon. &amp; no Exon.'!$A:$AL,'P.N.C. x Comp. x Ramos'!F$71,0)</f>
        <v>0</v>
      </c>
      <c r="G301" s="48">
        <f>VLOOKUP($Q301&amp;$B301,'PNC Exon. &amp; no Exon.'!$A:$AL,'P.N.C. x Comp. x Ramos'!G$71,0)</f>
        <v>0</v>
      </c>
      <c r="H301" s="48">
        <f>VLOOKUP($Q301&amp;$B301,'PNC Exon. &amp; no Exon.'!$A:$AL,'P.N.C. x Comp. x Ramos'!H$71,0)</f>
        <v>0</v>
      </c>
      <c r="I301" s="48">
        <f>VLOOKUP($Q301&amp;$B301,'PNC Exon. &amp; no Exon.'!$A:$AL,'P.N.C. x Comp. x Ramos'!I$71,0)</f>
        <v>0</v>
      </c>
      <c r="J301" s="48">
        <f>VLOOKUP($Q301&amp;$B301,'PNC Exon. &amp; no Exon.'!$A:$AL,'P.N.C. x Comp. x Ramos'!J$71,0)</f>
        <v>0</v>
      </c>
      <c r="K301" s="48">
        <f>VLOOKUP($Q301&amp;$B301,'PNC Exon. &amp; no Exon.'!$A:$AL,'P.N.C. x Comp. x Ramos'!K$71,0)</f>
        <v>0</v>
      </c>
      <c r="L301" s="48">
        <f>VLOOKUP($Q301&amp;$B301,'PNC Exon. &amp; no Exon.'!$A:$AL,'P.N.C. x Comp. x Ramos'!L$71,0)</f>
        <v>0</v>
      </c>
      <c r="M301" s="48">
        <f>VLOOKUP($Q301&amp;$B301,'PNC Exon. &amp; no Exon.'!$A:$AL,'P.N.C. x Comp. x Ramos'!M$71,0)</f>
        <v>0</v>
      </c>
      <c r="N301" s="48">
        <f>VLOOKUP($Q301&amp;$B301,'PNC Exon. &amp; no Exon.'!$A:$AL,'P.N.C. x Comp. x Ramos'!N$71,0)</f>
        <v>0</v>
      </c>
      <c r="O301" s="58">
        <f t="shared" si="32"/>
        <v>0</v>
      </c>
      <c r="Q301" s="164" t="s">
        <v>3</v>
      </c>
    </row>
    <row r="302" spans="1:17" ht="15.9" customHeight="1" x14ac:dyDescent="0.25">
      <c r="A302" s="47">
        <f t="shared" si="33"/>
        <v>1</v>
      </c>
      <c r="B302" s="51" t="s">
        <v>121</v>
      </c>
      <c r="C302" s="60">
        <f t="shared" si="34"/>
        <v>0</v>
      </c>
      <c r="D302" s="48">
        <f>VLOOKUP($Q302&amp;$B302,'PNC Exon. &amp; no Exon.'!$A:$AL,'P.N.C. x Comp. x Ramos'!D$71,0)</f>
        <v>0</v>
      </c>
      <c r="E302" s="48">
        <f>VLOOKUP($Q302&amp;$B302,'PNC Exon. &amp; no Exon.'!$A:$AL,'P.N.C. x Comp. x Ramos'!E$71,0)</f>
        <v>0</v>
      </c>
      <c r="F302" s="48">
        <f>VLOOKUP($Q302&amp;$B302,'PNC Exon. &amp; no Exon.'!$A:$AL,'P.N.C. x Comp. x Ramos'!F$71,0)</f>
        <v>0</v>
      </c>
      <c r="G302" s="48">
        <f>VLOOKUP($Q302&amp;$B302,'PNC Exon. &amp; no Exon.'!$A:$AL,'P.N.C. x Comp. x Ramos'!G$71,0)</f>
        <v>0</v>
      </c>
      <c r="H302" s="48">
        <f>VLOOKUP($Q302&amp;$B302,'PNC Exon. &amp; no Exon.'!$A:$AL,'P.N.C. x Comp. x Ramos'!H$71,0)</f>
        <v>0</v>
      </c>
      <c r="I302" s="48">
        <f>VLOOKUP($Q302&amp;$B302,'PNC Exon. &amp; no Exon.'!$A:$AL,'P.N.C. x Comp. x Ramos'!I$71,0)</f>
        <v>0</v>
      </c>
      <c r="J302" s="48">
        <f>VLOOKUP($Q302&amp;$B302,'PNC Exon. &amp; no Exon.'!$A:$AL,'P.N.C. x Comp. x Ramos'!J$71,0)</f>
        <v>0</v>
      </c>
      <c r="K302" s="48">
        <f>VLOOKUP($Q302&amp;$B302,'PNC Exon. &amp; no Exon.'!$A:$AL,'P.N.C. x Comp. x Ramos'!K$71,0)</f>
        <v>0</v>
      </c>
      <c r="L302" s="48">
        <f>VLOOKUP($Q302&amp;$B302,'PNC Exon. &amp; no Exon.'!$A:$AL,'P.N.C. x Comp. x Ramos'!L$71,0)</f>
        <v>0</v>
      </c>
      <c r="M302" s="48">
        <f>VLOOKUP($Q302&amp;$B302,'PNC Exon. &amp; no Exon.'!$A:$AL,'P.N.C. x Comp. x Ramos'!M$71,0)</f>
        <v>0</v>
      </c>
      <c r="N302" s="48">
        <f>VLOOKUP($Q302&amp;$B302,'PNC Exon. &amp; no Exon.'!$A:$AL,'P.N.C. x Comp. x Ramos'!N$71,0)</f>
        <v>0</v>
      </c>
      <c r="O302" s="58">
        <f t="shared" si="32"/>
        <v>0</v>
      </c>
      <c r="Q302" s="164" t="s">
        <v>3</v>
      </c>
    </row>
    <row r="303" spans="1:17" ht="15.9" customHeight="1" x14ac:dyDescent="0.25">
      <c r="A303" s="47">
        <f t="shared" si="33"/>
        <v>1</v>
      </c>
      <c r="B303" s="51" t="s">
        <v>83</v>
      </c>
      <c r="C303" s="60">
        <f t="shared" si="34"/>
        <v>0</v>
      </c>
      <c r="D303" s="48">
        <f>VLOOKUP($Q303&amp;$B303,'PNC Exon. &amp; no Exon.'!$A:$AL,'P.N.C. x Comp. x Ramos'!D$71,0)</f>
        <v>0</v>
      </c>
      <c r="E303" s="48">
        <f>VLOOKUP($Q303&amp;$B303,'PNC Exon. &amp; no Exon.'!$A:$AL,'P.N.C. x Comp. x Ramos'!E$71,0)</f>
        <v>0</v>
      </c>
      <c r="F303" s="48">
        <f>VLOOKUP($Q303&amp;$B303,'PNC Exon. &amp; no Exon.'!$A:$AL,'P.N.C. x Comp. x Ramos'!F$71,0)</f>
        <v>0</v>
      </c>
      <c r="G303" s="48">
        <f>VLOOKUP($Q303&amp;$B303,'PNC Exon. &amp; no Exon.'!$A:$AL,'P.N.C. x Comp. x Ramos'!G$71,0)</f>
        <v>0</v>
      </c>
      <c r="H303" s="48">
        <f>VLOOKUP($Q303&amp;$B303,'PNC Exon. &amp; no Exon.'!$A:$AL,'P.N.C. x Comp. x Ramos'!H$71,0)</f>
        <v>0</v>
      </c>
      <c r="I303" s="48">
        <f>VLOOKUP($Q303&amp;$B303,'PNC Exon. &amp; no Exon.'!$A:$AL,'P.N.C. x Comp. x Ramos'!I$71,0)</f>
        <v>0</v>
      </c>
      <c r="J303" s="48">
        <f>VLOOKUP($Q303&amp;$B303,'PNC Exon. &amp; no Exon.'!$A:$AL,'P.N.C. x Comp. x Ramos'!J$71,0)</f>
        <v>0</v>
      </c>
      <c r="K303" s="48">
        <f>VLOOKUP($Q303&amp;$B303,'PNC Exon. &amp; no Exon.'!$A:$AL,'P.N.C. x Comp. x Ramos'!K$71,0)</f>
        <v>0</v>
      </c>
      <c r="L303" s="48">
        <f>VLOOKUP($Q303&amp;$B303,'PNC Exon. &amp; no Exon.'!$A:$AL,'P.N.C. x Comp. x Ramos'!L$71,0)</f>
        <v>0</v>
      </c>
      <c r="M303" s="48">
        <f>VLOOKUP($Q303&amp;$B303,'PNC Exon. &amp; no Exon.'!$A:$AL,'P.N.C. x Comp. x Ramos'!M$71,0)</f>
        <v>0</v>
      </c>
      <c r="N303" s="48">
        <f>VLOOKUP($Q303&amp;$B303,'PNC Exon. &amp; no Exon.'!$A:$AL,'P.N.C. x Comp. x Ramos'!N$71,0)</f>
        <v>0</v>
      </c>
      <c r="O303" s="58">
        <f t="shared" si="32"/>
        <v>0</v>
      </c>
      <c r="Q303" s="164" t="s">
        <v>3</v>
      </c>
    </row>
    <row r="304" spans="1:17" ht="15.9" customHeight="1" x14ac:dyDescent="0.25">
      <c r="A304" s="47">
        <f t="shared" si="33"/>
        <v>1</v>
      </c>
      <c r="B304" s="51" t="s">
        <v>101</v>
      </c>
      <c r="C304" s="93">
        <f t="shared" si="34"/>
        <v>0</v>
      </c>
      <c r="D304" s="48">
        <f>VLOOKUP($Q304&amp;$B304,'PNC Exon. &amp; no Exon.'!$A:$AL,'P.N.C. x Comp. x Ramos'!D$71,0)</f>
        <v>0</v>
      </c>
      <c r="E304" s="48">
        <f>VLOOKUP($Q304&amp;$B304,'PNC Exon. &amp; no Exon.'!$A:$AL,'P.N.C. x Comp. x Ramos'!E$71,0)</f>
        <v>0</v>
      </c>
      <c r="F304" s="48">
        <f>VLOOKUP($Q304&amp;$B304,'PNC Exon. &amp; no Exon.'!$A:$AL,'P.N.C. x Comp. x Ramos'!F$71,0)</f>
        <v>0</v>
      </c>
      <c r="G304" s="48">
        <f>VLOOKUP($Q304&amp;$B304,'PNC Exon. &amp; no Exon.'!$A:$AL,'P.N.C. x Comp. x Ramos'!G$71,0)</f>
        <v>0</v>
      </c>
      <c r="H304" s="48">
        <f>VLOOKUP($Q304&amp;$B304,'PNC Exon. &amp; no Exon.'!$A:$AL,'P.N.C. x Comp. x Ramos'!H$71,0)</f>
        <v>0</v>
      </c>
      <c r="I304" s="48">
        <f>VLOOKUP($Q304&amp;$B304,'PNC Exon. &amp; no Exon.'!$A:$AL,'P.N.C. x Comp. x Ramos'!I$71,0)</f>
        <v>0</v>
      </c>
      <c r="J304" s="48">
        <f>VLOOKUP($Q304&amp;$B304,'PNC Exon. &amp; no Exon.'!$A:$AL,'P.N.C. x Comp. x Ramos'!J$71,0)</f>
        <v>0</v>
      </c>
      <c r="K304" s="48">
        <f>VLOOKUP($Q304&amp;$B304,'PNC Exon. &amp; no Exon.'!$A:$AL,'P.N.C. x Comp. x Ramos'!K$71,0)</f>
        <v>0</v>
      </c>
      <c r="L304" s="48">
        <f>VLOOKUP($Q304&amp;$B304,'PNC Exon. &amp; no Exon.'!$A:$AL,'P.N.C. x Comp. x Ramos'!L$71,0)</f>
        <v>0</v>
      </c>
      <c r="M304" s="48">
        <f>VLOOKUP($Q304&amp;$B304,'PNC Exon. &amp; no Exon.'!$A:$AL,'P.N.C. x Comp. x Ramos'!M$71,0)</f>
        <v>0</v>
      </c>
      <c r="N304" s="48">
        <f>VLOOKUP($Q304&amp;$B304,'PNC Exon. &amp; no Exon.'!$A:$AL,'P.N.C. x Comp. x Ramos'!N$71,0)</f>
        <v>0</v>
      </c>
      <c r="O304" s="58">
        <f t="shared" si="32"/>
        <v>0</v>
      </c>
      <c r="Q304" s="164" t="s">
        <v>3</v>
      </c>
    </row>
    <row r="305" spans="1:17" ht="15.9" customHeight="1" x14ac:dyDescent="0.25">
      <c r="A305" s="47">
        <f t="shared" si="33"/>
        <v>1</v>
      </c>
      <c r="B305" s="51" t="s">
        <v>100</v>
      </c>
      <c r="C305" s="93">
        <f t="shared" si="34"/>
        <v>0</v>
      </c>
      <c r="D305" s="48">
        <f>VLOOKUP($Q305&amp;$B305,'PNC Exon. &amp; no Exon.'!$A:$AL,'P.N.C. x Comp. x Ramos'!D$71,0)</f>
        <v>0</v>
      </c>
      <c r="E305" s="48">
        <f>VLOOKUP($Q305&amp;$B305,'PNC Exon. &amp; no Exon.'!$A:$AL,'P.N.C. x Comp. x Ramos'!E$71,0)</f>
        <v>0</v>
      </c>
      <c r="F305" s="48">
        <f>VLOOKUP($Q305&amp;$B305,'PNC Exon. &amp; no Exon.'!$A:$AL,'P.N.C. x Comp. x Ramos'!F$71,0)</f>
        <v>0</v>
      </c>
      <c r="G305" s="48">
        <f>VLOOKUP($Q305&amp;$B305,'PNC Exon. &amp; no Exon.'!$A:$AL,'P.N.C. x Comp. x Ramos'!G$71,0)</f>
        <v>0</v>
      </c>
      <c r="H305" s="48">
        <f>VLOOKUP($Q305&amp;$B305,'PNC Exon. &amp; no Exon.'!$A:$AL,'P.N.C. x Comp. x Ramos'!H$71,0)</f>
        <v>0</v>
      </c>
      <c r="I305" s="48">
        <f>VLOOKUP($Q305&amp;$B305,'PNC Exon. &amp; no Exon.'!$A:$AL,'P.N.C. x Comp. x Ramos'!I$71,0)</f>
        <v>0</v>
      </c>
      <c r="J305" s="48">
        <f>VLOOKUP($Q305&amp;$B305,'PNC Exon. &amp; no Exon.'!$A:$AL,'P.N.C. x Comp. x Ramos'!J$71,0)</f>
        <v>0</v>
      </c>
      <c r="K305" s="48">
        <f>VLOOKUP($Q305&amp;$B305,'PNC Exon. &amp; no Exon.'!$A:$AL,'P.N.C. x Comp. x Ramos'!K$71,0)</f>
        <v>0</v>
      </c>
      <c r="L305" s="48">
        <f>VLOOKUP($Q305&amp;$B305,'PNC Exon. &amp; no Exon.'!$A:$AL,'P.N.C. x Comp. x Ramos'!L$71,0)</f>
        <v>0</v>
      </c>
      <c r="M305" s="48">
        <f>VLOOKUP($Q305&amp;$B305,'PNC Exon. &amp; no Exon.'!$A:$AL,'P.N.C. x Comp. x Ramos'!M$71,0)</f>
        <v>0</v>
      </c>
      <c r="N305" s="48">
        <f>VLOOKUP($Q305&amp;$B305,'PNC Exon. &amp; no Exon.'!$A:$AL,'P.N.C. x Comp. x Ramos'!N$71,0)</f>
        <v>0</v>
      </c>
      <c r="O305" s="58">
        <f t="shared" si="32"/>
        <v>0</v>
      </c>
      <c r="Q305" s="164" t="s">
        <v>3</v>
      </c>
    </row>
    <row r="306" spans="1:17" ht="15.9" customHeight="1" x14ac:dyDescent="0.25">
      <c r="A306" s="47">
        <f t="shared" si="33"/>
        <v>1</v>
      </c>
      <c r="B306" s="51" t="s">
        <v>98</v>
      </c>
      <c r="C306" s="93">
        <f t="shared" si="34"/>
        <v>0</v>
      </c>
      <c r="D306" s="48">
        <f>VLOOKUP($Q306&amp;$B306,'PNC Exon. &amp; no Exon.'!$A:$AL,'P.N.C. x Comp. x Ramos'!D$71,0)</f>
        <v>0</v>
      </c>
      <c r="E306" s="48">
        <f>VLOOKUP($Q306&amp;$B306,'PNC Exon. &amp; no Exon.'!$A:$AL,'P.N.C. x Comp. x Ramos'!E$71,0)</f>
        <v>0</v>
      </c>
      <c r="F306" s="48">
        <f>VLOOKUP($Q306&amp;$B306,'PNC Exon. &amp; no Exon.'!$A:$AL,'P.N.C. x Comp. x Ramos'!F$71,0)</f>
        <v>0</v>
      </c>
      <c r="G306" s="48">
        <f>VLOOKUP($Q306&amp;$B306,'PNC Exon. &amp; no Exon.'!$A:$AL,'P.N.C. x Comp. x Ramos'!G$71,0)</f>
        <v>0</v>
      </c>
      <c r="H306" s="48">
        <f>VLOOKUP($Q306&amp;$B306,'PNC Exon. &amp; no Exon.'!$A:$AL,'P.N.C. x Comp. x Ramos'!H$71,0)</f>
        <v>0</v>
      </c>
      <c r="I306" s="48">
        <f>VLOOKUP($Q306&amp;$B306,'PNC Exon. &amp; no Exon.'!$A:$AL,'P.N.C. x Comp. x Ramos'!I$71,0)</f>
        <v>0</v>
      </c>
      <c r="J306" s="48">
        <f>VLOOKUP($Q306&amp;$B306,'PNC Exon. &amp; no Exon.'!$A:$AL,'P.N.C. x Comp. x Ramos'!J$71,0)</f>
        <v>0</v>
      </c>
      <c r="K306" s="48">
        <f>VLOOKUP($Q306&amp;$B306,'PNC Exon. &amp; no Exon.'!$A:$AL,'P.N.C. x Comp. x Ramos'!K$71,0)</f>
        <v>0</v>
      </c>
      <c r="L306" s="48">
        <f>VLOOKUP($Q306&amp;$B306,'PNC Exon. &amp; no Exon.'!$A:$AL,'P.N.C. x Comp. x Ramos'!L$71,0)</f>
        <v>0</v>
      </c>
      <c r="M306" s="48">
        <f>VLOOKUP($Q306&amp;$B306,'PNC Exon. &amp; no Exon.'!$A:$AL,'P.N.C. x Comp. x Ramos'!M$71,0)</f>
        <v>0</v>
      </c>
      <c r="N306" s="48">
        <f>VLOOKUP($Q306&amp;$B306,'PNC Exon. &amp; no Exon.'!$A:$AL,'P.N.C. x Comp. x Ramos'!N$71,0)</f>
        <v>0</v>
      </c>
      <c r="O306" s="58">
        <f t="shared" si="32"/>
        <v>0</v>
      </c>
      <c r="Q306" s="164" t="s">
        <v>3</v>
      </c>
    </row>
    <row r="307" spans="1:17" ht="15.9" customHeight="1" x14ac:dyDescent="0.25">
      <c r="A307" s="47">
        <f t="shared" si="33"/>
        <v>1</v>
      </c>
      <c r="B307" s="51" t="s">
        <v>114</v>
      </c>
      <c r="C307" s="60">
        <f t="shared" si="34"/>
        <v>0</v>
      </c>
      <c r="D307" s="48">
        <f>VLOOKUP($Q307&amp;$B307,'PNC Exon. &amp; no Exon.'!$A:$AL,'P.N.C. x Comp. x Ramos'!D$71,0)</f>
        <v>0</v>
      </c>
      <c r="E307" s="48">
        <f>VLOOKUP($Q307&amp;$B307,'PNC Exon. &amp; no Exon.'!$A:$AL,'P.N.C. x Comp. x Ramos'!E$71,0)</f>
        <v>0</v>
      </c>
      <c r="F307" s="48">
        <f>VLOOKUP($Q307&amp;$B307,'PNC Exon. &amp; no Exon.'!$A:$AL,'P.N.C. x Comp. x Ramos'!F$71,0)</f>
        <v>0</v>
      </c>
      <c r="G307" s="48">
        <f>VLOOKUP($Q307&amp;$B307,'PNC Exon. &amp; no Exon.'!$A:$AL,'P.N.C. x Comp. x Ramos'!G$71,0)</f>
        <v>0</v>
      </c>
      <c r="H307" s="48">
        <f>VLOOKUP($Q307&amp;$B307,'PNC Exon. &amp; no Exon.'!$A:$AL,'P.N.C. x Comp. x Ramos'!H$71,0)</f>
        <v>0</v>
      </c>
      <c r="I307" s="48">
        <f>VLOOKUP($Q307&amp;$B307,'PNC Exon. &amp; no Exon.'!$A:$AL,'P.N.C. x Comp. x Ramos'!I$71,0)</f>
        <v>0</v>
      </c>
      <c r="J307" s="48">
        <f>VLOOKUP($Q307&amp;$B307,'PNC Exon. &amp; no Exon.'!$A:$AL,'P.N.C. x Comp. x Ramos'!J$71,0)</f>
        <v>0</v>
      </c>
      <c r="K307" s="48">
        <f>VLOOKUP($Q307&amp;$B307,'PNC Exon. &amp; no Exon.'!$A:$AL,'P.N.C. x Comp. x Ramos'!K$71,0)</f>
        <v>0</v>
      </c>
      <c r="L307" s="48">
        <f>VLOOKUP($Q307&amp;$B307,'PNC Exon. &amp; no Exon.'!$A:$AL,'P.N.C. x Comp. x Ramos'!L$71,0)</f>
        <v>0</v>
      </c>
      <c r="M307" s="48">
        <f>VLOOKUP($Q307&amp;$B307,'PNC Exon. &amp; no Exon.'!$A:$AL,'P.N.C. x Comp. x Ramos'!M$71,0)</f>
        <v>0</v>
      </c>
      <c r="N307" s="48">
        <f>VLOOKUP($Q307&amp;$B307,'PNC Exon. &amp; no Exon.'!$A:$AL,'P.N.C. x Comp. x Ramos'!N$71,0)</f>
        <v>0</v>
      </c>
      <c r="O307" s="58">
        <f t="shared" si="32"/>
        <v>0</v>
      </c>
      <c r="Q307" s="164" t="s">
        <v>3</v>
      </c>
    </row>
    <row r="308" spans="1:17" x14ac:dyDescent="0.25">
      <c r="A308" s="75" t="s">
        <v>174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7" ht="21" x14ac:dyDescent="0.4">
      <c r="A329" s="198" t="s">
        <v>42</v>
      </c>
      <c r="B329" s="198"/>
      <c r="C329" s="198"/>
      <c r="D329" s="198"/>
      <c r="E329" s="198"/>
      <c r="F329" s="198"/>
      <c r="G329" s="198"/>
      <c r="H329" s="198"/>
      <c r="I329" s="198"/>
      <c r="J329" s="198"/>
      <c r="K329" s="198"/>
      <c r="L329" s="198"/>
      <c r="M329" s="198"/>
      <c r="N329" s="198"/>
      <c r="O329" s="198"/>
    </row>
    <row r="330" spans="1:17" ht="13.5" customHeight="1" x14ac:dyDescent="0.25">
      <c r="A330" s="199" t="s">
        <v>56</v>
      </c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</row>
    <row r="331" spans="1:17" ht="13.5" customHeight="1" x14ac:dyDescent="0.25">
      <c r="A331" s="200" t="s">
        <v>153</v>
      </c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</row>
    <row r="332" spans="1:17" ht="15" customHeight="1" x14ac:dyDescent="0.25">
      <c r="A332" s="199" t="s">
        <v>108</v>
      </c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</row>
    <row r="333" spans="1:1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7" ht="27" customHeight="1" x14ac:dyDescent="0.25">
      <c r="A334" s="129" t="s">
        <v>32</v>
      </c>
      <c r="B334" s="74" t="s">
        <v>103</v>
      </c>
      <c r="C334" s="129" t="s">
        <v>0</v>
      </c>
      <c r="D334" s="129" t="s">
        <v>43</v>
      </c>
      <c r="E334" s="129" t="s">
        <v>13</v>
      </c>
      <c r="F334" s="129" t="s">
        <v>44</v>
      </c>
      <c r="G334" s="129" t="s">
        <v>15</v>
      </c>
      <c r="H334" s="129" t="s">
        <v>45</v>
      </c>
      <c r="I334" s="129" t="s">
        <v>107</v>
      </c>
      <c r="J334" s="129" t="s">
        <v>46</v>
      </c>
      <c r="K334" s="129" t="s">
        <v>36</v>
      </c>
      <c r="L334" s="129" t="s">
        <v>47</v>
      </c>
      <c r="M334" s="129" t="s">
        <v>48</v>
      </c>
      <c r="N334" s="129" t="s">
        <v>49</v>
      </c>
      <c r="O334" s="129" t="s">
        <v>61</v>
      </c>
    </row>
    <row r="335" spans="1:17" ht="15.9" customHeight="1" x14ac:dyDescent="0.25">
      <c r="A335" s="71"/>
      <c r="B335" s="71" t="s">
        <v>21</v>
      </c>
      <c r="C335" s="81">
        <f>SUM(C336:C373)</f>
        <v>0</v>
      </c>
      <c r="D335" s="81">
        <f t="shared" ref="D335:N335" si="35">SUM(D336:D373)</f>
        <v>0</v>
      </c>
      <c r="E335" s="81">
        <f t="shared" si="35"/>
        <v>0</v>
      </c>
      <c r="F335" s="81">
        <f t="shared" si="35"/>
        <v>0</v>
      </c>
      <c r="G335" s="81">
        <f t="shared" si="35"/>
        <v>0</v>
      </c>
      <c r="H335" s="81">
        <f t="shared" si="35"/>
        <v>0</v>
      </c>
      <c r="I335" s="81">
        <f t="shared" si="35"/>
        <v>0</v>
      </c>
      <c r="J335" s="81">
        <f t="shared" si="35"/>
        <v>0</v>
      </c>
      <c r="K335" s="81">
        <f t="shared" si="35"/>
        <v>0</v>
      </c>
      <c r="L335" s="81">
        <f t="shared" si="35"/>
        <v>0</v>
      </c>
      <c r="M335" s="81">
        <f t="shared" si="35"/>
        <v>0</v>
      </c>
      <c r="N335" s="81">
        <f t="shared" si="35"/>
        <v>0</v>
      </c>
      <c r="O335" s="100">
        <f>SUM(O336:O373,0)</f>
        <v>0</v>
      </c>
      <c r="Q335" s="164" t="s">
        <v>4</v>
      </c>
    </row>
    <row r="336" spans="1:17" ht="15.9" customHeight="1" x14ac:dyDescent="0.25">
      <c r="A336" s="47">
        <f t="shared" ref="A336:A373" si="36">RANK(C336,$C$336:$C$373,0)</f>
        <v>1</v>
      </c>
      <c r="B336" s="92" t="s">
        <v>87</v>
      </c>
      <c r="C336" s="94">
        <f t="shared" ref="C336" si="37">SUM(D336:N336)</f>
        <v>0</v>
      </c>
      <c r="D336" s="48">
        <f>VLOOKUP($Q336&amp;$B336,'PNC Exon. &amp; no Exon.'!$A:$AL,'P.N.C. x Comp. x Ramos'!D$71,0)</f>
        <v>0</v>
      </c>
      <c r="E336" s="48">
        <f>VLOOKUP($Q336&amp;$B336,'PNC Exon. &amp; no Exon.'!$A:$AL,'P.N.C. x Comp. x Ramos'!E$71,0)</f>
        <v>0</v>
      </c>
      <c r="F336" s="48">
        <f>VLOOKUP($Q336&amp;$B336,'PNC Exon. &amp; no Exon.'!$A:$AL,'P.N.C. x Comp. x Ramos'!F$71,0)</f>
        <v>0</v>
      </c>
      <c r="G336" s="48">
        <f>VLOOKUP($Q336&amp;$B336,'PNC Exon. &amp; no Exon.'!$A:$AL,'P.N.C. x Comp. x Ramos'!G$71,0)</f>
        <v>0</v>
      </c>
      <c r="H336" s="48">
        <f>VLOOKUP($Q336&amp;$B336,'PNC Exon. &amp; no Exon.'!$A:$AL,'P.N.C. x Comp. x Ramos'!H$71,0)</f>
        <v>0</v>
      </c>
      <c r="I336" s="48">
        <f>VLOOKUP($Q336&amp;$B336,'PNC Exon. &amp; no Exon.'!$A:$AL,'P.N.C. x Comp. x Ramos'!I$71,0)</f>
        <v>0</v>
      </c>
      <c r="J336" s="48">
        <f>VLOOKUP($Q336&amp;$B336,'PNC Exon. &amp; no Exon.'!$A:$AL,'P.N.C. x Comp. x Ramos'!J$71,0)</f>
        <v>0</v>
      </c>
      <c r="K336" s="48">
        <f>VLOOKUP($Q336&amp;$B336,'PNC Exon. &amp; no Exon.'!$A:$AL,'P.N.C. x Comp. x Ramos'!K$71,0)</f>
        <v>0</v>
      </c>
      <c r="L336" s="48">
        <f>VLOOKUP($Q336&amp;$B336,'PNC Exon. &amp; no Exon.'!$A:$AL,'P.N.C. x Comp. x Ramos'!L$71,0)</f>
        <v>0</v>
      </c>
      <c r="M336" s="48">
        <f>VLOOKUP($Q336&amp;$B336,'PNC Exon. &amp; no Exon.'!$A:$AL,'P.N.C. x Comp. x Ramos'!M$71,0)</f>
        <v>0</v>
      </c>
      <c r="N336" s="48">
        <f>VLOOKUP($Q336&amp;$B336,'PNC Exon. &amp; no Exon.'!$A:$AL,'P.N.C. x Comp. x Ramos'!N$71,0)</f>
        <v>0</v>
      </c>
      <c r="O336" s="58">
        <f t="shared" ref="O336:O373" si="38">IFERROR(C336/$C$335*100,0)</f>
        <v>0</v>
      </c>
      <c r="Q336" s="164" t="s">
        <v>4</v>
      </c>
    </row>
    <row r="337" spans="1:17" ht="15.9" customHeight="1" x14ac:dyDescent="0.25">
      <c r="A337" s="47">
        <f t="shared" si="36"/>
        <v>1</v>
      </c>
      <c r="B337" s="51" t="s">
        <v>111</v>
      </c>
      <c r="C337" s="94">
        <f t="shared" ref="C337:C373" si="39">SUM(D337:N337)</f>
        <v>0</v>
      </c>
      <c r="D337" s="48">
        <f>VLOOKUP($Q337&amp;$B337,'PNC Exon. &amp; no Exon.'!$A:$AL,'P.N.C. x Comp. x Ramos'!D$71,0)</f>
        <v>0</v>
      </c>
      <c r="E337" s="48">
        <f>VLOOKUP($Q337&amp;$B337,'PNC Exon. &amp; no Exon.'!$A:$AL,'P.N.C. x Comp. x Ramos'!E$71,0)</f>
        <v>0</v>
      </c>
      <c r="F337" s="48">
        <f>VLOOKUP($Q337&amp;$B337,'PNC Exon. &amp; no Exon.'!$A:$AL,'P.N.C. x Comp. x Ramos'!F$71,0)</f>
        <v>0</v>
      </c>
      <c r="G337" s="48">
        <f>VLOOKUP($Q337&amp;$B337,'PNC Exon. &amp; no Exon.'!$A:$AL,'P.N.C. x Comp. x Ramos'!G$71,0)</f>
        <v>0</v>
      </c>
      <c r="H337" s="48">
        <f>VLOOKUP($Q337&amp;$B337,'PNC Exon. &amp; no Exon.'!$A:$AL,'P.N.C. x Comp. x Ramos'!H$71,0)</f>
        <v>0</v>
      </c>
      <c r="I337" s="48">
        <f>VLOOKUP($Q337&amp;$B337,'PNC Exon. &amp; no Exon.'!$A:$AL,'P.N.C. x Comp. x Ramos'!I$71,0)</f>
        <v>0</v>
      </c>
      <c r="J337" s="48">
        <f>VLOOKUP($Q337&amp;$B337,'PNC Exon. &amp; no Exon.'!$A:$AL,'P.N.C. x Comp. x Ramos'!J$71,0)</f>
        <v>0</v>
      </c>
      <c r="K337" s="48">
        <f>VLOOKUP($Q337&amp;$B337,'PNC Exon. &amp; no Exon.'!$A:$AL,'P.N.C. x Comp. x Ramos'!K$71,0)</f>
        <v>0</v>
      </c>
      <c r="L337" s="48">
        <f>VLOOKUP($Q337&amp;$B337,'PNC Exon. &amp; no Exon.'!$A:$AL,'P.N.C. x Comp. x Ramos'!L$71,0)</f>
        <v>0</v>
      </c>
      <c r="M337" s="48">
        <f>VLOOKUP($Q337&amp;$B337,'PNC Exon. &amp; no Exon.'!$A:$AL,'P.N.C. x Comp. x Ramos'!M$71,0)</f>
        <v>0</v>
      </c>
      <c r="N337" s="48">
        <f>VLOOKUP($Q337&amp;$B337,'PNC Exon. &amp; no Exon.'!$A:$AL,'P.N.C. x Comp. x Ramos'!N$71,0)</f>
        <v>0</v>
      </c>
      <c r="O337" s="58">
        <f t="shared" si="38"/>
        <v>0</v>
      </c>
      <c r="Q337" s="164" t="s">
        <v>4</v>
      </c>
    </row>
    <row r="338" spans="1:17" ht="15.9" customHeight="1" x14ac:dyDescent="0.25">
      <c r="A338" s="47">
        <f t="shared" si="36"/>
        <v>1</v>
      </c>
      <c r="B338" s="51" t="s">
        <v>115</v>
      </c>
      <c r="C338" s="94">
        <f t="shared" si="39"/>
        <v>0</v>
      </c>
      <c r="D338" s="48">
        <f>VLOOKUP($Q338&amp;$B338,'PNC Exon. &amp; no Exon.'!$A:$AL,'P.N.C. x Comp. x Ramos'!D$71,0)</f>
        <v>0</v>
      </c>
      <c r="E338" s="48">
        <f>VLOOKUP($Q338&amp;$B338,'PNC Exon. &amp; no Exon.'!$A:$AL,'P.N.C. x Comp. x Ramos'!E$71,0)</f>
        <v>0</v>
      </c>
      <c r="F338" s="48">
        <f>VLOOKUP($Q338&amp;$B338,'PNC Exon. &amp; no Exon.'!$A:$AL,'P.N.C. x Comp. x Ramos'!F$71,0)</f>
        <v>0</v>
      </c>
      <c r="G338" s="48">
        <f>VLOOKUP($Q338&amp;$B338,'PNC Exon. &amp; no Exon.'!$A:$AL,'P.N.C. x Comp. x Ramos'!G$71,0)</f>
        <v>0</v>
      </c>
      <c r="H338" s="48">
        <f>VLOOKUP($Q338&amp;$B338,'PNC Exon. &amp; no Exon.'!$A:$AL,'P.N.C. x Comp. x Ramos'!H$71,0)</f>
        <v>0</v>
      </c>
      <c r="I338" s="48">
        <f>VLOOKUP($Q338&amp;$B338,'PNC Exon. &amp; no Exon.'!$A:$AL,'P.N.C. x Comp. x Ramos'!I$71,0)</f>
        <v>0</v>
      </c>
      <c r="J338" s="48">
        <f>VLOOKUP($Q338&amp;$B338,'PNC Exon. &amp; no Exon.'!$A:$AL,'P.N.C. x Comp. x Ramos'!J$71,0)</f>
        <v>0</v>
      </c>
      <c r="K338" s="48">
        <f>VLOOKUP($Q338&amp;$B338,'PNC Exon. &amp; no Exon.'!$A:$AL,'P.N.C. x Comp. x Ramos'!K$71,0)</f>
        <v>0</v>
      </c>
      <c r="L338" s="48">
        <f>VLOOKUP($Q338&amp;$B338,'PNC Exon. &amp; no Exon.'!$A:$AL,'P.N.C. x Comp. x Ramos'!L$71,0)</f>
        <v>0</v>
      </c>
      <c r="M338" s="48">
        <f>VLOOKUP($Q338&amp;$B338,'PNC Exon. &amp; no Exon.'!$A:$AL,'P.N.C. x Comp. x Ramos'!M$71,0)</f>
        <v>0</v>
      </c>
      <c r="N338" s="48">
        <f>VLOOKUP($Q338&amp;$B338,'PNC Exon. &amp; no Exon.'!$A:$AL,'P.N.C. x Comp. x Ramos'!N$71,0)</f>
        <v>0</v>
      </c>
      <c r="O338" s="58">
        <f t="shared" si="38"/>
        <v>0</v>
      </c>
      <c r="Q338" s="164" t="s">
        <v>4</v>
      </c>
    </row>
    <row r="339" spans="1:17" ht="15.9" customHeight="1" x14ac:dyDescent="0.25">
      <c r="A339" s="47">
        <f t="shared" si="36"/>
        <v>1</v>
      </c>
      <c r="B339" s="51" t="s">
        <v>95</v>
      </c>
      <c r="C339" s="94">
        <f t="shared" si="39"/>
        <v>0</v>
      </c>
      <c r="D339" s="48">
        <f>VLOOKUP($Q339&amp;$B339,'PNC Exon. &amp; no Exon.'!$A:$AL,'P.N.C. x Comp. x Ramos'!D$71,0)</f>
        <v>0</v>
      </c>
      <c r="E339" s="48">
        <f>VLOOKUP($Q339&amp;$B339,'PNC Exon. &amp; no Exon.'!$A:$AL,'P.N.C. x Comp. x Ramos'!E$71,0)</f>
        <v>0</v>
      </c>
      <c r="F339" s="48">
        <f>VLOOKUP($Q339&amp;$B339,'PNC Exon. &amp; no Exon.'!$A:$AL,'P.N.C. x Comp. x Ramos'!F$71,0)</f>
        <v>0</v>
      </c>
      <c r="G339" s="48">
        <f>VLOOKUP($Q339&amp;$B339,'PNC Exon. &amp; no Exon.'!$A:$AL,'P.N.C. x Comp. x Ramos'!G$71,0)</f>
        <v>0</v>
      </c>
      <c r="H339" s="48">
        <f>VLOOKUP($Q339&amp;$B339,'PNC Exon. &amp; no Exon.'!$A:$AL,'P.N.C. x Comp. x Ramos'!H$71,0)</f>
        <v>0</v>
      </c>
      <c r="I339" s="48">
        <f>VLOOKUP($Q339&amp;$B339,'PNC Exon. &amp; no Exon.'!$A:$AL,'P.N.C. x Comp. x Ramos'!I$71,0)</f>
        <v>0</v>
      </c>
      <c r="J339" s="48">
        <f>VLOOKUP($Q339&amp;$B339,'PNC Exon. &amp; no Exon.'!$A:$AL,'P.N.C. x Comp. x Ramos'!J$71,0)</f>
        <v>0</v>
      </c>
      <c r="K339" s="48">
        <f>VLOOKUP($Q339&amp;$B339,'PNC Exon. &amp; no Exon.'!$A:$AL,'P.N.C. x Comp. x Ramos'!K$71,0)</f>
        <v>0</v>
      </c>
      <c r="L339" s="48">
        <f>VLOOKUP($Q339&amp;$B339,'PNC Exon. &amp; no Exon.'!$A:$AL,'P.N.C. x Comp. x Ramos'!L$71,0)</f>
        <v>0</v>
      </c>
      <c r="M339" s="48">
        <f>VLOOKUP($Q339&amp;$B339,'PNC Exon. &amp; no Exon.'!$A:$AL,'P.N.C. x Comp. x Ramos'!M$71,0)</f>
        <v>0</v>
      </c>
      <c r="N339" s="48">
        <f>VLOOKUP($Q339&amp;$B339,'PNC Exon. &amp; no Exon.'!$A:$AL,'P.N.C. x Comp. x Ramos'!N$71,0)</f>
        <v>0</v>
      </c>
      <c r="O339" s="58">
        <f t="shared" si="38"/>
        <v>0</v>
      </c>
      <c r="Q339" s="164" t="s">
        <v>4</v>
      </c>
    </row>
    <row r="340" spans="1:17" ht="15.9" customHeight="1" x14ac:dyDescent="0.25">
      <c r="A340" s="47">
        <f t="shared" si="36"/>
        <v>1</v>
      </c>
      <c r="B340" s="51" t="s">
        <v>88</v>
      </c>
      <c r="C340" s="94">
        <f t="shared" si="39"/>
        <v>0</v>
      </c>
      <c r="D340" s="48">
        <f>VLOOKUP($Q340&amp;$B340,'PNC Exon. &amp; no Exon.'!$A:$AL,'P.N.C. x Comp. x Ramos'!D$71,0)</f>
        <v>0</v>
      </c>
      <c r="E340" s="48">
        <f>VLOOKUP($Q340&amp;$B340,'PNC Exon. &amp; no Exon.'!$A:$AL,'P.N.C. x Comp. x Ramos'!E$71,0)</f>
        <v>0</v>
      </c>
      <c r="F340" s="48">
        <f>VLOOKUP($Q340&amp;$B340,'PNC Exon. &amp; no Exon.'!$A:$AL,'P.N.C. x Comp. x Ramos'!F$71,0)</f>
        <v>0</v>
      </c>
      <c r="G340" s="48">
        <f>VLOOKUP($Q340&amp;$B340,'PNC Exon. &amp; no Exon.'!$A:$AL,'P.N.C. x Comp. x Ramos'!G$71,0)</f>
        <v>0</v>
      </c>
      <c r="H340" s="48">
        <f>VLOOKUP($Q340&amp;$B340,'PNC Exon. &amp; no Exon.'!$A:$AL,'P.N.C. x Comp. x Ramos'!H$71,0)</f>
        <v>0</v>
      </c>
      <c r="I340" s="48">
        <f>VLOOKUP($Q340&amp;$B340,'PNC Exon. &amp; no Exon.'!$A:$AL,'P.N.C. x Comp. x Ramos'!I$71,0)</f>
        <v>0</v>
      </c>
      <c r="J340" s="48">
        <f>VLOOKUP($Q340&amp;$B340,'PNC Exon. &amp; no Exon.'!$A:$AL,'P.N.C. x Comp. x Ramos'!J$71,0)</f>
        <v>0</v>
      </c>
      <c r="K340" s="48">
        <f>VLOOKUP($Q340&amp;$B340,'PNC Exon. &amp; no Exon.'!$A:$AL,'P.N.C. x Comp. x Ramos'!K$71,0)</f>
        <v>0</v>
      </c>
      <c r="L340" s="48">
        <f>VLOOKUP($Q340&amp;$B340,'PNC Exon. &amp; no Exon.'!$A:$AL,'P.N.C. x Comp. x Ramos'!L$71,0)</f>
        <v>0</v>
      </c>
      <c r="M340" s="48">
        <f>VLOOKUP($Q340&amp;$B340,'PNC Exon. &amp; no Exon.'!$A:$AL,'P.N.C. x Comp. x Ramos'!M$71,0)</f>
        <v>0</v>
      </c>
      <c r="N340" s="48">
        <f>VLOOKUP($Q340&amp;$B340,'PNC Exon. &amp; no Exon.'!$A:$AL,'P.N.C. x Comp. x Ramos'!N$71,0)</f>
        <v>0</v>
      </c>
      <c r="O340" s="58">
        <f t="shared" si="38"/>
        <v>0</v>
      </c>
      <c r="Q340" s="164" t="s">
        <v>4</v>
      </c>
    </row>
    <row r="341" spans="1:17" ht="15.9" customHeight="1" x14ac:dyDescent="0.25">
      <c r="A341" s="47">
        <f t="shared" si="36"/>
        <v>1</v>
      </c>
      <c r="B341" s="51" t="s">
        <v>93</v>
      </c>
      <c r="C341" s="94">
        <f t="shared" si="39"/>
        <v>0</v>
      </c>
      <c r="D341" s="48">
        <f>VLOOKUP($Q341&amp;$B341,'PNC Exon. &amp; no Exon.'!$A:$AL,'P.N.C. x Comp. x Ramos'!D$71,0)</f>
        <v>0</v>
      </c>
      <c r="E341" s="48">
        <f>VLOOKUP($Q341&amp;$B341,'PNC Exon. &amp; no Exon.'!$A:$AL,'P.N.C. x Comp. x Ramos'!E$71,0)</f>
        <v>0</v>
      </c>
      <c r="F341" s="48">
        <f>VLOOKUP($Q341&amp;$B341,'PNC Exon. &amp; no Exon.'!$A:$AL,'P.N.C. x Comp. x Ramos'!F$71,0)</f>
        <v>0</v>
      </c>
      <c r="G341" s="48">
        <f>VLOOKUP($Q341&amp;$B341,'PNC Exon. &amp; no Exon.'!$A:$AL,'P.N.C. x Comp. x Ramos'!G$71,0)</f>
        <v>0</v>
      </c>
      <c r="H341" s="48">
        <f>VLOOKUP($Q341&amp;$B341,'PNC Exon. &amp; no Exon.'!$A:$AL,'P.N.C. x Comp. x Ramos'!H$71,0)</f>
        <v>0</v>
      </c>
      <c r="I341" s="48">
        <f>VLOOKUP($Q341&amp;$B341,'PNC Exon. &amp; no Exon.'!$A:$AL,'P.N.C. x Comp. x Ramos'!I$71,0)</f>
        <v>0</v>
      </c>
      <c r="J341" s="48">
        <f>VLOOKUP($Q341&amp;$B341,'PNC Exon. &amp; no Exon.'!$A:$AL,'P.N.C. x Comp. x Ramos'!J$71,0)</f>
        <v>0</v>
      </c>
      <c r="K341" s="48">
        <f>VLOOKUP($Q341&amp;$B341,'PNC Exon. &amp; no Exon.'!$A:$AL,'P.N.C. x Comp. x Ramos'!K$71,0)</f>
        <v>0</v>
      </c>
      <c r="L341" s="48">
        <f>VLOOKUP($Q341&amp;$B341,'PNC Exon. &amp; no Exon.'!$A:$AL,'P.N.C. x Comp. x Ramos'!L$71,0)</f>
        <v>0</v>
      </c>
      <c r="M341" s="48">
        <f>VLOOKUP($Q341&amp;$B341,'PNC Exon. &amp; no Exon.'!$A:$AL,'P.N.C. x Comp. x Ramos'!M$71,0)</f>
        <v>0</v>
      </c>
      <c r="N341" s="48">
        <f>VLOOKUP($Q341&amp;$B341,'PNC Exon. &amp; no Exon.'!$A:$AL,'P.N.C. x Comp. x Ramos'!N$71,0)</f>
        <v>0</v>
      </c>
      <c r="O341" s="58">
        <f t="shared" si="38"/>
        <v>0</v>
      </c>
      <c r="Q341" s="164" t="s">
        <v>4</v>
      </c>
    </row>
    <row r="342" spans="1:17" ht="15.9" customHeight="1" x14ac:dyDescent="0.25">
      <c r="A342" s="47">
        <f t="shared" si="36"/>
        <v>1</v>
      </c>
      <c r="B342" s="51" t="s">
        <v>92</v>
      </c>
      <c r="C342" s="94">
        <f t="shared" si="39"/>
        <v>0</v>
      </c>
      <c r="D342" s="48">
        <f>VLOOKUP($Q342&amp;$B342,'PNC Exon. &amp; no Exon.'!$A:$AL,'P.N.C. x Comp. x Ramos'!D$71,0)</f>
        <v>0</v>
      </c>
      <c r="E342" s="48">
        <f>VLOOKUP($Q342&amp;$B342,'PNC Exon. &amp; no Exon.'!$A:$AL,'P.N.C. x Comp. x Ramos'!E$71,0)</f>
        <v>0</v>
      </c>
      <c r="F342" s="48">
        <f>VLOOKUP($Q342&amp;$B342,'PNC Exon. &amp; no Exon.'!$A:$AL,'P.N.C. x Comp. x Ramos'!F$71,0)</f>
        <v>0</v>
      </c>
      <c r="G342" s="48">
        <f>VLOOKUP($Q342&amp;$B342,'PNC Exon. &amp; no Exon.'!$A:$AL,'P.N.C. x Comp. x Ramos'!G$71,0)</f>
        <v>0</v>
      </c>
      <c r="H342" s="48">
        <f>VLOOKUP($Q342&amp;$B342,'PNC Exon. &amp; no Exon.'!$A:$AL,'P.N.C. x Comp. x Ramos'!H$71,0)</f>
        <v>0</v>
      </c>
      <c r="I342" s="48">
        <f>VLOOKUP($Q342&amp;$B342,'PNC Exon. &amp; no Exon.'!$A:$AL,'P.N.C. x Comp. x Ramos'!I$71,0)</f>
        <v>0</v>
      </c>
      <c r="J342" s="48">
        <f>VLOOKUP($Q342&amp;$B342,'PNC Exon. &amp; no Exon.'!$A:$AL,'P.N.C. x Comp. x Ramos'!J$71,0)</f>
        <v>0</v>
      </c>
      <c r="K342" s="48">
        <f>VLOOKUP($Q342&amp;$B342,'PNC Exon. &amp; no Exon.'!$A:$AL,'P.N.C. x Comp. x Ramos'!K$71,0)</f>
        <v>0</v>
      </c>
      <c r="L342" s="48">
        <f>VLOOKUP($Q342&amp;$B342,'PNC Exon. &amp; no Exon.'!$A:$AL,'P.N.C. x Comp. x Ramos'!L$71,0)</f>
        <v>0</v>
      </c>
      <c r="M342" s="48">
        <f>VLOOKUP($Q342&amp;$B342,'PNC Exon. &amp; no Exon.'!$A:$AL,'P.N.C. x Comp. x Ramos'!M$71,0)</f>
        <v>0</v>
      </c>
      <c r="N342" s="48">
        <f>VLOOKUP($Q342&amp;$B342,'PNC Exon. &amp; no Exon.'!$A:$AL,'P.N.C. x Comp. x Ramos'!N$71,0)</f>
        <v>0</v>
      </c>
      <c r="O342" s="58">
        <f t="shared" si="38"/>
        <v>0</v>
      </c>
      <c r="Q342" s="164" t="s">
        <v>4</v>
      </c>
    </row>
    <row r="343" spans="1:17" ht="15.9" customHeight="1" x14ac:dyDescent="0.25">
      <c r="A343" s="47">
        <f t="shared" si="36"/>
        <v>1</v>
      </c>
      <c r="B343" s="51" t="s">
        <v>78</v>
      </c>
      <c r="C343" s="94">
        <f t="shared" si="39"/>
        <v>0</v>
      </c>
      <c r="D343" s="48">
        <f>VLOOKUP($Q343&amp;$B343,'PNC Exon. &amp; no Exon.'!$A:$AL,'P.N.C. x Comp. x Ramos'!D$71,0)</f>
        <v>0</v>
      </c>
      <c r="E343" s="48">
        <f>VLOOKUP($Q343&amp;$B343,'PNC Exon. &amp; no Exon.'!$A:$AL,'P.N.C. x Comp. x Ramos'!E$71,0)</f>
        <v>0</v>
      </c>
      <c r="F343" s="48">
        <f>VLOOKUP($Q343&amp;$B343,'PNC Exon. &amp; no Exon.'!$A:$AL,'P.N.C. x Comp. x Ramos'!F$71,0)</f>
        <v>0</v>
      </c>
      <c r="G343" s="48">
        <f>VLOOKUP($Q343&amp;$B343,'PNC Exon. &amp; no Exon.'!$A:$AL,'P.N.C. x Comp. x Ramos'!G$71,0)</f>
        <v>0</v>
      </c>
      <c r="H343" s="48">
        <f>VLOOKUP($Q343&amp;$B343,'PNC Exon. &amp; no Exon.'!$A:$AL,'P.N.C. x Comp. x Ramos'!H$71,0)</f>
        <v>0</v>
      </c>
      <c r="I343" s="48">
        <f>VLOOKUP($Q343&amp;$B343,'PNC Exon. &amp; no Exon.'!$A:$AL,'P.N.C. x Comp. x Ramos'!I$71,0)</f>
        <v>0</v>
      </c>
      <c r="J343" s="48">
        <f>VLOOKUP($Q343&amp;$B343,'PNC Exon. &amp; no Exon.'!$A:$AL,'P.N.C. x Comp. x Ramos'!J$71,0)</f>
        <v>0</v>
      </c>
      <c r="K343" s="48">
        <f>VLOOKUP($Q343&amp;$B343,'PNC Exon. &amp; no Exon.'!$A:$AL,'P.N.C. x Comp. x Ramos'!K$71,0)</f>
        <v>0</v>
      </c>
      <c r="L343" s="48">
        <f>VLOOKUP($Q343&amp;$B343,'PNC Exon. &amp; no Exon.'!$A:$AL,'P.N.C. x Comp. x Ramos'!L$71,0)</f>
        <v>0</v>
      </c>
      <c r="M343" s="48">
        <f>VLOOKUP($Q343&amp;$B343,'PNC Exon. &amp; no Exon.'!$A:$AL,'P.N.C. x Comp. x Ramos'!M$71,0)</f>
        <v>0</v>
      </c>
      <c r="N343" s="48">
        <f>VLOOKUP($Q343&amp;$B343,'PNC Exon. &amp; no Exon.'!$A:$AL,'P.N.C. x Comp. x Ramos'!N$71,0)</f>
        <v>0</v>
      </c>
      <c r="O343" s="58">
        <f t="shared" si="38"/>
        <v>0</v>
      </c>
      <c r="Q343" s="164" t="s">
        <v>4</v>
      </c>
    </row>
    <row r="344" spans="1:17" ht="15.9" customHeight="1" x14ac:dyDescent="0.25">
      <c r="A344" s="47">
        <f t="shared" si="36"/>
        <v>1</v>
      </c>
      <c r="B344" s="51" t="s">
        <v>119</v>
      </c>
      <c r="C344" s="94">
        <f t="shared" si="39"/>
        <v>0</v>
      </c>
      <c r="D344" s="48">
        <f>VLOOKUP($Q344&amp;$B344,'PNC Exon. &amp; no Exon.'!$A:$AL,'P.N.C. x Comp. x Ramos'!D$71,0)</f>
        <v>0</v>
      </c>
      <c r="E344" s="48">
        <f>VLOOKUP($Q344&amp;$B344,'PNC Exon. &amp; no Exon.'!$A:$AL,'P.N.C. x Comp. x Ramos'!E$71,0)</f>
        <v>0</v>
      </c>
      <c r="F344" s="48">
        <f>VLOOKUP($Q344&amp;$B344,'PNC Exon. &amp; no Exon.'!$A:$AL,'P.N.C. x Comp. x Ramos'!F$71,0)</f>
        <v>0</v>
      </c>
      <c r="G344" s="48">
        <f>VLOOKUP($Q344&amp;$B344,'PNC Exon. &amp; no Exon.'!$A:$AL,'P.N.C. x Comp. x Ramos'!G$71,0)</f>
        <v>0</v>
      </c>
      <c r="H344" s="48">
        <f>VLOOKUP($Q344&amp;$B344,'PNC Exon. &amp; no Exon.'!$A:$AL,'P.N.C. x Comp. x Ramos'!H$71,0)</f>
        <v>0</v>
      </c>
      <c r="I344" s="48">
        <f>VLOOKUP($Q344&amp;$B344,'PNC Exon. &amp; no Exon.'!$A:$AL,'P.N.C. x Comp. x Ramos'!I$71,0)</f>
        <v>0</v>
      </c>
      <c r="J344" s="48">
        <f>VLOOKUP($Q344&amp;$B344,'PNC Exon. &amp; no Exon.'!$A:$AL,'P.N.C. x Comp. x Ramos'!J$71,0)</f>
        <v>0</v>
      </c>
      <c r="K344" s="48">
        <f>VLOOKUP($Q344&amp;$B344,'PNC Exon. &amp; no Exon.'!$A:$AL,'P.N.C. x Comp. x Ramos'!K$71,0)</f>
        <v>0</v>
      </c>
      <c r="L344" s="48">
        <f>VLOOKUP($Q344&amp;$B344,'PNC Exon. &amp; no Exon.'!$A:$AL,'P.N.C. x Comp. x Ramos'!L$71,0)</f>
        <v>0</v>
      </c>
      <c r="M344" s="48">
        <f>VLOOKUP($Q344&amp;$B344,'PNC Exon. &amp; no Exon.'!$A:$AL,'P.N.C. x Comp. x Ramos'!M$71,0)</f>
        <v>0</v>
      </c>
      <c r="N344" s="48">
        <f>VLOOKUP($Q344&amp;$B344,'PNC Exon. &amp; no Exon.'!$A:$AL,'P.N.C. x Comp. x Ramos'!N$71,0)</f>
        <v>0</v>
      </c>
      <c r="O344" s="58">
        <f t="shared" si="38"/>
        <v>0</v>
      </c>
      <c r="Q344" s="164" t="s">
        <v>4</v>
      </c>
    </row>
    <row r="345" spans="1:17" ht="15.9" customHeight="1" x14ac:dyDescent="0.25">
      <c r="A345" s="47">
        <f t="shared" si="36"/>
        <v>1</v>
      </c>
      <c r="B345" s="51" t="s">
        <v>77</v>
      </c>
      <c r="C345" s="94">
        <f t="shared" si="39"/>
        <v>0</v>
      </c>
      <c r="D345" s="48">
        <f>VLOOKUP($Q345&amp;$B345,'PNC Exon. &amp; no Exon.'!$A:$AL,'P.N.C. x Comp. x Ramos'!D$71,0)</f>
        <v>0</v>
      </c>
      <c r="E345" s="48">
        <f>VLOOKUP($Q345&amp;$B345,'PNC Exon. &amp; no Exon.'!$A:$AL,'P.N.C. x Comp. x Ramos'!E$71,0)</f>
        <v>0</v>
      </c>
      <c r="F345" s="48">
        <f>VLOOKUP($Q345&amp;$B345,'PNC Exon. &amp; no Exon.'!$A:$AL,'P.N.C. x Comp. x Ramos'!F$71,0)</f>
        <v>0</v>
      </c>
      <c r="G345" s="48">
        <f>VLOOKUP($Q345&amp;$B345,'PNC Exon. &amp; no Exon.'!$A:$AL,'P.N.C. x Comp. x Ramos'!G$71,0)</f>
        <v>0</v>
      </c>
      <c r="H345" s="48">
        <f>VLOOKUP($Q345&amp;$B345,'PNC Exon. &amp; no Exon.'!$A:$AL,'P.N.C. x Comp. x Ramos'!H$71,0)</f>
        <v>0</v>
      </c>
      <c r="I345" s="48">
        <f>VLOOKUP($Q345&amp;$B345,'PNC Exon. &amp; no Exon.'!$A:$AL,'P.N.C. x Comp. x Ramos'!I$71,0)</f>
        <v>0</v>
      </c>
      <c r="J345" s="48">
        <f>VLOOKUP($Q345&amp;$B345,'PNC Exon. &amp; no Exon.'!$A:$AL,'P.N.C. x Comp. x Ramos'!J$71,0)</f>
        <v>0</v>
      </c>
      <c r="K345" s="48">
        <f>VLOOKUP($Q345&amp;$B345,'PNC Exon. &amp; no Exon.'!$A:$AL,'P.N.C. x Comp. x Ramos'!K$71,0)</f>
        <v>0</v>
      </c>
      <c r="L345" s="48">
        <f>VLOOKUP($Q345&amp;$B345,'PNC Exon. &amp; no Exon.'!$A:$AL,'P.N.C. x Comp. x Ramos'!L$71,0)</f>
        <v>0</v>
      </c>
      <c r="M345" s="48">
        <f>VLOOKUP($Q345&amp;$B345,'PNC Exon. &amp; no Exon.'!$A:$AL,'P.N.C. x Comp. x Ramos'!M$71,0)</f>
        <v>0</v>
      </c>
      <c r="N345" s="48">
        <f>VLOOKUP($Q345&amp;$B345,'PNC Exon. &amp; no Exon.'!$A:$AL,'P.N.C. x Comp. x Ramos'!N$71,0)</f>
        <v>0</v>
      </c>
      <c r="O345" s="58">
        <f t="shared" si="38"/>
        <v>0</v>
      </c>
      <c r="Q345" s="164" t="s">
        <v>4</v>
      </c>
    </row>
    <row r="346" spans="1:17" ht="15.9" customHeight="1" x14ac:dyDescent="0.25">
      <c r="A346" s="47">
        <f t="shared" si="36"/>
        <v>1</v>
      </c>
      <c r="B346" s="51" t="s">
        <v>90</v>
      </c>
      <c r="C346" s="94">
        <f t="shared" si="39"/>
        <v>0</v>
      </c>
      <c r="D346" s="48">
        <f>VLOOKUP($Q346&amp;$B346,'PNC Exon. &amp; no Exon.'!$A:$AL,'P.N.C. x Comp. x Ramos'!D$71,0)</f>
        <v>0</v>
      </c>
      <c r="E346" s="48">
        <f>VLOOKUP($Q346&amp;$B346,'PNC Exon. &amp; no Exon.'!$A:$AL,'P.N.C. x Comp. x Ramos'!E$71,0)</f>
        <v>0</v>
      </c>
      <c r="F346" s="48">
        <f>VLOOKUP($Q346&amp;$B346,'PNC Exon. &amp; no Exon.'!$A:$AL,'P.N.C. x Comp. x Ramos'!F$71,0)</f>
        <v>0</v>
      </c>
      <c r="G346" s="48">
        <f>VLOOKUP($Q346&amp;$B346,'PNC Exon. &amp; no Exon.'!$A:$AL,'P.N.C. x Comp. x Ramos'!G$71,0)</f>
        <v>0</v>
      </c>
      <c r="H346" s="48">
        <f>VLOOKUP($Q346&amp;$B346,'PNC Exon. &amp; no Exon.'!$A:$AL,'P.N.C. x Comp. x Ramos'!H$71,0)</f>
        <v>0</v>
      </c>
      <c r="I346" s="48">
        <f>VLOOKUP($Q346&amp;$B346,'PNC Exon. &amp; no Exon.'!$A:$AL,'P.N.C. x Comp. x Ramos'!I$71,0)</f>
        <v>0</v>
      </c>
      <c r="J346" s="48">
        <f>VLOOKUP($Q346&amp;$B346,'PNC Exon. &amp; no Exon.'!$A:$AL,'P.N.C. x Comp. x Ramos'!J$71,0)</f>
        <v>0</v>
      </c>
      <c r="K346" s="48">
        <f>VLOOKUP($Q346&amp;$B346,'PNC Exon. &amp; no Exon.'!$A:$AL,'P.N.C. x Comp. x Ramos'!K$71,0)</f>
        <v>0</v>
      </c>
      <c r="L346" s="48">
        <f>VLOOKUP($Q346&amp;$B346,'PNC Exon. &amp; no Exon.'!$A:$AL,'P.N.C. x Comp. x Ramos'!L$71,0)</f>
        <v>0</v>
      </c>
      <c r="M346" s="48">
        <f>VLOOKUP($Q346&amp;$B346,'PNC Exon. &amp; no Exon.'!$A:$AL,'P.N.C. x Comp. x Ramos'!M$71,0)</f>
        <v>0</v>
      </c>
      <c r="N346" s="48">
        <f>VLOOKUP($Q346&amp;$B346,'PNC Exon. &amp; no Exon.'!$A:$AL,'P.N.C. x Comp. x Ramos'!N$71,0)</f>
        <v>0</v>
      </c>
      <c r="O346" s="58">
        <f t="shared" si="38"/>
        <v>0</v>
      </c>
      <c r="Q346" s="164" t="s">
        <v>4</v>
      </c>
    </row>
    <row r="347" spans="1:17" ht="15.9" customHeight="1" x14ac:dyDescent="0.25">
      <c r="A347" s="47">
        <f t="shared" si="36"/>
        <v>1</v>
      </c>
      <c r="B347" s="51" t="s">
        <v>97</v>
      </c>
      <c r="C347" s="93">
        <f t="shared" si="39"/>
        <v>0</v>
      </c>
      <c r="D347" s="48">
        <f>VLOOKUP($Q347&amp;$B347,'PNC Exon. &amp; no Exon.'!$A:$AL,'P.N.C. x Comp. x Ramos'!D$71,0)</f>
        <v>0</v>
      </c>
      <c r="E347" s="48">
        <f>VLOOKUP($Q347&amp;$B347,'PNC Exon. &amp; no Exon.'!$A:$AL,'P.N.C. x Comp. x Ramos'!E$71,0)</f>
        <v>0</v>
      </c>
      <c r="F347" s="48">
        <f>VLOOKUP($Q347&amp;$B347,'PNC Exon. &amp; no Exon.'!$A:$AL,'P.N.C. x Comp. x Ramos'!F$71,0)</f>
        <v>0</v>
      </c>
      <c r="G347" s="48">
        <f>VLOOKUP($Q347&amp;$B347,'PNC Exon. &amp; no Exon.'!$A:$AL,'P.N.C. x Comp. x Ramos'!G$71,0)</f>
        <v>0</v>
      </c>
      <c r="H347" s="48">
        <f>VLOOKUP($Q347&amp;$B347,'PNC Exon. &amp; no Exon.'!$A:$AL,'P.N.C. x Comp. x Ramos'!H$71,0)</f>
        <v>0</v>
      </c>
      <c r="I347" s="48">
        <f>VLOOKUP($Q347&amp;$B347,'PNC Exon. &amp; no Exon.'!$A:$AL,'P.N.C. x Comp. x Ramos'!I$71,0)</f>
        <v>0</v>
      </c>
      <c r="J347" s="48">
        <f>VLOOKUP($Q347&amp;$B347,'PNC Exon. &amp; no Exon.'!$A:$AL,'P.N.C. x Comp. x Ramos'!J$71,0)</f>
        <v>0</v>
      </c>
      <c r="K347" s="48">
        <f>VLOOKUP($Q347&amp;$B347,'PNC Exon. &amp; no Exon.'!$A:$AL,'P.N.C. x Comp. x Ramos'!K$71,0)</f>
        <v>0</v>
      </c>
      <c r="L347" s="48">
        <f>VLOOKUP($Q347&amp;$B347,'PNC Exon. &amp; no Exon.'!$A:$AL,'P.N.C. x Comp. x Ramos'!L$71,0)</f>
        <v>0</v>
      </c>
      <c r="M347" s="48">
        <f>VLOOKUP($Q347&amp;$B347,'PNC Exon. &amp; no Exon.'!$A:$AL,'P.N.C. x Comp. x Ramos'!M$71,0)</f>
        <v>0</v>
      </c>
      <c r="N347" s="48">
        <f>VLOOKUP($Q347&amp;$B347,'PNC Exon. &amp; no Exon.'!$A:$AL,'P.N.C. x Comp. x Ramos'!N$71,0)</f>
        <v>0</v>
      </c>
      <c r="O347" s="58">
        <f t="shared" si="38"/>
        <v>0</v>
      </c>
      <c r="Q347" s="164" t="s">
        <v>4</v>
      </c>
    </row>
    <row r="348" spans="1:17" ht="15.9" customHeight="1" x14ac:dyDescent="0.25">
      <c r="A348" s="47">
        <f t="shared" si="36"/>
        <v>1</v>
      </c>
      <c r="B348" s="51" t="s">
        <v>102</v>
      </c>
      <c r="C348" s="94">
        <f t="shared" si="39"/>
        <v>0</v>
      </c>
      <c r="D348" s="48">
        <f>VLOOKUP($Q348&amp;$B348,'PNC Exon. &amp; no Exon.'!$A:$AL,'P.N.C. x Comp. x Ramos'!D$71,0)</f>
        <v>0</v>
      </c>
      <c r="E348" s="48">
        <f>VLOOKUP($Q348&amp;$B348,'PNC Exon. &amp; no Exon.'!$A:$AL,'P.N.C. x Comp. x Ramos'!E$71,0)</f>
        <v>0</v>
      </c>
      <c r="F348" s="48">
        <f>VLOOKUP($Q348&amp;$B348,'PNC Exon. &amp; no Exon.'!$A:$AL,'P.N.C. x Comp. x Ramos'!F$71,0)</f>
        <v>0</v>
      </c>
      <c r="G348" s="48">
        <f>VLOOKUP($Q348&amp;$B348,'PNC Exon. &amp; no Exon.'!$A:$AL,'P.N.C. x Comp. x Ramos'!G$71,0)</f>
        <v>0</v>
      </c>
      <c r="H348" s="48">
        <f>VLOOKUP($Q348&amp;$B348,'PNC Exon. &amp; no Exon.'!$A:$AL,'P.N.C. x Comp. x Ramos'!H$71,0)</f>
        <v>0</v>
      </c>
      <c r="I348" s="48">
        <f>VLOOKUP($Q348&amp;$B348,'PNC Exon. &amp; no Exon.'!$A:$AL,'P.N.C. x Comp. x Ramos'!I$71,0)</f>
        <v>0</v>
      </c>
      <c r="J348" s="48">
        <f>VLOOKUP($Q348&amp;$B348,'PNC Exon. &amp; no Exon.'!$A:$AL,'P.N.C. x Comp. x Ramos'!J$71,0)</f>
        <v>0</v>
      </c>
      <c r="K348" s="48">
        <f>VLOOKUP($Q348&amp;$B348,'PNC Exon. &amp; no Exon.'!$A:$AL,'P.N.C. x Comp. x Ramos'!K$71,0)</f>
        <v>0</v>
      </c>
      <c r="L348" s="48">
        <f>VLOOKUP($Q348&amp;$B348,'PNC Exon. &amp; no Exon.'!$A:$AL,'P.N.C. x Comp. x Ramos'!L$71,0)</f>
        <v>0</v>
      </c>
      <c r="M348" s="48">
        <f>VLOOKUP($Q348&amp;$B348,'PNC Exon. &amp; no Exon.'!$A:$AL,'P.N.C. x Comp. x Ramos'!M$71,0)</f>
        <v>0</v>
      </c>
      <c r="N348" s="48">
        <f>VLOOKUP($Q348&amp;$B348,'PNC Exon. &amp; no Exon.'!$A:$AL,'P.N.C. x Comp. x Ramos'!N$71,0)</f>
        <v>0</v>
      </c>
      <c r="O348" s="58">
        <f t="shared" si="38"/>
        <v>0</v>
      </c>
      <c r="Q348" s="164" t="s">
        <v>4</v>
      </c>
    </row>
    <row r="349" spans="1:17" ht="15.9" customHeight="1" x14ac:dyDescent="0.25">
      <c r="A349" s="47">
        <f t="shared" si="36"/>
        <v>1</v>
      </c>
      <c r="B349" s="51" t="s">
        <v>109</v>
      </c>
      <c r="C349" s="94">
        <f t="shared" si="39"/>
        <v>0</v>
      </c>
      <c r="D349" s="48">
        <f>VLOOKUP($Q349&amp;$B349,'PNC Exon. &amp; no Exon.'!$A:$AL,'P.N.C. x Comp. x Ramos'!D$71,0)</f>
        <v>0</v>
      </c>
      <c r="E349" s="48">
        <f>VLOOKUP($Q349&amp;$B349,'PNC Exon. &amp; no Exon.'!$A:$AL,'P.N.C. x Comp. x Ramos'!E$71,0)</f>
        <v>0</v>
      </c>
      <c r="F349" s="48">
        <f>VLOOKUP($Q349&amp;$B349,'PNC Exon. &amp; no Exon.'!$A:$AL,'P.N.C. x Comp. x Ramos'!F$71,0)</f>
        <v>0</v>
      </c>
      <c r="G349" s="48">
        <f>VLOOKUP($Q349&amp;$B349,'PNC Exon. &amp; no Exon.'!$A:$AL,'P.N.C. x Comp. x Ramos'!G$71,0)</f>
        <v>0</v>
      </c>
      <c r="H349" s="48">
        <f>VLOOKUP($Q349&amp;$B349,'PNC Exon. &amp; no Exon.'!$A:$AL,'P.N.C. x Comp. x Ramos'!H$71,0)</f>
        <v>0</v>
      </c>
      <c r="I349" s="48">
        <f>VLOOKUP($Q349&amp;$B349,'PNC Exon. &amp; no Exon.'!$A:$AL,'P.N.C. x Comp. x Ramos'!I$71,0)</f>
        <v>0</v>
      </c>
      <c r="J349" s="48">
        <f>VLOOKUP($Q349&amp;$B349,'PNC Exon. &amp; no Exon.'!$A:$AL,'P.N.C. x Comp. x Ramos'!J$71,0)</f>
        <v>0</v>
      </c>
      <c r="K349" s="48">
        <f>VLOOKUP($Q349&amp;$B349,'PNC Exon. &amp; no Exon.'!$A:$AL,'P.N.C. x Comp. x Ramos'!K$71,0)</f>
        <v>0</v>
      </c>
      <c r="L349" s="48">
        <f>VLOOKUP($Q349&amp;$B349,'PNC Exon. &amp; no Exon.'!$A:$AL,'P.N.C. x Comp. x Ramos'!L$71,0)</f>
        <v>0</v>
      </c>
      <c r="M349" s="48">
        <f>VLOOKUP($Q349&amp;$B349,'PNC Exon. &amp; no Exon.'!$A:$AL,'P.N.C. x Comp. x Ramos'!M$71,0)</f>
        <v>0</v>
      </c>
      <c r="N349" s="48">
        <f>VLOOKUP($Q349&amp;$B349,'PNC Exon. &amp; no Exon.'!$A:$AL,'P.N.C. x Comp. x Ramos'!N$71,0)</f>
        <v>0</v>
      </c>
      <c r="O349" s="58">
        <f t="shared" si="38"/>
        <v>0</v>
      </c>
      <c r="Q349" s="164" t="s">
        <v>4</v>
      </c>
    </row>
    <row r="350" spans="1:17" ht="15.9" customHeight="1" x14ac:dyDescent="0.25">
      <c r="A350" s="47">
        <f t="shared" si="36"/>
        <v>1</v>
      </c>
      <c r="B350" s="51" t="s">
        <v>99</v>
      </c>
      <c r="C350" s="94">
        <f t="shared" si="39"/>
        <v>0</v>
      </c>
      <c r="D350" s="48">
        <f>VLOOKUP($Q350&amp;$B350,'PNC Exon. &amp; no Exon.'!$A:$AL,'P.N.C. x Comp. x Ramos'!D$71,0)</f>
        <v>0</v>
      </c>
      <c r="E350" s="48">
        <f>VLOOKUP($Q350&amp;$B350,'PNC Exon. &amp; no Exon.'!$A:$AL,'P.N.C. x Comp. x Ramos'!E$71,0)</f>
        <v>0</v>
      </c>
      <c r="F350" s="48">
        <f>VLOOKUP($Q350&amp;$B350,'PNC Exon. &amp; no Exon.'!$A:$AL,'P.N.C. x Comp. x Ramos'!F$71,0)</f>
        <v>0</v>
      </c>
      <c r="G350" s="48">
        <f>VLOOKUP($Q350&amp;$B350,'PNC Exon. &amp; no Exon.'!$A:$AL,'P.N.C. x Comp. x Ramos'!G$71,0)</f>
        <v>0</v>
      </c>
      <c r="H350" s="48">
        <f>VLOOKUP($Q350&amp;$B350,'PNC Exon. &amp; no Exon.'!$A:$AL,'P.N.C. x Comp. x Ramos'!H$71,0)</f>
        <v>0</v>
      </c>
      <c r="I350" s="48">
        <f>VLOOKUP($Q350&amp;$B350,'PNC Exon. &amp; no Exon.'!$A:$AL,'P.N.C. x Comp. x Ramos'!I$71,0)</f>
        <v>0</v>
      </c>
      <c r="J350" s="48">
        <f>VLOOKUP($Q350&amp;$B350,'PNC Exon. &amp; no Exon.'!$A:$AL,'P.N.C. x Comp. x Ramos'!J$71,0)</f>
        <v>0</v>
      </c>
      <c r="K350" s="48">
        <f>VLOOKUP($Q350&amp;$B350,'PNC Exon. &amp; no Exon.'!$A:$AL,'P.N.C. x Comp. x Ramos'!K$71,0)</f>
        <v>0</v>
      </c>
      <c r="L350" s="48">
        <f>VLOOKUP($Q350&amp;$B350,'PNC Exon. &amp; no Exon.'!$A:$AL,'P.N.C. x Comp. x Ramos'!L$71,0)</f>
        <v>0</v>
      </c>
      <c r="M350" s="48">
        <f>VLOOKUP($Q350&amp;$B350,'PNC Exon. &amp; no Exon.'!$A:$AL,'P.N.C. x Comp. x Ramos'!M$71,0)</f>
        <v>0</v>
      </c>
      <c r="N350" s="48">
        <f>VLOOKUP($Q350&amp;$B350,'PNC Exon. &amp; no Exon.'!$A:$AL,'P.N.C. x Comp. x Ramos'!N$71,0)</f>
        <v>0</v>
      </c>
      <c r="O350" s="58">
        <f t="shared" si="38"/>
        <v>0</v>
      </c>
      <c r="Q350" s="164" t="s">
        <v>4</v>
      </c>
    </row>
    <row r="351" spans="1:17" ht="15.9" customHeight="1" x14ac:dyDescent="0.25">
      <c r="A351" s="47">
        <f t="shared" si="36"/>
        <v>1</v>
      </c>
      <c r="B351" s="51" t="s">
        <v>96</v>
      </c>
      <c r="C351" s="94">
        <f t="shared" si="39"/>
        <v>0</v>
      </c>
      <c r="D351" s="48">
        <f>VLOOKUP($Q351&amp;$B351,'PNC Exon. &amp; no Exon.'!$A:$AL,'P.N.C. x Comp. x Ramos'!D$71,0)</f>
        <v>0</v>
      </c>
      <c r="E351" s="48">
        <f>VLOOKUP($Q351&amp;$B351,'PNC Exon. &amp; no Exon.'!$A:$AL,'P.N.C. x Comp. x Ramos'!E$71,0)</f>
        <v>0</v>
      </c>
      <c r="F351" s="48">
        <f>VLOOKUP($Q351&amp;$B351,'PNC Exon. &amp; no Exon.'!$A:$AL,'P.N.C. x Comp. x Ramos'!F$71,0)</f>
        <v>0</v>
      </c>
      <c r="G351" s="48">
        <f>VLOOKUP($Q351&amp;$B351,'PNC Exon. &amp; no Exon.'!$A:$AL,'P.N.C. x Comp. x Ramos'!G$71,0)</f>
        <v>0</v>
      </c>
      <c r="H351" s="48">
        <f>VLOOKUP($Q351&amp;$B351,'PNC Exon. &amp; no Exon.'!$A:$AL,'P.N.C. x Comp. x Ramos'!H$71,0)</f>
        <v>0</v>
      </c>
      <c r="I351" s="48">
        <f>VLOOKUP($Q351&amp;$B351,'PNC Exon. &amp; no Exon.'!$A:$AL,'P.N.C. x Comp. x Ramos'!I$71,0)</f>
        <v>0</v>
      </c>
      <c r="J351" s="48">
        <f>VLOOKUP($Q351&amp;$B351,'PNC Exon. &amp; no Exon.'!$A:$AL,'P.N.C. x Comp. x Ramos'!J$71,0)</f>
        <v>0</v>
      </c>
      <c r="K351" s="48">
        <f>VLOOKUP($Q351&amp;$B351,'PNC Exon. &amp; no Exon.'!$A:$AL,'P.N.C. x Comp. x Ramos'!K$71,0)</f>
        <v>0</v>
      </c>
      <c r="L351" s="48">
        <f>VLOOKUP($Q351&amp;$B351,'PNC Exon. &amp; no Exon.'!$A:$AL,'P.N.C. x Comp. x Ramos'!L$71,0)</f>
        <v>0</v>
      </c>
      <c r="M351" s="48">
        <f>VLOOKUP($Q351&amp;$B351,'PNC Exon. &amp; no Exon.'!$A:$AL,'P.N.C. x Comp. x Ramos'!M$71,0)</f>
        <v>0</v>
      </c>
      <c r="N351" s="48">
        <f>VLOOKUP($Q351&amp;$B351,'PNC Exon. &amp; no Exon.'!$A:$AL,'P.N.C. x Comp. x Ramos'!N$71,0)</f>
        <v>0</v>
      </c>
      <c r="O351" s="58">
        <f t="shared" si="38"/>
        <v>0</v>
      </c>
      <c r="Q351" s="164" t="s">
        <v>4</v>
      </c>
    </row>
    <row r="352" spans="1:17" ht="15.9" customHeight="1" x14ac:dyDescent="0.25">
      <c r="A352" s="47">
        <f t="shared" si="36"/>
        <v>1</v>
      </c>
      <c r="B352" s="51" t="s">
        <v>80</v>
      </c>
      <c r="C352" s="94">
        <f t="shared" si="39"/>
        <v>0</v>
      </c>
      <c r="D352" s="48">
        <f>VLOOKUP($Q352&amp;$B352,'PNC Exon. &amp; no Exon.'!$A:$AL,'P.N.C. x Comp. x Ramos'!D$71,0)</f>
        <v>0</v>
      </c>
      <c r="E352" s="48">
        <f>VLOOKUP($Q352&amp;$B352,'PNC Exon. &amp; no Exon.'!$A:$AL,'P.N.C. x Comp. x Ramos'!E$71,0)</f>
        <v>0</v>
      </c>
      <c r="F352" s="48">
        <f>VLOOKUP($Q352&amp;$B352,'PNC Exon. &amp; no Exon.'!$A:$AL,'P.N.C. x Comp. x Ramos'!F$71,0)</f>
        <v>0</v>
      </c>
      <c r="G352" s="48">
        <f>VLOOKUP($Q352&amp;$B352,'PNC Exon. &amp; no Exon.'!$A:$AL,'P.N.C. x Comp. x Ramos'!G$71,0)</f>
        <v>0</v>
      </c>
      <c r="H352" s="48">
        <f>VLOOKUP($Q352&amp;$B352,'PNC Exon. &amp; no Exon.'!$A:$AL,'P.N.C. x Comp. x Ramos'!H$71,0)</f>
        <v>0</v>
      </c>
      <c r="I352" s="48">
        <f>VLOOKUP($Q352&amp;$B352,'PNC Exon. &amp; no Exon.'!$A:$AL,'P.N.C. x Comp. x Ramos'!I$71,0)</f>
        <v>0</v>
      </c>
      <c r="J352" s="48">
        <f>VLOOKUP($Q352&amp;$B352,'PNC Exon. &amp; no Exon.'!$A:$AL,'P.N.C. x Comp. x Ramos'!J$71,0)</f>
        <v>0</v>
      </c>
      <c r="K352" s="48">
        <f>VLOOKUP($Q352&amp;$B352,'PNC Exon. &amp; no Exon.'!$A:$AL,'P.N.C. x Comp. x Ramos'!K$71,0)</f>
        <v>0</v>
      </c>
      <c r="L352" s="48">
        <f>VLOOKUP($Q352&amp;$B352,'PNC Exon. &amp; no Exon.'!$A:$AL,'P.N.C. x Comp. x Ramos'!L$71,0)</f>
        <v>0</v>
      </c>
      <c r="M352" s="48">
        <f>VLOOKUP($Q352&amp;$B352,'PNC Exon. &amp; no Exon.'!$A:$AL,'P.N.C. x Comp. x Ramos'!M$71,0)</f>
        <v>0</v>
      </c>
      <c r="N352" s="48">
        <f>VLOOKUP($Q352&amp;$B352,'PNC Exon. &amp; no Exon.'!$A:$AL,'P.N.C. x Comp. x Ramos'!N$71,0)</f>
        <v>0</v>
      </c>
      <c r="O352" s="58">
        <f t="shared" si="38"/>
        <v>0</v>
      </c>
      <c r="Q352" s="164" t="s">
        <v>4</v>
      </c>
    </row>
    <row r="353" spans="1:17" ht="15.9" customHeight="1" x14ac:dyDescent="0.25">
      <c r="A353" s="47">
        <f t="shared" si="36"/>
        <v>1</v>
      </c>
      <c r="B353" s="50" t="s">
        <v>104</v>
      </c>
      <c r="C353" s="94">
        <f t="shared" si="39"/>
        <v>0</v>
      </c>
      <c r="D353" s="48">
        <f>VLOOKUP($Q353&amp;$B353,'PNC Exon. &amp; no Exon.'!$A:$AL,'P.N.C. x Comp. x Ramos'!D$71,0)</f>
        <v>0</v>
      </c>
      <c r="E353" s="48">
        <f>VLOOKUP($Q353&amp;$B353,'PNC Exon. &amp; no Exon.'!$A:$AL,'P.N.C. x Comp. x Ramos'!E$71,0)</f>
        <v>0</v>
      </c>
      <c r="F353" s="48">
        <f>VLOOKUP($Q353&amp;$B353,'PNC Exon. &amp; no Exon.'!$A:$AL,'P.N.C. x Comp. x Ramos'!F$71,0)</f>
        <v>0</v>
      </c>
      <c r="G353" s="48">
        <f>VLOOKUP($Q353&amp;$B353,'PNC Exon. &amp; no Exon.'!$A:$AL,'P.N.C. x Comp. x Ramos'!G$71,0)</f>
        <v>0</v>
      </c>
      <c r="H353" s="48">
        <f>VLOOKUP($Q353&amp;$B353,'PNC Exon. &amp; no Exon.'!$A:$AL,'P.N.C. x Comp. x Ramos'!H$71,0)</f>
        <v>0</v>
      </c>
      <c r="I353" s="48">
        <f>VLOOKUP($Q353&amp;$B353,'PNC Exon. &amp; no Exon.'!$A:$AL,'P.N.C. x Comp. x Ramos'!I$71,0)</f>
        <v>0</v>
      </c>
      <c r="J353" s="48">
        <f>VLOOKUP($Q353&amp;$B353,'PNC Exon. &amp; no Exon.'!$A:$AL,'P.N.C. x Comp. x Ramos'!J$71,0)</f>
        <v>0</v>
      </c>
      <c r="K353" s="48">
        <f>VLOOKUP($Q353&amp;$B353,'PNC Exon. &amp; no Exon.'!$A:$AL,'P.N.C. x Comp. x Ramos'!K$71,0)</f>
        <v>0</v>
      </c>
      <c r="L353" s="48">
        <f>VLOOKUP($Q353&amp;$B353,'PNC Exon. &amp; no Exon.'!$A:$AL,'P.N.C. x Comp. x Ramos'!L$71,0)</f>
        <v>0</v>
      </c>
      <c r="M353" s="48">
        <f>VLOOKUP($Q353&amp;$B353,'PNC Exon. &amp; no Exon.'!$A:$AL,'P.N.C. x Comp. x Ramos'!M$71,0)</f>
        <v>0</v>
      </c>
      <c r="N353" s="48">
        <f>VLOOKUP($Q353&amp;$B353,'PNC Exon. &amp; no Exon.'!$A:$AL,'P.N.C. x Comp. x Ramos'!N$71,0)</f>
        <v>0</v>
      </c>
      <c r="O353" s="58">
        <f t="shared" si="38"/>
        <v>0</v>
      </c>
      <c r="Q353" s="164" t="s">
        <v>4</v>
      </c>
    </row>
    <row r="354" spans="1:17" ht="15.9" customHeight="1" x14ac:dyDescent="0.25">
      <c r="A354" s="47">
        <f t="shared" si="36"/>
        <v>1</v>
      </c>
      <c r="B354" s="50" t="s">
        <v>110</v>
      </c>
      <c r="C354" s="94">
        <f t="shared" si="39"/>
        <v>0</v>
      </c>
      <c r="D354" s="48">
        <f>VLOOKUP($Q354&amp;$B354,'PNC Exon. &amp; no Exon.'!$A:$AL,'P.N.C. x Comp. x Ramos'!D$71,0)</f>
        <v>0</v>
      </c>
      <c r="E354" s="48">
        <f>VLOOKUP($Q354&amp;$B354,'PNC Exon. &amp; no Exon.'!$A:$AL,'P.N.C. x Comp. x Ramos'!E$71,0)</f>
        <v>0</v>
      </c>
      <c r="F354" s="48">
        <f>VLOOKUP($Q354&amp;$B354,'PNC Exon. &amp; no Exon.'!$A:$AL,'P.N.C. x Comp. x Ramos'!F$71,0)</f>
        <v>0</v>
      </c>
      <c r="G354" s="48">
        <f>VLOOKUP($Q354&amp;$B354,'PNC Exon. &amp; no Exon.'!$A:$AL,'P.N.C. x Comp. x Ramos'!G$71,0)</f>
        <v>0</v>
      </c>
      <c r="H354" s="48">
        <f>VLOOKUP($Q354&amp;$B354,'PNC Exon. &amp; no Exon.'!$A:$AL,'P.N.C. x Comp. x Ramos'!H$71,0)</f>
        <v>0</v>
      </c>
      <c r="I354" s="48">
        <f>VLOOKUP($Q354&amp;$B354,'PNC Exon. &amp; no Exon.'!$A:$AL,'P.N.C. x Comp. x Ramos'!I$71,0)</f>
        <v>0</v>
      </c>
      <c r="J354" s="48">
        <f>VLOOKUP($Q354&amp;$B354,'PNC Exon. &amp; no Exon.'!$A:$AL,'P.N.C. x Comp. x Ramos'!J$71,0)</f>
        <v>0</v>
      </c>
      <c r="K354" s="48">
        <f>VLOOKUP($Q354&amp;$B354,'PNC Exon. &amp; no Exon.'!$A:$AL,'P.N.C. x Comp. x Ramos'!K$71,0)</f>
        <v>0</v>
      </c>
      <c r="L354" s="48">
        <f>VLOOKUP($Q354&amp;$B354,'PNC Exon. &amp; no Exon.'!$A:$AL,'P.N.C. x Comp. x Ramos'!L$71,0)</f>
        <v>0</v>
      </c>
      <c r="M354" s="48">
        <f>VLOOKUP($Q354&amp;$B354,'PNC Exon. &amp; no Exon.'!$A:$AL,'P.N.C. x Comp. x Ramos'!M$71,0)</f>
        <v>0</v>
      </c>
      <c r="N354" s="48">
        <f>VLOOKUP($Q354&amp;$B354,'PNC Exon. &amp; no Exon.'!$A:$AL,'P.N.C. x Comp. x Ramos'!N$71,0)</f>
        <v>0</v>
      </c>
      <c r="O354" s="58">
        <f t="shared" si="38"/>
        <v>0</v>
      </c>
      <c r="Q354" s="164" t="s">
        <v>4</v>
      </c>
    </row>
    <row r="355" spans="1:17" ht="15.9" customHeight="1" x14ac:dyDescent="0.25">
      <c r="A355" s="47">
        <f t="shared" si="36"/>
        <v>1</v>
      </c>
      <c r="B355" s="51" t="s">
        <v>113</v>
      </c>
      <c r="C355" s="94">
        <f t="shared" si="39"/>
        <v>0</v>
      </c>
      <c r="D355" s="48">
        <f>VLOOKUP($Q355&amp;$B355,'PNC Exon. &amp; no Exon.'!$A:$AL,'P.N.C. x Comp. x Ramos'!D$71,0)</f>
        <v>0</v>
      </c>
      <c r="E355" s="48">
        <f>VLOOKUP($Q355&amp;$B355,'PNC Exon. &amp; no Exon.'!$A:$AL,'P.N.C. x Comp. x Ramos'!E$71,0)</f>
        <v>0</v>
      </c>
      <c r="F355" s="48">
        <f>VLOOKUP($Q355&amp;$B355,'PNC Exon. &amp; no Exon.'!$A:$AL,'P.N.C. x Comp. x Ramos'!F$71,0)</f>
        <v>0</v>
      </c>
      <c r="G355" s="48">
        <f>VLOOKUP($Q355&amp;$B355,'PNC Exon. &amp; no Exon.'!$A:$AL,'P.N.C. x Comp. x Ramos'!G$71,0)</f>
        <v>0</v>
      </c>
      <c r="H355" s="48">
        <f>VLOOKUP($Q355&amp;$B355,'PNC Exon. &amp; no Exon.'!$A:$AL,'P.N.C. x Comp. x Ramos'!H$71,0)</f>
        <v>0</v>
      </c>
      <c r="I355" s="48">
        <f>VLOOKUP($Q355&amp;$B355,'PNC Exon. &amp; no Exon.'!$A:$AL,'P.N.C. x Comp. x Ramos'!I$71,0)</f>
        <v>0</v>
      </c>
      <c r="J355" s="48">
        <f>VLOOKUP($Q355&amp;$B355,'PNC Exon. &amp; no Exon.'!$A:$AL,'P.N.C. x Comp. x Ramos'!J$71,0)</f>
        <v>0</v>
      </c>
      <c r="K355" s="48">
        <f>VLOOKUP($Q355&amp;$B355,'PNC Exon. &amp; no Exon.'!$A:$AL,'P.N.C. x Comp. x Ramos'!K$71,0)</f>
        <v>0</v>
      </c>
      <c r="L355" s="48">
        <f>VLOOKUP($Q355&amp;$B355,'PNC Exon. &amp; no Exon.'!$A:$AL,'P.N.C. x Comp. x Ramos'!L$71,0)</f>
        <v>0</v>
      </c>
      <c r="M355" s="48">
        <f>VLOOKUP($Q355&amp;$B355,'PNC Exon. &amp; no Exon.'!$A:$AL,'P.N.C. x Comp. x Ramos'!M$71,0)</f>
        <v>0</v>
      </c>
      <c r="N355" s="48">
        <f>VLOOKUP($Q355&amp;$B355,'PNC Exon. &amp; no Exon.'!$A:$AL,'P.N.C. x Comp. x Ramos'!N$71,0)</f>
        <v>0</v>
      </c>
      <c r="O355" s="58">
        <f t="shared" si="38"/>
        <v>0</v>
      </c>
      <c r="Q355" s="164" t="s">
        <v>4</v>
      </c>
    </row>
    <row r="356" spans="1:17" ht="15.9" customHeight="1" x14ac:dyDescent="0.25">
      <c r="A356" s="47">
        <f t="shared" si="36"/>
        <v>1</v>
      </c>
      <c r="B356" s="51" t="s">
        <v>82</v>
      </c>
      <c r="C356" s="94">
        <f t="shared" si="39"/>
        <v>0</v>
      </c>
      <c r="D356" s="48">
        <f>VLOOKUP($Q356&amp;$B356,'PNC Exon. &amp; no Exon.'!$A:$AL,'P.N.C. x Comp. x Ramos'!D$71,0)</f>
        <v>0</v>
      </c>
      <c r="E356" s="48">
        <f>VLOOKUP($Q356&amp;$B356,'PNC Exon. &amp; no Exon.'!$A:$AL,'P.N.C. x Comp. x Ramos'!E$71,0)</f>
        <v>0</v>
      </c>
      <c r="F356" s="48">
        <f>VLOOKUP($Q356&amp;$B356,'PNC Exon. &amp; no Exon.'!$A:$AL,'P.N.C. x Comp. x Ramos'!F$71,0)</f>
        <v>0</v>
      </c>
      <c r="G356" s="48">
        <f>VLOOKUP($Q356&amp;$B356,'PNC Exon. &amp; no Exon.'!$A:$AL,'P.N.C. x Comp. x Ramos'!G$71,0)</f>
        <v>0</v>
      </c>
      <c r="H356" s="48">
        <f>VLOOKUP($Q356&amp;$B356,'PNC Exon. &amp; no Exon.'!$A:$AL,'P.N.C. x Comp. x Ramos'!H$71,0)</f>
        <v>0</v>
      </c>
      <c r="I356" s="48">
        <f>VLOOKUP($Q356&amp;$B356,'PNC Exon. &amp; no Exon.'!$A:$AL,'P.N.C. x Comp. x Ramos'!I$71,0)</f>
        <v>0</v>
      </c>
      <c r="J356" s="48">
        <f>VLOOKUP($Q356&amp;$B356,'PNC Exon. &amp; no Exon.'!$A:$AL,'P.N.C. x Comp. x Ramos'!J$71,0)</f>
        <v>0</v>
      </c>
      <c r="K356" s="48">
        <f>VLOOKUP($Q356&amp;$B356,'PNC Exon. &amp; no Exon.'!$A:$AL,'P.N.C. x Comp. x Ramos'!K$71,0)</f>
        <v>0</v>
      </c>
      <c r="L356" s="48">
        <f>VLOOKUP($Q356&amp;$B356,'PNC Exon. &amp; no Exon.'!$A:$AL,'P.N.C. x Comp. x Ramos'!L$71,0)</f>
        <v>0</v>
      </c>
      <c r="M356" s="48">
        <f>VLOOKUP($Q356&amp;$B356,'PNC Exon. &amp; no Exon.'!$A:$AL,'P.N.C. x Comp. x Ramos'!M$71,0)</f>
        <v>0</v>
      </c>
      <c r="N356" s="48">
        <f>VLOOKUP($Q356&amp;$B356,'PNC Exon. &amp; no Exon.'!$A:$AL,'P.N.C. x Comp. x Ramos'!N$71,0)</f>
        <v>0</v>
      </c>
      <c r="O356" s="58">
        <f t="shared" si="38"/>
        <v>0</v>
      </c>
      <c r="Q356" s="164" t="s">
        <v>4</v>
      </c>
    </row>
    <row r="357" spans="1:17" ht="15.9" customHeight="1" x14ac:dyDescent="0.25">
      <c r="A357" s="47">
        <f t="shared" si="36"/>
        <v>1</v>
      </c>
      <c r="B357" s="51" t="s">
        <v>112</v>
      </c>
      <c r="C357" s="94">
        <f t="shared" si="39"/>
        <v>0</v>
      </c>
      <c r="D357" s="48">
        <f>VLOOKUP($Q357&amp;$B357,'PNC Exon. &amp; no Exon.'!$A:$AL,'P.N.C. x Comp. x Ramos'!D$71,0)</f>
        <v>0</v>
      </c>
      <c r="E357" s="48">
        <f>VLOOKUP($Q357&amp;$B357,'PNC Exon. &amp; no Exon.'!$A:$AL,'P.N.C. x Comp. x Ramos'!E$71,0)</f>
        <v>0</v>
      </c>
      <c r="F357" s="48">
        <f>VLOOKUP($Q357&amp;$B357,'PNC Exon. &amp; no Exon.'!$A:$AL,'P.N.C. x Comp. x Ramos'!F$71,0)</f>
        <v>0</v>
      </c>
      <c r="G357" s="48">
        <f>VLOOKUP($Q357&amp;$B357,'PNC Exon. &amp; no Exon.'!$A:$AL,'P.N.C. x Comp. x Ramos'!G$71,0)</f>
        <v>0</v>
      </c>
      <c r="H357" s="48">
        <f>VLOOKUP($Q357&amp;$B357,'PNC Exon. &amp; no Exon.'!$A:$AL,'P.N.C. x Comp. x Ramos'!H$71,0)</f>
        <v>0</v>
      </c>
      <c r="I357" s="48">
        <f>VLOOKUP($Q357&amp;$B357,'PNC Exon. &amp; no Exon.'!$A:$AL,'P.N.C. x Comp. x Ramos'!I$71,0)</f>
        <v>0</v>
      </c>
      <c r="J357" s="48">
        <f>VLOOKUP($Q357&amp;$B357,'PNC Exon. &amp; no Exon.'!$A:$AL,'P.N.C. x Comp. x Ramos'!J$71,0)</f>
        <v>0</v>
      </c>
      <c r="K357" s="48">
        <f>VLOOKUP($Q357&amp;$B357,'PNC Exon. &amp; no Exon.'!$A:$AL,'P.N.C. x Comp. x Ramos'!K$71,0)</f>
        <v>0</v>
      </c>
      <c r="L357" s="48">
        <f>VLOOKUP($Q357&amp;$B357,'PNC Exon. &amp; no Exon.'!$A:$AL,'P.N.C. x Comp. x Ramos'!L$71,0)</f>
        <v>0</v>
      </c>
      <c r="M357" s="48">
        <f>VLOOKUP($Q357&amp;$B357,'PNC Exon. &amp; no Exon.'!$A:$AL,'P.N.C. x Comp. x Ramos'!M$71,0)</f>
        <v>0</v>
      </c>
      <c r="N357" s="48">
        <f>VLOOKUP($Q357&amp;$B357,'PNC Exon. &amp; no Exon.'!$A:$AL,'P.N.C. x Comp. x Ramos'!N$71,0)</f>
        <v>0</v>
      </c>
      <c r="O357" s="58">
        <f t="shared" si="38"/>
        <v>0</v>
      </c>
      <c r="Q357" s="164" t="s">
        <v>4</v>
      </c>
    </row>
    <row r="358" spans="1:17" ht="15.9" customHeight="1" x14ac:dyDescent="0.25">
      <c r="A358" s="47">
        <f t="shared" si="36"/>
        <v>1</v>
      </c>
      <c r="B358" s="51" t="s">
        <v>79</v>
      </c>
      <c r="C358" s="94">
        <f t="shared" si="39"/>
        <v>0</v>
      </c>
      <c r="D358" s="48">
        <f>VLOOKUP($Q358&amp;$B358,'PNC Exon. &amp; no Exon.'!$A:$AL,'P.N.C. x Comp. x Ramos'!D$71,0)</f>
        <v>0</v>
      </c>
      <c r="E358" s="48">
        <f>VLOOKUP($Q358&amp;$B358,'PNC Exon. &amp; no Exon.'!$A:$AL,'P.N.C. x Comp. x Ramos'!E$71,0)</f>
        <v>0</v>
      </c>
      <c r="F358" s="48">
        <f>VLOOKUP($Q358&amp;$B358,'PNC Exon. &amp; no Exon.'!$A:$AL,'P.N.C. x Comp. x Ramos'!F$71,0)</f>
        <v>0</v>
      </c>
      <c r="G358" s="48">
        <f>VLOOKUP($Q358&amp;$B358,'PNC Exon. &amp; no Exon.'!$A:$AL,'P.N.C. x Comp. x Ramos'!G$71,0)</f>
        <v>0</v>
      </c>
      <c r="H358" s="48">
        <f>VLOOKUP($Q358&amp;$B358,'PNC Exon. &amp; no Exon.'!$A:$AL,'P.N.C. x Comp. x Ramos'!H$71,0)</f>
        <v>0</v>
      </c>
      <c r="I358" s="48">
        <f>VLOOKUP($Q358&amp;$B358,'PNC Exon. &amp; no Exon.'!$A:$AL,'P.N.C. x Comp. x Ramos'!I$71,0)</f>
        <v>0</v>
      </c>
      <c r="J358" s="48">
        <f>VLOOKUP($Q358&amp;$B358,'PNC Exon. &amp; no Exon.'!$A:$AL,'P.N.C. x Comp. x Ramos'!J$71,0)</f>
        <v>0</v>
      </c>
      <c r="K358" s="48">
        <f>VLOOKUP($Q358&amp;$B358,'PNC Exon. &amp; no Exon.'!$A:$AL,'P.N.C. x Comp. x Ramos'!K$71,0)</f>
        <v>0</v>
      </c>
      <c r="L358" s="48">
        <f>VLOOKUP($Q358&amp;$B358,'PNC Exon. &amp; no Exon.'!$A:$AL,'P.N.C. x Comp. x Ramos'!L$71,0)</f>
        <v>0</v>
      </c>
      <c r="M358" s="48">
        <f>VLOOKUP($Q358&amp;$B358,'PNC Exon. &amp; no Exon.'!$A:$AL,'P.N.C. x Comp. x Ramos'!M$71,0)</f>
        <v>0</v>
      </c>
      <c r="N358" s="48">
        <f>VLOOKUP($Q358&amp;$B358,'PNC Exon. &amp; no Exon.'!$A:$AL,'P.N.C. x Comp. x Ramos'!N$71,0)</f>
        <v>0</v>
      </c>
      <c r="O358" s="58">
        <f t="shared" si="38"/>
        <v>0</v>
      </c>
      <c r="Q358" s="164" t="s">
        <v>4</v>
      </c>
    </row>
    <row r="359" spans="1:17" ht="15.9" customHeight="1" x14ac:dyDescent="0.25">
      <c r="A359" s="47">
        <f t="shared" si="36"/>
        <v>1</v>
      </c>
      <c r="B359" s="51" t="s">
        <v>117</v>
      </c>
      <c r="C359" s="94">
        <f t="shared" si="39"/>
        <v>0</v>
      </c>
      <c r="D359" s="48">
        <f>VLOOKUP($Q359&amp;$B359,'PNC Exon. &amp; no Exon.'!$A:$AL,'P.N.C. x Comp. x Ramos'!D$71,0)</f>
        <v>0</v>
      </c>
      <c r="E359" s="48">
        <f>VLOOKUP($Q359&amp;$B359,'PNC Exon. &amp; no Exon.'!$A:$AL,'P.N.C. x Comp. x Ramos'!E$71,0)</f>
        <v>0</v>
      </c>
      <c r="F359" s="48">
        <f>VLOOKUP($Q359&amp;$B359,'PNC Exon. &amp; no Exon.'!$A:$AL,'P.N.C. x Comp. x Ramos'!F$71,0)</f>
        <v>0</v>
      </c>
      <c r="G359" s="48">
        <f>VLOOKUP($Q359&amp;$B359,'PNC Exon. &amp; no Exon.'!$A:$AL,'P.N.C. x Comp. x Ramos'!G$71,0)</f>
        <v>0</v>
      </c>
      <c r="H359" s="48">
        <f>VLOOKUP($Q359&amp;$B359,'PNC Exon. &amp; no Exon.'!$A:$AL,'P.N.C. x Comp. x Ramos'!H$71,0)</f>
        <v>0</v>
      </c>
      <c r="I359" s="48">
        <f>VLOOKUP($Q359&amp;$B359,'PNC Exon. &amp; no Exon.'!$A:$AL,'P.N.C. x Comp. x Ramos'!I$71,0)</f>
        <v>0</v>
      </c>
      <c r="J359" s="48">
        <f>VLOOKUP($Q359&amp;$B359,'PNC Exon. &amp; no Exon.'!$A:$AL,'P.N.C. x Comp. x Ramos'!J$71,0)</f>
        <v>0</v>
      </c>
      <c r="K359" s="48">
        <f>VLOOKUP($Q359&amp;$B359,'PNC Exon. &amp; no Exon.'!$A:$AL,'P.N.C. x Comp. x Ramos'!K$71,0)</f>
        <v>0</v>
      </c>
      <c r="L359" s="48">
        <f>VLOOKUP($Q359&amp;$B359,'PNC Exon. &amp; no Exon.'!$A:$AL,'P.N.C. x Comp. x Ramos'!L$71,0)</f>
        <v>0</v>
      </c>
      <c r="M359" s="48">
        <f>VLOOKUP($Q359&amp;$B359,'PNC Exon. &amp; no Exon.'!$A:$AL,'P.N.C. x Comp. x Ramos'!M$71,0)</f>
        <v>0</v>
      </c>
      <c r="N359" s="48">
        <f>VLOOKUP($Q359&amp;$B359,'PNC Exon. &amp; no Exon.'!$A:$AL,'P.N.C. x Comp. x Ramos'!N$71,0)</f>
        <v>0</v>
      </c>
      <c r="O359" s="58">
        <f t="shared" si="38"/>
        <v>0</v>
      </c>
      <c r="Q359" s="164" t="s">
        <v>4</v>
      </c>
    </row>
    <row r="360" spans="1:17" ht="15.9" customHeight="1" x14ac:dyDescent="0.25">
      <c r="A360" s="47">
        <f t="shared" si="36"/>
        <v>1</v>
      </c>
      <c r="B360" s="51" t="s">
        <v>105</v>
      </c>
      <c r="C360" s="94">
        <f t="shared" si="39"/>
        <v>0</v>
      </c>
      <c r="D360" s="48">
        <f>VLOOKUP($Q360&amp;$B360,'PNC Exon. &amp; no Exon.'!$A:$AL,'P.N.C. x Comp. x Ramos'!D$71,0)</f>
        <v>0</v>
      </c>
      <c r="E360" s="48">
        <f>VLOOKUP($Q360&amp;$B360,'PNC Exon. &amp; no Exon.'!$A:$AL,'P.N.C. x Comp. x Ramos'!E$71,0)</f>
        <v>0</v>
      </c>
      <c r="F360" s="48">
        <f>VLOOKUP($Q360&amp;$B360,'PNC Exon. &amp; no Exon.'!$A:$AL,'P.N.C. x Comp. x Ramos'!F$71,0)</f>
        <v>0</v>
      </c>
      <c r="G360" s="48">
        <f>VLOOKUP($Q360&amp;$B360,'PNC Exon. &amp; no Exon.'!$A:$AL,'P.N.C. x Comp. x Ramos'!G$71,0)</f>
        <v>0</v>
      </c>
      <c r="H360" s="48">
        <f>VLOOKUP($Q360&amp;$B360,'PNC Exon. &amp; no Exon.'!$A:$AL,'P.N.C. x Comp. x Ramos'!H$71,0)</f>
        <v>0</v>
      </c>
      <c r="I360" s="48">
        <f>VLOOKUP($Q360&amp;$B360,'PNC Exon. &amp; no Exon.'!$A:$AL,'P.N.C. x Comp. x Ramos'!I$71,0)</f>
        <v>0</v>
      </c>
      <c r="J360" s="48">
        <f>VLOOKUP($Q360&amp;$B360,'PNC Exon. &amp; no Exon.'!$A:$AL,'P.N.C. x Comp. x Ramos'!J$71,0)</f>
        <v>0</v>
      </c>
      <c r="K360" s="48">
        <f>VLOOKUP($Q360&amp;$B360,'PNC Exon. &amp; no Exon.'!$A:$AL,'P.N.C. x Comp. x Ramos'!K$71,0)</f>
        <v>0</v>
      </c>
      <c r="L360" s="48">
        <f>VLOOKUP($Q360&amp;$B360,'PNC Exon. &amp; no Exon.'!$A:$AL,'P.N.C. x Comp. x Ramos'!L$71,0)</f>
        <v>0</v>
      </c>
      <c r="M360" s="48">
        <f>VLOOKUP($Q360&amp;$B360,'PNC Exon. &amp; no Exon.'!$A:$AL,'P.N.C. x Comp. x Ramos'!M$71,0)</f>
        <v>0</v>
      </c>
      <c r="N360" s="48">
        <f>VLOOKUP($Q360&amp;$B360,'PNC Exon. &amp; no Exon.'!$A:$AL,'P.N.C. x Comp. x Ramos'!N$71,0)</f>
        <v>0</v>
      </c>
      <c r="O360" s="58">
        <f t="shared" si="38"/>
        <v>0</v>
      </c>
      <c r="Q360" s="164" t="s">
        <v>4</v>
      </c>
    </row>
    <row r="361" spans="1:17" ht="15.9" customHeight="1" x14ac:dyDescent="0.25">
      <c r="A361" s="47">
        <f t="shared" si="36"/>
        <v>1</v>
      </c>
      <c r="B361" s="51" t="s">
        <v>94</v>
      </c>
      <c r="C361" s="94">
        <f t="shared" si="39"/>
        <v>0</v>
      </c>
      <c r="D361" s="48">
        <f>VLOOKUP($Q361&amp;$B361,'PNC Exon. &amp; no Exon.'!$A:$AL,'P.N.C. x Comp. x Ramos'!D$71,0)</f>
        <v>0</v>
      </c>
      <c r="E361" s="48">
        <f>VLOOKUP($Q361&amp;$B361,'PNC Exon. &amp; no Exon.'!$A:$AL,'P.N.C. x Comp. x Ramos'!E$71,0)</f>
        <v>0</v>
      </c>
      <c r="F361" s="48">
        <f>VLOOKUP($Q361&amp;$B361,'PNC Exon. &amp; no Exon.'!$A:$AL,'P.N.C. x Comp. x Ramos'!F$71,0)</f>
        <v>0</v>
      </c>
      <c r="G361" s="48">
        <f>VLOOKUP($Q361&amp;$B361,'PNC Exon. &amp; no Exon.'!$A:$AL,'P.N.C. x Comp. x Ramos'!G$71,0)</f>
        <v>0</v>
      </c>
      <c r="H361" s="48">
        <f>VLOOKUP($Q361&amp;$B361,'PNC Exon. &amp; no Exon.'!$A:$AL,'P.N.C. x Comp. x Ramos'!H$71,0)</f>
        <v>0</v>
      </c>
      <c r="I361" s="48">
        <f>VLOOKUP($Q361&amp;$B361,'PNC Exon. &amp; no Exon.'!$A:$AL,'P.N.C. x Comp. x Ramos'!I$71,0)</f>
        <v>0</v>
      </c>
      <c r="J361" s="48">
        <f>VLOOKUP($Q361&amp;$B361,'PNC Exon. &amp; no Exon.'!$A:$AL,'P.N.C. x Comp. x Ramos'!J$71,0)</f>
        <v>0</v>
      </c>
      <c r="K361" s="48">
        <f>VLOOKUP($Q361&amp;$B361,'PNC Exon. &amp; no Exon.'!$A:$AL,'P.N.C. x Comp. x Ramos'!K$71,0)</f>
        <v>0</v>
      </c>
      <c r="L361" s="48">
        <f>VLOOKUP($Q361&amp;$B361,'PNC Exon. &amp; no Exon.'!$A:$AL,'P.N.C. x Comp. x Ramos'!L$71,0)</f>
        <v>0</v>
      </c>
      <c r="M361" s="48">
        <f>VLOOKUP($Q361&amp;$B361,'PNC Exon. &amp; no Exon.'!$A:$AL,'P.N.C. x Comp. x Ramos'!M$71,0)</f>
        <v>0</v>
      </c>
      <c r="N361" s="48">
        <f>VLOOKUP($Q361&amp;$B361,'PNC Exon. &amp; no Exon.'!$A:$AL,'P.N.C. x Comp. x Ramos'!N$71,0)</f>
        <v>0</v>
      </c>
      <c r="O361" s="58">
        <f t="shared" si="38"/>
        <v>0</v>
      </c>
      <c r="Q361" s="164" t="s">
        <v>4</v>
      </c>
    </row>
    <row r="362" spans="1:17" ht="15.9" customHeight="1" x14ac:dyDescent="0.25">
      <c r="A362" s="47">
        <f t="shared" si="36"/>
        <v>1</v>
      </c>
      <c r="B362" s="51" t="s">
        <v>116</v>
      </c>
      <c r="C362" s="94">
        <f t="shared" si="39"/>
        <v>0</v>
      </c>
      <c r="D362" s="48">
        <f>VLOOKUP($Q362&amp;$B362,'PNC Exon. &amp; no Exon.'!$A:$AL,'P.N.C. x Comp. x Ramos'!D$71,0)</f>
        <v>0</v>
      </c>
      <c r="E362" s="48">
        <f>VLOOKUP($Q362&amp;$B362,'PNC Exon. &amp; no Exon.'!$A:$AL,'P.N.C. x Comp. x Ramos'!E$71,0)</f>
        <v>0</v>
      </c>
      <c r="F362" s="48">
        <f>VLOOKUP($Q362&amp;$B362,'PNC Exon. &amp; no Exon.'!$A:$AL,'P.N.C. x Comp. x Ramos'!F$71,0)</f>
        <v>0</v>
      </c>
      <c r="G362" s="48">
        <f>VLOOKUP($Q362&amp;$B362,'PNC Exon. &amp; no Exon.'!$A:$AL,'P.N.C. x Comp. x Ramos'!G$71,0)</f>
        <v>0</v>
      </c>
      <c r="H362" s="48">
        <f>VLOOKUP($Q362&amp;$B362,'PNC Exon. &amp; no Exon.'!$A:$AL,'P.N.C. x Comp. x Ramos'!H$71,0)</f>
        <v>0</v>
      </c>
      <c r="I362" s="48">
        <f>VLOOKUP($Q362&amp;$B362,'PNC Exon. &amp; no Exon.'!$A:$AL,'P.N.C. x Comp. x Ramos'!I$71,0)</f>
        <v>0</v>
      </c>
      <c r="J362" s="48">
        <f>VLOOKUP($Q362&amp;$B362,'PNC Exon. &amp; no Exon.'!$A:$AL,'P.N.C. x Comp. x Ramos'!J$71,0)</f>
        <v>0</v>
      </c>
      <c r="K362" s="48">
        <f>VLOOKUP($Q362&amp;$B362,'PNC Exon. &amp; no Exon.'!$A:$AL,'P.N.C. x Comp. x Ramos'!K$71,0)</f>
        <v>0</v>
      </c>
      <c r="L362" s="48">
        <f>VLOOKUP($Q362&amp;$B362,'PNC Exon. &amp; no Exon.'!$A:$AL,'P.N.C. x Comp. x Ramos'!L$71,0)</f>
        <v>0</v>
      </c>
      <c r="M362" s="48">
        <f>VLOOKUP($Q362&amp;$B362,'PNC Exon. &amp; no Exon.'!$A:$AL,'P.N.C. x Comp. x Ramos'!M$71,0)</f>
        <v>0</v>
      </c>
      <c r="N362" s="48">
        <f>VLOOKUP($Q362&amp;$B362,'PNC Exon. &amp; no Exon.'!$A:$AL,'P.N.C. x Comp. x Ramos'!N$71,0)</f>
        <v>0</v>
      </c>
      <c r="O362" s="58">
        <f t="shared" si="38"/>
        <v>0</v>
      </c>
      <c r="Q362" s="164" t="s">
        <v>4</v>
      </c>
    </row>
    <row r="363" spans="1:17" ht="15.9" customHeight="1" x14ac:dyDescent="0.25">
      <c r="A363" s="47">
        <f t="shared" si="36"/>
        <v>1</v>
      </c>
      <c r="B363" s="51" t="s">
        <v>122</v>
      </c>
      <c r="C363" s="94">
        <f t="shared" si="39"/>
        <v>0</v>
      </c>
      <c r="D363" s="48">
        <f>VLOOKUP($Q363&amp;$B363,'PNC Exon. &amp; no Exon.'!$A:$AL,'P.N.C. x Comp. x Ramos'!D$71,0)</f>
        <v>0</v>
      </c>
      <c r="E363" s="48">
        <f>VLOOKUP($Q363&amp;$B363,'PNC Exon. &amp; no Exon.'!$A:$AL,'P.N.C. x Comp. x Ramos'!E$71,0)</f>
        <v>0</v>
      </c>
      <c r="F363" s="48">
        <f>VLOOKUP($Q363&amp;$B363,'PNC Exon. &amp; no Exon.'!$A:$AL,'P.N.C. x Comp. x Ramos'!F$71,0)</f>
        <v>0</v>
      </c>
      <c r="G363" s="48">
        <f>VLOOKUP($Q363&amp;$B363,'PNC Exon. &amp; no Exon.'!$A:$AL,'P.N.C. x Comp. x Ramos'!G$71,0)</f>
        <v>0</v>
      </c>
      <c r="H363" s="48">
        <f>VLOOKUP($Q363&amp;$B363,'PNC Exon. &amp; no Exon.'!$A:$AL,'P.N.C. x Comp. x Ramos'!H$71,0)</f>
        <v>0</v>
      </c>
      <c r="I363" s="48">
        <f>VLOOKUP($Q363&amp;$B363,'PNC Exon. &amp; no Exon.'!$A:$AL,'P.N.C. x Comp. x Ramos'!I$71,0)</f>
        <v>0</v>
      </c>
      <c r="J363" s="48">
        <f>VLOOKUP($Q363&amp;$B363,'PNC Exon. &amp; no Exon.'!$A:$AL,'P.N.C. x Comp. x Ramos'!J$71,0)</f>
        <v>0</v>
      </c>
      <c r="K363" s="48">
        <f>VLOOKUP($Q363&amp;$B363,'PNC Exon. &amp; no Exon.'!$A:$AL,'P.N.C. x Comp. x Ramos'!K$71,0)</f>
        <v>0</v>
      </c>
      <c r="L363" s="48">
        <f>VLOOKUP($Q363&amp;$B363,'PNC Exon. &amp; no Exon.'!$A:$AL,'P.N.C. x Comp. x Ramos'!L$71,0)</f>
        <v>0</v>
      </c>
      <c r="M363" s="48">
        <f>VLOOKUP($Q363&amp;$B363,'PNC Exon. &amp; no Exon.'!$A:$AL,'P.N.C. x Comp. x Ramos'!M$71,0)</f>
        <v>0</v>
      </c>
      <c r="N363" s="48">
        <f>VLOOKUP($Q363&amp;$B363,'PNC Exon. &amp; no Exon.'!$A:$AL,'P.N.C. x Comp. x Ramos'!N$71,0)</f>
        <v>0</v>
      </c>
      <c r="O363" s="58">
        <f t="shared" si="38"/>
        <v>0</v>
      </c>
      <c r="Q363" s="164" t="s">
        <v>4</v>
      </c>
    </row>
    <row r="364" spans="1:17" ht="15.9" customHeight="1" x14ac:dyDescent="0.25">
      <c r="A364" s="47">
        <f t="shared" si="36"/>
        <v>1</v>
      </c>
      <c r="B364" s="51" t="s">
        <v>89</v>
      </c>
      <c r="C364" s="94">
        <f t="shared" si="39"/>
        <v>0</v>
      </c>
      <c r="D364" s="48">
        <f>VLOOKUP($Q364&amp;$B364,'PNC Exon. &amp; no Exon.'!$A:$AL,'P.N.C. x Comp. x Ramos'!D$71,0)</f>
        <v>0</v>
      </c>
      <c r="E364" s="48">
        <f>VLOOKUP($Q364&amp;$B364,'PNC Exon. &amp; no Exon.'!$A:$AL,'P.N.C. x Comp. x Ramos'!E$71,0)</f>
        <v>0</v>
      </c>
      <c r="F364" s="48">
        <f>VLOOKUP($Q364&amp;$B364,'PNC Exon. &amp; no Exon.'!$A:$AL,'P.N.C. x Comp. x Ramos'!F$71,0)</f>
        <v>0</v>
      </c>
      <c r="G364" s="48">
        <f>VLOOKUP($Q364&amp;$B364,'PNC Exon. &amp; no Exon.'!$A:$AL,'P.N.C. x Comp. x Ramos'!G$71,0)</f>
        <v>0</v>
      </c>
      <c r="H364" s="48">
        <f>VLOOKUP($Q364&amp;$B364,'PNC Exon. &amp; no Exon.'!$A:$AL,'P.N.C. x Comp. x Ramos'!H$71,0)</f>
        <v>0</v>
      </c>
      <c r="I364" s="48">
        <f>VLOOKUP($Q364&amp;$B364,'PNC Exon. &amp; no Exon.'!$A:$AL,'P.N.C. x Comp. x Ramos'!I$71,0)</f>
        <v>0</v>
      </c>
      <c r="J364" s="48">
        <f>VLOOKUP($Q364&amp;$B364,'PNC Exon. &amp; no Exon.'!$A:$AL,'P.N.C. x Comp. x Ramos'!J$71,0)</f>
        <v>0</v>
      </c>
      <c r="K364" s="48">
        <f>VLOOKUP($Q364&amp;$B364,'PNC Exon. &amp; no Exon.'!$A:$AL,'P.N.C. x Comp. x Ramos'!K$71,0)</f>
        <v>0</v>
      </c>
      <c r="L364" s="48">
        <f>VLOOKUP($Q364&amp;$B364,'PNC Exon. &amp; no Exon.'!$A:$AL,'P.N.C. x Comp. x Ramos'!L$71,0)</f>
        <v>0</v>
      </c>
      <c r="M364" s="48">
        <f>VLOOKUP($Q364&amp;$B364,'PNC Exon. &amp; no Exon.'!$A:$AL,'P.N.C. x Comp. x Ramos'!M$71,0)</f>
        <v>0</v>
      </c>
      <c r="N364" s="48">
        <f>VLOOKUP($Q364&amp;$B364,'PNC Exon. &amp; no Exon.'!$A:$AL,'P.N.C. x Comp. x Ramos'!N$71,0)</f>
        <v>0</v>
      </c>
      <c r="O364" s="58">
        <f t="shared" si="38"/>
        <v>0</v>
      </c>
      <c r="Q364" s="164" t="s">
        <v>4</v>
      </c>
    </row>
    <row r="365" spans="1:17" ht="15.9" customHeight="1" x14ac:dyDescent="0.25">
      <c r="A365" s="47">
        <f t="shared" si="36"/>
        <v>1</v>
      </c>
      <c r="B365" s="51" t="s">
        <v>81</v>
      </c>
      <c r="C365" s="94">
        <f t="shared" si="39"/>
        <v>0</v>
      </c>
      <c r="D365" s="48">
        <f>VLOOKUP($Q365&amp;$B365,'PNC Exon. &amp; no Exon.'!$A:$AL,'P.N.C. x Comp. x Ramos'!D$71,0)</f>
        <v>0</v>
      </c>
      <c r="E365" s="48">
        <f>VLOOKUP($Q365&amp;$B365,'PNC Exon. &amp; no Exon.'!$A:$AL,'P.N.C. x Comp. x Ramos'!E$71,0)</f>
        <v>0</v>
      </c>
      <c r="F365" s="48">
        <f>VLOOKUP($Q365&amp;$B365,'PNC Exon. &amp; no Exon.'!$A:$AL,'P.N.C. x Comp. x Ramos'!F$71,0)</f>
        <v>0</v>
      </c>
      <c r="G365" s="48">
        <f>VLOOKUP($Q365&amp;$B365,'PNC Exon. &amp; no Exon.'!$A:$AL,'P.N.C. x Comp. x Ramos'!G$71,0)</f>
        <v>0</v>
      </c>
      <c r="H365" s="48">
        <f>VLOOKUP($Q365&amp;$B365,'PNC Exon. &amp; no Exon.'!$A:$AL,'P.N.C. x Comp. x Ramos'!H$71,0)</f>
        <v>0</v>
      </c>
      <c r="I365" s="48">
        <f>VLOOKUP($Q365&amp;$B365,'PNC Exon. &amp; no Exon.'!$A:$AL,'P.N.C. x Comp. x Ramos'!I$71,0)</f>
        <v>0</v>
      </c>
      <c r="J365" s="48">
        <f>VLOOKUP($Q365&amp;$B365,'PNC Exon. &amp; no Exon.'!$A:$AL,'P.N.C. x Comp. x Ramos'!J$71,0)</f>
        <v>0</v>
      </c>
      <c r="K365" s="48">
        <f>VLOOKUP($Q365&amp;$B365,'PNC Exon. &amp; no Exon.'!$A:$AL,'P.N.C. x Comp. x Ramos'!K$71,0)</f>
        <v>0</v>
      </c>
      <c r="L365" s="48">
        <f>VLOOKUP($Q365&amp;$B365,'PNC Exon. &amp; no Exon.'!$A:$AL,'P.N.C. x Comp. x Ramos'!L$71,0)</f>
        <v>0</v>
      </c>
      <c r="M365" s="48">
        <f>VLOOKUP($Q365&amp;$B365,'PNC Exon. &amp; no Exon.'!$A:$AL,'P.N.C. x Comp. x Ramos'!M$71,0)</f>
        <v>0</v>
      </c>
      <c r="N365" s="48">
        <f>VLOOKUP($Q365&amp;$B365,'PNC Exon. &amp; no Exon.'!$A:$AL,'P.N.C. x Comp. x Ramos'!N$71,0)</f>
        <v>0</v>
      </c>
      <c r="O365" s="58">
        <f t="shared" si="38"/>
        <v>0</v>
      </c>
      <c r="Q365" s="164" t="s">
        <v>4</v>
      </c>
    </row>
    <row r="366" spans="1:17" ht="15.9" customHeight="1" x14ac:dyDescent="0.25">
      <c r="A366" s="47">
        <f t="shared" si="36"/>
        <v>1</v>
      </c>
      <c r="B366" s="51" t="s">
        <v>118</v>
      </c>
      <c r="C366" s="94">
        <f t="shared" si="39"/>
        <v>0</v>
      </c>
      <c r="D366" s="48">
        <f>VLOOKUP($Q366&amp;$B366,'PNC Exon. &amp; no Exon.'!$A:$AL,'P.N.C. x Comp. x Ramos'!D$71,0)</f>
        <v>0</v>
      </c>
      <c r="E366" s="48">
        <f>VLOOKUP($Q366&amp;$B366,'PNC Exon. &amp; no Exon.'!$A:$AL,'P.N.C. x Comp. x Ramos'!E$71,0)</f>
        <v>0</v>
      </c>
      <c r="F366" s="48">
        <f>VLOOKUP($Q366&amp;$B366,'PNC Exon. &amp; no Exon.'!$A:$AL,'P.N.C. x Comp. x Ramos'!F$71,0)</f>
        <v>0</v>
      </c>
      <c r="G366" s="48">
        <f>VLOOKUP($Q366&amp;$B366,'PNC Exon. &amp; no Exon.'!$A:$AL,'P.N.C. x Comp. x Ramos'!G$71,0)</f>
        <v>0</v>
      </c>
      <c r="H366" s="48">
        <f>VLOOKUP($Q366&amp;$B366,'PNC Exon. &amp; no Exon.'!$A:$AL,'P.N.C. x Comp. x Ramos'!H$71,0)</f>
        <v>0</v>
      </c>
      <c r="I366" s="48">
        <f>VLOOKUP($Q366&amp;$B366,'PNC Exon. &amp; no Exon.'!$A:$AL,'P.N.C. x Comp. x Ramos'!I$71,0)</f>
        <v>0</v>
      </c>
      <c r="J366" s="48">
        <f>VLOOKUP($Q366&amp;$B366,'PNC Exon. &amp; no Exon.'!$A:$AL,'P.N.C. x Comp. x Ramos'!J$71,0)</f>
        <v>0</v>
      </c>
      <c r="K366" s="48">
        <f>VLOOKUP($Q366&amp;$B366,'PNC Exon. &amp; no Exon.'!$A:$AL,'P.N.C. x Comp. x Ramos'!K$71,0)</f>
        <v>0</v>
      </c>
      <c r="L366" s="48">
        <f>VLOOKUP($Q366&amp;$B366,'PNC Exon. &amp; no Exon.'!$A:$AL,'P.N.C. x Comp. x Ramos'!L$71,0)</f>
        <v>0</v>
      </c>
      <c r="M366" s="48">
        <f>VLOOKUP($Q366&amp;$B366,'PNC Exon. &amp; no Exon.'!$A:$AL,'P.N.C. x Comp. x Ramos'!M$71,0)</f>
        <v>0</v>
      </c>
      <c r="N366" s="48">
        <f>VLOOKUP($Q366&amp;$B366,'PNC Exon. &amp; no Exon.'!$A:$AL,'P.N.C. x Comp. x Ramos'!N$71,0)</f>
        <v>0</v>
      </c>
      <c r="O366" s="58">
        <f t="shared" si="38"/>
        <v>0</v>
      </c>
      <c r="Q366" s="164" t="s">
        <v>4</v>
      </c>
    </row>
    <row r="367" spans="1:17" ht="15.9" customHeight="1" x14ac:dyDescent="0.25">
      <c r="A367" s="47">
        <f t="shared" si="36"/>
        <v>1</v>
      </c>
      <c r="B367" s="51" t="s">
        <v>121</v>
      </c>
      <c r="C367" s="94">
        <f t="shared" si="39"/>
        <v>0</v>
      </c>
      <c r="D367" s="48">
        <f>VLOOKUP($Q367&amp;$B367,'PNC Exon. &amp; no Exon.'!$A:$AL,'P.N.C. x Comp. x Ramos'!D$71,0)</f>
        <v>0</v>
      </c>
      <c r="E367" s="48">
        <f>VLOOKUP($Q367&amp;$B367,'PNC Exon. &amp; no Exon.'!$A:$AL,'P.N.C. x Comp. x Ramos'!E$71,0)</f>
        <v>0</v>
      </c>
      <c r="F367" s="48">
        <f>VLOOKUP($Q367&amp;$B367,'PNC Exon. &amp; no Exon.'!$A:$AL,'P.N.C. x Comp. x Ramos'!F$71,0)</f>
        <v>0</v>
      </c>
      <c r="G367" s="48">
        <f>VLOOKUP($Q367&amp;$B367,'PNC Exon. &amp; no Exon.'!$A:$AL,'P.N.C. x Comp. x Ramos'!G$71,0)</f>
        <v>0</v>
      </c>
      <c r="H367" s="48">
        <f>VLOOKUP($Q367&amp;$B367,'PNC Exon. &amp; no Exon.'!$A:$AL,'P.N.C. x Comp. x Ramos'!H$71,0)</f>
        <v>0</v>
      </c>
      <c r="I367" s="48">
        <f>VLOOKUP($Q367&amp;$B367,'PNC Exon. &amp; no Exon.'!$A:$AL,'P.N.C. x Comp. x Ramos'!I$71,0)</f>
        <v>0</v>
      </c>
      <c r="J367" s="48">
        <f>VLOOKUP($Q367&amp;$B367,'PNC Exon. &amp; no Exon.'!$A:$AL,'P.N.C. x Comp. x Ramos'!J$71,0)</f>
        <v>0</v>
      </c>
      <c r="K367" s="48">
        <f>VLOOKUP($Q367&amp;$B367,'PNC Exon. &amp; no Exon.'!$A:$AL,'P.N.C. x Comp. x Ramos'!K$71,0)</f>
        <v>0</v>
      </c>
      <c r="L367" s="48">
        <f>VLOOKUP($Q367&amp;$B367,'PNC Exon. &amp; no Exon.'!$A:$AL,'P.N.C. x Comp. x Ramos'!L$71,0)</f>
        <v>0</v>
      </c>
      <c r="M367" s="48">
        <f>VLOOKUP($Q367&amp;$B367,'PNC Exon. &amp; no Exon.'!$A:$AL,'P.N.C. x Comp. x Ramos'!M$71,0)</f>
        <v>0</v>
      </c>
      <c r="N367" s="48">
        <f>VLOOKUP($Q367&amp;$B367,'PNC Exon. &amp; no Exon.'!$A:$AL,'P.N.C. x Comp. x Ramos'!N$71,0)</f>
        <v>0</v>
      </c>
      <c r="O367" s="58">
        <f t="shared" si="38"/>
        <v>0</v>
      </c>
      <c r="Q367" s="164" t="s">
        <v>4</v>
      </c>
    </row>
    <row r="368" spans="1:17" ht="15.9" customHeight="1" x14ac:dyDescent="0.25">
      <c r="A368" s="47">
        <f t="shared" si="36"/>
        <v>1</v>
      </c>
      <c r="B368" s="51" t="s">
        <v>120</v>
      </c>
      <c r="C368" s="94">
        <f t="shared" si="39"/>
        <v>0</v>
      </c>
      <c r="D368" s="48">
        <f>VLOOKUP($Q368&amp;$B368,'PNC Exon. &amp; no Exon.'!$A:$AL,'P.N.C. x Comp. x Ramos'!D$71,0)</f>
        <v>0</v>
      </c>
      <c r="E368" s="48">
        <f>VLOOKUP($Q368&amp;$B368,'PNC Exon. &amp; no Exon.'!$A:$AL,'P.N.C. x Comp. x Ramos'!E$71,0)</f>
        <v>0</v>
      </c>
      <c r="F368" s="48">
        <f>VLOOKUP($Q368&amp;$B368,'PNC Exon. &amp; no Exon.'!$A:$AL,'P.N.C. x Comp. x Ramos'!F$71,0)</f>
        <v>0</v>
      </c>
      <c r="G368" s="48">
        <f>VLOOKUP($Q368&amp;$B368,'PNC Exon. &amp; no Exon.'!$A:$AL,'P.N.C. x Comp. x Ramos'!G$71,0)</f>
        <v>0</v>
      </c>
      <c r="H368" s="48">
        <f>VLOOKUP($Q368&amp;$B368,'PNC Exon. &amp; no Exon.'!$A:$AL,'P.N.C. x Comp. x Ramos'!H$71,0)</f>
        <v>0</v>
      </c>
      <c r="I368" s="48">
        <f>VLOOKUP($Q368&amp;$B368,'PNC Exon. &amp; no Exon.'!$A:$AL,'P.N.C. x Comp. x Ramos'!I$71,0)</f>
        <v>0</v>
      </c>
      <c r="J368" s="48">
        <f>VLOOKUP($Q368&amp;$B368,'PNC Exon. &amp; no Exon.'!$A:$AL,'P.N.C. x Comp. x Ramos'!J$71,0)</f>
        <v>0</v>
      </c>
      <c r="K368" s="48">
        <f>VLOOKUP($Q368&amp;$B368,'PNC Exon. &amp; no Exon.'!$A:$AL,'P.N.C. x Comp. x Ramos'!K$71,0)</f>
        <v>0</v>
      </c>
      <c r="L368" s="48">
        <f>VLOOKUP($Q368&amp;$B368,'PNC Exon. &amp; no Exon.'!$A:$AL,'P.N.C. x Comp. x Ramos'!L$71,0)</f>
        <v>0</v>
      </c>
      <c r="M368" s="48">
        <f>VLOOKUP($Q368&amp;$B368,'PNC Exon. &amp; no Exon.'!$A:$AL,'P.N.C. x Comp. x Ramos'!M$71,0)</f>
        <v>0</v>
      </c>
      <c r="N368" s="48">
        <f>VLOOKUP($Q368&amp;$B368,'PNC Exon. &amp; no Exon.'!$A:$AL,'P.N.C. x Comp. x Ramos'!N$71,0)</f>
        <v>0</v>
      </c>
      <c r="O368" s="58">
        <f t="shared" si="38"/>
        <v>0</v>
      </c>
      <c r="Q368" s="164" t="s">
        <v>4</v>
      </c>
    </row>
    <row r="369" spans="1:17" ht="15.9" customHeight="1" x14ac:dyDescent="0.25">
      <c r="A369" s="47">
        <f t="shared" si="36"/>
        <v>1</v>
      </c>
      <c r="B369" s="51" t="s">
        <v>83</v>
      </c>
      <c r="C369" s="94">
        <f t="shared" si="39"/>
        <v>0</v>
      </c>
      <c r="D369" s="48">
        <f>VLOOKUP($Q369&amp;$B369,'PNC Exon. &amp; no Exon.'!$A:$AL,'P.N.C. x Comp. x Ramos'!D$71,0)</f>
        <v>0</v>
      </c>
      <c r="E369" s="48">
        <f>VLOOKUP($Q369&amp;$B369,'PNC Exon. &amp; no Exon.'!$A:$AL,'P.N.C. x Comp. x Ramos'!E$71,0)</f>
        <v>0</v>
      </c>
      <c r="F369" s="48">
        <f>VLOOKUP($Q369&amp;$B369,'PNC Exon. &amp; no Exon.'!$A:$AL,'P.N.C. x Comp. x Ramos'!F$71,0)</f>
        <v>0</v>
      </c>
      <c r="G369" s="48">
        <f>VLOOKUP($Q369&amp;$B369,'PNC Exon. &amp; no Exon.'!$A:$AL,'P.N.C. x Comp. x Ramos'!G$71,0)</f>
        <v>0</v>
      </c>
      <c r="H369" s="48">
        <f>VLOOKUP($Q369&amp;$B369,'PNC Exon. &amp; no Exon.'!$A:$AL,'P.N.C. x Comp. x Ramos'!H$71,0)</f>
        <v>0</v>
      </c>
      <c r="I369" s="48">
        <f>VLOOKUP($Q369&amp;$B369,'PNC Exon. &amp; no Exon.'!$A:$AL,'P.N.C. x Comp. x Ramos'!I$71,0)</f>
        <v>0</v>
      </c>
      <c r="J369" s="48">
        <f>VLOOKUP($Q369&amp;$B369,'PNC Exon. &amp; no Exon.'!$A:$AL,'P.N.C. x Comp. x Ramos'!J$71,0)</f>
        <v>0</v>
      </c>
      <c r="K369" s="48">
        <f>VLOOKUP($Q369&amp;$B369,'PNC Exon. &amp; no Exon.'!$A:$AL,'P.N.C. x Comp. x Ramos'!K$71,0)</f>
        <v>0</v>
      </c>
      <c r="L369" s="48">
        <f>VLOOKUP($Q369&amp;$B369,'PNC Exon. &amp; no Exon.'!$A:$AL,'P.N.C. x Comp. x Ramos'!L$71,0)</f>
        <v>0</v>
      </c>
      <c r="M369" s="48">
        <f>VLOOKUP($Q369&amp;$B369,'PNC Exon. &amp; no Exon.'!$A:$AL,'P.N.C. x Comp. x Ramos'!M$71,0)</f>
        <v>0</v>
      </c>
      <c r="N369" s="48">
        <f>VLOOKUP($Q369&amp;$B369,'PNC Exon. &amp; no Exon.'!$A:$AL,'P.N.C. x Comp. x Ramos'!N$71,0)</f>
        <v>0</v>
      </c>
      <c r="O369" s="58">
        <f t="shared" si="38"/>
        <v>0</v>
      </c>
      <c r="Q369" s="164" t="s">
        <v>4</v>
      </c>
    </row>
    <row r="370" spans="1:17" ht="15.9" customHeight="1" x14ac:dyDescent="0.25">
      <c r="A370" s="47">
        <f t="shared" si="36"/>
        <v>1</v>
      </c>
      <c r="B370" s="51" t="s">
        <v>101</v>
      </c>
      <c r="C370" s="94">
        <f t="shared" si="39"/>
        <v>0</v>
      </c>
      <c r="D370" s="48">
        <f>VLOOKUP($Q370&amp;$B370,'PNC Exon. &amp; no Exon.'!$A:$AL,'P.N.C. x Comp. x Ramos'!D$71,0)</f>
        <v>0</v>
      </c>
      <c r="E370" s="48">
        <f>VLOOKUP($Q370&amp;$B370,'PNC Exon. &amp; no Exon.'!$A:$AL,'P.N.C. x Comp. x Ramos'!E$71,0)</f>
        <v>0</v>
      </c>
      <c r="F370" s="48">
        <f>VLOOKUP($Q370&amp;$B370,'PNC Exon. &amp; no Exon.'!$A:$AL,'P.N.C. x Comp. x Ramos'!F$71,0)</f>
        <v>0</v>
      </c>
      <c r="G370" s="48">
        <f>VLOOKUP($Q370&amp;$B370,'PNC Exon. &amp; no Exon.'!$A:$AL,'P.N.C. x Comp. x Ramos'!G$71,0)</f>
        <v>0</v>
      </c>
      <c r="H370" s="48">
        <f>VLOOKUP($Q370&amp;$B370,'PNC Exon. &amp; no Exon.'!$A:$AL,'P.N.C. x Comp. x Ramos'!H$71,0)</f>
        <v>0</v>
      </c>
      <c r="I370" s="48">
        <f>VLOOKUP($Q370&amp;$B370,'PNC Exon. &amp; no Exon.'!$A:$AL,'P.N.C. x Comp. x Ramos'!I$71,0)</f>
        <v>0</v>
      </c>
      <c r="J370" s="48">
        <f>VLOOKUP($Q370&amp;$B370,'PNC Exon. &amp; no Exon.'!$A:$AL,'P.N.C. x Comp. x Ramos'!J$71,0)</f>
        <v>0</v>
      </c>
      <c r="K370" s="48">
        <f>VLOOKUP($Q370&amp;$B370,'PNC Exon. &amp; no Exon.'!$A:$AL,'P.N.C. x Comp. x Ramos'!K$71,0)</f>
        <v>0</v>
      </c>
      <c r="L370" s="48">
        <f>VLOOKUP($Q370&amp;$B370,'PNC Exon. &amp; no Exon.'!$A:$AL,'P.N.C. x Comp. x Ramos'!L$71,0)</f>
        <v>0</v>
      </c>
      <c r="M370" s="48">
        <f>VLOOKUP($Q370&amp;$B370,'PNC Exon. &amp; no Exon.'!$A:$AL,'P.N.C. x Comp. x Ramos'!M$71,0)</f>
        <v>0</v>
      </c>
      <c r="N370" s="48">
        <f>VLOOKUP($Q370&amp;$B370,'PNC Exon. &amp; no Exon.'!$A:$AL,'P.N.C. x Comp. x Ramos'!N$71,0)</f>
        <v>0</v>
      </c>
      <c r="O370" s="58">
        <f t="shared" si="38"/>
        <v>0</v>
      </c>
      <c r="Q370" s="164" t="s">
        <v>4</v>
      </c>
    </row>
    <row r="371" spans="1:17" ht="15.9" customHeight="1" x14ac:dyDescent="0.25">
      <c r="A371" s="47">
        <f t="shared" si="36"/>
        <v>1</v>
      </c>
      <c r="B371" s="51" t="s">
        <v>100</v>
      </c>
      <c r="C371" s="94">
        <f t="shared" si="39"/>
        <v>0</v>
      </c>
      <c r="D371" s="48">
        <f>VLOOKUP($Q371&amp;$B371,'PNC Exon. &amp; no Exon.'!$A:$AL,'P.N.C. x Comp. x Ramos'!D$71,0)</f>
        <v>0</v>
      </c>
      <c r="E371" s="48">
        <f>VLOOKUP($Q371&amp;$B371,'PNC Exon. &amp; no Exon.'!$A:$AL,'P.N.C. x Comp. x Ramos'!E$71,0)</f>
        <v>0</v>
      </c>
      <c r="F371" s="48">
        <f>VLOOKUP($Q371&amp;$B371,'PNC Exon. &amp; no Exon.'!$A:$AL,'P.N.C. x Comp. x Ramos'!F$71,0)</f>
        <v>0</v>
      </c>
      <c r="G371" s="48">
        <f>VLOOKUP($Q371&amp;$B371,'PNC Exon. &amp; no Exon.'!$A:$AL,'P.N.C. x Comp. x Ramos'!G$71,0)</f>
        <v>0</v>
      </c>
      <c r="H371" s="48">
        <f>VLOOKUP($Q371&amp;$B371,'PNC Exon. &amp; no Exon.'!$A:$AL,'P.N.C. x Comp. x Ramos'!H$71,0)</f>
        <v>0</v>
      </c>
      <c r="I371" s="48">
        <f>VLOOKUP($Q371&amp;$B371,'PNC Exon. &amp; no Exon.'!$A:$AL,'P.N.C. x Comp. x Ramos'!I$71,0)</f>
        <v>0</v>
      </c>
      <c r="J371" s="48">
        <f>VLOOKUP($Q371&amp;$B371,'PNC Exon. &amp; no Exon.'!$A:$AL,'P.N.C. x Comp. x Ramos'!J$71,0)</f>
        <v>0</v>
      </c>
      <c r="K371" s="48">
        <f>VLOOKUP($Q371&amp;$B371,'PNC Exon. &amp; no Exon.'!$A:$AL,'P.N.C. x Comp. x Ramos'!K$71,0)</f>
        <v>0</v>
      </c>
      <c r="L371" s="48">
        <f>VLOOKUP($Q371&amp;$B371,'PNC Exon. &amp; no Exon.'!$A:$AL,'P.N.C. x Comp. x Ramos'!L$71,0)</f>
        <v>0</v>
      </c>
      <c r="M371" s="48">
        <f>VLOOKUP($Q371&amp;$B371,'PNC Exon. &amp; no Exon.'!$A:$AL,'P.N.C. x Comp. x Ramos'!M$71,0)</f>
        <v>0</v>
      </c>
      <c r="N371" s="48">
        <f>VLOOKUP($Q371&amp;$B371,'PNC Exon. &amp; no Exon.'!$A:$AL,'P.N.C. x Comp. x Ramos'!N$71,0)</f>
        <v>0</v>
      </c>
      <c r="O371" s="58">
        <f t="shared" si="38"/>
        <v>0</v>
      </c>
      <c r="Q371" s="164" t="s">
        <v>4</v>
      </c>
    </row>
    <row r="372" spans="1:17" ht="15.9" customHeight="1" x14ac:dyDescent="0.25">
      <c r="A372" s="47">
        <f t="shared" si="36"/>
        <v>1</v>
      </c>
      <c r="B372" s="51" t="s">
        <v>98</v>
      </c>
      <c r="C372" s="94">
        <f t="shared" si="39"/>
        <v>0</v>
      </c>
      <c r="D372" s="48">
        <f>VLOOKUP($Q372&amp;$B372,'PNC Exon. &amp; no Exon.'!$A:$AL,'P.N.C. x Comp. x Ramos'!D$71,0)</f>
        <v>0</v>
      </c>
      <c r="E372" s="48">
        <f>VLOOKUP($Q372&amp;$B372,'PNC Exon. &amp; no Exon.'!$A:$AL,'P.N.C. x Comp. x Ramos'!E$71,0)</f>
        <v>0</v>
      </c>
      <c r="F372" s="48">
        <f>VLOOKUP($Q372&amp;$B372,'PNC Exon. &amp; no Exon.'!$A:$AL,'P.N.C. x Comp. x Ramos'!F$71,0)</f>
        <v>0</v>
      </c>
      <c r="G372" s="48">
        <f>VLOOKUP($Q372&amp;$B372,'PNC Exon. &amp; no Exon.'!$A:$AL,'P.N.C. x Comp. x Ramos'!G$71,0)</f>
        <v>0</v>
      </c>
      <c r="H372" s="48">
        <f>VLOOKUP($Q372&amp;$B372,'PNC Exon. &amp; no Exon.'!$A:$AL,'P.N.C. x Comp. x Ramos'!H$71,0)</f>
        <v>0</v>
      </c>
      <c r="I372" s="48">
        <f>VLOOKUP($Q372&amp;$B372,'PNC Exon. &amp; no Exon.'!$A:$AL,'P.N.C. x Comp. x Ramos'!I$71,0)</f>
        <v>0</v>
      </c>
      <c r="J372" s="48">
        <f>VLOOKUP($Q372&amp;$B372,'PNC Exon. &amp; no Exon.'!$A:$AL,'P.N.C. x Comp. x Ramos'!J$71,0)</f>
        <v>0</v>
      </c>
      <c r="K372" s="48">
        <f>VLOOKUP($Q372&amp;$B372,'PNC Exon. &amp; no Exon.'!$A:$AL,'P.N.C. x Comp. x Ramos'!K$71,0)</f>
        <v>0</v>
      </c>
      <c r="L372" s="48">
        <f>VLOOKUP($Q372&amp;$B372,'PNC Exon. &amp; no Exon.'!$A:$AL,'P.N.C. x Comp. x Ramos'!L$71,0)</f>
        <v>0</v>
      </c>
      <c r="M372" s="48">
        <f>VLOOKUP($Q372&amp;$B372,'PNC Exon. &amp; no Exon.'!$A:$AL,'P.N.C. x Comp. x Ramos'!M$71,0)</f>
        <v>0</v>
      </c>
      <c r="N372" s="48">
        <f>VLOOKUP($Q372&amp;$B372,'PNC Exon. &amp; no Exon.'!$A:$AL,'P.N.C. x Comp. x Ramos'!N$71,0)</f>
        <v>0</v>
      </c>
      <c r="O372" s="58">
        <f t="shared" si="38"/>
        <v>0</v>
      </c>
      <c r="Q372" s="164" t="s">
        <v>4</v>
      </c>
    </row>
    <row r="373" spans="1:17" ht="15.9" customHeight="1" x14ac:dyDescent="0.25">
      <c r="A373" s="47">
        <f t="shared" si="36"/>
        <v>1</v>
      </c>
      <c r="B373" s="51" t="s">
        <v>114</v>
      </c>
      <c r="C373" s="94">
        <f t="shared" si="39"/>
        <v>0</v>
      </c>
      <c r="D373" s="48">
        <f>VLOOKUP($Q373&amp;$B373,'PNC Exon. &amp; no Exon.'!$A:$AL,'P.N.C. x Comp. x Ramos'!D$71,0)</f>
        <v>0</v>
      </c>
      <c r="E373" s="48">
        <f>VLOOKUP($Q373&amp;$B373,'PNC Exon. &amp; no Exon.'!$A:$AL,'P.N.C. x Comp. x Ramos'!E$71,0)</f>
        <v>0</v>
      </c>
      <c r="F373" s="48">
        <f>VLOOKUP($Q373&amp;$B373,'PNC Exon. &amp; no Exon.'!$A:$AL,'P.N.C. x Comp. x Ramos'!F$71,0)</f>
        <v>0</v>
      </c>
      <c r="G373" s="48">
        <f>VLOOKUP($Q373&amp;$B373,'PNC Exon. &amp; no Exon.'!$A:$AL,'P.N.C. x Comp. x Ramos'!G$71,0)</f>
        <v>0</v>
      </c>
      <c r="H373" s="48">
        <f>VLOOKUP($Q373&amp;$B373,'PNC Exon. &amp; no Exon.'!$A:$AL,'P.N.C. x Comp. x Ramos'!H$71,0)</f>
        <v>0</v>
      </c>
      <c r="I373" s="48">
        <f>VLOOKUP($Q373&amp;$B373,'PNC Exon. &amp; no Exon.'!$A:$AL,'P.N.C. x Comp. x Ramos'!I$71,0)</f>
        <v>0</v>
      </c>
      <c r="J373" s="48">
        <f>VLOOKUP($Q373&amp;$B373,'PNC Exon. &amp; no Exon.'!$A:$AL,'P.N.C. x Comp. x Ramos'!J$71,0)</f>
        <v>0</v>
      </c>
      <c r="K373" s="48">
        <f>VLOOKUP($Q373&amp;$B373,'PNC Exon. &amp; no Exon.'!$A:$AL,'P.N.C. x Comp. x Ramos'!K$71,0)</f>
        <v>0</v>
      </c>
      <c r="L373" s="48">
        <f>VLOOKUP($Q373&amp;$B373,'PNC Exon. &amp; no Exon.'!$A:$AL,'P.N.C. x Comp. x Ramos'!L$71,0)</f>
        <v>0</v>
      </c>
      <c r="M373" s="48">
        <f>VLOOKUP($Q373&amp;$B373,'PNC Exon. &amp; no Exon.'!$A:$AL,'P.N.C. x Comp. x Ramos'!M$71,0)</f>
        <v>0</v>
      </c>
      <c r="N373" s="48">
        <f>VLOOKUP($Q373&amp;$B373,'PNC Exon. &amp; no Exon.'!$A:$AL,'P.N.C. x Comp. x Ramos'!N$71,0)</f>
        <v>0</v>
      </c>
      <c r="O373" s="58">
        <f t="shared" si="38"/>
        <v>0</v>
      </c>
      <c r="Q373" s="164" t="s">
        <v>4</v>
      </c>
    </row>
    <row r="374" spans="1:17" x14ac:dyDescent="0.25">
      <c r="A374" s="75" t="s">
        <v>174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7" x14ac:dyDescent="0.25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7" x14ac:dyDescent="0.25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7" x14ac:dyDescent="0.25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7" x14ac:dyDescent="0.25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7" x14ac:dyDescent="0.25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7" x14ac:dyDescent="0.25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7" x14ac:dyDescent="0.25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7" x14ac:dyDescent="0.25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7" x14ac:dyDescent="0.25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7" x14ac:dyDescent="0.25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7" x14ac:dyDescent="0.25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7" x14ac:dyDescent="0.25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7" x14ac:dyDescent="0.25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7" x14ac:dyDescent="0.25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7" x14ac:dyDescent="0.25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7" x14ac:dyDescent="0.25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7" x14ac:dyDescent="0.25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7" x14ac:dyDescent="0.25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7" x14ac:dyDescent="0.25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7" ht="21" x14ac:dyDescent="0.4">
      <c r="A394" s="198" t="s">
        <v>42</v>
      </c>
      <c r="B394" s="198"/>
      <c r="C394" s="198"/>
      <c r="D394" s="198"/>
      <c r="E394" s="198"/>
      <c r="F394" s="198"/>
      <c r="G394" s="198"/>
      <c r="H394" s="198"/>
      <c r="I394" s="198"/>
      <c r="J394" s="198"/>
      <c r="K394" s="198"/>
      <c r="L394" s="198"/>
      <c r="M394" s="198"/>
      <c r="N394" s="198"/>
      <c r="O394" s="198"/>
    </row>
    <row r="395" spans="1:17" ht="12.75" customHeight="1" x14ac:dyDescent="0.25">
      <c r="A395" s="199" t="s">
        <v>56</v>
      </c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  <c r="L395" s="199"/>
      <c r="M395" s="199"/>
      <c r="N395" s="199"/>
      <c r="O395" s="199"/>
    </row>
    <row r="396" spans="1:17" ht="12.75" customHeight="1" x14ac:dyDescent="0.25">
      <c r="A396" s="200" t="s">
        <v>154</v>
      </c>
      <c r="B396" s="201"/>
      <c r="C396" s="201"/>
      <c r="D396" s="201"/>
      <c r="E396" s="201"/>
      <c r="F396" s="201"/>
      <c r="G396" s="201"/>
      <c r="H396" s="201"/>
      <c r="I396" s="201"/>
      <c r="J396" s="201"/>
      <c r="K396" s="201"/>
      <c r="L396" s="201"/>
      <c r="M396" s="201"/>
      <c r="N396" s="201"/>
      <c r="O396" s="201"/>
    </row>
    <row r="397" spans="1:17" ht="12.75" customHeight="1" x14ac:dyDescent="0.25">
      <c r="A397" s="199" t="s">
        <v>108</v>
      </c>
      <c r="B397" s="199"/>
      <c r="C397" s="199"/>
      <c r="D397" s="199"/>
      <c r="E397" s="199"/>
      <c r="F397" s="199"/>
      <c r="G397" s="199"/>
      <c r="H397" s="199"/>
      <c r="I397" s="199"/>
      <c r="J397" s="199"/>
      <c r="K397" s="199"/>
      <c r="L397" s="199"/>
      <c r="M397" s="199"/>
      <c r="N397" s="199"/>
      <c r="O397" s="199"/>
    </row>
    <row r="398" spans="1:1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7" ht="27" customHeight="1" x14ac:dyDescent="0.25">
      <c r="A399" s="129" t="s">
        <v>32</v>
      </c>
      <c r="B399" s="74" t="s">
        <v>103</v>
      </c>
      <c r="C399" s="129" t="s">
        <v>0</v>
      </c>
      <c r="D399" s="129" t="s">
        <v>43</v>
      </c>
      <c r="E399" s="129" t="s">
        <v>13</v>
      </c>
      <c r="F399" s="129" t="s">
        <v>44</v>
      </c>
      <c r="G399" s="129" t="s">
        <v>15</v>
      </c>
      <c r="H399" s="129" t="s">
        <v>45</v>
      </c>
      <c r="I399" s="129" t="s">
        <v>107</v>
      </c>
      <c r="J399" s="129" t="s">
        <v>46</v>
      </c>
      <c r="K399" s="129" t="s">
        <v>36</v>
      </c>
      <c r="L399" s="129" t="s">
        <v>47</v>
      </c>
      <c r="M399" s="129" t="s">
        <v>48</v>
      </c>
      <c r="N399" s="129" t="s">
        <v>49</v>
      </c>
      <c r="O399" s="129" t="s">
        <v>61</v>
      </c>
    </row>
    <row r="400" spans="1:17" ht="15.9" customHeight="1" x14ac:dyDescent="0.25">
      <c r="A400" s="71"/>
      <c r="B400" s="71" t="s">
        <v>21</v>
      </c>
      <c r="C400" s="81">
        <f>SUM(C401:C438)</f>
        <v>0</v>
      </c>
      <c r="D400" s="81">
        <f t="shared" ref="D400:N400" si="40">SUM(D401:D438)</f>
        <v>0</v>
      </c>
      <c r="E400" s="81">
        <f t="shared" si="40"/>
        <v>0</v>
      </c>
      <c r="F400" s="81">
        <f t="shared" si="40"/>
        <v>0</v>
      </c>
      <c r="G400" s="81">
        <f t="shared" si="40"/>
        <v>0</v>
      </c>
      <c r="H400" s="81">
        <f t="shared" si="40"/>
        <v>0</v>
      </c>
      <c r="I400" s="81">
        <f t="shared" si="40"/>
        <v>0</v>
      </c>
      <c r="J400" s="81">
        <f t="shared" si="40"/>
        <v>0</v>
      </c>
      <c r="K400" s="81">
        <f t="shared" si="40"/>
        <v>0</v>
      </c>
      <c r="L400" s="81">
        <f t="shared" si="40"/>
        <v>0</v>
      </c>
      <c r="M400" s="81">
        <f t="shared" si="40"/>
        <v>0</v>
      </c>
      <c r="N400" s="81">
        <f t="shared" si="40"/>
        <v>0</v>
      </c>
      <c r="O400" s="100">
        <f>SUM(O401:O438,0)</f>
        <v>0</v>
      </c>
      <c r="Q400" s="164" t="s">
        <v>5</v>
      </c>
    </row>
    <row r="401" spans="1:17" ht="15.9" customHeight="1" x14ac:dyDescent="0.25">
      <c r="A401" s="47">
        <f t="shared" ref="A401:A438" si="41">RANK(C401,$C$401:$C$438,0)</f>
        <v>1</v>
      </c>
      <c r="B401" s="92" t="s">
        <v>87</v>
      </c>
      <c r="C401" s="81">
        <f t="shared" ref="C401" si="42">SUM(D401:N401)</f>
        <v>0</v>
      </c>
      <c r="D401" s="48">
        <f>VLOOKUP($Q401&amp;$B401,'PNC Exon. &amp; no Exon.'!$A:$AL,'P.N.C. x Comp. x Ramos'!D$71,0)</f>
        <v>0</v>
      </c>
      <c r="E401" s="48">
        <f>VLOOKUP($Q401&amp;$B401,'PNC Exon. &amp; no Exon.'!$A:$AL,'P.N.C. x Comp. x Ramos'!E$71,0)</f>
        <v>0</v>
      </c>
      <c r="F401" s="48">
        <f>VLOOKUP($Q401&amp;$B401,'PNC Exon. &amp; no Exon.'!$A:$AL,'P.N.C. x Comp. x Ramos'!F$71,0)</f>
        <v>0</v>
      </c>
      <c r="G401" s="48">
        <f>VLOOKUP($Q401&amp;$B401,'PNC Exon. &amp; no Exon.'!$A:$AL,'P.N.C. x Comp. x Ramos'!G$71,0)</f>
        <v>0</v>
      </c>
      <c r="H401" s="48">
        <f>VLOOKUP($Q401&amp;$B401,'PNC Exon. &amp; no Exon.'!$A:$AL,'P.N.C. x Comp. x Ramos'!H$71,0)</f>
        <v>0</v>
      </c>
      <c r="I401" s="48">
        <f>VLOOKUP($Q401&amp;$B401,'PNC Exon. &amp; no Exon.'!$A:$AL,'P.N.C. x Comp. x Ramos'!I$71,0)</f>
        <v>0</v>
      </c>
      <c r="J401" s="48">
        <f>VLOOKUP($Q401&amp;$B401,'PNC Exon. &amp; no Exon.'!$A:$AL,'P.N.C. x Comp. x Ramos'!J$71,0)</f>
        <v>0</v>
      </c>
      <c r="K401" s="48">
        <f>VLOOKUP($Q401&amp;$B401,'PNC Exon. &amp; no Exon.'!$A:$AL,'P.N.C. x Comp. x Ramos'!K$71,0)</f>
        <v>0</v>
      </c>
      <c r="L401" s="48">
        <f>VLOOKUP($Q401&amp;$B401,'PNC Exon. &amp; no Exon.'!$A:$AL,'P.N.C. x Comp. x Ramos'!L$71,0)</f>
        <v>0</v>
      </c>
      <c r="M401" s="48">
        <f>VLOOKUP($Q401&amp;$B401,'PNC Exon. &amp; no Exon.'!$A:$AL,'P.N.C. x Comp. x Ramos'!M$71,0)</f>
        <v>0</v>
      </c>
      <c r="N401" s="48">
        <f>VLOOKUP($Q401&amp;$B401,'PNC Exon. &amp; no Exon.'!$A:$AL,'P.N.C. x Comp. x Ramos'!N$71,0)</f>
        <v>0</v>
      </c>
      <c r="O401" s="58">
        <f t="shared" ref="O401:O438" si="43">IFERROR(C401/$C$400*100,0)</f>
        <v>0</v>
      </c>
      <c r="Q401" s="164" t="s">
        <v>5</v>
      </c>
    </row>
    <row r="402" spans="1:17" ht="15.9" customHeight="1" x14ac:dyDescent="0.25">
      <c r="A402" s="47">
        <f t="shared" si="41"/>
        <v>1</v>
      </c>
      <c r="B402" s="51" t="s">
        <v>111</v>
      </c>
      <c r="C402" s="81">
        <f t="shared" ref="C402:C438" si="44">SUM(D402:N402)</f>
        <v>0</v>
      </c>
      <c r="D402" s="48">
        <f>VLOOKUP($Q402&amp;$B402,'PNC Exon. &amp; no Exon.'!$A:$AL,'P.N.C. x Comp. x Ramos'!D$71,0)</f>
        <v>0</v>
      </c>
      <c r="E402" s="48">
        <f>VLOOKUP($Q402&amp;$B402,'PNC Exon. &amp; no Exon.'!$A:$AL,'P.N.C. x Comp. x Ramos'!E$71,0)</f>
        <v>0</v>
      </c>
      <c r="F402" s="48">
        <f>VLOOKUP($Q402&amp;$B402,'PNC Exon. &amp; no Exon.'!$A:$AL,'P.N.C. x Comp. x Ramos'!F$71,0)</f>
        <v>0</v>
      </c>
      <c r="G402" s="48">
        <f>VLOOKUP($Q402&amp;$B402,'PNC Exon. &amp; no Exon.'!$A:$AL,'P.N.C. x Comp. x Ramos'!G$71,0)</f>
        <v>0</v>
      </c>
      <c r="H402" s="48">
        <f>VLOOKUP($Q402&amp;$B402,'PNC Exon. &amp; no Exon.'!$A:$AL,'P.N.C. x Comp. x Ramos'!H$71,0)</f>
        <v>0</v>
      </c>
      <c r="I402" s="48">
        <f>VLOOKUP($Q402&amp;$B402,'PNC Exon. &amp; no Exon.'!$A:$AL,'P.N.C. x Comp. x Ramos'!I$71,0)</f>
        <v>0</v>
      </c>
      <c r="J402" s="48">
        <f>VLOOKUP($Q402&amp;$B402,'PNC Exon. &amp; no Exon.'!$A:$AL,'P.N.C. x Comp. x Ramos'!J$71,0)</f>
        <v>0</v>
      </c>
      <c r="K402" s="48">
        <f>VLOOKUP($Q402&amp;$B402,'PNC Exon. &amp; no Exon.'!$A:$AL,'P.N.C. x Comp. x Ramos'!K$71,0)</f>
        <v>0</v>
      </c>
      <c r="L402" s="48">
        <f>VLOOKUP($Q402&amp;$B402,'PNC Exon. &amp; no Exon.'!$A:$AL,'P.N.C. x Comp. x Ramos'!L$71,0)</f>
        <v>0</v>
      </c>
      <c r="M402" s="48">
        <f>VLOOKUP($Q402&amp;$B402,'PNC Exon. &amp; no Exon.'!$A:$AL,'P.N.C. x Comp. x Ramos'!M$71,0)</f>
        <v>0</v>
      </c>
      <c r="N402" s="48">
        <f>VLOOKUP($Q402&amp;$B402,'PNC Exon. &amp; no Exon.'!$A:$AL,'P.N.C. x Comp. x Ramos'!N$71,0)</f>
        <v>0</v>
      </c>
      <c r="O402" s="58">
        <f t="shared" si="43"/>
        <v>0</v>
      </c>
      <c r="Q402" s="164" t="s">
        <v>5</v>
      </c>
    </row>
    <row r="403" spans="1:17" ht="15.9" customHeight="1" x14ac:dyDescent="0.25">
      <c r="A403" s="47">
        <f t="shared" si="41"/>
        <v>1</v>
      </c>
      <c r="B403" s="51" t="s">
        <v>115</v>
      </c>
      <c r="C403" s="81">
        <f t="shared" si="44"/>
        <v>0</v>
      </c>
      <c r="D403" s="48">
        <f>VLOOKUP($Q403&amp;$B403,'PNC Exon. &amp; no Exon.'!$A:$AL,'P.N.C. x Comp. x Ramos'!D$71,0)</f>
        <v>0</v>
      </c>
      <c r="E403" s="48">
        <f>VLOOKUP($Q403&amp;$B403,'PNC Exon. &amp; no Exon.'!$A:$AL,'P.N.C. x Comp. x Ramos'!E$71,0)</f>
        <v>0</v>
      </c>
      <c r="F403" s="48">
        <f>VLOOKUP($Q403&amp;$B403,'PNC Exon. &amp; no Exon.'!$A:$AL,'P.N.C. x Comp. x Ramos'!F$71,0)</f>
        <v>0</v>
      </c>
      <c r="G403" s="48">
        <f>VLOOKUP($Q403&amp;$B403,'PNC Exon. &amp; no Exon.'!$A:$AL,'P.N.C. x Comp. x Ramos'!G$71,0)</f>
        <v>0</v>
      </c>
      <c r="H403" s="48">
        <f>VLOOKUP($Q403&amp;$B403,'PNC Exon. &amp; no Exon.'!$A:$AL,'P.N.C. x Comp. x Ramos'!H$71,0)</f>
        <v>0</v>
      </c>
      <c r="I403" s="48">
        <f>VLOOKUP($Q403&amp;$B403,'PNC Exon. &amp; no Exon.'!$A:$AL,'P.N.C. x Comp. x Ramos'!I$71,0)</f>
        <v>0</v>
      </c>
      <c r="J403" s="48">
        <f>VLOOKUP($Q403&amp;$B403,'PNC Exon. &amp; no Exon.'!$A:$AL,'P.N.C. x Comp. x Ramos'!J$71,0)</f>
        <v>0</v>
      </c>
      <c r="K403" s="48">
        <f>VLOOKUP($Q403&amp;$B403,'PNC Exon. &amp; no Exon.'!$A:$AL,'P.N.C. x Comp. x Ramos'!K$71,0)</f>
        <v>0</v>
      </c>
      <c r="L403" s="48">
        <f>VLOOKUP($Q403&amp;$B403,'PNC Exon. &amp; no Exon.'!$A:$AL,'P.N.C. x Comp. x Ramos'!L$71,0)</f>
        <v>0</v>
      </c>
      <c r="M403" s="48">
        <f>VLOOKUP($Q403&amp;$B403,'PNC Exon. &amp; no Exon.'!$A:$AL,'P.N.C. x Comp. x Ramos'!M$71,0)</f>
        <v>0</v>
      </c>
      <c r="N403" s="48">
        <f>VLOOKUP($Q403&amp;$B403,'PNC Exon. &amp; no Exon.'!$A:$AL,'P.N.C. x Comp. x Ramos'!N$71,0)</f>
        <v>0</v>
      </c>
      <c r="O403" s="58">
        <f t="shared" si="43"/>
        <v>0</v>
      </c>
      <c r="Q403" s="164" t="s">
        <v>5</v>
      </c>
    </row>
    <row r="404" spans="1:17" ht="15.9" customHeight="1" x14ac:dyDescent="0.25">
      <c r="A404" s="47">
        <f t="shared" si="41"/>
        <v>1</v>
      </c>
      <c r="B404" s="51" t="s">
        <v>95</v>
      </c>
      <c r="C404" s="81">
        <f t="shared" si="44"/>
        <v>0</v>
      </c>
      <c r="D404" s="48">
        <f>VLOOKUP($Q404&amp;$B404,'PNC Exon. &amp; no Exon.'!$A:$AL,'P.N.C. x Comp. x Ramos'!D$71,0)</f>
        <v>0</v>
      </c>
      <c r="E404" s="48">
        <f>VLOOKUP($Q404&amp;$B404,'PNC Exon. &amp; no Exon.'!$A:$AL,'P.N.C. x Comp. x Ramos'!E$71,0)</f>
        <v>0</v>
      </c>
      <c r="F404" s="48">
        <f>VLOOKUP($Q404&amp;$B404,'PNC Exon. &amp; no Exon.'!$A:$AL,'P.N.C. x Comp. x Ramos'!F$71,0)</f>
        <v>0</v>
      </c>
      <c r="G404" s="48">
        <f>VLOOKUP($Q404&amp;$B404,'PNC Exon. &amp; no Exon.'!$A:$AL,'P.N.C. x Comp. x Ramos'!G$71,0)</f>
        <v>0</v>
      </c>
      <c r="H404" s="48">
        <f>VLOOKUP($Q404&amp;$B404,'PNC Exon. &amp; no Exon.'!$A:$AL,'P.N.C. x Comp. x Ramos'!H$71,0)</f>
        <v>0</v>
      </c>
      <c r="I404" s="48">
        <f>VLOOKUP($Q404&amp;$B404,'PNC Exon. &amp; no Exon.'!$A:$AL,'P.N.C. x Comp. x Ramos'!I$71,0)</f>
        <v>0</v>
      </c>
      <c r="J404" s="48">
        <f>VLOOKUP($Q404&amp;$B404,'PNC Exon. &amp; no Exon.'!$A:$AL,'P.N.C. x Comp. x Ramos'!J$71,0)</f>
        <v>0</v>
      </c>
      <c r="K404" s="48">
        <f>VLOOKUP($Q404&amp;$B404,'PNC Exon. &amp; no Exon.'!$A:$AL,'P.N.C. x Comp. x Ramos'!K$71,0)</f>
        <v>0</v>
      </c>
      <c r="L404" s="48">
        <f>VLOOKUP($Q404&amp;$B404,'PNC Exon. &amp; no Exon.'!$A:$AL,'P.N.C. x Comp. x Ramos'!L$71,0)</f>
        <v>0</v>
      </c>
      <c r="M404" s="48">
        <f>VLOOKUP($Q404&amp;$B404,'PNC Exon. &amp; no Exon.'!$A:$AL,'P.N.C. x Comp. x Ramos'!M$71,0)</f>
        <v>0</v>
      </c>
      <c r="N404" s="48">
        <f>VLOOKUP($Q404&amp;$B404,'PNC Exon. &amp; no Exon.'!$A:$AL,'P.N.C. x Comp. x Ramos'!N$71,0)</f>
        <v>0</v>
      </c>
      <c r="O404" s="58">
        <f t="shared" si="43"/>
        <v>0</v>
      </c>
      <c r="Q404" s="164" t="s">
        <v>5</v>
      </c>
    </row>
    <row r="405" spans="1:17" ht="15.9" customHeight="1" x14ac:dyDescent="0.25">
      <c r="A405" s="47">
        <f t="shared" si="41"/>
        <v>1</v>
      </c>
      <c r="B405" s="51" t="s">
        <v>88</v>
      </c>
      <c r="C405" s="81">
        <f t="shared" si="44"/>
        <v>0</v>
      </c>
      <c r="D405" s="48">
        <f>VLOOKUP($Q405&amp;$B405,'PNC Exon. &amp; no Exon.'!$A:$AL,'P.N.C. x Comp. x Ramos'!D$71,0)</f>
        <v>0</v>
      </c>
      <c r="E405" s="48">
        <f>VLOOKUP($Q405&amp;$B405,'PNC Exon. &amp; no Exon.'!$A:$AL,'P.N.C. x Comp. x Ramos'!E$71,0)</f>
        <v>0</v>
      </c>
      <c r="F405" s="48">
        <f>VLOOKUP($Q405&amp;$B405,'PNC Exon. &amp; no Exon.'!$A:$AL,'P.N.C. x Comp. x Ramos'!F$71,0)</f>
        <v>0</v>
      </c>
      <c r="G405" s="48">
        <f>VLOOKUP($Q405&amp;$B405,'PNC Exon. &amp; no Exon.'!$A:$AL,'P.N.C. x Comp. x Ramos'!G$71,0)</f>
        <v>0</v>
      </c>
      <c r="H405" s="48">
        <f>VLOOKUP($Q405&amp;$B405,'PNC Exon. &amp; no Exon.'!$A:$AL,'P.N.C. x Comp. x Ramos'!H$71,0)</f>
        <v>0</v>
      </c>
      <c r="I405" s="48">
        <f>VLOOKUP($Q405&amp;$B405,'PNC Exon. &amp; no Exon.'!$A:$AL,'P.N.C. x Comp. x Ramos'!I$71,0)</f>
        <v>0</v>
      </c>
      <c r="J405" s="48">
        <f>VLOOKUP($Q405&amp;$B405,'PNC Exon. &amp; no Exon.'!$A:$AL,'P.N.C. x Comp. x Ramos'!J$71,0)</f>
        <v>0</v>
      </c>
      <c r="K405" s="48">
        <f>VLOOKUP($Q405&amp;$B405,'PNC Exon. &amp; no Exon.'!$A:$AL,'P.N.C. x Comp. x Ramos'!K$71,0)</f>
        <v>0</v>
      </c>
      <c r="L405" s="48">
        <f>VLOOKUP($Q405&amp;$B405,'PNC Exon. &amp; no Exon.'!$A:$AL,'P.N.C. x Comp. x Ramos'!L$71,0)</f>
        <v>0</v>
      </c>
      <c r="M405" s="48">
        <f>VLOOKUP($Q405&amp;$B405,'PNC Exon. &amp; no Exon.'!$A:$AL,'P.N.C. x Comp. x Ramos'!M$71,0)</f>
        <v>0</v>
      </c>
      <c r="N405" s="48">
        <f>VLOOKUP($Q405&amp;$B405,'PNC Exon. &amp; no Exon.'!$A:$AL,'P.N.C. x Comp. x Ramos'!N$71,0)</f>
        <v>0</v>
      </c>
      <c r="O405" s="58">
        <f t="shared" si="43"/>
        <v>0</v>
      </c>
      <c r="Q405" s="164" t="s">
        <v>5</v>
      </c>
    </row>
    <row r="406" spans="1:17" ht="15.9" customHeight="1" x14ac:dyDescent="0.25">
      <c r="A406" s="47">
        <f t="shared" si="41"/>
        <v>1</v>
      </c>
      <c r="B406" s="51" t="s">
        <v>93</v>
      </c>
      <c r="C406" s="81">
        <f t="shared" si="44"/>
        <v>0</v>
      </c>
      <c r="D406" s="48">
        <f>VLOOKUP($Q406&amp;$B406,'PNC Exon. &amp; no Exon.'!$A:$AL,'P.N.C. x Comp. x Ramos'!D$71,0)</f>
        <v>0</v>
      </c>
      <c r="E406" s="48">
        <f>VLOOKUP($Q406&amp;$B406,'PNC Exon. &amp; no Exon.'!$A:$AL,'P.N.C. x Comp. x Ramos'!E$71,0)</f>
        <v>0</v>
      </c>
      <c r="F406" s="48">
        <f>VLOOKUP($Q406&amp;$B406,'PNC Exon. &amp; no Exon.'!$A:$AL,'P.N.C. x Comp. x Ramos'!F$71,0)</f>
        <v>0</v>
      </c>
      <c r="G406" s="48">
        <f>VLOOKUP($Q406&amp;$B406,'PNC Exon. &amp; no Exon.'!$A:$AL,'P.N.C. x Comp. x Ramos'!G$71,0)</f>
        <v>0</v>
      </c>
      <c r="H406" s="48">
        <f>VLOOKUP($Q406&amp;$B406,'PNC Exon. &amp; no Exon.'!$A:$AL,'P.N.C. x Comp. x Ramos'!H$71,0)</f>
        <v>0</v>
      </c>
      <c r="I406" s="48">
        <f>VLOOKUP($Q406&amp;$B406,'PNC Exon. &amp; no Exon.'!$A:$AL,'P.N.C. x Comp. x Ramos'!I$71,0)</f>
        <v>0</v>
      </c>
      <c r="J406" s="48">
        <f>VLOOKUP($Q406&amp;$B406,'PNC Exon. &amp; no Exon.'!$A:$AL,'P.N.C. x Comp. x Ramos'!J$71,0)</f>
        <v>0</v>
      </c>
      <c r="K406" s="48">
        <f>VLOOKUP($Q406&amp;$B406,'PNC Exon. &amp; no Exon.'!$A:$AL,'P.N.C. x Comp. x Ramos'!K$71,0)</f>
        <v>0</v>
      </c>
      <c r="L406" s="48">
        <f>VLOOKUP($Q406&amp;$B406,'PNC Exon. &amp; no Exon.'!$A:$AL,'P.N.C. x Comp. x Ramos'!L$71,0)</f>
        <v>0</v>
      </c>
      <c r="M406" s="48">
        <f>VLOOKUP($Q406&amp;$B406,'PNC Exon. &amp; no Exon.'!$A:$AL,'P.N.C. x Comp. x Ramos'!M$71,0)</f>
        <v>0</v>
      </c>
      <c r="N406" s="48">
        <f>VLOOKUP($Q406&amp;$B406,'PNC Exon. &amp; no Exon.'!$A:$AL,'P.N.C. x Comp. x Ramos'!N$71,0)</f>
        <v>0</v>
      </c>
      <c r="O406" s="58">
        <f t="shared" si="43"/>
        <v>0</v>
      </c>
      <c r="Q406" s="164" t="s">
        <v>5</v>
      </c>
    </row>
    <row r="407" spans="1:17" ht="15.9" customHeight="1" x14ac:dyDescent="0.25">
      <c r="A407" s="47">
        <f t="shared" si="41"/>
        <v>1</v>
      </c>
      <c r="B407" s="51" t="s">
        <v>92</v>
      </c>
      <c r="C407" s="81">
        <f t="shared" si="44"/>
        <v>0</v>
      </c>
      <c r="D407" s="48">
        <f>VLOOKUP($Q407&amp;$B407,'PNC Exon. &amp; no Exon.'!$A:$AL,'P.N.C. x Comp. x Ramos'!D$71,0)</f>
        <v>0</v>
      </c>
      <c r="E407" s="48">
        <f>VLOOKUP($Q407&amp;$B407,'PNC Exon. &amp; no Exon.'!$A:$AL,'P.N.C. x Comp. x Ramos'!E$71,0)</f>
        <v>0</v>
      </c>
      <c r="F407" s="48">
        <f>VLOOKUP($Q407&amp;$B407,'PNC Exon. &amp; no Exon.'!$A:$AL,'P.N.C. x Comp. x Ramos'!F$71,0)</f>
        <v>0</v>
      </c>
      <c r="G407" s="48">
        <f>VLOOKUP($Q407&amp;$B407,'PNC Exon. &amp; no Exon.'!$A:$AL,'P.N.C. x Comp. x Ramos'!G$71,0)</f>
        <v>0</v>
      </c>
      <c r="H407" s="48">
        <f>VLOOKUP($Q407&amp;$B407,'PNC Exon. &amp; no Exon.'!$A:$AL,'P.N.C. x Comp. x Ramos'!H$71,0)</f>
        <v>0</v>
      </c>
      <c r="I407" s="48">
        <f>VLOOKUP($Q407&amp;$B407,'PNC Exon. &amp; no Exon.'!$A:$AL,'P.N.C. x Comp. x Ramos'!I$71,0)</f>
        <v>0</v>
      </c>
      <c r="J407" s="48">
        <f>VLOOKUP($Q407&amp;$B407,'PNC Exon. &amp; no Exon.'!$A:$AL,'P.N.C. x Comp. x Ramos'!J$71,0)</f>
        <v>0</v>
      </c>
      <c r="K407" s="48">
        <f>VLOOKUP($Q407&amp;$B407,'PNC Exon. &amp; no Exon.'!$A:$AL,'P.N.C. x Comp. x Ramos'!K$71,0)</f>
        <v>0</v>
      </c>
      <c r="L407" s="48">
        <f>VLOOKUP($Q407&amp;$B407,'PNC Exon. &amp; no Exon.'!$A:$AL,'P.N.C. x Comp. x Ramos'!L$71,0)</f>
        <v>0</v>
      </c>
      <c r="M407" s="48">
        <f>VLOOKUP($Q407&amp;$B407,'PNC Exon. &amp; no Exon.'!$A:$AL,'P.N.C. x Comp. x Ramos'!M$71,0)</f>
        <v>0</v>
      </c>
      <c r="N407" s="48">
        <f>VLOOKUP($Q407&amp;$B407,'PNC Exon. &amp; no Exon.'!$A:$AL,'P.N.C. x Comp. x Ramos'!N$71,0)</f>
        <v>0</v>
      </c>
      <c r="O407" s="58">
        <f t="shared" si="43"/>
        <v>0</v>
      </c>
      <c r="Q407" s="164" t="s">
        <v>5</v>
      </c>
    </row>
    <row r="408" spans="1:17" ht="15.9" customHeight="1" x14ac:dyDescent="0.25">
      <c r="A408" s="47">
        <f t="shared" si="41"/>
        <v>1</v>
      </c>
      <c r="B408" s="51" t="s">
        <v>78</v>
      </c>
      <c r="C408" s="81">
        <f t="shared" si="44"/>
        <v>0</v>
      </c>
      <c r="D408" s="48">
        <f>VLOOKUP($Q408&amp;$B408,'PNC Exon. &amp; no Exon.'!$A:$AL,'P.N.C. x Comp. x Ramos'!D$71,0)</f>
        <v>0</v>
      </c>
      <c r="E408" s="48">
        <f>VLOOKUP($Q408&amp;$B408,'PNC Exon. &amp; no Exon.'!$A:$AL,'P.N.C. x Comp. x Ramos'!E$71,0)</f>
        <v>0</v>
      </c>
      <c r="F408" s="48">
        <f>VLOOKUP($Q408&amp;$B408,'PNC Exon. &amp; no Exon.'!$A:$AL,'P.N.C. x Comp. x Ramos'!F$71,0)</f>
        <v>0</v>
      </c>
      <c r="G408" s="48">
        <f>VLOOKUP($Q408&amp;$B408,'PNC Exon. &amp; no Exon.'!$A:$AL,'P.N.C. x Comp. x Ramos'!G$71,0)</f>
        <v>0</v>
      </c>
      <c r="H408" s="48">
        <f>VLOOKUP($Q408&amp;$B408,'PNC Exon. &amp; no Exon.'!$A:$AL,'P.N.C. x Comp. x Ramos'!H$71,0)</f>
        <v>0</v>
      </c>
      <c r="I408" s="48">
        <f>VLOOKUP($Q408&amp;$B408,'PNC Exon. &amp; no Exon.'!$A:$AL,'P.N.C. x Comp. x Ramos'!I$71,0)</f>
        <v>0</v>
      </c>
      <c r="J408" s="48">
        <f>VLOOKUP($Q408&amp;$B408,'PNC Exon. &amp; no Exon.'!$A:$AL,'P.N.C. x Comp. x Ramos'!J$71,0)</f>
        <v>0</v>
      </c>
      <c r="K408" s="48">
        <f>VLOOKUP($Q408&amp;$B408,'PNC Exon. &amp; no Exon.'!$A:$AL,'P.N.C. x Comp. x Ramos'!K$71,0)</f>
        <v>0</v>
      </c>
      <c r="L408" s="48">
        <f>VLOOKUP($Q408&amp;$B408,'PNC Exon. &amp; no Exon.'!$A:$AL,'P.N.C. x Comp. x Ramos'!L$71,0)</f>
        <v>0</v>
      </c>
      <c r="M408" s="48">
        <f>VLOOKUP($Q408&amp;$B408,'PNC Exon. &amp; no Exon.'!$A:$AL,'P.N.C. x Comp. x Ramos'!M$71,0)</f>
        <v>0</v>
      </c>
      <c r="N408" s="48">
        <f>VLOOKUP($Q408&amp;$B408,'PNC Exon. &amp; no Exon.'!$A:$AL,'P.N.C. x Comp. x Ramos'!N$71,0)</f>
        <v>0</v>
      </c>
      <c r="O408" s="58">
        <f t="shared" si="43"/>
        <v>0</v>
      </c>
      <c r="Q408" s="164" t="s">
        <v>5</v>
      </c>
    </row>
    <row r="409" spans="1:17" ht="15.9" customHeight="1" x14ac:dyDescent="0.25">
      <c r="A409" s="47">
        <f t="shared" si="41"/>
        <v>1</v>
      </c>
      <c r="B409" s="51" t="s">
        <v>119</v>
      </c>
      <c r="C409" s="81">
        <f t="shared" si="44"/>
        <v>0</v>
      </c>
      <c r="D409" s="48">
        <f>VLOOKUP($Q409&amp;$B409,'PNC Exon. &amp; no Exon.'!$A:$AL,'P.N.C. x Comp. x Ramos'!D$71,0)</f>
        <v>0</v>
      </c>
      <c r="E409" s="48">
        <f>VLOOKUP($Q409&amp;$B409,'PNC Exon. &amp; no Exon.'!$A:$AL,'P.N.C. x Comp. x Ramos'!E$71,0)</f>
        <v>0</v>
      </c>
      <c r="F409" s="48">
        <f>VLOOKUP($Q409&amp;$B409,'PNC Exon. &amp; no Exon.'!$A:$AL,'P.N.C. x Comp. x Ramos'!F$71,0)</f>
        <v>0</v>
      </c>
      <c r="G409" s="48">
        <f>VLOOKUP($Q409&amp;$B409,'PNC Exon. &amp; no Exon.'!$A:$AL,'P.N.C. x Comp. x Ramos'!G$71,0)</f>
        <v>0</v>
      </c>
      <c r="H409" s="48">
        <f>VLOOKUP($Q409&amp;$B409,'PNC Exon. &amp; no Exon.'!$A:$AL,'P.N.C. x Comp. x Ramos'!H$71,0)</f>
        <v>0</v>
      </c>
      <c r="I409" s="48">
        <f>VLOOKUP($Q409&amp;$B409,'PNC Exon. &amp; no Exon.'!$A:$AL,'P.N.C. x Comp. x Ramos'!I$71,0)</f>
        <v>0</v>
      </c>
      <c r="J409" s="48">
        <f>VLOOKUP($Q409&amp;$B409,'PNC Exon. &amp; no Exon.'!$A:$AL,'P.N.C. x Comp. x Ramos'!J$71,0)</f>
        <v>0</v>
      </c>
      <c r="K409" s="48">
        <f>VLOOKUP($Q409&amp;$B409,'PNC Exon. &amp; no Exon.'!$A:$AL,'P.N.C. x Comp. x Ramos'!K$71,0)</f>
        <v>0</v>
      </c>
      <c r="L409" s="48">
        <f>VLOOKUP($Q409&amp;$B409,'PNC Exon. &amp; no Exon.'!$A:$AL,'P.N.C. x Comp. x Ramos'!L$71,0)</f>
        <v>0</v>
      </c>
      <c r="M409" s="48">
        <f>VLOOKUP($Q409&amp;$B409,'PNC Exon. &amp; no Exon.'!$A:$AL,'P.N.C. x Comp. x Ramos'!M$71,0)</f>
        <v>0</v>
      </c>
      <c r="N409" s="48">
        <f>VLOOKUP($Q409&amp;$B409,'PNC Exon. &amp; no Exon.'!$A:$AL,'P.N.C. x Comp. x Ramos'!N$71,0)</f>
        <v>0</v>
      </c>
      <c r="O409" s="58">
        <f t="shared" si="43"/>
        <v>0</v>
      </c>
      <c r="Q409" s="164" t="s">
        <v>5</v>
      </c>
    </row>
    <row r="410" spans="1:17" ht="15.9" customHeight="1" x14ac:dyDescent="0.25">
      <c r="A410" s="47">
        <f t="shared" si="41"/>
        <v>1</v>
      </c>
      <c r="B410" s="51" t="s">
        <v>77</v>
      </c>
      <c r="C410" s="81">
        <f t="shared" si="44"/>
        <v>0</v>
      </c>
      <c r="D410" s="48">
        <f>VLOOKUP($Q410&amp;$B410,'PNC Exon. &amp; no Exon.'!$A:$AL,'P.N.C. x Comp. x Ramos'!D$71,0)</f>
        <v>0</v>
      </c>
      <c r="E410" s="48">
        <f>VLOOKUP($Q410&amp;$B410,'PNC Exon. &amp; no Exon.'!$A:$AL,'P.N.C. x Comp. x Ramos'!E$71,0)</f>
        <v>0</v>
      </c>
      <c r="F410" s="48">
        <f>VLOOKUP($Q410&amp;$B410,'PNC Exon. &amp; no Exon.'!$A:$AL,'P.N.C. x Comp. x Ramos'!F$71,0)</f>
        <v>0</v>
      </c>
      <c r="G410" s="48">
        <f>VLOOKUP($Q410&amp;$B410,'PNC Exon. &amp; no Exon.'!$A:$AL,'P.N.C. x Comp. x Ramos'!G$71,0)</f>
        <v>0</v>
      </c>
      <c r="H410" s="48">
        <f>VLOOKUP($Q410&amp;$B410,'PNC Exon. &amp; no Exon.'!$A:$AL,'P.N.C. x Comp. x Ramos'!H$71,0)</f>
        <v>0</v>
      </c>
      <c r="I410" s="48">
        <f>VLOOKUP($Q410&amp;$B410,'PNC Exon. &amp; no Exon.'!$A:$AL,'P.N.C. x Comp. x Ramos'!I$71,0)</f>
        <v>0</v>
      </c>
      <c r="J410" s="48">
        <f>VLOOKUP($Q410&amp;$B410,'PNC Exon. &amp; no Exon.'!$A:$AL,'P.N.C. x Comp. x Ramos'!J$71,0)</f>
        <v>0</v>
      </c>
      <c r="K410" s="48">
        <f>VLOOKUP($Q410&amp;$B410,'PNC Exon. &amp; no Exon.'!$A:$AL,'P.N.C. x Comp. x Ramos'!K$71,0)</f>
        <v>0</v>
      </c>
      <c r="L410" s="48">
        <f>VLOOKUP($Q410&amp;$B410,'PNC Exon. &amp; no Exon.'!$A:$AL,'P.N.C. x Comp. x Ramos'!L$71,0)</f>
        <v>0</v>
      </c>
      <c r="M410" s="48">
        <f>VLOOKUP($Q410&amp;$B410,'PNC Exon. &amp; no Exon.'!$A:$AL,'P.N.C. x Comp. x Ramos'!M$71,0)</f>
        <v>0</v>
      </c>
      <c r="N410" s="48">
        <f>VLOOKUP($Q410&amp;$B410,'PNC Exon. &amp; no Exon.'!$A:$AL,'P.N.C. x Comp. x Ramos'!N$71,0)</f>
        <v>0</v>
      </c>
      <c r="O410" s="58">
        <f t="shared" si="43"/>
        <v>0</v>
      </c>
      <c r="Q410" s="164" t="s">
        <v>5</v>
      </c>
    </row>
    <row r="411" spans="1:17" ht="15.9" customHeight="1" x14ac:dyDescent="0.25">
      <c r="A411" s="47">
        <f t="shared" si="41"/>
        <v>1</v>
      </c>
      <c r="B411" s="51" t="s">
        <v>90</v>
      </c>
      <c r="C411" s="81">
        <f t="shared" si="44"/>
        <v>0</v>
      </c>
      <c r="D411" s="48">
        <f>VLOOKUP($Q411&amp;$B411,'PNC Exon. &amp; no Exon.'!$A:$AL,'P.N.C. x Comp. x Ramos'!D$71,0)</f>
        <v>0</v>
      </c>
      <c r="E411" s="48">
        <f>VLOOKUP($Q411&amp;$B411,'PNC Exon. &amp; no Exon.'!$A:$AL,'P.N.C. x Comp. x Ramos'!E$71,0)</f>
        <v>0</v>
      </c>
      <c r="F411" s="48">
        <f>VLOOKUP($Q411&amp;$B411,'PNC Exon. &amp; no Exon.'!$A:$AL,'P.N.C. x Comp. x Ramos'!F$71,0)</f>
        <v>0</v>
      </c>
      <c r="G411" s="48">
        <f>VLOOKUP($Q411&amp;$B411,'PNC Exon. &amp; no Exon.'!$A:$AL,'P.N.C. x Comp. x Ramos'!G$71,0)</f>
        <v>0</v>
      </c>
      <c r="H411" s="48">
        <f>VLOOKUP($Q411&amp;$B411,'PNC Exon. &amp; no Exon.'!$A:$AL,'P.N.C. x Comp. x Ramos'!H$71,0)</f>
        <v>0</v>
      </c>
      <c r="I411" s="48">
        <f>VLOOKUP($Q411&amp;$B411,'PNC Exon. &amp; no Exon.'!$A:$AL,'P.N.C. x Comp. x Ramos'!I$71,0)</f>
        <v>0</v>
      </c>
      <c r="J411" s="48">
        <f>VLOOKUP($Q411&amp;$B411,'PNC Exon. &amp; no Exon.'!$A:$AL,'P.N.C. x Comp. x Ramos'!J$71,0)</f>
        <v>0</v>
      </c>
      <c r="K411" s="48">
        <f>VLOOKUP($Q411&amp;$B411,'PNC Exon. &amp; no Exon.'!$A:$AL,'P.N.C. x Comp. x Ramos'!K$71,0)</f>
        <v>0</v>
      </c>
      <c r="L411" s="48">
        <f>VLOOKUP($Q411&amp;$B411,'PNC Exon. &amp; no Exon.'!$A:$AL,'P.N.C. x Comp. x Ramos'!L$71,0)</f>
        <v>0</v>
      </c>
      <c r="M411" s="48">
        <f>VLOOKUP($Q411&amp;$B411,'PNC Exon. &amp; no Exon.'!$A:$AL,'P.N.C. x Comp. x Ramos'!M$71,0)</f>
        <v>0</v>
      </c>
      <c r="N411" s="48">
        <f>VLOOKUP($Q411&amp;$B411,'PNC Exon. &amp; no Exon.'!$A:$AL,'P.N.C. x Comp. x Ramos'!N$71,0)</f>
        <v>0</v>
      </c>
      <c r="O411" s="58">
        <f t="shared" si="43"/>
        <v>0</v>
      </c>
      <c r="Q411" s="164" t="s">
        <v>5</v>
      </c>
    </row>
    <row r="412" spans="1:17" ht="15.9" customHeight="1" x14ac:dyDescent="0.25">
      <c r="A412" s="47">
        <f t="shared" si="41"/>
        <v>1</v>
      </c>
      <c r="B412" s="51" t="s">
        <v>97</v>
      </c>
      <c r="C412" s="81">
        <f t="shared" si="44"/>
        <v>0</v>
      </c>
      <c r="D412" s="48">
        <f>VLOOKUP($Q412&amp;$B412,'PNC Exon. &amp; no Exon.'!$A:$AL,'P.N.C. x Comp. x Ramos'!D$71,0)</f>
        <v>0</v>
      </c>
      <c r="E412" s="48">
        <f>VLOOKUP($Q412&amp;$B412,'PNC Exon. &amp; no Exon.'!$A:$AL,'P.N.C. x Comp. x Ramos'!E$71,0)</f>
        <v>0</v>
      </c>
      <c r="F412" s="48">
        <f>VLOOKUP($Q412&amp;$B412,'PNC Exon. &amp; no Exon.'!$A:$AL,'P.N.C. x Comp. x Ramos'!F$71,0)</f>
        <v>0</v>
      </c>
      <c r="G412" s="48">
        <f>VLOOKUP($Q412&amp;$B412,'PNC Exon. &amp; no Exon.'!$A:$AL,'P.N.C. x Comp. x Ramos'!G$71,0)</f>
        <v>0</v>
      </c>
      <c r="H412" s="48">
        <f>VLOOKUP($Q412&amp;$B412,'PNC Exon. &amp; no Exon.'!$A:$AL,'P.N.C. x Comp. x Ramos'!H$71,0)</f>
        <v>0</v>
      </c>
      <c r="I412" s="48">
        <f>VLOOKUP($Q412&amp;$B412,'PNC Exon. &amp; no Exon.'!$A:$AL,'P.N.C. x Comp. x Ramos'!I$71,0)</f>
        <v>0</v>
      </c>
      <c r="J412" s="48">
        <f>VLOOKUP($Q412&amp;$B412,'PNC Exon. &amp; no Exon.'!$A:$AL,'P.N.C. x Comp. x Ramos'!J$71,0)</f>
        <v>0</v>
      </c>
      <c r="K412" s="48">
        <f>VLOOKUP($Q412&amp;$B412,'PNC Exon. &amp; no Exon.'!$A:$AL,'P.N.C. x Comp. x Ramos'!K$71,0)</f>
        <v>0</v>
      </c>
      <c r="L412" s="48">
        <f>VLOOKUP($Q412&amp;$B412,'PNC Exon. &amp; no Exon.'!$A:$AL,'P.N.C. x Comp. x Ramos'!L$71,0)</f>
        <v>0</v>
      </c>
      <c r="M412" s="48">
        <f>VLOOKUP($Q412&amp;$B412,'PNC Exon. &amp; no Exon.'!$A:$AL,'P.N.C. x Comp. x Ramos'!M$71,0)</f>
        <v>0</v>
      </c>
      <c r="N412" s="48">
        <f>VLOOKUP($Q412&amp;$B412,'PNC Exon. &amp; no Exon.'!$A:$AL,'P.N.C. x Comp. x Ramos'!N$71,0)</f>
        <v>0</v>
      </c>
      <c r="O412" s="58">
        <f t="shared" si="43"/>
        <v>0</v>
      </c>
      <c r="Q412" s="164" t="s">
        <v>5</v>
      </c>
    </row>
    <row r="413" spans="1:17" ht="15.9" customHeight="1" x14ac:dyDescent="0.25">
      <c r="A413" s="47">
        <f t="shared" si="41"/>
        <v>1</v>
      </c>
      <c r="B413" s="51" t="s">
        <v>102</v>
      </c>
      <c r="C413" s="81">
        <f t="shared" si="44"/>
        <v>0</v>
      </c>
      <c r="D413" s="48">
        <f>VLOOKUP($Q413&amp;$B413,'PNC Exon. &amp; no Exon.'!$A:$AL,'P.N.C. x Comp. x Ramos'!D$71,0)</f>
        <v>0</v>
      </c>
      <c r="E413" s="48">
        <f>VLOOKUP($Q413&amp;$B413,'PNC Exon. &amp; no Exon.'!$A:$AL,'P.N.C. x Comp. x Ramos'!E$71,0)</f>
        <v>0</v>
      </c>
      <c r="F413" s="48">
        <f>VLOOKUP($Q413&amp;$B413,'PNC Exon. &amp; no Exon.'!$A:$AL,'P.N.C. x Comp. x Ramos'!F$71,0)</f>
        <v>0</v>
      </c>
      <c r="G413" s="48">
        <f>VLOOKUP($Q413&amp;$B413,'PNC Exon. &amp; no Exon.'!$A:$AL,'P.N.C. x Comp. x Ramos'!G$71,0)</f>
        <v>0</v>
      </c>
      <c r="H413" s="48">
        <f>VLOOKUP($Q413&amp;$B413,'PNC Exon. &amp; no Exon.'!$A:$AL,'P.N.C. x Comp. x Ramos'!H$71,0)</f>
        <v>0</v>
      </c>
      <c r="I413" s="48">
        <f>VLOOKUP($Q413&amp;$B413,'PNC Exon. &amp; no Exon.'!$A:$AL,'P.N.C. x Comp. x Ramos'!I$71,0)</f>
        <v>0</v>
      </c>
      <c r="J413" s="48">
        <f>VLOOKUP($Q413&amp;$B413,'PNC Exon. &amp; no Exon.'!$A:$AL,'P.N.C. x Comp. x Ramos'!J$71,0)</f>
        <v>0</v>
      </c>
      <c r="K413" s="48">
        <f>VLOOKUP($Q413&amp;$B413,'PNC Exon. &amp; no Exon.'!$A:$AL,'P.N.C. x Comp. x Ramos'!K$71,0)</f>
        <v>0</v>
      </c>
      <c r="L413" s="48">
        <f>VLOOKUP($Q413&amp;$B413,'PNC Exon. &amp; no Exon.'!$A:$AL,'P.N.C. x Comp. x Ramos'!L$71,0)</f>
        <v>0</v>
      </c>
      <c r="M413" s="48">
        <f>VLOOKUP($Q413&amp;$B413,'PNC Exon. &amp; no Exon.'!$A:$AL,'P.N.C. x Comp. x Ramos'!M$71,0)</f>
        <v>0</v>
      </c>
      <c r="N413" s="48">
        <f>VLOOKUP($Q413&amp;$B413,'PNC Exon. &amp; no Exon.'!$A:$AL,'P.N.C. x Comp. x Ramos'!N$71,0)</f>
        <v>0</v>
      </c>
      <c r="O413" s="58">
        <f t="shared" si="43"/>
        <v>0</v>
      </c>
      <c r="Q413" s="164" t="s">
        <v>5</v>
      </c>
    </row>
    <row r="414" spans="1:17" ht="15.9" customHeight="1" x14ac:dyDescent="0.25">
      <c r="A414" s="47">
        <f t="shared" si="41"/>
        <v>1</v>
      </c>
      <c r="B414" s="51" t="s">
        <v>109</v>
      </c>
      <c r="C414" s="81">
        <f t="shared" si="44"/>
        <v>0</v>
      </c>
      <c r="D414" s="48">
        <f>VLOOKUP($Q414&amp;$B414,'PNC Exon. &amp; no Exon.'!$A:$AL,'P.N.C. x Comp. x Ramos'!D$71,0)</f>
        <v>0</v>
      </c>
      <c r="E414" s="48">
        <f>VLOOKUP($Q414&amp;$B414,'PNC Exon. &amp; no Exon.'!$A:$AL,'P.N.C. x Comp. x Ramos'!E$71,0)</f>
        <v>0</v>
      </c>
      <c r="F414" s="48">
        <f>VLOOKUP($Q414&amp;$B414,'PNC Exon. &amp; no Exon.'!$A:$AL,'P.N.C. x Comp. x Ramos'!F$71,0)</f>
        <v>0</v>
      </c>
      <c r="G414" s="48">
        <f>VLOOKUP($Q414&amp;$B414,'PNC Exon. &amp; no Exon.'!$A:$AL,'P.N.C. x Comp. x Ramos'!G$71,0)</f>
        <v>0</v>
      </c>
      <c r="H414" s="48">
        <f>VLOOKUP($Q414&amp;$B414,'PNC Exon. &amp; no Exon.'!$A:$AL,'P.N.C. x Comp. x Ramos'!H$71,0)</f>
        <v>0</v>
      </c>
      <c r="I414" s="48">
        <f>VLOOKUP($Q414&amp;$B414,'PNC Exon. &amp; no Exon.'!$A:$AL,'P.N.C. x Comp. x Ramos'!I$71,0)</f>
        <v>0</v>
      </c>
      <c r="J414" s="48">
        <f>VLOOKUP($Q414&amp;$B414,'PNC Exon. &amp; no Exon.'!$A:$AL,'P.N.C. x Comp. x Ramos'!J$71,0)</f>
        <v>0</v>
      </c>
      <c r="K414" s="48">
        <f>VLOOKUP($Q414&amp;$B414,'PNC Exon. &amp; no Exon.'!$A:$AL,'P.N.C. x Comp. x Ramos'!K$71,0)</f>
        <v>0</v>
      </c>
      <c r="L414" s="48">
        <f>VLOOKUP($Q414&amp;$B414,'PNC Exon. &amp; no Exon.'!$A:$AL,'P.N.C. x Comp. x Ramos'!L$71,0)</f>
        <v>0</v>
      </c>
      <c r="M414" s="48">
        <f>VLOOKUP($Q414&amp;$B414,'PNC Exon. &amp; no Exon.'!$A:$AL,'P.N.C. x Comp. x Ramos'!M$71,0)</f>
        <v>0</v>
      </c>
      <c r="N414" s="48">
        <f>VLOOKUP($Q414&amp;$B414,'PNC Exon. &amp; no Exon.'!$A:$AL,'P.N.C. x Comp. x Ramos'!N$71,0)</f>
        <v>0</v>
      </c>
      <c r="O414" s="58">
        <f t="shared" si="43"/>
        <v>0</v>
      </c>
      <c r="Q414" s="164" t="s">
        <v>5</v>
      </c>
    </row>
    <row r="415" spans="1:17" ht="15.9" customHeight="1" x14ac:dyDescent="0.25">
      <c r="A415" s="47">
        <f t="shared" si="41"/>
        <v>1</v>
      </c>
      <c r="B415" s="51" t="s">
        <v>99</v>
      </c>
      <c r="C415" s="81">
        <f t="shared" si="44"/>
        <v>0</v>
      </c>
      <c r="D415" s="48">
        <f>VLOOKUP($Q415&amp;$B415,'PNC Exon. &amp; no Exon.'!$A:$AL,'P.N.C. x Comp. x Ramos'!D$71,0)</f>
        <v>0</v>
      </c>
      <c r="E415" s="48">
        <f>VLOOKUP($Q415&amp;$B415,'PNC Exon. &amp; no Exon.'!$A:$AL,'P.N.C. x Comp. x Ramos'!E$71,0)</f>
        <v>0</v>
      </c>
      <c r="F415" s="48">
        <f>VLOOKUP($Q415&amp;$B415,'PNC Exon. &amp; no Exon.'!$A:$AL,'P.N.C. x Comp. x Ramos'!F$71,0)</f>
        <v>0</v>
      </c>
      <c r="G415" s="48">
        <f>VLOOKUP($Q415&amp;$B415,'PNC Exon. &amp; no Exon.'!$A:$AL,'P.N.C. x Comp. x Ramos'!G$71,0)</f>
        <v>0</v>
      </c>
      <c r="H415" s="48">
        <f>VLOOKUP($Q415&amp;$B415,'PNC Exon. &amp; no Exon.'!$A:$AL,'P.N.C. x Comp. x Ramos'!H$71,0)</f>
        <v>0</v>
      </c>
      <c r="I415" s="48">
        <f>VLOOKUP($Q415&amp;$B415,'PNC Exon. &amp; no Exon.'!$A:$AL,'P.N.C. x Comp. x Ramos'!I$71,0)</f>
        <v>0</v>
      </c>
      <c r="J415" s="48">
        <f>VLOOKUP($Q415&amp;$B415,'PNC Exon. &amp; no Exon.'!$A:$AL,'P.N.C. x Comp. x Ramos'!J$71,0)</f>
        <v>0</v>
      </c>
      <c r="K415" s="48">
        <f>VLOOKUP($Q415&amp;$B415,'PNC Exon. &amp; no Exon.'!$A:$AL,'P.N.C. x Comp. x Ramos'!K$71,0)</f>
        <v>0</v>
      </c>
      <c r="L415" s="48">
        <f>VLOOKUP($Q415&amp;$B415,'PNC Exon. &amp; no Exon.'!$A:$AL,'P.N.C. x Comp. x Ramos'!L$71,0)</f>
        <v>0</v>
      </c>
      <c r="M415" s="48">
        <f>VLOOKUP($Q415&amp;$B415,'PNC Exon. &amp; no Exon.'!$A:$AL,'P.N.C. x Comp. x Ramos'!M$71,0)</f>
        <v>0</v>
      </c>
      <c r="N415" s="48">
        <f>VLOOKUP($Q415&amp;$B415,'PNC Exon. &amp; no Exon.'!$A:$AL,'P.N.C. x Comp. x Ramos'!N$71,0)</f>
        <v>0</v>
      </c>
      <c r="O415" s="58">
        <f t="shared" si="43"/>
        <v>0</v>
      </c>
      <c r="Q415" s="164" t="s">
        <v>5</v>
      </c>
    </row>
    <row r="416" spans="1:17" ht="15.9" customHeight="1" x14ac:dyDescent="0.25">
      <c r="A416" s="47">
        <f t="shared" si="41"/>
        <v>1</v>
      </c>
      <c r="B416" s="51" t="s">
        <v>96</v>
      </c>
      <c r="C416" s="81">
        <f t="shared" si="44"/>
        <v>0</v>
      </c>
      <c r="D416" s="48">
        <f>VLOOKUP($Q416&amp;$B416,'PNC Exon. &amp; no Exon.'!$A:$AL,'P.N.C. x Comp. x Ramos'!D$71,0)</f>
        <v>0</v>
      </c>
      <c r="E416" s="48">
        <f>VLOOKUP($Q416&amp;$B416,'PNC Exon. &amp; no Exon.'!$A:$AL,'P.N.C. x Comp. x Ramos'!E$71,0)</f>
        <v>0</v>
      </c>
      <c r="F416" s="48">
        <f>VLOOKUP($Q416&amp;$B416,'PNC Exon. &amp; no Exon.'!$A:$AL,'P.N.C. x Comp. x Ramos'!F$71,0)</f>
        <v>0</v>
      </c>
      <c r="G416" s="48">
        <f>VLOOKUP($Q416&amp;$B416,'PNC Exon. &amp; no Exon.'!$A:$AL,'P.N.C. x Comp. x Ramos'!G$71,0)</f>
        <v>0</v>
      </c>
      <c r="H416" s="48">
        <f>VLOOKUP($Q416&amp;$B416,'PNC Exon. &amp; no Exon.'!$A:$AL,'P.N.C. x Comp. x Ramos'!H$71,0)</f>
        <v>0</v>
      </c>
      <c r="I416" s="48">
        <f>VLOOKUP($Q416&amp;$B416,'PNC Exon. &amp; no Exon.'!$A:$AL,'P.N.C. x Comp. x Ramos'!I$71,0)</f>
        <v>0</v>
      </c>
      <c r="J416" s="48">
        <f>VLOOKUP($Q416&amp;$B416,'PNC Exon. &amp; no Exon.'!$A:$AL,'P.N.C. x Comp. x Ramos'!J$71,0)</f>
        <v>0</v>
      </c>
      <c r="K416" s="48">
        <f>VLOOKUP($Q416&amp;$B416,'PNC Exon. &amp; no Exon.'!$A:$AL,'P.N.C. x Comp. x Ramos'!K$71,0)</f>
        <v>0</v>
      </c>
      <c r="L416" s="48">
        <f>VLOOKUP($Q416&amp;$B416,'PNC Exon. &amp; no Exon.'!$A:$AL,'P.N.C. x Comp. x Ramos'!L$71,0)</f>
        <v>0</v>
      </c>
      <c r="M416" s="48">
        <f>VLOOKUP($Q416&amp;$B416,'PNC Exon. &amp; no Exon.'!$A:$AL,'P.N.C. x Comp. x Ramos'!M$71,0)</f>
        <v>0</v>
      </c>
      <c r="N416" s="48">
        <f>VLOOKUP($Q416&amp;$B416,'PNC Exon. &amp; no Exon.'!$A:$AL,'P.N.C. x Comp. x Ramos'!N$71,0)</f>
        <v>0</v>
      </c>
      <c r="O416" s="58">
        <f t="shared" si="43"/>
        <v>0</v>
      </c>
      <c r="Q416" s="164" t="s">
        <v>5</v>
      </c>
    </row>
    <row r="417" spans="1:17" ht="15.9" customHeight="1" x14ac:dyDescent="0.25">
      <c r="A417" s="47">
        <f t="shared" si="41"/>
        <v>1</v>
      </c>
      <c r="B417" s="51" t="s">
        <v>80</v>
      </c>
      <c r="C417" s="81">
        <f t="shared" si="44"/>
        <v>0</v>
      </c>
      <c r="D417" s="48">
        <f>VLOOKUP($Q417&amp;$B417,'PNC Exon. &amp; no Exon.'!$A:$AL,'P.N.C. x Comp. x Ramos'!D$71,0)</f>
        <v>0</v>
      </c>
      <c r="E417" s="48">
        <f>VLOOKUP($Q417&amp;$B417,'PNC Exon. &amp; no Exon.'!$A:$AL,'P.N.C. x Comp. x Ramos'!E$71,0)</f>
        <v>0</v>
      </c>
      <c r="F417" s="48">
        <f>VLOOKUP($Q417&amp;$B417,'PNC Exon. &amp; no Exon.'!$A:$AL,'P.N.C. x Comp. x Ramos'!F$71,0)</f>
        <v>0</v>
      </c>
      <c r="G417" s="48">
        <f>VLOOKUP($Q417&amp;$B417,'PNC Exon. &amp; no Exon.'!$A:$AL,'P.N.C. x Comp. x Ramos'!G$71,0)</f>
        <v>0</v>
      </c>
      <c r="H417" s="48">
        <f>VLOOKUP($Q417&amp;$B417,'PNC Exon. &amp; no Exon.'!$A:$AL,'P.N.C. x Comp. x Ramos'!H$71,0)</f>
        <v>0</v>
      </c>
      <c r="I417" s="48">
        <f>VLOOKUP($Q417&amp;$B417,'PNC Exon. &amp; no Exon.'!$A:$AL,'P.N.C. x Comp. x Ramos'!I$71,0)</f>
        <v>0</v>
      </c>
      <c r="J417" s="48">
        <f>VLOOKUP($Q417&amp;$B417,'PNC Exon. &amp; no Exon.'!$A:$AL,'P.N.C. x Comp. x Ramos'!J$71,0)</f>
        <v>0</v>
      </c>
      <c r="K417" s="48">
        <f>VLOOKUP($Q417&amp;$B417,'PNC Exon. &amp; no Exon.'!$A:$AL,'P.N.C. x Comp. x Ramos'!K$71,0)</f>
        <v>0</v>
      </c>
      <c r="L417" s="48">
        <f>VLOOKUP($Q417&amp;$B417,'PNC Exon. &amp; no Exon.'!$A:$AL,'P.N.C. x Comp. x Ramos'!L$71,0)</f>
        <v>0</v>
      </c>
      <c r="M417" s="48">
        <f>VLOOKUP($Q417&amp;$B417,'PNC Exon. &amp; no Exon.'!$A:$AL,'P.N.C. x Comp. x Ramos'!M$71,0)</f>
        <v>0</v>
      </c>
      <c r="N417" s="48">
        <f>VLOOKUP($Q417&amp;$B417,'PNC Exon. &amp; no Exon.'!$A:$AL,'P.N.C. x Comp. x Ramos'!N$71,0)</f>
        <v>0</v>
      </c>
      <c r="O417" s="58">
        <f t="shared" si="43"/>
        <v>0</v>
      </c>
      <c r="Q417" s="164" t="s">
        <v>5</v>
      </c>
    </row>
    <row r="418" spans="1:17" ht="15.9" customHeight="1" x14ac:dyDescent="0.25">
      <c r="A418" s="47">
        <f t="shared" si="41"/>
        <v>1</v>
      </c>
      <c r="B418" s="50" t="s">
        <v>104</v>
      </c>
      <c r="C418" s="81">
        <f t="shared" si="44"/>
        <v>0</v>
      </c>
      <c r="D418" s="48">
        <f>VLOOKUP($Q418&amp;$B418,'PNC Exon. &amp; no Exon.'!$A:$AL,'P.N.C. x Comp. x Ramos'!D$71,0)</f>
        <v>0</v>
      </c>
      <c r="E418" s="48">
        <f>VLOOKUP($Q418&amp;$B418,'PNC Exon. &amp; no Exon.'!$A:$AL,'P.N.C. x Comp. x Ramos'!E$71,0)</f>
        <v>0</v>
      </c>
      <c r="F418" s="48">
        <f>VLOOKUP($Q418&amp;$B418,'PNC Exon. &amp; no Exon.'!$A:$AL,'P.N.C. x Comp. x Ramos'!F$71,0)</f>
        <v>0</v>
      </c>
      <c r="G418" s="48">
        <f>VLOOKUP($Q418&amp;$B418,'PNC Exon. &amp; no Exon.'!$A:$AL,'P.N.C. x Comp. x Ramos'!G$71,0)</f>
        <v>0</v>
      </c>
      <c r="H418" s="48">
        <f>VLOOKUP($Q418&amp;$B418,'PNC Exon. &amp; no Exon.'!$A:$AL,'P.N.C. x Comp. x Ramos'!H$71,0)</f>
        <v>0</v>
      </c>
      <c r="I418" s="48">
        <f>VLOOKUP($Q418&amp;$B418,'PNC Exon. &amp; no Exon.'!$A:$AL,'P.N.C. x Comp. x Ramos'!I$71,0)</f>
        <v>0</v>
      </c>
      <c r="J418" s="48">
        <f>VLOOKUP($Q418&amp;$B418,'PNC Exon. &amp; no Exon.'!$A:$AL,'P.N.C. x Comp. x Ramos'!J$71,0)</f>
        <v>0</v>
      </c>
      <c r="K418" s="48">
        <f>VLOOKUP($Q418&amp;$B418,'PNC Exon. &amp; no Exon.'!$A:$AL,'P.N.C. x Comp. x Ramos'!K$71,0)</f>
        <v>0</v>
      </c>
      <c r="L418" s="48">
        <f>VLOOKUP($Q418&amp;$B418,'PNC Exon. &amp; no Exon.'!$A:$AL,'P.N.C. x Comp. x Ramos'!L$71,0)</f>
        <v>0</v>
      </c>
      <c r="M418" s="48">
        <f>VLOOKUP($Q418&amp;$B418,'PNC Exon. &amp; no Exon.'!$A:$AL,'P.N.C. x Comp. x Ramos'!M$71,0)</f>
        <v>0</v>
      </c>
      <c r="N418" s="48">
        <f>VLOOKUP($Q418&amp;$B418,'PNC Exon. &amp; no Exon.'!$A:$AL,'P.N.C. x Comp. x Ramos'!N$71,0)</f>
        <v>0</v>
      </c>
      <c r="O418" s="58">
        <f t="shared" si="43"/>
        <v>0</v>
      </c>
      <c r="Q418" s="164" t="s">
        <v>5</v>
      </c>
    </row>
    <row r="419" spans="1:17" ht="15.9" customHeight="1" x14ac:dyDescent="0.25">
      <c r="A419" s="47">
        <f t="shared" si="41"/>
        <v>1</v>
      </c>
      <c r="B419" s="50" t="s">
        <v>110</v>
      </c>
      <c r="C419" s="81">
        <f t="shared" si="44"/>
        <v>0</v>
      </c>
      <c r="D419" s="48">
        <f>VLOOKUP($Q419&amp;$B419,'PNC Exon. &amp; no Exon.'!$A:$AL,'P.N.C. x Comp. x Ramos'!D$71,0)</f>
        <v>0</v>
      </c>
      <c r="E419" s="48">
        <f>VLOOKUP($Q419&amp;$B419,'PNC Exon. &amp; no Exon.'!$A:$AL,'P.N.C. x Comp. x Ramos'!E$71,0)</f>
        <v>0</v>
      </c>
      <c r="F419" s="48">
        <f>VLOOKUP($Q419&amp;$B419,'PNC Exon. &amp; no Exon.'!$A:$AL,'P.N.C. x Comp. x Ramos'!F$71,0)</f>
        <v>0</v>
      </c>
      <c r="G419" s="48">
        <f>VLOOKUP($Q419&amp;$B419,'PNC Exon. &amp; no Exon.'!$A:$AL,'P.N.C. x Comp. x Ramos'!G$71,0)</f>
        <v>0</v>
      </c>
      <c r="H419" s="48">
        <f>VLOOKUP($Q419&amp;$B419,'PNC Exon. &amp; no Exon.'!$A:$AL,'P.N.C. x Comp. x Ramos'!H$71,0)</f>
        <v>0</v>
      </c>
      <c r="I419" s="48">
        <f>VLOOKUP($Q419&amp;$B419,'PNC Exon. &amp; no Exon.'!$A:$AL,'P.N.C. x Comp. x Ramos'!I$71,0)</f>
        <v>0</v>
      </c>
      <c r="J419" s="48">
        <f>VLOOKUP($Q419&amp;$B419,'PNC Exon. &amp; no Exon.'!$A:$AL,'P.N.C. x Comp. x Ramos'!J$71,0)</f>
        <v>0</v>
      </c>
      <c r="K419" s="48">
        <f>VLOOKUP($Q419&amp;$B419,'PNC Exon. &amp; no Exon.'!$A:$AL,'P.N.C. x Comp. x Ramos'!K$71,0)</f>
        <v>0</v>
      </c>
      <c r="L419" s="48">
        <f>VLOOKUP($Q419&amp;$B419,'PNC Exon. &amp; no Exon.'!$A:$AL,'P.N.C. x Comp. x Ramos'!L$71,0)</f>
        <v>0</v>
      </c>
      <c r="M419" s="48">
        <f>VLOOKUP($Q419&amp;$B419,'PNC Exon. &amp; no Exon.'!$A:$AL,'P.N.C. x Comp. x Ramos'!M$71,0)</f>
        <v>0</v>
      </c>
      <c r="N419" s="48">
        <f>VLOOKUP($Q419&amp;$B419,'PNC Exon. &amp; no Exon.'!$A:$AL,'P.N.C. x Comp. x Ramos'!N$71,0)</f>
        <v>0</v>
      </c>
      <c r="O419" s="58">
        <f t="shared" si="43"/>
        <v>0</v>
      </c>
      <c r="Q419" s="164" t="s">
        <v>5</v>
      </c>
    </row>
    <row r="420" spans="1:17" ht="15.9" customHeight="1" x14ac:dyDescent="0.25">
      <c r="A420" s="47">
        <f t="shared" si="41"/>
        <v>1</v>
      </c>
      <c r="B420" s="51" t="s">
        <v>113</v>
      </c>
      <c r="C420" s="81">
        <f t="shared" si="44"/>
        <v>0</v>
      </c>
      <c r="D420" s="48">
        <f>VLOOKUP($Q420&amp;$B420,'PNC Exon. &amp; no Exon.'!$A:$AL,'P.N.C. x Comp. x Ramos'!D$71,0)</f>
        <v>0</v>
      </c>
      <c r="E420" s="48">
        <f>VLOOKUP($Q420&amp;$B420,'PNC Exon. &amp; no Exon.'!$A:$AL,'P.N.C. x Comp. x Ramos'!E$71,0)</f>
        <v>0</v>
      </c>
      <c r="F420" s="48">
        <f>VLOOKUP($Q420&amp;$B420,'PNC Exon. &amp; no Exon.'!$A:$AL,'P.N.C. x Comp. x Ramos'!F$71,0)</f>
        <v>0</v>
      </c>
      <c r="G420" s="48">
        <f>VLOOKUP($Q420&amp;$B420,'PNC Exon. &amp; no Exon.'!$A:$AL,'P.N.C. x Comp. x Ramos'!G$71,0)</f>
        <v>0</v>
      </c>
      <c r="H420" s="48">
        <f>VLOOKUP($Q420&amp;$B420,'PNC Exon. &amp; no Exon.'!$A:$AL,'P.N.C. x Comp. x Ramos'!H$71,0)</f>
        <v>0</v>
      </c>
      <c r="I420" s="48">
        <f>VLOOKUP($Q420&amp;$B420,'PNC Exon. &amp; no Exon.'!$A:$AL,'P.N.C. x Comp. x Ramos'!I$71,0)</f>
        <v>0</v>
      </c>
      <c r="J420" s="48">
        <f>VLOOKUP($Q420&amp;$B420,'PNC Exon. &amp; no Exon.'!$A:$AL,'P.N.C. x Comp. x Ramos'!J$71,0)</f>
        <v>0</v>
      </c>
      <c r="K420" s="48">
        <f>VLOOKUP($Q420&amp;$B420,'PNC Exon. &amp; no Exon.'!$A:$AL,'P.N.C. x Comp. x Ramos'!K$71,0)</f>
        <v>0</v>
      </c>
      <c r="L420" s="48">
        <f>VLOOKUP($Q420&amp;$B420,'PNC Exon. &amp; no Exon.'!$A:$AL,'P.N.C. x Comp. x Ramos'!L$71,0)</f>
        <v>0</v>
      </c>
      <c r="M420" s="48">
        <f>VLOOKUP($Q420&amp;$B420,'PNC Exon. &amp; no Exon.'!$A:$AL,'P.N.C. x Comp. x Ramos'!M$71,0)</f>
        <v>0</v>
      </c>
      <c r="N420" s="48">
        <f>VLOOKUP($Q420&amp;$B420,'PNC Exon. &amp; no Exon.'!$A:$AL,'P.N.C. x Comp. x Ramos'!N$71,0)</f>
        <v>0</v>
      </c>
      <c r="O420" s="58">
        <f t="shared" si="43"/>
        <v>0</v>
      </c>
      <c r="Q420" s="164" t="s">
        <v>5</v>
      </c>
    </row>
    <row r="421" spans="1:17" ht="15.9" customHeight="1" x14ac:dyDescent="0.25">
      <c r="A421" s="47">
        <f t="shared" si="41"/>
        <v>1</v>
      </c>
      <c r="B421" s="51" t="s">
        <v>82</v>
      </c>
      <c r="C421" s="81">
        <f t="shared" si="44"/>
        <v>0</v>
      </c>
      <c r="D421" s="48">
        <f>VLOOKUP($Q421&amp;$B421,'PNC Exon. &amp; no Exon.'!$A:$AL,'P.N.C. x Comp. x Ramos'!D$71,0)</f>
        <v>0</v>
      </c>
      <c r="E421" s="48">
        <f>VLOOKUP($Q421&amp;$B421,'PNC Exon. &amp; no Exon.'!$A:$AL,'P.N.C. x Comp. x Ramos'!E$71,0)</f>
        <v>0</v>
      </c>
      <c r="F421" s="48">
        <f>VLOOKUP($Q421&amp;$B421,'PNC Exon. &amp; no Exon.'!$A:$AL,'P.N.C. x Comp. x Ramos'!F$71,0)</f>
        <v>0</v>
      </c>
      <c r="G421" s="48">
        <f>VLOOKUP($Q421&amp;$B421,'PNC Exon. &amp; no Exon.'!$A:$AL,'P.N.C. x Comp. x Ramos'!G$71,0)</f>
        <v>0</v>
      </c>
      <c r="H421" s="48">
        <f>VLOOKUP($Q421&amp;$B421,'PNC Exon. &amp; no Exon.'!$A:$AL,'P.N.C. x Comp. x Ramos'!H$71,0)</f>
        <v>0</v>
      </c>
      <c r="I421" s="48">
        <f>VLOOKUP($Q421&amp;$B421,'PNC Exon. &amp; no Exon.'!$A:$AL,'P.N.C. x Comp. x Ramos'!I$71,0)</f>
        <v>0</v>
      </c>
      <c r="J421" s="48">
        <f>VLOOKUP($Q421&amp;$B421,'PNC Exon. &amp; no Exon.'!$A:$AL,'P.N.C. x Comp. x Ramos'!J$71,0)</f>
        <v>0</v>
      </c>
      <c r="K421" s="48">
        <f>VLOOKUP($Q421&amp;$B421,'PNC Exon. &amp; no Exon.'!$A:$AL,'P.N.C. x Comp. x Ramos'!K$71,0)</f>
        <v>0</v>
      </c>
      <c r="L421" s="48">
        <f>VLOOKUP($Q421&amp;$B421,'PNC Exon. &amp; no Exon.'!$A:$AL,'P.N.C. x Comp. x Ramos'!L$71,0)</f>
        <v>0</v>
      </c>
      <c r="M421" s="48">
        <f>VLOOKUP($Q421&amp;$B421,'PNC Exon. &amp; no Exon.'!$A:$AL,'P.N.C. x Comp. x Ramos'!M$71,0)</f>
        <v>0</v>
      </c>
      <c r="N421" s="48">
        <f>VLOOKUP($Q421&amp;$B421,'PNC Exon. &amp; no Exon.'!$A:$AL,'P.N.C. x Comp. x Ramos'!N$71,0)</f>
        <v>0</v>
      </c>
      <c r="O421" s="58">
        <f t="shared" si="43"/>
        <v>0</v>
      </c>
      <c r="Q421" s="164" t="s">
        <v>5</v>
      </c>
    </row>
    <row r="422" spans="1:17" ht="15.9" customHeight="1" x14ac:dyDescent="0.25">
      <c r="A422" s="47">
        <f t="shared" si="41"/>
        <v>1</v>
      </c>
      <c r="B422" s="51" t="s">
        <v>112</v>
      </c>
      <c r="C422" s="81">
        <f t="shared" si="44"/>
        <v>0</v>
      </c>
      <c r="D422" s="48">
        <f>VLOOKUP($Q422&amp;$B422,'PNC Exon. &amp; no Exon.'!$A:$AL,'P.N.C. x Comp. x Ramos'!D$71,0)</f>
        <v>0</v>
      </c>
      <c r="E422" s="48">
        <f>VLOOKUP($Q422&amp;$B422,'PNC Exon. &amp; no Exon.'!$A:$AL,'P.N.C. x Comp. x Ramos'!E$71,0)</f>
        <v>0</v>
      </c>
      <c r="F422" s="48">
        <f>VLOOKUP($Q422&amp;$B422,'PNC Exon. &amp; no Exon.'!$A:$AL,'P.N.C. x Comp. x Ramos'!F$71,0)</f>
        <v>0</v>
      </c>
      <c r="G422" s="48">
        <f>VLOOKUP($Q422&amp;$B422,'PNC Exon. &amp; no Exon.'!$A:$AL,'P.N.C. x Comp. x Ramos'!G$71,0)</f>
        <v>0</v>
      </c>
      <c r="H422" s="48">
        <f>VLOOKUP($Q422&amp;$B422,'PNC Exon. &amp; no Exon.'!$A:$AL,'P.N.C. x Comp. x Ramos'!H$71,0)</f>
        <v>0</v>
      </c>
      <c r="I422" s="48">
        <f>VLOOKUP($Q422&amp;$B422,'PNC Exon. &amp; no Exon.'!$A:$AL,'P.N.C. x Comp. x Ramos'!I$71,0)</f>
        <v>0</v>
      </c>
      <c r="J422" s="48">
        <f>VLOOKUP($Q422&amp;$B422,'PNC Exon. &amp; no Exon.'!$A:$AL,'P.N.C. x Comp. x Ramos'!J$71,0)</f>
        <v>0</v>
      </c>
      <c r="K422" s="48">
        <f>VLOOKUP($Q422&amp;$B422,'PNC Exon. &amp; no Exon.'!$A:$AL,'P.N.C. x Comp. x Ramos'!K$71,0)</f>
        <v>0</v>
      </c>
      <c r="L422" s="48">
        <f>VLOOKUP($Q422&amp;$B422,'PNC Exon. &amp; no Exon.'!$A:$AL,'P.N.C. x Comp. x Ramos'!L$71,0)</f>
        <v>0</v>
      </c>
      <c r="M422" s="48">
        <f>VLOOKUP($Q422&amp;$B422,'PNC Exon. &amp; no Exon.'!$A:$AL,'P.N.C. x Comp. x Ramos'!M$71,0)</f>
        <v>0</v>
      </c>
      <c r="N422" s="48">
        <f>VLOOKUP($Q422&amp;$B422,'PNC Exon. &amp; no Exon.'!$A:$AL,'P.N.C. x Comp. x Ramos'!N$71,0)</f>
        <v>0</v>
      </c>
      <c r="O422" s="58">
        <f t="shared" si="43"/>
        <v>0</v>
      </c>
      <c r="Q422" s="164" t="s">
        <v>5</v>
      </c>
    </row>
    <row r="423" spans="1:17" ht="15.9" customHeight="1" x14ac:dyDescent="0.25">
      <c r="A423" s="47">
        <f t="shared" si="41"/>
        <v>1</v>
      </c>
      <c r="B423" s="51" t="s">
        <v>79</v>
      </c>
      <c r="C423" s="81">
        <f t="shared" si="44"/>
        <v>0</v>
      </c>
      <c r="D423" s="48">
        <f>VLOOKUP($Q423&amp;$B423,'PNC Exon. &amp; no Exon.'!$A:$AL,'P.N.C. x Comp. x Ramos'!D$71,0)</f>
        <v>0</v>
      </c>
      <c r="E423" s="48">
        <f>VLOOKUP($Q423&amp;$B423,'PNC Exon. &amp; no Exon.'!$A:$AL,'P.N.C. x Comp. x Ramos'!E$71,0)</f>
        <v>0</v>
      </c>
      <c r="F423" s="48">
        <f>VLOOKUP($Q423&amp;$B423,'PNC Exon. &amp; no Exon.'!$A:$AL,'P.N.C. x Comp. x Ramos'!F$71,0)</f>
        <v>0</v>
      </c>
      <c r="G423" s="48">
        <f>VLOOKUP($Q423&amp;$B423,'PNC Exon. &amp; no Exon.'!$A:$AL,'P.N.C. x Comp. x Ramos'!G$71,0)</f>
        <v>0</v>
      </c>
      <c r="H423" s="48">
        <f>VLOOKUP($Q423&amp;$B423,'PNC Exon. &amp; no Exon.'!$A:$AL,'P.N.C. x Comp. x Ramos'!H$71,0)</f>
        <v>0</v>
      </c>
      <c r="I423" s="48">
        <f>VLOOKUP($Q423&amp;$B423,'PNC Exon. &amp; no Exon.'!$A:$AL,'P.N.C. x Comp. x Ramos'!I$71,0)</f>
        <v>0</v>
      </c>
      <c r="J423" s="48">
        <f>VLOOKUP($Q423&amp;$B423,'PNC Exon. &amp; no Exon.'!$A:$AL,'P.N.C. x Comp. x Ramos'!J$71,0)</f>
        <v>0</v>
      </c>
      <c r="K423" s="48">
        <f>VLOOKUP($Q423&amp;$B423,'PNC Exon. &amp; no Exon.'!$A:$AL,'P.N.C. x Comp. x Ramos'!K$71,0)</f>
        <v>0</v>
      </c>
      <c r="L423" s="48">
        <f>VLOOKUP($Q423&amp;$B423,'PNC Exon. &amp; no Exon.'!$A:$AL,'P.N.C. x Comp. x Ramos'!L$71,0)</f>
        <v>0</v>
      </c>
      <c r="M423" s="48">
        <f>VLOOKUP($Q423&amp;$B423,'PNC Exon. &amp; no Exon.'!$A:$AL,'P.N.C. x Comp. x Ramos'!M$71,0)</f>
        <v>0</v>
      </c>
      <c r="N423" s="48">
        <f>VLOOKUP($Q423&amp;$B423,'PNC Exon. &amp; no Exon.'!$A:$AL,'P.N.C. x Comp. x Ramos'!N$71,0)</f>
        <v>0</v>
      </c>
      <c r="O423" s="58">
        <f t="shared" si="43"/>
        <v>0</v>
      </c>
      <c r="Q423" s="164" t="s">
        <v>5</v>
      </c>
    </row>
    <row r="424" spans="1:17" ht="15.9" customHeight="1" x14ac:dyDescent="0.25">
      <c r="A424" s="47">
        <f t="shared" si="41"/>
        <v>1</v>
      </c>
      <c r="B424" s="51" t="s">
        <v>117</v>
      </c>
      <c r="C424" s="81">
        <f t="shared" si="44"/>
        <v>0</v>
      </c>
      <c r="D424" s="48">
        <f>VLOOKUP($Q424&amp;$B424,'PNC Exon. &amp; no Exon.'!$A:$AL,'P.N.C. x Comp. x Ramos'!D$71,0)</f>
        <v>0</v>
      </c>
      <c r="E424" s="48">
        <f>VLOOKUP($Q424&amp;$B424,'PNC Exon. &amp; no Exon.'!$A:$AL,'P.N.C. x Comp. x Ramos'!E$71,0)</f>
        <v>0</v>
      </c>
      <c r="F424" s="48">
        <f>VLOOKUP($Q424&amp;$B424,'PNC Exon. &amp; no Exon.'!$A:$AL,'P.N.C. x Comp. x Ramos'!F$71,0)</f>
        <v>0</v>
      </c>
      <c r="G424" s="48">
        <f>VLOOKUP($Q424&amp;$B424,'PNC Exon. &amp; no Exon.'!$A:$AL,'P.N.C. x Comp. x Ramos'!G$71,0)</f>
        <v>0</v>
      </c>
      <c r="H424" s="48">
        <f>VLOOKUP($Q424&amp;$B424,'PNC Exon. &amp; no Exon.'!$A:$AL,'P.N.C. x Comp. x Ramos'!H$71,0)</f>
        <v>0</v>
      </c>
      <c r="I424" s="48">
        <f>VLOOKUP($Q424&amp;$B424,'PNC Exon. &amp; no Exon.'!$A:$AL,'P.N.C. x Comp. x Ramos'!I$71,0)</f>
        <v>0</v>
      </c>
      <c r="J424" s="48">
        <f>VLOOKUP($Q424&amp;$B424,'PNC Exon. &amp; no Exon.'!$A:$AL,'P.N.C. x Comp. x Ramos'!J$71,0)</f>
        <v>0</v>
      </c>
      <c r="K424" s="48">
        <f>VLOOKUP($Q424&amp;$B424,'PNC Exon. &amp; no Exon.'!$A:$AL,'P.N.C. x Comp. x Ramos'!K$71,0)</f>
        <v>0</v>
      </c>
      <c r="L424" s="48">
        <f>VLOOKUP($Q424&amp;$B424,'PNC Exon. &amp; no Exon.'!$A:$AL,'P.N.C. x Comp. x Ramos'!L$71,0)</f>
        <v>0</v>
      </c>
      <c r="M424" s="48">
        <f>VLOOKUP($Q424&amp;$B424,'PNC Exon. &amp; no Exon.'!$A:$AL,'P.N.C. x Comp. x Ramos'!M$71,0)</f>
        <v>0</v>
      </c>
      <c r="N424" s="48">
        <f>VLOOKUP($Q424&amp;$B424,'PNC Exon. &amp; no Exon.'!$A:$AL,'P.N.C. x Comp. x Ramos'!N$71,0)</f>
        <v>0</v>
      </c>
      <c r="O424" s="58">
        <f t="shared" si="43"/>
        <v>0</v>
      </c>
      <c r="Q424" s="164" t="s">
        <v>5</v>
      </c>
    </row>
    <row r="425" spans="1:17" ht="15.9" customHeight="1" x14ac:dyDescent="0.25">
      <c r="A425" s="47">
        <f t="shared" si="41"/>
        <v>1</v>
      </c>
      <c r="B425" s="51" t="s">
        <v>105</v>
      </c>
      <c r="C425" s="81">
        <f t="shared" si="44"/>
        <v>0</v>
      </c>
      <c r="D425" s="48">
        <f>VLOOKUP($Q425&amp;$B425,'PNC Exon. &amp; no Exon.'!$A:$AL,'P.N.C. x Comp. x Ramos'!D$71,0)</f>
        <v>0</v>
      </c>
      <c r="E425" s="48">
        <f>VLOOKUP($Q425&amp;$B425,'PNC Exon. &amp; no Exon.'!$A:$AL,'P.N.C. x Comp. x Ramos'!E$71,0)</f>
        <v>0</v>
      </c>
      <c r="F425" s="48">
        <f>VLOOKUP($Q425&amp;$B425,'PNC Exon. &amp; no Exon.'!$A:$AL,'P.N.C. x Comp. x Ramos'!F$71,0)</f>
        <v>0</v>
      </c>
      <c r="G425" s="48">
        <f>VLOOKUP($Q425&amp;$B425,'PNC Exon. &amp; no Exon.'!$A:$AL,'P.N.C. x Comp. x Ramos'!G$71,0)</f>
        <v>0</v>
      </c>
      <c r="H425" s="48">
        <f>VLOOKUP($Q425&amp;$B425,'PNC Exon. &amp; no Exon.'!$A:$AL,'P.N.C. x Comp. x Ramos'!H$71,0)</f>
        <v>0</v>
      </c>
      <c r="I425" s="48">
        <f>VLOOKUP($Q425&amp;$B425,'PNC Exon. &amp; no Exon.'!$A:$AL,'P.N.C. x Comp. x Ramos'!I$71,0)</f>
        <v>0</v>
      </c>
      <c r="J425" s="48">
        <f>VLOOKUP($Q425&amp;$B425,'PNC Exon. &amp; no Exon.'!$A:$AL,'P.N.C. x Comp. x Ramos'!J$71,0)</f>
        <v>0</v>
      </c>
      <c r="K425" s="48">
        <f>VLOOKUP($Q425&amp;$B425,'PNC Exon. &amp; no Exon.'!$A:$AL,'P.N.C. x Comp. x Ramos'!K$71,0)</f>
        <v>0</v>
      </c>
      <c r="L425" s="48">
        <f>VLOOKUP($Q425&amp;$B425,'PNC Exon. &amp; no Exon.'!$A:$AL,'P.N.C. x Comp. x Ramos'!L$71,0)</f>
        <v>0</v>
      </c>
      <c r="M425" s="48">
        <f>VLOOKUP($Q425&amp;$B425,'PNC Exon. &amp; no Exon.'!$A:$AL,'P.N.C. x Comp. x Ramos'!M$71,0)</f>
        <v>0</v>
      </c>
      <c r="N425" s="48">
        <f>VLOOKUP($Q425&amp;$B425,'PNC Exon. &amp; no Exon.'!$A:$AL,'P.N.C. x Comp. x Ramos'!N$71,0)</f>
        <v>0</v>
      </c>
      <c r="O425" s="58">
        <f t="shared" si="43"/>
        <v>0</v>
      </c>
      <c r="Q425" s="164" t="s">
        <v>5</v>
      </c>
    </row>
    <row r="426" spans="1:17" ht="15.9" customHeight="1" x14ac:dyDescent="0.25">
      <c r="A426" s="47">
        <f t="shared" si="41"/>
        <v>1</v>
      </c>
      <c r="B426" s="51" t="s">
        <v>94</v>
      </c>
      <c r="C426" s="81">
        <f t="shared" si="44"/>
        <v>0</v>
      </c>
      <c r="D426" s="48">
        <f>VLOOKUP($Q426&amp;$B426,'PNC Exon. &amp; no Exon.'!$A:$AL,'P.N.C. x Comp. x Ramos'!D$71,0)</f>
        <v>0</v>
      </c>
      <c r="E426" s="48">
        <f>VLOOKUP($Q426&amp;$B426,'PNC Exon. &amp; no Exon.'!$A:$AL,'P.N.C. x Comp. x Ramos'!E$71,0)</f>
        <v>0</v>
      </c>
      <c r="F426" s="48">
        <f>VLOOKUP($Q426&amp;$B426,'PNC Exon. &amp; no Exon.'!$A:$AL,'P.N.C. x Comp. x Ramos'!F$71,0)</f>
        <v>0</v>
      </c>
      <c r="G426" s="48">
        <f>VLOOKUP($Q426&amp;$B426,'PNC Exon. &amp; no Exon.'!$A:$AL,'P.N.C. x Comp. x Ramos'!G$71,0)</f>
        <v>0</v>
      </c>
      <c r="H426" s="48">
        <f>VLOOKUP($Q426&amp;$B426,'PNC Exon. &amp; no Exon.'!$A:$AL,'P.N.C. x Comp. x Ramos'!H$71,0)</f>
        <v>0</v>
      </c>
      <c r="I426" s="48">
        <f>VLOOKUP($Q426&amp;$B426,'PNC Exon. &amp; no Exon.'!$A:$AL,'P.N.C. x Comp. x Ramos'!I$71,0)</f>
        <v>0</v>
      </c>
      <c r="J426" s="48">
        <f>VLOOKUP($Q426&amp;$B426,'PNC Exon. &amp; no Exon.'!$A:$AL,'P.N.C. x Comp. x Ramos'!J$71,0)</f>
        <v>0</v>
      </c>
      <c r="K426" s="48">
        <f>VLOOKUP($Q426&amp;$B426,'PNC Exon. &amp; no Exon.'!$A:$AL,'P.N.C. x Comp. x Ramos'!K$71,0)</f>
        <v>0</v>
      </c>
      <c r="L426" s="48">
        <f>VLOOKUP($Q426&amp;$B426,'PNC Exon. &amp; no Exon.'!$A:$AL,'P.N.C. x Comp. x Ramos'!L$71,0)</f>
        <v>0</v>
      </c>
      <c r="M426" s="48">
        <f>VLOOKUP($Q426&amp;$B426,'PNC Exon. &amp; no Exon.'!$A:$AL,'P.N.C. x Comp. x Ramos'!M$71,0)</f>
        <v>0</v>
      </c>
      <c r="N426" s="48">
        <f>VLOOKUP($Q426&amp;$B426,'PNC Exon. &amp; no Exon.'!$A:$AL,'P.N.C. x Comp. x Ramos'!N$71,0)</f>
        <v>0</v>
      </c>
      <c r="O426" s="58">
        <f t="shared" si="43"/>
        <v>0</v>
      </c>
      <c r="Q426" s="164" t="s">
        <v>5</v>
      </c>
    </row>
    <row r="427" spans="1:17" ht="15.9" customHeight="1" x14ac:dyDescent="0.25">
      <c r="A427" s="47">
        <f t="shared" si="41"/>
        <v>1</v>
      </c>
      <c r="B427" s="51" t="s">
        <v>116</v>
      </c>
      <c r="C427" s="81">
        <f t="shared" si="44"/>
        <v>0</v>
      </c>
      <c r="D427" s="48">
        <f>VLOOKUP($Q427&amp;$B427,'PNC Exon. &amp; no Exon.'!$A:$AL,'P.N.C. x Comp. x Ramos'!D$71,0)</f>
        <v>0</v>
      </c>
      <c r="E427" s="48">
        <f>VLOOKUP($Q427&amp;$B427,'PNC Exon. &amp; no Exon.'!$A:$AL,'P.N.C. x Comp. x Ramos'!E$71,0)</f>
        <v>0</v>
      </c>
      <c r="F427" s="48">
        <f>VLOOKUP($Q427&amp;$B427,'PNC Exon. &amp; no Exon.'!$A:$AL,'P.N.C. x Comp. x Ramos'!F$71,0)</f>
        <v>0</v>
      </c>
      <c r="G427" s="48">
        <f>VLOOKUP($Q427&amp;$B427,'PNC Exon. &amp; no Exon.'!$A:$AL,'P.N.C. x Comp. x Ramos'!G$71,0)</f>
        <v>0</v>
      </c>
      <c r="H427" s="48">
        <f>VLOOKUP($Q427&amp;$B427,'PNC Exon. &amp; no Exon.'!$A:$AL,'P.N.C. x Comp. x Ramos'!H$71,0)</f>
        <v>0</v>
      </c>
      <c r="I427" s="48">
        <f>VLOOKUP($Q427&amp;$B427,'PNC Exon. &amp; no Exon.'!$A:$AL,'P.N.C. x Comp. x Ramos'!I$71,0)</f>
        <v>0</v>
      </c>
      <c r="J427" s="48">
        <f>VLOOKUP($Q427&amp;$B427,'PNC Exon. &amp; no Exon.'!$A:$AL,'P.N.C. x Comp. x Ramos'!J$71,0)</f>
        <v>0</v>
      </c>
      <c r="K427" s="48">
        <f>VLOOKUP($Q427&amp;$B427,'PNC Exon. &amp; no Exon.'!$A:$AL,'P.N.C. x Comp. x Ramos'!K$71,0)</f>
        <v>0</v>
      </c>
      <c r="L427" s="48">
        <f>VLOOKUP($Q427&amp;$B427,'PNC Exon. &amp; no Exon.'!$A:$AL,'P.N.C. x Comp. x Ramos'!L$71,0)</f>
        <v>0</v>
      </c>
      <c r="M427" s="48">
        <f>VLOOKUP($Q427&amp;$B427,'PNC Exon. &amp; no Exon.'!$A:$AL,'P.N.C. x Comp. x Ramos'!M$71,0)</f>
        <v>0</v>
      </c>
      <c r="N427" s="48">
        <f>VLOOKUP($Q427&amp;$B427,'PNC Exon. &amp; no Exon.'!$A:$AL,'P.N.C. x Comp. x Ramos'!N$71,0)</f>
        <v>0</v>
      </c>
      <c r="O427" s="58">
        <f t="shared" si="43"/>
        <v>0</v>
      </c>
      <c r="Q427" s="164" t="s">
        <v>5</v>
      </c>
    </row>
    <row r="428" spans="1:17" ht="15.9" customHeight="1" x14ac:dyDescent="0.25">
      <c r="A428" s="47">
        <f t="shared" si="41"/>
        <v>1</v>
      </c>
      <c r="B428" s="51" t="s">
        <v>122</v>
      </c>
      <c r="C428" s="81">
        <f t="shared" si="44"/>
        <v>0</v>
      </c>
      <c r="D428" s="48">
        <f>VLOOKUP($Q428&amp;$B428,'PNC Exon. &amp; no Exon.'!$A:$AL,'P.N.C. x Comp. x Ramos'!D$71,0)</f>
        <v>0</v>
      </c>
      <c r="E428" s="48">
        <f>VLOOKUP($Q428&amp;$B428,'PNC Exon. &amp; no Exon.'!$A:$AL,'P.N.C. x Comp. x Ramos'!E$71,0)</f>
        <v>0</v>
      </c>
      <c r="F428" s="48">
        <f>VLOOKUP($Q428&amp;$B428,'PNC Exon. &amp; no Exon.'!$A:$AL,'P.N.C. x Comp. x Ramos'!F$71,0)</f>
        <v>0</v>
      </c>
      <c r="G428" s="48">
        <f>VLOOKUP($Q428&amp;$B428,'PNC Exon. &amp; no Exon.'!$A:$AL,'P.N.C. x Comp. x Ramos'!G$71,0)</f>
        <v>0</v>
      </c>
      <c r="H428" s="48">
        <f>VLOOKUP($Q428&amp;$B428,'PNC Exon. &amp; no Exon.'!$A:$AL,'P.N.C. x Comp. x Ramos'!H$71,0)</f>
        <v>0</v>
      </c>
      <c r="I428" s="48">
        <f>VLOOKUP($Q428&amp;$B428,'PNC Exon. &amp; no Exon.'!$A:$AL,'P.N.C. x Comp. x Ramos'!I$71,0)</f>
        <v>0</v>
      </c>
      <c r="J428" s="48">
        <f>VLOOKUP($Q428&amp;$B428,'PNC Exon. &amp; no Exon.'!$A:$AL,'P.N.C. x Comp. x Ramos'!J$71,0)</f>
        <v>0</v>
      </c>
      <c r="K428" s="48">
        <f>VLOOKUP($Q428&amp;$B428,'PNC Exon. &amp; no Exon.'!$A:$AL,'P.N.C. x Comp. x Ramos'!K$71,0)</f>
        <v>0</v>
      </c>
      <c r="L428" s="48">
        <f>VLOOKUP($Q428&amp;$B428,'PNC Exon. &amp; no Exon.'!$A:$AL,'P.N.C. x Comp. x Ramos'!L$71,0)</f>
        <v>0</v>
      </c>
      <c r="M428" s="48">
        <f>VLOOKUP($Q428&amp;$B428,'PNC Exon. &amp; no Exon.'!$A:$AL,'P.N.C. x Comp. x Ramos'!M$71,0)</f>
        <v>0</v>
      </c>
      <c r="N428" s="48">
        <f>VLOOKUP($Q428&amp;$B428,'PNC Exon. &amp; no Exon.'!$A:$AL,'P.N.C. x Comp. x Ramos'!N$71,0)</f>
        <v>0</v>
      </c>
      <c r="O428" s="58">
        <f t="shared" si="43"/>
        <v>0</v>
      </c>
      <c r="Q428" s="164" t="s">
        <v>5</v>
      </c>
    </row>
    <row r="429" spans="1:17" ht="15.9" customHeight="1" x14ac:dyDescent="0.25">
      <c r="A429" s="47">
        <f t="shared" si="41"/>
        <v>1</v>
      </c>
      <c r="B429" s="51" t="s">
        <v>89</v>
      </c>
      <c r="C429" s="81">
        <f t="shared" si="44"/>
        <v>0</v>
      </c>
      <c r="D429" s="48">
        <f>VLOOKUP($Q429&amp;$B429,'PNC Exon. &amp; no Exon.'!$A:$AL,'P.N.C. x Comp. x Ramos'!D$71,0)</f>
        <v>0</v>
      </c>
      <c r="E429" s="48">
        <f>VLOOKUP($Q429&amp;$B429,'PNC Exon. &amp; no Exon.'!$A:$AL,'P.N.C. x Comp. x Ramos'!E$71,0)</f>
        <v>0</v>
      </c>
      <c r="F429" s="48">
        <f>VLOOKUP($Q429&amp;$B429,'PNC Exon. &amp; no Exon.'!$A:$AL,'P.N.C. x Comp. x Ramos'!F$71,0)</f>
        <v>0</v>
      </c>
      <c r="G429" s="48">
        <f>VLOOKUP($Q429&amp;$B429,'PNC Exon. &amp; no Exon.'!$A:$AL,'P.N.C. x Comp. x Ramos'!G$71,0)</f>
        <v>0</v>
      </c>
      <c r="H429" s="48">
        <f>VLOOKUP($Q429&amp;$B429,'PNC Exon. &amp; no Exon.'!$A:$AL,'P.N.C. x Comp. x Ramos'!H$71,0)</f>
        <v>0</v>
      </c>
      <c r="I429" s="48">
        <f>VLOOKUP($Q429&amp;$B429,'PNC Exon. &amp; no Exon.'!$A:$AL,'P.N.C. x Comp. x Ramos'!I$71,0)</f>
        <v>0</v>
      </c>
      <c r="J429" s="48">
        <f>VLOOKUP($Q429&amp;$B429,'PNC Exon. &amp; no Exon.'!$A:$AL,'P.N.C. x Comp. x Ramos'!J$71,0)</f>
        <v>0</v>
      </c>
      <c r="K429" s="48">
        <f>VLOOKUP($Q429&amp;$B429,'PNC Exon. &amp; no Exon.'!$A:$AL,'P.N.C. x Comp. x Ramos'!K$71,0)</f>
        <v>0</v>
      </c>
      <c r="L429" s="48">
        <f>VLOOKUP($Q429&amp;$B429,'PNC Exon. &amp; no Exon.'!$A:$AL,'P.N.C. x Comp. x Ramos'!L$71,0)</f>
        <v>0</v>
      </c>
      <c r="M429" s="48">
        <f>VLOOKUP($Q429&amp;$B429,'PNC Exon. &amp; no Exon.'!$A:$AL,'P.N.C. x Comp. x Ramos'!M$71,0)</f>
        <v>0</v>
      </c>
      <c r="N429" s="48">
        <f>VLOOKUP($Q429&amp;$B429,'PNC Exon. &amp; no Exon.'!$A:$AL,'P.N.C. x Comp. x Ramos'!N$71,0)</f>
        <v>0</v>
      </c>
      <c r="O429" s="58">
        <f t="shared" si="43"/>
        <v>0</v>
      </c>
      <c r="Q429" s="164" t="s">
        <v>5</v>
      </c>
    </row>
    <row r="430" spans="1:17" ht="15.9" customHeight="1" x14ac:dyDescent="0.25">
      <c r="A430" s="47">
        <f t="shared" si="41"/>
        <v>1</v>
      </c>
      <c r="B430" s="51" t="s">
        <v>81</v>
      </c>
      <c r="C430" s="81">
        <f t="shared" si="44"/>
        <v>0</v>
      </c>
      <c r="D430" s="48">
        <f>VLOOKUP($Q430&amp;$B430,'PNC Exon. &amp; no Exon.'!$A:$AL,'P.N.C. x Comp. x Ramos'!D$71,0)</f>
        <v>0</v>
      </c>
      <c r="E430" s="48">
        <f>VLOOKUP($Q430&amp;$B430,'PNC Exon. &amp; no Exon.'!$A:$AL,'P.N.C. x Comp. x Ramos'!E$71,0)</f>
        <v>0</v>
      </c>
      <c r="F430" s="48">
        <f>VLOOKUP($Q430&amp;$B430,'PNC Exon. &amp; no Exon.'!$A:$AL,'P.N.C. x Comp. x Ramos'!F$71,0)</f>
        <v>0</v>
      </c>
      <c r="G430" s="48">
        <f>VLOOKUP($Q430&amp;$B430,'PNC Exon. &amp; no Exon.'!$A:$AL,'P.N.C. x Comp. x Ramos'!G$71,0)</f>
        <v>0</v>
      </c>
      <c r="H430" s="48">
        <f>VLOOKUP($Q430&amp;$B430,'PNC Exon. &amp; no Exon.'!$A:$AL,'P.N.C. x Comp. x Ramos'!H$71,0)</f>
        <v>0</v>
      </c>
      <c r="I430" s="48">
        <f>VLOOKUP($Q430&amp;$B430,'PNC Exon. &amp; no Exon.'!$A:$AL,'P.N.C. x Comp. x Ramos'!I$71,0)</f>
        <v>0</v>
      </c>
      <c r="J430" s="48">
        <f>VLOOKUP($Q430&amp;$B430,'PNC Exon. &amp; no Exon.'!$A:$AL,'P.N.C. x Comp. x Ramos'!J$71,0)</f>
        <v>0</v>
      </c>
      <c r="K430" s="48">
        <f>VLOOKUP($Q430&amp;$B430,'PNC Exon. &amp; no Exon.'!$A:$AL,'P.N.C. x Comp. x Ramos'!K$71,0)</f>
        <v>0</v>
      </c>
      <c r="L430" s="48">
        <f>VLOOKUP($Q430&amp;$B430,'PNC Exon. &amp; no Exon.'!$A:$AL,'P.N.C. x Comp. x Ramos'!L$71,0)</f>
        <v>0</v>
      </c>
      <c r="M430" s="48">
        <f>VLOOKUP($Q430&amp;$B430,'PNC Exon. &amp; no Exon.'!$A:$AL,'P.N.C. x Comp. x Ramos'!M$71,0)</f>
        <v>0</v>
      </c>
      <c r="N430" s="48">
        <f>VLOOKUP($Q430&amp;$B430,'PNC Exon. &amp; no Exon.'!$A:$AL,'P.N.C. x Comp. x Ramos'!N$71,0)</f>
        <v>0</v>
      </c>
      <c r="O430" s="58">
        <f t="shared" si="43"/>
        <v>0</v>
      </c>
      <c r="Q430" s="164" t="s">
        <v>5</v>
      </c>
    </row>
    <row r="431" spans="1:17" ht="15.9" customHeight="1" x14ac:dyDescent="0.25">
      <c r="A431" s="47">
        <f t="shared" si="41"/>
        <v>1</v>
      </c>
      <c r="B431" s="51" t="s">
        <v>118</v>
      </c>
      <c r="C431" s="81">
        <f t="shared" si="44"/>
        <v>0</v>
      </c>
      <c r="D431" s="48">
        <f>VLOOKUP($Q431&amp;$B431,'PNC Exon. &amp; no Exon.'!$A:$AL,'P.N.C. x Comp. x Ramos'!D$71,0)</f>
        <v>0</v>
      </c>
      <c r="E431" s="48">
        <f>VLOOKUP($Q431&amp;$B431,'PNC Exon. &amp; no Exon.'!$A:$AL,'P.N.C. x Comp. x Ramos'!E$71,0)</f>
        <v>0</v>
      </c>
      <c r="F431" s="48">
        <f>VLOOKUP($Q431&amp;$B431,'PNC Exon. &amp; no Exon.'!$A:$AL,'P.N.C. x Comp. x Ramos'!F$71,0)</f>
        <v>0</v>
      </c>
      <c r="G431" s="48">
        <f>VLOOKUP($Q431&amp;$B431,'PNC Exon. &amp; no Exon.'!$A:$AL,'P.N.C. x Comp. x Ramos'!G$71,0)</f>
        <v>0</v>
      </c>
      <c r="H431" s="48">
        <f>VLOOKUP($Q431&amp;$B431,'PNC Exon. &amp; no Exon.'!$A:$AL,'P.N.C. x Comp. x Ramos'!H$71,0)</f>
        <v>0</v>
      </c>
      <c r="I431" s="48">
        <f>VLOOKUP($Q431&amp;$B431,'PNC Exon. &amp; no Exon.'!$A:$AL,'P.N.C. x Comp. x Ramos'!I$71,0)</f>
        <v>0</v>
      </c>
      <c r="J431" s="48">
        <f>VLOOKUP($Q431&amp;$B431,'PNC Exon. &amp; no Exon.'!$A:$AL,'P.N.C. x Comp. x Ramos'!J$71,0)</f>
        <v>0</v>
      </c>
      <c r="K431" s="48">
        <f>VLOOKUP($Q431&amp;$B431,'PNC Exon. &amp; no Exon.'!$A:$AL,'P.N.C. x Comp. x Ramos'!K$71,0)</f>
        <v>0</v>
      </c>
      <c r="L431" s="48">
        <f>VLOOKUP($Q431&amp;$B431,'PNC Exon. &amp; no Exon.'!$A:$AL,'P.N.C. x Comp. x Ramos'!L$71,0)</f>
        <v>0</v>
      </c>
      <c r="M431" s="48">
        <f>VLOOKUP($Q431&amp;$B431,'PNC Exon. &amp; no Exon.'!$A:$AL,'P.N.C. x Comp. x Ramos'!M$71,0)</f>
        <v>0</v>
      </c>
      <c r="N431" s="48">
        <f>VLOOKUP($Q431&amp;$B431,'PNC Exon. &amp; no Exon.'!$A:$AL,'P.N.C. x Comp. x Ramos'!N$71,0)</f>
        <v>0</v>
      </c>
      <c r="O431" s="58">
        <f t="shared" si="43"/>
        <v>0</v>
      </c>
      <c r="Q431" s="164" t="s">
        <v>5</v>
      </c>
    </row>
    <row r="432" spans="1:17" ht="15.9" customHeight="1" x14ac:dyDescent="0.25">
      <c r="A432" s="47">
        <f t="shared" si="41"/>
        <v>1</v>
      </c>
      <c r="B432" s="51" t="s">
        <v>121</v>
      </c>
      <c r="C432" s="81">
        <f t="shared" si="44"/>
        <v>0</v>
      </c>
      <c r="D432" s="48">
        <f>VLOOKUP($Q432&amp;$B432,'PNC Exon. &amp; no Exon.'!$A:$AL,'P.N.C. x Comp. x Ramos'!D$71,0)</f>
        <v>0</v>
      </c>
      <c r="E432" s="48">
        <f>VLOOKUP($Q432&amp;$B432,'PNC Exon. &amp; no Exon.'!$A:$AL,'P.N.C. x Comp. x Ramos'!E$71,0)</f>
        <v>0</v>
      </c>
      <c r="F432" s="48">
        <f>VLOOKUP($Q432&amp;$B432,'PNC Exon. &amp; no Exon.'!$A:$AL,'P.N.C. x Comp. x Ramos'!F$71,0)</f>
        <v>0</v>
      </c>
      <c r="G432" s="48">
        <f>VLOOKUP($Q432&amp;$B432,'PNC Exon. &amp; no Exon.'!$A:$AL,'P.N.C. x Comp. x Ramos'!G$71,0)</f>
        <v>0</v>
      </c>
      <c r="H432" s="48">
        <f>VLOOKUP($Q432&amp;$B432,'PNC Exon. &amp; no Exon.'!$A:$AL,'P.N.C. x Comp. x Ramos'!H$71,0)</f>
        <v>0</v>
      </c>
      <c r="I432" s="48">
        <f>VLOOKUP($Q432&amp;$B432,'PNC Exon. &amp; no Exon.'!$A:$AL,'P.N.C. x Comp. x Ramos'!I$71,0)</f>
        <v>0</v>
      </c>
      <c r="J432" s="48">
        <f>VLOOKUP($Q432&amp;$B432,'PNC Exon. &amp; no Exon.'!$A:$AL,'P.N.C. x Comp. x Ramos'!J$71,0)</f>
        <v>0</v>
      </c>
      <c r="K432" s="48">
        <f>VLOOKUP($Q432&amp;$B432,'PNC Exon. &amp; no Exon.'!$A:$AL,'P.N.C. x Comp. x Ramos'!K$71,0)</f>
        <v>0</v>
      </c>
      <c r="L432" s="48">
        <f>VLOOKUP($Q432&amp;$B432,'PNC Exon. &amp; no Exon.'!$A:$AL,'P.N.C. x Comp. x Ramos'!L$71,0)</f>
        <v>0</v>
      </c>
      <c r="M432" s="48">
        <f>VLOOKUP($Q432&amp;$B432,'PNC Exon. &amp; no Exon.'!$A:$AL,'P.N.C. x Comp. x Ramos'!M$71,0)</f>
        <v>0</v>
      </c>
      <c r="N432" s="48">
        <f>VLOOKUP($Q432&amp;$B432,'PNC Exon. &amp; no Exon.'!$A:$AL,'P.N.C. x Comp. x Ramos'!N$71,0)</f>
        <v>0</v>
      </c>
      <c r="O432" s="58">
        <f t="shared" si="43"/>
        <v>0</v>
      </c>
      <c r="Q432" s="164" t="s">
        <v>5</v>
      </c>
    </row>
    <row r="433" spans="1:17" ht="15.9" customHeight="1" x14ac:dyDescent="0.25">
      <c r="A433" s="47">
        <f t="shared" si="41"/>
        <v>1</v>
      </c>
      <c r="B433" s="51" t="s">
        <v>120</v>
      </c>
      <c r="C433" s="81">
        <f t="shared" si="44"/>
        <v>0</v>
      </c>
      <c r="D433" s="48">
        <f>VLOOKUP($Q433&amp;$B433,'PNC Exon. &amp; no Exon.'!$A:$AL,'P.N.C. x Comp. x Ramos'!D$71,0)</f>
        <v>0</v>
      </c>
      <c r="E433" s="48">
        <f>VLOOKUP($Q433&amp;$B433,'PNC Exon. &amp; no Exon.'!$A:$AL,'P.N.C. x Comp. x Ramos'!E$71,0)</f>
        <v>0</v>
      </c>
      <c r="F433" s="48">
        <f>VLOOKUP($Q433&amp;$B433,'PNC Exon. &amp; no Exon.'!$A:$AL,'P.N.C. x Comp. x Ramos'!F$71,0)</f>
        <v>0</v>
      </c>
      <c r="G433" s="48">
        <f>VLOOKUP($Q433&amp;$B433,'PNC Exon. &amp; no Exon.'!$A:$AL,'P.N.C. x Comp. x Ramos'!G$71,0)</f>
        <v>0</v>
      </c>
      <c r="H433" s="48">
        <f>VLOOKUP($Q433&amp;$B433,'PNC Exon. &amp; no Exon.'!$A:$AL,'P.N.C. x Comp. x Ramos'!H$71,0)</f>
        <v>0</v>
      </c>
      <c r="I433" s="48">
        <f>VLOOKUP($Q433&amp;$B433,'PNC Exon. &amp; no Exon.'!$A:$AL,'P.N.C. x Comp. x Ramos'!I$71,0)</f>
        <v>0</v>
      </c>
      <c r="J433" s="48">
        <f>VLOOKUP($Q433&amp;$B433,'PNC Exon. &amp; no Exon.'!$A:$AL,'P.N.C. x Comp. x Ramos'!J$71,0)</f>
        <v>0</v>
      </c>
      <c r="K433" s="48">
        <f>VLOOKUP($Q433&amp;$B433,'PNC Exon. &amp; no Exon.'!$A:$AL,'P.N.C. x Comp. x Ramos'!K$71,0)</f>
        <v>0</v>
      </c>
      <c r="L433" s="48">
        <f>VLOOKUP($Q433&amp;$B433,'PNC Exon. &amp; no Exon.'!$A:$AL,'P.N.C. x Comp. x Ramos'!L$71,0)</f>
        <v>0</v>
      </c>
      <c r="M433" s="48">
        <f>VLOOKUP($Q433&amp;$B433,'PNC Exon. &amp; no Exon.'!$A:$AL,'P.N.C. x Comp. x Ramos'!M$71,0)</f>
        <v>0</v>
      </c>
      <c r="N433" s="48">
        <f>VLOOKUP($Q433&amp;$B433,'PNC Exon. &amp; no Exon.'!$A:$AL,'P.N.C. x Comp. x Ramos'!N$71,0)</f>
        <v>0</v>
      </c>
      <c r="O433" s="58">
        <f t="shared" si="43"/>
        <v>0</v>
      </c>
      <c r="Q433" s="164" t="s">
        <v>5</v>
      </c>
    </row>
    <row r="434" spans="1:17" ht="15.9" customHeight="1" x14ac:dyDescent="0.25">
      <c r="A434" s="47">
        <f t="shared" si="41"/>
        <v>1</v>
      </c>
      <c r="B434" s="51" t="s">
        <v>83</v>
      </c>
      <c r="C434" s="81">
        <f t="shared" si="44"/>
        <v>0</v>
      </c>
      <c r="D434" s="48">
        <f>VLOOKUP($Q434&amp;$B434,'PNC Exon. &amp; no Exon.'!$A:$AL,'P.N.C. x Comp. x Ramos'!D$71,0)</f>
        <v>0</v>
      </c>
      <c r="E434" s="48">
        <f>VLOOKUP($Q434&amp;$B434,'PNC Exon. &amp; no Exon.'!$A:$AL,'P.N.C. x Comp. x Ramos'!E$71,0)</f>
        <v>0</v>
      </c>
      <c r="F434" s="48">
        <f>VLOOKUP($Q434&amp;$B434,'PNC Exon. &amp; no Exon.'!$A:$AL,'P.N.C. x Comp. x Ramos'!F$71,0)</f>
        <v>0</v>
      </c>
      <c r="G434" s="48">
        <f>VLOOKUP($Q434&amp;$B434,'PNC Exon. &amp; no Exon.'!$A:$AL,'P.N.C. x Comp. x Ramos'!G$71,0)</f>
        <v>0</v>
      </c>
      <c r="H434" s="48">
        <f>VLOOKUP($Q434&amp;$B434,'PNC Exon. &amp; no Exon.'!$A:$AL,'P.N.C. x Comp. x Ramos'!H$71,0)</f>
        <v>0</v>
      </c>
      <c r="I434" s="48">
        <f>VLOOKUP($Q434&amp;$B434,'PNC Exon. &amp; no Exon.'!$A:$AL,'P.N.C. x Comp. x Ramos'!I$71,0)</f>
        <v>0</v>
      </c>
      <c r="J434" s="48">
        <f>VLOOKUP($Q434&amp;$B434,'PNC Exon. &amp; no Exon.'!$A:$AL,'P.N.C. x Comp. x Ramos'!J$71,0)</f>
        <v>0</v>
      </c>
      <c r="K434" s="48">
        <f>VLOOKUP($Q434&amp;$B434,'PNC Exon. &amp; no Exon.'!$A:$AL,'P.N.C. x Comp. x Ramos'!K$71,0)</f>
        <v>0</v>
      </c>
      <c r="L434" s="48">
        <f>VLOOKUP($Q434&amp;$B434,'PNC Exon. &amp; no Exon.'!$A:$AL,'P.N.C. x Comp. x Ramos'!L$71,0)</f>
        <v>0</v>
      </c>
      <c r="M434" s="48">
        <f>VLOOKUP($Q434&amp;$B434,'PNC Exon. &amp; no Exon.'!$A:$AL,'P.N.C. x Comp. x Ramos'!M$71,0)</f>
        <v>0</v>
      </c>
      <c r="N434" s="48">
        <f>VLOOKUP($Q434&amp;$B434,'PNC Exon. &amp; no Exon.'!$A:$AL,'P.N.C. x Comp. x Ramos'!N$71,0)</f>
        <v>0</v>
      </c>
      <c r="O434" s="58">
        <f t="shared" si="43"/>
        <v>0</v>
      </c>
      <c r="Q434" s="164" t="s">
        <v>5</v>
      </c>
    </row>
    <row r="435" spans="1:17" ht="15.9" customHeight="1" x14ac:dyDescent="0.25">
      <c r="A435" s="47">
        <f t="shared" si="41"/>
        <v>1</v>
      </c>
      <c r="B435" s="51" t="s">
        <v>101</v>
      </c>
      <c r="C435" s="81">
        <f t="shared" si="44"/>
        <v>0</v>
      </c>
      <c r="D435" s="48">
        <f>VLOOKUP($Q435&amp;$B435,'PNC Exon. &amp; no Exon.'!$A:$AL,'P.N.C. x Comp. x Ramos'!D$71,0)</f>
        <v>0</v>
      </c>
      <c r="E435" s="48">
        <f>VLOOKUP($Q435&amp;$B435,'PNC Exon. &amp; no Exon.'!$A:$AL,'P.N.C. x Comp. x Ramos'!E$71,0)</f>
        <v>0</v>
      </c>
      <c r="F435" s="48">
        <f>VLOOKUP($Q435&amp;$B435,'PNC Exon. &amp; no Exon.'!$A:$AL,'P.N.C. x Comp. x Ramos'!F$71,0)</f>
        <v>0</v>
      </c>
      <c r="G435" s="48">
        <f>VLOOKUP($Q435&amp;$B435,'PNC Exon. &amp; no Exon.'!$A:$AL,'P.N.C. x Comp. x Ramos'!G$71,0)</f>
        <v>0</v>
      </c>
      <c r="H435" s="48">
        <f>VLOOKUP($Q435&amp;$B435,'PNC Exon. &amp; no Exon.'!$A:$AL,'P.N.C. x Comp. x Ramos'!H$71,0)</f>
        <v>0</v>
      </c>
      <c r="I435" s="48">
        <f>VLOOKUP($Q435&amp;$B435,'PNC Exon. &amp; no Exon.'!$A:$AL,'P.N.C. x Comp. x Ramos'!I$71,0)</f>
        <v>0</v>
      </c>
      <c r="J435" s="48">
        <f>VLOOKUP($Q435&amp;$B435,'PNC Exon. &amp; no Exon.'!$A:$AL,'P.N.C. x Comp. x Ramos'!J$71,0)</f>
        <v>0</v>
      </c>
      <c r="K435" s="48">
        <f>VLOOKUP($Q435&amp;$B435,'PNC Exon. &amp; no Exon.'!$A:$AL,'P.N.C. x Comp. x Ramos'!K$71,0)</f>
        <v>0</v>
      </c>
      <c r="L435" s="48">
        <f>VLOOKUP($Q435&amp;$B435,'PNC Exon. &amp; no Exon.'!$A:$AL,'P.N.C. x Comp. x Ramos'!L$71,0)</f>
        <v>0</v>
      </c>
      <c r="M435" s="48">
        <f>VLOOKUP($Q435&amp;$B435,'PNC Exon. &amp; no Exon.'!$A:$AL,'P.N.C. x Comp. x Ramos'!M$71,0)</f>
        <v>0</v>
      </c>
      <c r="N435" s="48">
        <f>VLOOKUP($Q435&amp;$B435,'PNC Exon. &amp; no Exon.'!$A:$AL,'P.N.C. x Comp. x Ramos'!N$71,0)</f>
        <v>0</v>
      </c>
      <c r="O435" s="58">
        <f t="shared" si="43"/>
        <v>0</v>
      </c>
      <c r="Q435" s="164" t="s">
        <v>5</v>
      </c>
    </row>
    <row r="436" spans="1:17" ht="15.9" customHeight="1" x14ac:dyDescent="0.25">
      <c r="A436" s="47">
        <f t="shared" si="41"/>
        <v>1</v>
      </c>
      <c r="B436" s="51" t="s">
        <v>100</v>
      </c>
      <c r="C436" s="81">
        <f t="shared" si="44"/>
        <v>0</v>
      </c>
      <c r="D436" s="48">
        <f>VLOOKUP($Q436&amp;$B436,'PNC Exon. &amp; no Exon.'!$A:$AL,'P.N.C. x Comp. x Ramos'!D$71,0)</f>
        <v>0</v>
      </c>
      <c r="E436" s="48">
        <f>VLOOKUP($Q436&amp;$B436,'PNC Exon. &amp; no Exon.'!$A:$AL,'P.N.C. x Comp. x Ramos'!E$71,0)</f>
        <v>0</v>
      </c>
      <c r="F436" s="48">
        <f>VLOOKUP($Q436&amp;$B436,'PNC Exon. &amp; no Exon.'!$A:$AL,'P.N.C. x Comp. x Ramos'!F$71,0)</f>
        <v>0</v>
      </c>
      <c r="G436" s="48">
        <f>VLOOKUP($Q436&amp;$B436,'PNC Exon. &amp; no Exon.'!$A:$AL,'P.N.C. x Comp. x Ramos'!G$71,0)</f>
        <v>0</v>
      </c>
      <c r="H436" s="48">
        <f>VLOOKUP($Q436&amp;$B436,'PNC Exon. &amp; no Exon.'!$A:$AL,'P.N.C. x Comp. x Ramos'!H$71,0)</f>
        <v>0</v>
      </c>
      <c r="I436" s="48">
        <f>VLOOKUP($Q436&amp;$B436,'PNC Exon. &amp; no Exon.'!$A:$AL,'P.N.C. x Comp. x Ramos'!I$71,0)</f>
        <v>0</v>
      </c>
      <c r="J436" s="48">
        <f>VLOOKUP($Q436&amp;$B436,'PNC Exon. &amp; no Exon.'!$A:$AL,'P.N.C. x Comp. x Ramos'!J$71,0)</f>
        <v>0</v>
      </c>
      <c r="K436" s="48">
        <f>VLOOKUP($Q436&amp;$B436,'PNC Exon. &amp; no Exon.'!$A:$AL,'P.N.C. x Comp. x Ramos'!K$71,0)</f>
        <v>0</v>
      </c>
      <c r="L436" s="48">
        <f>VLOOKUP($Q436&amp;$B436,'PNC Exon. &amp; no Exon.'!$A:$AL,'P.N.C. x Comp. x Ramos'!L$71,0)</f>
        <v>0</v>
      </c>
      <c r="M436" s="48">
        <f>VLOOKUP($Q436&amp;$B436,'PNC Exon. &amp; no Exon.'!$A:$AL,'P.N.C. x Comp. x Ramos'!M$71,0)</f>
        <v>0</v>
      </c>
      <c r="N436" s="48">
        <f>VLOOKUP($Q436&amp;$B436,'PNC Exon. &amp; no Exon.'!$A:$AL,'P.N.C. x Comp. x Ramos'!N$71,0)</f>
        <v>0</v>
      </c>
      <c r="O436" s="58">
        <f t="shared" si="43"/>
        <v>0</v>
      </c>
      <c r="Q436" s="164" t="s">
        <v>5</v>
      </c>
    </row>
    <row r="437" spans="1:17" ht="15.9" customHeight="1" x14ac:dyDescent="0.25">
      <c r="A437" s="47">
        <f t="shared" si="41"/>
        <v>1</v>
      </c>
      <c r="B437" s="51" t="s">
        <v>98</v>
      </c>
      <c r="C437" s="81">
        <f t="shared" si="44"/>
        <v>0</v>
      </c>
      <c r="D437" s="48">
        <f>VLOOKUP($Q437&amp;$B437,'PNC Exon. &amp; no Exon.'!$A:$AL,'P.N.C. x Comp. x Ramos'!D$71,0)</f>
        <v>0</v>
      </c>
      <c r="E437" s="48">
        <f>VLOOKUP($Q437&amp;$B437,'PNC Exon. &amp; no Exon.'!$A:$AL,'P.N.C. x Comp. x Ramos'!E$71,0)</f>
        <v>0</v>
      </c>
      <c r="F437" s="48">
        <f>VLOOKUP($Q437&amp;$B437,'PNC Exon. &amp; no Exon.'!$A:$AL,'P.N.C. x Comp. x Ramos'!F$71,0)</f>
        <v>0</v>
      </c>
      <c r="G437" s="48">
        <f>VLOOKUP($Q437&amp;$B437,'PNC Exon. &amp; no Exon.'!$A:$AL,'P.N.C. x Comp. x Ramos'!G$71,0)</f>
        <v>0</v>
      </c>
      <c r="H437" s="48">
        <f>VLOOKUP($Q437&amp;$B437,'PNC Exon. &amp; no Exon.'!$A:$AL,'P.N.C. x Comp. x Ramos'!H$71,0)</f>
        <v>0</v>
      </c>
      <c r="I437" s="48">
        <f>VLOOKUP($Q437&amp;$B437,'PNC Exon. &amp; no Exon.'!$A:$AL,'P.N.C. x Comp. x Ramos'!I$71,0)</f>
        <v>0</v>
      </c>
      <c r="J437" s="48">
        <f>VLOOKUP($Q437&amp;$B437,'PNC Exon. &amp; no Exon.'!$A:$AL,'P.N.C. x Comp. x Ramos'!J$71,0)</f>
        <v>0</v>
      </c>
      <c r="K437" s="48">
        <f>VLOOKUP($Q437&amp;$B437,'PNC Exon. &amp; no Exon.'!$A:$AL,'P.N.C. x Comp. x Ramos'!K$71,0)</f>
        <v>0</v>
      </c>
      <c r="L437" s="48">
        <f>VLOOKUP($Q437&amp;$B437,'PNC Exon. &amp; no Exon.'!$A:$AL,'P.N.C. x Comp. x Ramos'!L$71,0)</f>
        <v>0</v>
      </c>
      <c r="M437" s="48">
        <f>VLOOKUP($Q437&amp;$B437,'PNC Exon. &amp; no Exon.'!$A:$AL,'P.N.C. x Comp. x Ramos'!M$71,0)</f>
        <v>0</v>
      </c>
      <c r="N437" s="48">
        <f>VLOOKUP($Q437&amp;$B437,'PNC Exon. &amp; no Exon.'!$A:$AL,'P.N.C. x Comp. x Ramos'!N$71,0)</f>
        <v>0</v>
      </c>
      <c r="O437" s="58">
        <f t="shared" si="43"/>
        <v>0</v>
      </c>
      <c r="Q437" s="164" t="s">
        <v>5</v>
      </c>
    </row>
    <row r="438" spans="1:17" ht="15.9" customHeight="1" x14ac:dyDescent="0.25">
      <c r="A438" s="47">
        <f t="shared" si="41"/>
        <v>1</v>
      </c>
      <c r="B438" s="51" t="s">
        <v>114</v>
      </c>
      <c r="C438" s="81">
        <f t="shared" si="44"/>
        <v>0</v>
      </c>
      <c r="D438" s="48">
        <f>VLOOKUP($Q438&amp;$B438,'PNC Exon. &amp; no Exon.'!$A:$AL,'P.N.C. x Comp. x Ramos'!D$71,0)</f>
        <v>0</v>
      </c>
      <c r="E438" s="48">
        <f>VLOOKUP($Q438&amp;$B438,'PNC Exon. &amp; no Exon.'!$A:$AL,'P.N.C. x Comp. x Ramos'!E$71,0)</f>
        <v>0</v>
      </c>
      <c r="F438" s="48">
        <f>VLOOKUP($Q438&amp;$B438,'PNC Exon. &amp; no Exon.'!$A:$AL,'P.N.C. x Comp. x Ramos'!F$71,0)</f>
        <v>0</v>
      </c>
      <c r="G438" s="48">
        <f>VLOOKUP($Q438&amp;$B438,'PNC Exon. &amp; no Exon.'!$A:$AL,'P.N.C. x Comp. x Ramos'!G$71,0)</f>
        <v>0</v>
      </c>
      <c r="H438" s="48">
        <f>VLOOKUP($Q438&amp;$B438,'PNC Exon. &amp; no Exon.'!$A:$AL,'P.N.C. x Comp. x Ramos'!H$71,0)</f>
        <v>0</v>
      </c>
      <c r="I438" s="48">
        <f>VLOOKUP($Q438&amp;$B438,'PNC Exon. &amp; no Exon.'!$A:$AL,'P.N.C. x Comp. x Ramos'!I$71,0)</f>
        <v>0</v>
      </c>
      <c r="J438" s="48">
        <f>VLOOKUP($Q438&amp;$B438,'PNC Exon. &amp; no Exon.'!$A:$AL,'P.N.C. x Comp. x Ramos'!J$71,0)</f>
        <v>0</v>
      </c>
      <c r="K438" s="48">
        <f>VLOOKUP($Q438&amp;$B438,'PNC Exon. &amp; no Exon.'!$A:$AL,'P.N.C. x Comp. x Ramos'!K$71,0)</f>
        <v>0</v>
      </c>
      <c r="L438" s="48">
        <f>VLOOKUP($Q438&amp;$B438,'PNC Exon. &amp; no Exon.'!$A:$AL,'P.N.C. x Comp. x Ramos'!L$71,0)</f>
        <v>0</v>
      </c>
      <c r="M438" s="48">
        <f>VLOOKUP($Q438&amp;$B438,'PNC Exon. &amp; no Exon.'!$A:$AL,'P.N.C. x Comp. x Ramos'!M$71,0)</f>
        <v>0</v>
      </c>
      <c r="N438" s="48">
        <f>VLOOKUP($Q438&amp;$B438,'PNC Exon. &amp; no Exon.'!$A:$AL,'P.N.C. x Comp. x Ramos'!N$71,0)</f>
        <v>0</v>
      </c>
      <c r="O438" s="58">
        <f t="shared" si="43"/>
        <v>0</v>
      </c>
      <c r="Q438" s="164" t="s">
        <v>5</v>
      </c>
    </row>
    <row r="439" spans="1:17" x14ac:dyDescent="0.25">
      <c r="A439" s="75" t="s">
        <v>174</v>
      </c>
      <c r="B439" s="3"/>
    </row>
    <row r="460" spans="1:15" ht="21" x14ac:dyDescent="0.4">
      <c r="A460" s="198" t="s">
        <v>42</v>
      </c>
      <c r="B460" s="198"/>
      <c r="C460" s="198"/>
      <c r="D460" s="198"/>
      <c r="E460" s="198"/>
      <c r="F460" s="198"/>
      <c r="G460" s="198"/>
      <c r="H460" s="198"/>
      <c r="I460" s="198"/>
      <c r="J460" s="198"/>
      <c r="K460" s="198"/>
      <c r="L460" s="198"/>
      <c r="M460" s="198"/>
      <c r="N460" s="198"/>
      <c r="O460" s="198"/>
    </row>
    <row r="461" spans="1:15" ht="12.75" customHeight="1" x14ac:dyDescent="0.25">
      <c r="A461" s="199" t="s">
        <v>56</v>
      </c>
      <c r="B461" s="199"/>
      <c r="C461" s="199"/>
      <c r="D461" s="199"/>
      <c r="E461" s="199"/>
      <c r="F461" s="199"/>
      <c r="G461" s="199"/>
      <c r="H461" s="199"/>
      <c r="I461" s="199"/>
      <c r="J461" s="199"/>
      <c r="K461" s="199"/>
      <c r="L461" s="199"/>
      <c r="M461" s="199"/>
      <c r="N461" s="199"/>
      <c r="O461" s="199"/>
    </row>
    <row r="462" spans="1:15" ht="12.75" customHeight="1" x14ac:dyDescent="0.25">
      <c r="A462" s="200" t="s">
        <v>155</v>
      </c>
      <c r="B462" s="201"/>
      <c r="C462" s="201"/>
      <c r="D462" s="201"/>
      <c r="E462" s="201"/>
      <c r="F462" s="201"/>
      <c r="G462" s="201"/>
      <c r="H462" s="201"/>
      <c r="I462" s="201"/>
      <c r="J462" s="201"/>
      <c r="K462" s="201"/>
      <c r="L462" s="201"/>
      <c r="M462" s="201"/>
      <c r="N462" s="201"/>
      <c r="O462" s="201"/>
    </row>
    <row r="463" spans="1:15" ht="12.75" customHeight="1" x14ac:dyDescent="0.25">
      <c r="A463" s="199" t="s">
        <v>108</v>
      </c>
      <c r="B463" s="199"/>
      <c r="C463" s="199"/>
      <c r="D463" s="199"/>
      <c r="E463" s="199"/>
      <c r="F463" s="199"/>
      <c r="G463" s="199"/>
      <c r="H463" s="199"/>
      <c r="I463" s="199"/>
      <c r="J463" s="199"/>
      <c r="K463" s="199"/>
      <c r="L463" s="199"/>
      <c r="M463" s="199"/>
      <c r="N463" s="199"/>
      <c r="O463" s="199"/>
    </row>
    <row r="464" spans="1: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7" ht="27" customHeight="1" x14ac:dyDescent="0.25">
      <c r="A465" s="129" t="s">
        <v>32</v>
      </c>
      <c r="B465" s="74" t="s">
        <v>103</v>
      </c>
      <c r="C465" s="129" t="s">
        <v>0</v>
      </c>
      <c r="D465" s="129" t="s">
        <v>43</v>
      </c>
      <c r="E465" s="129" t="s">
        <v>13</v>
      </c>
      <c r="F465" s="129" t="s">
        <v>44</v>
      </c>
      <c r="G465" s="129" t="s">
        <v>15</v>
      </c>
      <c r="H465" s="129" t="s">
        <v>45</v>
      </c>
      <c r="I465" s="129" t="s">
        <v>107</v>
      </c>
      <c r="J465" s="129" t="s">
        <v>46</v>
      </c>
      <c r="K465" s="129" t="s">
        <v>36</v>
      </c>
      <c r="L465" s="129" t="s">
        <v>47</v>
      </c>
      <c r="M465" s="129" t="s">
        <v>48</v>
      </c>
      <c r="N465" s="129" t="s">
        <v>49</v>
      </c>
      <c r="O465" s="129" t="s">
        <v>61</v>
      </c>
    </row>
    <row r="466" spans="1:17" ht="15.9" customHeight="1" x14ac:dyDescent="0.25">
      <c r="A466" s="71"/>
      <c r="B466" s="71" t="s">
        <v>21</v>
      </c>
      <c r="C466" s="81">
        <f>SUM(C467:C504)</f>
        <v>0</v>
      </c>
      <c r="D466" s="80">
        <f t="shared" ref="D466:N466" si="45">SUM(D467:D504)</f>
        <v>0</v>
      </c>
      <c r="E466" s="80">
        <f t="shared" si="45"/>
        <v>0</v>
      </c>
      <c r="F466" s="80">
        <f t="shared" si="45"/>
        <v>0</v>
      </c>
      <c r="G466" s="80">
        <f t="shared" si="45"/>
        <v>0</v>
      </c>
      <c r="H466" s="80">
        <f t="shared" si="45"/>
        <v>0</v>
      </c>
      <c r="I466" s="80">
        <f t="shared" si="45"/>
        <v>0</v>
      </c>
      <c r="J466" s="80">
        <f t="shared" si="45"/>
        <v>0</v>
      </c>
      <c r="K466" s="80">
        <f t="shared" si="45"/>
        <v>0</v>
      </c>
      <c r="L466" s="80">
        <f t="shared" si="45"/>
        <v>0</v>
      </c>
      <c r="M466" s="80">
        <f t="shared" si="45"/>
        <v>0</v>
      </c>
      <c r="N466" s="80">
        <f t="shared" si="45"/>
        <v>0</v>
      </c>
      <c r="O466" s="61">
        <f>SUM(O467:O504,0)</f>
        <v>0</v>
      </c>
      <c r="Q466" s="164" t="s">
        <v>6</v>
      </c>
    </row>
    <row r="467" spans="1:17" ht="15.9" customHeight="1" x14ac:dyDescent="0.25">
      <c r="A467" s="47">
        <f t="shared" ref="A467:A504" si="46">RANK(C467,$C$467:$C$504,0)</f>
        <v>1</v>
      </c>
      <c r="B467" s="92" t="s">
        <v>87</v>
      </c>
      <c r="C467" s="81">
        <f t="shared" ref="C467" si="47">SUM(D467:N467)</f>
        <v>0</v>
      </c>
      <c r="D467" s="48">
        <f>VLOOKUP($Q467&amp;$B467,'PNC Exon. &amp; no Exon.'!$A:$AL,'P.N.C. x Comp. x Ramos'!D$71,0)</f>
        <v>0</v>
      </c>
      <c r="E467" s="48">
        <f>VLOOKUP($Q467&amp;$B467,'PNC Exon. &amp; no Exon.'!$A:$AL,'P.N.C. x Comp. x Ramos'!E$71,0)</f>
        <v>0</v>
      </c>
      <c r="F467" s="48">
        <f>VLOOKUP($Q467&amp;$B467,'PNC Exon. &amp; no Exon.'!$A:$AL,'P.N.C. x Comp. x Ramos'!F$71,0)</f>
        <v>0</v>
      </c>
      <c r="G467" s="48">
        <f>VLOOKUP($Q467&amp;$B467,'PNC Exon. &amp; no Exon.'!$A:$AL,'P.N.C. x Comp. x Ramos'!G$71,0)</f>
        <v>0</v>
      </c>
      <c r="H467" s="48">
        <f>VLOOKUP($Q467&amp;$B467,'PNC Exon. &amp; no Exon.'!$A:$AL,'P.N.C. x Comp. x Ramos'!H$71,0)</f>
        <v>0</v>
      </c>
      <c r="I467" s="48">
        <f>VLOOKUP($Q467&amp;$B467,'PNC Exon. &amp; no Exon.'!$A:$AL,'P.N.C. x Comp. x Ramos'!I$71,0)</f>
        <v>0</v>
      </c>
      <c r="J467" s="48">
        <f>VLOOKUP($Q467&amp;$B467,'PNC Exon. &amp; no Exon.'!$A:$AL,'P.N.C. x Comp. x Ramos'!J$71,0)</f>
        <v>0</v>
      </c>
      <c r="K467" s="48">
        <f>VLOOKUP($Q467&amp;$B467,'PNC Exon. &amp; no Exon.'!$A:$AL,'P.N.C. x Comp. x Ramos'!K$71,0)</f>
        <v>0</v>
      </c>
      <c r="L467" s="48">
        <f>VLOOKUP($Q467&amp;$B467,'PNC Exon. &amp; no Exon.'!$A:$AL,'P.N.C. x Comp. x Ramos'!L$71,0)</f>
        <v>0</v>
      </c>
      <c r="M467" s="48">
        <f>VLOOKUP($Q467&amp;$B467,'PNC Exon. &amp; no Exon.'!$A:$AL,'P.N.C. x Comp. x Ramos'!M$71,0)</f>
        <v>0</v>
      </c>
      <c r="N467" s="48">
        <f>VLOOKUP($Q467&amp;$B467,'PNC Exon. &amp; no Exon.'!$A:$AL,'P.N.C. x Comp. x Ramos'!N$71,0)</f>
        <v>0</v>
      </c>
      <c r="O467" s="58">
        <f t="shared" ref="O467:O504" si="48">IFERROR(C467/$C$466*100,0)</f>
        <v>0</v>
      </c>
      <c r="Q467" s="164" t="s">
        <v>6</v>
      </c>
    </row>
    <row r="468" spans="1:17" ht="15.9" customHeight="1" x14ac:dyDescent="0.25">
      <c r="A468" s="47">
        <f t="shared" si="46"/>
        <v>1</v>
      </c>
      <c r="B468" s="51" t="s">
        <v>111</v>
      </c>
      <c r="C468" s="81">
        <f t="shared" ref="C468:C504" si="49">SUM(D468:N468)</f>
        <v>0</v>
      </c>
      <c r="D468" s="48">
        <f>VLOOKUP($Q468&amp;$B468,'PNC Exon. &amp; no Exon.'!$A:$AL,'P.N.C. x Comp. x Ramos'!D$71,0)</f>
        <v>0</v>
      </c>
      <c r="E468" s="48">
        <f>VLOOKUP($Q468&amp;$B468,'PNC Exon. &amp; no Exon.'!$A:$AL,'P.N.C. x Comp. x Ramos'!E$71,0)</f>
        <v>0</v>
      </c>
      <c r="F468" s="48">
        <f>VLOOKUP($Q468&amp;$B468,'PNC Exon. &amp; no Exon.'!$A:$AL,'P.N.C. x Comp. x Ramos'!F$71,0)</f>
        <v>0</v>
      </c>
      <c r="G468" s="48">
        <f>VLOOKUP($Q468&amp;$B468,'PNC Exon. &amp; no Exon.'!$A:$AL,'P.N.C. x Comp. x Ramos'!G$71,0)</f>
        <v>0</v>
      </c>
      <c r="H468" s="48">
        <f>VLOOKUP($Q468&amp;$B468,'PNC Exon. &amp; no Exon.'!$A:$AL,'P.N.C. x Comp. x Ramos'!H$71,0)</f>
        <v>0</v>
      </c>
      <c r="I468" s="48">
        <f>VLOOKUP($Q468&amp;$B468,'PNC Exon. &amp; no Exon.'!$A:$AL,'P.N.C. x Comp. x Ramos'!I$71,0)</f>
        <v>0</v>
      </c>
      <c r="J468" s="48">
        <f>VLOOKUP($Q468&amp;$B468,'PNC Exon. &amp; no Exon.'!$A:$AL,'P.N.C. x Comp. x Ramos'!J$71,0)</f>
        <v>0</v>
      </c>
      <c r="K468" s="48">
        <f>VLOOKUP($Q468&amp;$B468,'PNC Exon. &amp; no Exon.'!$A:$AL,'P.N.C. x Comp. x Ramos'!K$71,0)</f>
        <v>0</v>
      </c>
      <c r="L468" s="48">
        <f>VLOOKUP($Q468&amp;$B468,'PNC Exon. &amp; no Exon.'!$A:$AL,'P.N.C. x Comp. x Ramos'!L$71,0)</f>
        <v>0</v>
      </c>
      <c r="M468" s="48">
        <f>VLOOKUP($Q468&amp;$B468,'PNC Exon. &amp; no Exon.'!$A:$AL,'P.N.C. x Comp. x Ramos'!M$71,0)</f>
        <v>0</v>
      </c>
      <c r="N468" s="48">
        <f>VLOOKUP($Q468&amp;$B468,'PNC Exon. &amp; no Exon.'!$A:$AL,'P.N.C. x Comp. x Ramos'!N$71,0)</f>
        <v>0</v>
      </c>
      <c r="O468" s="58">
        <f t="shared" si="48"/>
        <v>0</v>
      </c>
      <c r="Q468" s="164" t="s">
        <v>6</v>
      </c>
    </row>
    <row r="469" spans="1:17" ht="15.9" customHeight="1" x14ac:dyDescent="0.25">
      <c r="A469" s="47">
        <f t="shared" si="46"/>
        <v>1</v>
      </c>
      <c r="B469" s="51" t="s">
        <v>115</v>
      </c>
      <c r="C469" s="81">
        <f t="shared" si="49"/>
        <v>0</v>
      </c>
      <c r="D469" s="48">
        <f>VLOOKUP($Q469&amp;$B469,'PNC Exon. &amp; no Exon.'!$A:$AL,'P.N.C. x Comp. x Ramos'!D$71,0)</f>
        <v>0</v>
      </c>
      <c r="E469" s="48">
        <f>VLOOKUP($Q469&amp;$B469,'PNC Exon. &amp; no Exon.'!$A:$AL,'P.N.C. x Comp. x Ramos'!E$71,0)</f>
        <v>0</v>
      </c>
      <c r="F469" s="48">
        <f>VLOOKUP($Q469&amp;$B469,'PNC Exon. &amp; no Exon.'!$A:$AL,'P.N.C. x Comp. x Ramos'!F$71,0)</f>
        <v>0</v>
      </c>
      <c r="G469" s="48">
        <f>VLOOKUP($Q469&amp;$B469,'PNC Exon. &amp; no Exon.'!$A:$AL,'P.N.C. x Comp. x Ramos'!G$71,0)</f>
        <v>0</v>
      </c>
      <c r="H469" s="48">
        <f>VLOOKUP($Q469&amp;$B469,'PNC Exon. &amp; no Exon.'!$A:$AL,'P.N.C. x Comp. x Ramos'!H$71,0)</f>
        <v>0</v>
      </c>
      <c r="I469" s="48">
        <f>VLOOKUP($Q469&amp;$B469,'PNC Exon. &amp; no Exon.'!$A:$AL,'P.N.C. x Comp. x Ramos'!I$71,0)</f>
        <v>0</v>
      </c>
      <c r="J469" s="48">
        <f>VLOOKUP($Q469&amp;$B469,'PNC Exon. &amp; no Exon.'!$A:$AL,'P.N.C. x Comp. x Ramos'!J$71,0)</f>
        <v>0</v>
      </c>
      <c r="K469" s="48">
        <f>VLOOKUP($Q469&amp;$B469,'PNC Exon. &amp; no Exon.'!$A:$AL,'P.N.C. x Comp. x Ramos'!K$71,0)</f>
        <v>0</v>
      </c>
      <c r="L469" s="48">
        <f>VLOOKUP($Q469&amp;$B469,'PNC Exon. &amp; no Exon.'!$A:$AL,'P.N.C. x Comp. x Ramos'!L$71,0)</f>
        <v>0</v>
      </c>
      <c r="M469" s="48">
        <f>VLOOKUP($Q469&amp;$B469,'PNC Exon. &amp; no Exon.'!$A:$AL,'P.N.C. x Comp. x Ramos'!M$71,0)</f>
        <v>0</v>
      </c>
      <c r="N469" s="48">
        <f>VLOOKUP($Q469&amp;$B469,'PNC Exon. &amp; no Exon.'!$A:$AL,'P.N.C. x Comp. x Ramos'!N$71,0)</f>
        <v>0</v>
      </c>
      <c r="O469" s="58">
        <f t="shared" si="48"/>
        <v>0</v>
      </c>
      <c r="Q469" s="164" t="s">
        <v>6</v>
      </c>
    </row>
    <row r="470" spans="1:17" ht="15.9" customHeight="1" x14ac:dyDescent="0.25">
      <c r="A470" s="47">
        <f t="shared" si="46"/>
        <v>1</v>
      </c>
      <c r="B470" s="51" t="s">
        <v>88</v>
      </c>
      <c r="C470" s="81">
        <f t="shared" si="49"/>
        <v>0</v>
      </c>
      <c r="D470" s="48">
        <f>VLOOKUP($Q470&amp;$B470,'PNC Exon. &amp; no Exon.'!$A:$AL,'P.N.C. x Comp. x Ramos'!D$71,0)</f>
        <v>0</v>
      </c>
      <c r="E470" s="48">
        <f>VLOOKUP($Q470&amp;$B470,'PNC Exon. &amp; no Exon.'!$A:$AL,'P.N.C. x Comp. x Ramos'!E$71,0)</f>
        <v>0</v>
      </c>
      <c r="F470" s="48">
        <f>VLOOKUP($Q470&amp;$B470,'PNC Exon. &amp; no Exon.'!$A:$AL,'P.N.C. x Comp. x Ramos'!F$71,0)</f>
        <v>0</v>
      </c>
      <c r="G470" s="48">
        <f>VLOOKUP($Q470&amp;$B470,'PNC Exon. &amp; no Exon.'!$A:$AL,'P.N.C. x Comp. x Ramos'!G$71,0)</f>
        <v>0</v>
      </c>
      <c r="H470" s="48">
        <f>VLOOKUP($Q470&amp;$B470,'PNC Exon. &amp; no Exon.'!$A:$AL,'P.N.C. x Comp. x Ramos'!H$71,0)</f>
        <v>0</v>
      </c>
      <c r="I470" s="48">
        <f>VLOOKUP($Q470&amp;$B470,'PNC Exon. &amp; no Exon.'!$A:$AL,'P.N.C. x Comp. x Ramos'!I$71,0)</f>
        <v>0</v>
      </c>
      <c r="J470" s="48">
        <f>VLOOKUP($Q470&amp;$B470,'PNC Exon. &amp; no Exon.'!$A:$AL,'P.N.C. x Comp. x Ramos'!J$71,0)</f>
        <v>0</v>
      </c>
      <c r="K470" s="48">
        <f>VLOOKUP($Q470&amp;$B470,'PNC Exon. &amp; no Exon.'!$A:$AL,'P.N.C. x Comp. x Ramos'!K$71,0)</f>
        <v>0</v>
      </c>
      <c r="L470" s="48">
        <f>VLOOKUP($Q470&amp;$B470,'PNC Exon. &amp; no Exon.'!$A:$AL,'P.N.C. x Comp. x Ramos'!L$71,0)</f>
        <v>0</v>
      </c>
      <c r="M470" s="48">
        <f>VLOOKUP($Q470&amp;$B470,'PNC Exon. &amp; no Exon.'!$A:$AL,'P.N.C. x Comp. x Ramos'!M$71,0)</f>
        <v>0</v>
      </c>
      <c r="N470" s="48">
        <f>VLOOKUP($Q470&amp;$B470,'PNC Exon. &amp; no Exon.'!$A:$AL,'P.N.C. x Comp. x Ramos'!N$71,0)</f>
        <v>0</v>
      </c>
      <c r="O470" s="58">
        <f t="shared" si="48"/>
        <v>0</v>
      </c>
      <c r="Q470" s="164" t="s">
        <v>6</v>
      </c>
    </row>
    <row r="471" spans="1:17" ht="15.9" customHeight="1" x14ac:dyDescent="0.25">
      <c r="A471" s="47">
        <f t="shared" si="46"/>
        <v>1</v>
      </c>
      <c r="B471" s="51" t="s">
        <v>95</v>
      </c>
      <c r="C471" s="81">
        <f t="shared" si="49"/>
        <v>0</v>
      </c>
      <c r="D471" s="48">
        <f>VLOOKUP($Q471&amp;$B471,'PNC Exon. &amp; no Exon.'!$A:$AL,'P.N.C. x Comp. x Ramos'!D$71,0)</f>
        <v>0</v>
      </c>
      <c r="E471" s="48">
        <f>VLOOKUP($Q471&amp;$B471,'PNC Exon. &amp; no Exon.'!$A:$AL,'P.N.C. x Comp. x Ramos'!E$71,0)</f>
        <v>0</v>
      </c>
      <c r="F471" s="48">
        <f>VLOOKUP($Q471&amp;$B471,'PNC Exon. &amp; no Exon.'!$A:$AL,'P.N.C. x Comp. x Ramos'!F$71,0)</f>
        <v>0</v>
      </c>
      <c r="G471" s="48">
        <f>VLOOKUP($Q471&amp;$B471,'PNC Exon. &amp; no Exon.'!$A:$AL,'P.N.C. x Comp. x Ramos'!G$71,0)</f>
        <v>0</v>
      </c>
      <c r="H471" s="48">
        <f>VLOOKUP($Q471&amp;$B471,'PNC Exon. &amp; no Exon.'!$A:$AL,'P.N.C. x Comp. x Ramos'!H$71,0)</f>
        <v>0</v>
      </c>
      <c r="I471" s="48">
        <f>VLOOKUP($Q471&amp;$B471,'PNC Exon. &amp; no Exon.'!$A:$AL,'P.N.C. x Comp. x Ramos'!I$71,0)</f>
        <v>0</v>
      </c>
      <c r="J471" s="48">
        <f>VLOOKUP($Q471&amp;$B471,'PNC Exon. &amp; no Exon.'!$A:$AL,'P.N.C. x Comp. x Ramos'!J$71,0)</f>
        <v>0</v>
      </c>
      <c r="K471" s="48">
        <f>VLOOKUP($Q471&amp;$B471,'PNC Exon. &amp; no Exon.'!$A:$AL,'P.N.C. x Comp. x Ramos'!K$71,0)</f>
        <v>0</v>
      </c>
      <c r="L471" s="48">
        <f>VLOOKUP($Q471&amp;$B471,'PNC Exon. &amp; no Exon.'!$A:$AL,'P.N.C. x Comp. x Ramos'!L$71,0)</f>
        <v>0</v>
      </c>
      <c r="M471" s="48">
        <f>VLOOKUP($Q471&amp;$B471,'PNC Exon. &amp; no Exon.'!$A:$AL,'P.N.C. x Comp. x Ramos'!M$71,0)</f>
        <v>0</v>
      </c>
      <c r="N471" s="48">
        <f>VLOOKUP($Q471&amp;$B471,'PNC Exon. &amp; no Exon.'!$A:$AL,'P.N.C. x Comp. x Ramos'!N$71,0)</f>
        <v>0</v>
      </c>
      <c r="O471" s="58">
        <f t="shared" si="48"/>
        <v>0</v>
      </c>
      <c r="Q471" s="164" t="s">
        <v>6</v>
      </c>
    </row>
    <row r="472" spans="1:17" ht="15.9" customHeight="1" x14ac:dyDescent="0.25">
      <c r="A472" s="47">
        <f t="shared" si="46"/>
        <v>1</v>
      </c>
      <c r="B472" s="51" t="s">
        <v>93</v>
      </c>
      <c r="C472" s="81">
        <f t="shared" si="49"/>
        <v>0</v>
      </c>
      <c r="D472" s="48">
        <f>VLOOKUP($Q472&amp;$B472,'PNC Exon. &amp; no Exon.'!$A:$AL,'P.N.C. x Comp. x Ramos'!D$71,0)</f>
        <v>0</v>
      </c>
      <c r="E472" s="48">
        <f>VLOOKUP($Q472&amp;$B472,'PNC Exon. &amp; no Exon.'!$A:$AL,'P.N.C. x Comp. x Ramos'!E$71,0)</f>
        <v>0</v>
      </c>
      <c r="F472" s="48">
        <f>VLOOKUP($Q472&amp;$B472,'PNC Exon. &amp; no Exon.'!$A:$AL,'P.N.C. x Comp. x Ramos'!F$71,0)</f>
        <v>0</v>
      </c>
      <c r="G472" s="48">
        <f>VLOOKUP($Q472&amp;$B472,'PNC Exon. &amp; no Exon.'!$A:$AL,'P.N.C. x Comp. x Ramos'!G$71,0)</f>
        <v>0</v>
      </c>
      <c r="H472" s="48">
        <f>VLOOKUP($Q472&amp;$B472,'PNC Exon. &amp; no Exon.'!$A:$AL,'P.N.C. x Comp. x Ramos'!H$71,0)</f>
        <v>0</v>
      </c>
      <c r="I472" s="48">
        <f>VLOOKUP($Q472&amp;$B472,'PNC Exon. &amp; no Exon.'!$A:$AL,'P.N.C. x Comp. x Ramos'!I$71,0)</f>
        <v>0</v>
      </c>
      <c r="J472" s="48">
        <f>VLOOKUP($Q472&amp;$B472,'PNC Exon. &amp; no Exon.'!$A:$AL,'P.N.C. x Comp. x Ramos'!J$71,0)</f>
        <v>0</v>
      </c>
      <c r="K472" s="48">
        <f>VLOOKUP($Q472&amp;$B472,'PNC Exon. &amp; no Exon.'!$A:$AL,'P.N.C. x Comp. x Ramos'!K$71,0)</f>
        <v>0</v>
      </c>
      <c r="L472" s="48">
        <f>VLOOKUP($Q472&amp;$B472,'PNC Exon. &amp; no Exon.'!$A:$AL,'P.N.C. x Comp. x Ramos'!L$71,0)</f>
        <v>0</v>
      </c>
      <c r="M472" s="48">
        <f>VLOOKUP($Q472&amp;$B472,'PNC Exon. &amp; no Exon.'!$A:$AL,'P.N.C. x Comp. x Ramos'!M$71,0)</f>
        <v>0</v>
      </c>
      <c r="N472" s="48">
        <f>VLOOKUP($Q472&amp;$B472,'PNC Exon. &amp; no Exon.'!$A:$AL,'P.N.C. x Comp. x Ramos'!N$71,0)</f>
        <v>0</v>
      </c>
      <c r="O472" s="58">
        <f t="shared" si="48"/>
        <v>0</v>
      </c>
      <c r="Q472" s="164" t="s">
        <v>6</v>
      </c>
    </row>
    <row r="473" spans="1:17" ht="15.9" customHeight="1" x14ac:dyDescent="0.25">
      <c r="A473" s="47">
        <f t="shared" si="46"/>
        <v>1</v>
      </c>
      <c r="B473" s="51" t="s">
        <v>92</v>
      </c>
      <c r="C473" s="81">
        <f t="shared" si="49"/>
        <v>0</v>
      </c>
      <c r="D473" s="48">
        <f>VLOOKUP($Q473&amp;$B473,'PNC Exon. &amp; no Exon.'!$A:$AL,'P.N.C. x Comp. x Ramos'!D$71,0)</f>
        <v>0</v>
      </c>
      <c r="E473" s="48">
        <f>VLOOKUP($Q473&amp;$B473,'PNC Exon. &amp; no Exon.'!$A:$AL,'P.N.C. x Comp. x Ramos'!E$71,0)</f>
        <v>0</v>
      </c>
      <c r="F473" s="48">
        <f>VLOOKUP($Q473&amp;$B473,'PNC Exon. &amp; no Exon.'!$A:$AL,'P.N.C. x Comp. x Ramos'!F$71,0)</f>
        <v>0</v>
      </c>
      <c r="G473" s="48">
        <f>VLOOKUP($Q473&amp;$B473,'PNC Exon. &amp; no Exon.'!$A:$AL,'P.N.C. x Comp. x Ramos'!G$71,0)</f>
        <v>0</v>
      </c>
      <c r="H473" s="48">
        <f>VLOOKUP($Q473&amp;$B473,'PNC Exon. &amp; no Exon.'!$A:$AL,'P.N.C. x Comp. x Ramos'!H$71,0)</f>
        <v>0</v>
      </c>
      <c r="I473" s="48">
        <f>VLOOKUP($Q473&amp;$B473,'PNC Exon. &amp; no Exon.'!$A:$AL,'P.N.C. x Comp. x Ramos'!I$71,0)</f>
        <v>0</v>
      </c>
      <c r="J473" s="48">
        <f>VLOOKUP($Q473&amp;$B473,'PNC Exon. &amp; no Exon.'!$A:$AL,'P.N.C. x Comp. x Ramos'!J$71,0)</f>
        <v>0</v>
      </c>
      <c r="K473" s="48">
        <f>VLOOKUP($Q473&amp;$B473,'PNC Exon. &amp; no Exon.'!$A:$AL,'P.N.C. x Comp. x Ramos'!K$71,0)</f>
        <v>0</v>
      </c>
      <c r="L473" s="48">
        <f>VLOOKUP($Q473&amp;$B473,'PNC Exon. &amp; no Exon.'!$A:$AL,'P.N.C. x Comp. x Ramos'!L$71,0)</f>
        <v>0</v>
      </c>
      <c r="M473" s="48">
        <f>VLOOKUP($Q473&amp;$B473,'PNC Exon. &amp; no Exon.'!$A:$AL,'P.N.C. x Comp. x Ramos'!M$71,0)</f>
        <v>0</v>
      </c>
      <c r="N473" s="48">
        <f>VLOOKUP($Q473&amp;$B473,'PNC Exon. &amp; no Exon.'!$A:$AL,'P.N.C. x Comp. x Ramos'!N$71,0)</f>
        <v>0</v>
      </c>
      <c r="O473" s="58">
        <f t="shared" si="48"/>
        <v>0</v>
      </c>
      <c r="Q473" s="164" t="s">
        <v>6</v>
      </c>
    </row>
    <row r="474" spans="1:17" ht="15.9" customHeight="1" x14ac:dyDescent="0.25">
      <c r="A474" s="47">
        <f t="shared" si="46"/>
        <v>1</v>
      </c>
      <c r="B474" s="51" t="s">
        <v>99</v>
      </c>
      <c r="C474" s="81">
        <f t="shared" si="49"/>
        <v>0</v>
      </c>
      <c r="D474" s="48">
        <f>VLOOKUP($Q474&amp;$B474,'PNC Exon. &amp; no Exon.'!$A:$AL,'P.N.C. x Comp. x Ramos'!D$71,0)</f>
        <v>0</v>
      </c>
      <c r="E474" s="48">
        <f>VLOOKUP($Q474&amp;$B474,'PNC Exon. &amp; no Exon.'!$A:$AL,'P.N.C. x Comp. x Ramos'!E$71,0)</f>
        <v>0</v>
      </c>
      <c r="F474" s="48">
        <f>VLOOKUP($Q474&amp;$B474,'PNC Exon. &amp; no Exon.'!$A:$AL,'P.N.C. x Comp. x Ramos'!F$71,0)</f>
        <v>0</v>
      </c>
      <c r="G474" s="48">
        <f>VLOOKUP($Q474&amp;$B474,'PNC Exon. &amp; no Exon.'!$A:$AL,'P.N.C. x Comp. x Ramos'!G$71,0)</f>
        <v>0</v>
      </c>
      <c r="H474" s="48">
        <f>VLOOKUP($Q474&amp;$B474,'PNC Exon. &amp; no Exon.'!$A:$AL,'P.N.C. x Comp. x Ramos'!H$71,0)</f>
        <v>0</v>
      </c>
      <c r="I474" s="48">
        <f>VLOOKUP($Q474&amp;$B474,'PNC Exon. &amp; no Exon.'!$A:$AL,'P.N.C. x Comp. x Ramos'!I$71,0)</f>
        <v>0</v>
      </c>
      <c r="J474" s="48">
        <f>VLOOKUP($Q474&amp;$B474,'PNC Exon. &amp; no Exon.'!$A:$AL,'P.N.C. x Comp. x Ramos'!J$71,0)</f>
        <v>0</v>
      </c>
      <c r="K474" s="48">
        <f>VLOOKUP($Q474&amp;$B474,'PNC Exon. &amp; no Exon.'!$A:$AL,'P.N.C. x Comp. x Ramos'!K$71,0)</f>
        <v>0</v>
      </c>
      <c r="L474" s="48">
        <f>VLOOKUP($Q474&amp;$B474,'PNC Exon. &amp; no Exon.'!$A:$AL,'P.N.C. x Comp. x Ramos'!L$71,0)</f>
        <v>0</v>
      </c>
      <c r="M474" s="48">
        <f>VLOOKUP($Q474&amp;$B474,'PNC Exon. &amp; no Exon.'!$A:$AL,'P.N.C. x Comp. x Ramos'!M$71,0)</f>
        <v>0</v>
      </c>
      <c r="N474" s="48">
        <f>VLOOKUP($Q474&amp;$B474,'PNC Exon. &amp; no Exon.'!$A:$AL,'P.N.C. x Comp. x Ramos'!N$71,0)</f>
        <v>0</v>
      </c>
      <c r="O474" s="58">
        <f t="shared" si="48"/>
        <v>0</v>
      </c>
      <c r="Q474" s="164" t="s">
        <v>6</v>
      </c>
    </row>
    <row r="475" spans="1:17" ht="15.9" customHeight="1" x14ac:dyDescent="0.25">
      <c r="A475" s="47">
        <f t="shared" si="46"/>
        <v>1</v>
      </c>
      <c r="B475" s="51" t="s">
        <v>78</v>
      </c>
      <c r="C475" s="81">
        <f t="shared" si="49"/>
        <v>0</v>
      </c>
      <c r="D475" s="48">
        <f>VLOOKUP($Q475&amp;$B475,'PNC Exon. &amp; no Exon.'!$A:$AL,'P.N.C. x Comp. x Ramos'!D$71,0)</f>
        <v>0</v>
      </c>
      <c r="E475" s="48">
        <f>VLOOKUP($Q475&amp;$B475,'PNC Exon. &amp; no Exon.'!$A:$AL,'P.N.C. x Comp. x Ramos'!E$71,0)</f>
        <v>0</v>
      </c>
      <c r="F475" s="48">
        <f>VLOOKUP($Q475&amp;$B475,'PNC Exon. &amp; no Exon.'!$A:$AL,'P.N.C. x Comp. x Ramos'!F$71,0)</f>
        <v>0</v>
      </c>
      <c r="G475" s="48">
        <f>VLOOKUP($Q475&amp;$B475,'PNC Exon. &amp; no Exon.'!$A:$AL,'P.N.C. x Comp. x Ramos'!G$71,0)</f>
        <v>0</v>
      </c>
      <c r="H475" s="48">
        <f>VLOOKUP($Q475&amp;$B475,'PNC Exon. &amp; no Exon.'!$A:$AL,'P.N.C. x Comp. x Ramos'!H$71,0)</f>
        <v>0</v>
      </c>
      <c r="I475" s="48">
        <f>VLOOKUP($Q475&amp;$B475,'PNC Exon. &amp; no Exon.'!$A:$AL,'P.N.C. x Comp. x Ramos'!I$71,0)</f>
        <v>0</v>
      </c>
      <c r="J475" s="48">
        <f>VLOOKUP($Q475&amp;$B475,'PNC Exon. &amp; no Exon.'!$A:$AL,'P.N.C. x Comp. x Ramos'!J$71,0)</f>
        <v>0</v>
      </c>
      <c r="K475" s="48">
        <f>VLOOKUP($Q475&amp;$B475,'PNC Exon. &amp; no Exon.'!$A:$AL,'P.N.C. x Comp. x Ramos'!K$71,0)</f>
        <v>0</v>
      </c>
      <c r="L475" s="48">
        <f>VLOOKUP($Q475&amp;$B475,'PNC Exon. &amp; no Exon.'!$A:$AL,'P.N.C. x Comp. x Ramos'!L$71,0)</f>
        <v>0</v>
      </c>
      <c r="M475" s="48">
        <f>VLOOKUP($Q475&amp;$B475,'PNC Exon. &amp; no Exon.'!$A:$AL,'P.N.C. x Comp. x Ramos'!M$71,0)</f>
        <v>0</v>
      </c>
      <c r="N475" s="48">
        <f>VLOOKUP($Q475&amp;$B475,'PNC Exon. &amp; no Exon.'!$A:$AL,'P.N.C. x Comp. x Ramos'!N$71,0)</f>
        <v>0</v>
      </c>
      <c r="O475" s="58">
        <f t="shared" si="48"/>
        <v>0</v>
      </c>
      <c r="Q475" s="164" t="s">
        <v>6</v>
      </c>
    </row>
    <row r="476" spans="1:17" ht="15.9" customHeight="1" x14ac:dyDescent="0.25">
      <c r="A476" s="47">
        <f t="shared" si="46"/>
        <v>1</v>
      </c>
      <c r="B476" s="51" t="s">
        <v>119</v>
      </c>
      <c r="C476" s="81">
        <f t="shared" si="49"/>
        <v>0</v>
      </c>
      <c r="D476" s="48">
        <f>VLOOKUP($Q476&amp;$B476,'PNC Exon. &amp; no Exon.'!$A:$AL,'P.N.C. x Comp. x Ramos'!D$71,0)</f>
        <v>0</v>
      </c>
      <c r="E476" s="48">
        <f>VLOOKUP($Q476&amp;$B476,'PNC Exon. &amp; no Exon.'!$A:$AL,'P.N.C. x Comp. x Ramos'!E$71,0)</f>
        <v>0</v>
      </c>
      <c r="F476" s="48">
        <f>VLOOKUP($Q476&amp;$B476,'PNC Exon. &amp; no Exon.'!$A:$AL,'P.N.C. x Comp. x Ramos'!F$71,0)</f>
        <v>0</v>
      </c>
      <c r="G476" s="48">
        <f>VLOOKUP($Q476&amp;$B476,'PNC Exon. &amp; no Exon.'!$A:$AL,'P.N.C. x Comp. x Ramos'!G$71,0)</f>
        <v>0</v>
      </c>
      <c r="H476" s="48">
        <f>VLOOKUP($Q476&amp;$B476,'PNC Exon. &amp; no Exon.'!$A:$AL,'P.N.C. x Comp. x Ramos'!H$71,0)</f>
        <v>0</v>
      </c>
      <c r="I476" s="48">
        <f>VLOOKUP($Q476&amp;$B476,'PNC Exon. &amp; no Exon.'!$A:$AL,'P.N.C. x Comp. x Ramos'!I$71,0)</f>
        <v>0</v>
      </c>
      <c r="J476" s="48">
        <f>VLOOKUP($Q476&amp;$B476,'PNC Exon. &amp; no Exon.'!$A:$AL,'P.N.C. x Comp. x Ramos'!J$71,0)</f>
        <v>0</v>
      </c>
      <c r="K476" s="48">
        <f>VLOOKUP($Q476&amp;$B476,'PNC Exon. &amp; no Exon.'!$A:$AL,'P.N.C. x Comp. x Ramos'!K$71,0)</f>
        <v>0</v>
      </c>
      <c r="L476" s="48">
        <f>VLOOKUP($Q476&amp;$B476,'PNC Exon. &amp; no Exon.'!$A:$AL,'P.N.C. x Comp. x Ramos'!L$71,0)</f>
        <v>0</v>
      </c>
      <c r="M476" s="48">
        <f>VLOOKUP($Q476&amp;$B476,'PNC Exon. &amp; no Exon.'!$A:$AL,'P.N.C. x Comp. x Ramos'!M$71,0)</f>
        <v>0</v>
      </c>
      <c r="N476" s="48">
        <f>VLOOKUP($Q476&amp;$B476,'PNC Exon. &amp; no Exon.'!$A:$AL,'P.N.C. x Comp. x Ramos'!N$71,0)</f>
        <v>0</v>
      </c>
      <c r="O476" s="58">
        <f t="shared" si="48"/>
        <v>0</v>
      </c>
      <c r="Q476" s="164" t="s">
        <v>6</v>
      </c>
    </row>
    <row r="477" spans="1:17" ht="15.9" customHeight="1" x14ac:dyDescent="0.25">
      <c r="A477" s="47">
        <f t="shared" si="46"/>
        <v>1</v>
      </c>
      <c r="B477" s="51" t="s">
        <v>77</v>
      </c>
      <c r="C477" s="81">
        <f t="shared" si="49"/>
        <v>0</v>
      </c>
      <c r="D477" s="48">
        <f>VLOOKUP($Q477&amp;$B477,'PNC Exon. &amp; no Exon.'!$A:$AL,'P.N.C. x Comp. x Ramos'!D$71,0)</f>
        <v>0</v>
      </c>
      <c r="E477" s="48">
        <f>VLOOKUP($Q477&amp;$B477,'PNC Exon. &amp; no Exon.'!$A:$AL,'P.N.C. x Comp. x Ramos'!E$71,0)</f>
        <v>0</v>
      </c>
      <c r="F477" s="48">
        <f>VLOOKUP($Q477&amp;$B477,'PNC Exon. &amp; no Exon.'!$A:$AL,'P.N.C. x Comp. x Ramos'!F$71,0)</f>
        <v>0</v>
      </c>
      <c r="G477" s="48">
        <f>VLOOKUP($Q477&amp;$B477,'PNC Exon. &amp; no Exon.'!$A:$AL,'P.N.C. x Comp. x Ramos'!G$71,0)</f>
        <v>0</v>
      </c>
      <c r="H477" s="48">
        <f>VLOOKUP($Q477&amp;$B477,'PNC Exon. &amp; no Exon.'!$A:$AL,'P.N.C. x Comp. x Ramos'!H$71,0)</f>
        <v>0</v>
      </c>
      <c r="I477" s="48">
        <f>VLOOKUP($Q477&amp;$B477,'PNC Exon. &amp; no Exon.'!$A:$AL,'P.N.C. x Comp. x Ramos'!I$71,0)</f>
        <v>0</v>
      </c>
      <c r="J477" s="48">
        <f>VLOOKUP($Q477&amp;$B477,'PNC Exon. &amp; no Exon.'!$A:$AL,'P.N.C. x Comp. x Ramos'!J$71,0)</f>
        <v>0</v>
      </c>
      <c r="K477" s="48">
        <f>VLOOKUP($Q477&amp;$B477,'PNC Exon. &amp; no Exon.'!$A:$AL,'P.N.C. x Comp. x Ramos'!K$71,0)</f>
        <v>0</v>
      </c>
      <c r="L477" s="48">
        <f>VLOOKUP($Q477&amp;$B477,'PNC Exon. &amp; no Exon.'!$A:$AL,'P.N.C. x Comp. x Ramos'!L$71,0)</f>
        <v>0</v>
      </c>
      <c r="M477" s="48">
        <f>VLOOKUP($Q477&amp;$B477,'PNC Exon. &amp; no Exon.'!$A:$AL,'P.N.C. x Comp. x Ramos'!M$71,0)</f>
        <v>0</v>
      </c>
      <c r="N477" s="48">
        <f>VLOOKUP($Q477&amp;$B477,'PNC Exon. &amp; no Exon.'!$A:$AL,'P.N.C. x Comp. x Ramos'!N$71,0)</f>
        <v>0</v>
      </c>
      <c r="O477" s="58">
        <f t="shared" si="48"/>
        <v>0</v>
      </c>
      <c r="Q477" s="164" t="s">
        <v>6</v>
      </c>
    </row>
    <row r="478" spans="1:17" ht="15.9" customHeight="1" x14ac:dyDescent="0.25">
      <c r="A478" s="47">
        <f t="shared" si="46"/>
        <v>1</v>
      </c>
      <c r="B478" s="51" t="s">
        <v>90</v>
      </c>
      <c r="C478" s="81">
        <f t="shared" si="49"/>
        <v>0</v>
      </c>
      <c r="D478" s="48">
        <f>VLOOKUP($Q478&amp;$B478,'PNC Exon. &amp; no Exon.'!$A:$AL,'P.N.C. x Comp. x Ramos'!D$71,0)</f>
        <v>0</v>
      </c>
      <c r="E478" s="48">
        <f>VLOOKUP($Q478&amp;$B478,'PNC Exon. &amp; no Exon.'!$A:$AL,'P.N.C. x Comp. x Ramos'!E$71,0)</f>
        <v>0</v>
      </c>
      <c r="F478" s="48">
        <f>VLOOKUP($Q478&amp;$B478,'PNC Exon. &amp; no Exon.'!$A:$AL,'P.N.C. x Comp. x Ramos'!F$71,0)</f>
        <v>0</v>
      </c>
      <c r="G478" s="48">
        <f>VLOOKUP($Q478&amp;$B478,'PNC Exon. &amp; no Exon.'!$A:$AL,'P.N.C. x Comp. x Ramos'!G$71,0)</f>
        <v>0</v>
      </c>
      <c r="H478" s="48">
        <f>VLOOKUP($Q478&amp;$B478,'PNC Exon. &amp; no Exon.'!$A:$AL,'P.N.C. x Comp. x Ramos'!H$71,0)</f>
        <v>0</v>
      </c>
      <c r="I478" s="48">
        <f>VLOOKUP($Q478&amp;$B478,'PNC Exon. &amp; no Exon.'!$A:$AL,'P.N.C. x Comp. x Ramos'!I$71,0)</f>
        <v>0</v>
      </c>
      <c r="J478" s="48">
        <f>VLOOKUP($Q478&amp;$B478,'PNC Exon. &amp; no Exon.'!$A:$AL,'P.N.C. x Comp. x Ramos'!J$71,0)</f>
        <v>0</v>
      </c>
      <c r="K478" s="48">
        <f>VLOOKUP($Q478&amp;$B478,'PNC Exon. &amp; no Exon.'!$A:$AL,'P.N.C. x Comp. x Ramos'!K$71,0)</f>
        <v>0</v>
      </c>
      <c r="L478" s="48">
        <f>VLOOKUP($Q478&amp;$B478,'PNC Exon. &amp; no Exon.'!$A:$AL,'P.N.C. x Comp. x Ramos'!L$71,0)</f>
        <v>0</v>
      </c>
      <c r="M478" s="48">
        <f>VLOOKUP($Q478&amp;$B478,'PNC Exon. &amp; no Exon.'!$A:$AL,'P.N.C. x Comp. x Ramos'!M$71,0)</f>
        <v>0</v>
      </c>
      <c r="N478" s="48">
        <f>VLOOKUP($Q478&amp;$B478,'PNC Exon. &amp; no Exon.'!$A:$AL,'P.N.C. x Comp. x Ramos'!N$71,0)</f>
        <v>0</v>
      </c>
      <c r="O478" s="58">
        <f t="shared" si="48"/>
        <v>0</v>
      </c>
      <c r="Q478" s="164" t="s">
        <v>6</v>
      </c>
    </row>
    <row r="479" spans="1:17" ht="15.9" customHeight="1" x14ac:dyDescent="0.25">
      <c r="A479" s="47">
        <f t="shared" si="46"/>
        <v>1</v>
      </c>
      <c r="B479" s="51" t="s">
        <v>97</v>
      </c>
      <c r="C479" s="81">
        <f t="shared" si="49"/>
        <v>0</v>
      </c>
      <c r="D479" s="48">
        <f>VLOOKUP($Q479&amp;$B479,'PNC Exon. &amp; no Exon.'!$A:$AL,'P.N.C. x Comp. x Ramos'!D$71,0)</f>
        <v>0</v>
      </c>
      <c r="E479" s="48">
        <f>VLOOKUP($Q479&amp;$B479,'PNC Exon. &amp; no Exon.'!$A:$AL,'P.N.C. x Comp. x Ramos'!E$71,0)</f>
        <v>0</v>
      </c>
      <c r="F479" s="48">
        <f>VLOOKUP($Q479&amp;$B479,'PNC Exon. &amp; no Exon.'!$A:$AL,'P.N.C. x Comp. x Ramos'!F$71,0)</f>
        <v>0</v>
      </c>
      <c r="G479" s="48">
        <f>VLOOKUP($Q479&amp;$B479,'PNC Exon. &amp; no Exon.'!$A:$AL,'P.N.C. x Comp. x Ramos'!G$71,0)</f>
        <v>0</v>
      </c>
      <c r="H479" s="48">
        <f>VLOOKUP($Q479&amp;$B479,'PNC Exon. &amp; no Exon.'!$A:$AL,'P.N.C. x Comp. x Ramos'!H$71,0)</f>
        <v>0</v>
      </c>
      <c r="I479" s="48">
        <f>VLOOKUP($Q479&amp;$B479,'PNC Exon. &amp; no Exon.'!$A:$AL,'P.N.C. x Comp. x Ramos'!I$71,0)</f>
        <v>0</v>
      </c>
      <c r="J479" s="48">
        <f>VLOOKUP($Q479&amp;$B479,'PNC Exon. &amp; no Exon.'!$A:$AL,'P.N.C. x Comp. x Ramos'!J$71,0)</f>
        <v>0</v>
      </c>
      <c r="K479" s="48">
        <f>VLOOKUP($Q479&amp;$B479,'PNC Exon. &amp; no Exon.'!$A:$AL,'P.N.C. x Comp. x Ramos'!K$71,0)</f>
        <v>0</v>
      </c>
      <c r="L479" s="48">
        <f>VLOOKUP($Q479&amp;$B479,'PNC Exon. &amp; no Exon.'!$A:$AL,'P.N.C. x Comp. x Ramos'!L$71,0)</f>
        <v>0</v>
      </c>
      <c r="M479" s="48">
        <f>VLOOKUP($Q479&amp;$B479,'PNC Exon. &amp; no Exon.'!$A:$AL,'P.N.C. x Comp. x Ramos'!M$71,0)</f>
        <v>0</v>
      </c>
      <c r="N479" s="48">
        <f>VLOOKUP($Q479&amp;$B479,'PNC Exon. &amp; no Exon.'!$A:$AL,'P.N.C. x Comp. x Ramos'!N$71,0)</f>
        <v>0</v>
      </c>
      <c r="O479" s="58">
        <f t="shared" si="48"/>
        <v>0</v>
      </c>
      <c r="Q479" s="164" t="s">
        <v>6</v>
      </c>
    </row>
    <row r="480" spans="1:17" ht="15.9" customHeight="1" x14ac:dyDescent="0.25">
      <c r="A480" s="47">
        <f t="shared" si="46"/>
        <v>1</v>
      </c>
      <c r="B480" s="51" t="s">
        <v>102</v>
      </c>
      <c r="C480" s="81">
        <f t="shared" si="49"/>
        <v>0</v>
      </c>
      <c r="D480" s="48">
        <f>VLOOKUP($Q480&amp;$B480,'PNC Exon. &amp; no Exon.'!$A:$AL,'P.N.C. x Comp. x Ramos'!D$71,0)</f>
        <v>0</v>
      </c>
      <c r="E480" s="48">
        <f>VLOOKUP($Q480&amp;$B480,'PNC Exon. &amp; no Exon.'!$A:$AL,'P.N.C. x Comp. x Ramos'!E$71,0)</f>
        <v>0</v>
      </c>
      <c r="F480" s="48">
        <f>VLOOKUP($Q480&amp;$B480,'PNC Exon. &amp; no Exon.'!$A:$AL,'P.N.C. x Comp. x Ramos'!F$71,0)</f>
        <v>0</v>
      </c>
      <c r="G480" s="48">
        <f>VLOOKUP($Q480&amp;$B480,'PNC Exon. &amp; no Exon.'!$A:$AL,'P.N.C. x Comp. x Ramos'!G$71,0)</f>
        <v>0</v>
      </c>
      <c r="H480" s="48">
        <f>VLOOKUP($Q480&amp;$B480,'PNC Exon. &amp; no Exon.'!$A:$AL,'P.N.C. x Comp. x Ramos'!H$71,0)</f>
        <v>0</v>
      </c>
      <c r="I480" s="48">
        <f>VLOOKUP($Q480&amp;$B480,'PNC Exon. &amp; no Exon.'!$A:$AL,'P.N.C. x Comp. x Ramos'!I$71,0)</f>
        <v>0</v>
      </c>
      <c r="J480" s="48">
        <f>VLOOKUP($Q480&amp;$B480,'PNC Exon. &amp; no Exon.'!$A:$AL,'P.N.C. x Comp. x Ramos'!J$71,0)</f>
        <v>0</v>
      </c>
      <c r="K480" s="48">
        <f>VLOOKUP($Q480&amp;$B480,'PNC Exon. &amp; no Exon.'!$A:$AL,'P.N.C. x Comp. x Ramos'!K$71,0)</f>
        <v>0</v>
      </c>
      <c r="L480" s="48">
        <f>VLOOKUP($Q480&amp;$B480,'PNC Exon. &amp; no Exon.'!$A:$AL,'P.N.C. x Comp. x Ramos'!L$71,0)</f>
        <v>0</v>
      </c>
      <c r="M480" s="48">
        <f>VLOOKUP($Q480&amp;$B480,'PNC Exon. &amp; no Exon.'!$A:$AL,'P.N.C. x Comp. x Ramos'!M$71,0)</f>
        <v>0</v>
      </c>
      <c r="N480" s="48">
        <f>VLOOKUP($Q480&amp;$B480,'PNC Exon. &amp; no Exon.'!$A:$AL,'P.N.C. x Comp. x Ramos'!N$71,0)</f>
        <v>0</v>
      </c>
      <c r="O480" s="58">
        <f t="shared" si="48"/>
        <v>0</v>
      </c>
      <c r="Q480" s="164" t="s">
        <v>6</v>
      </c>
    </row>
    <row r="481" spans="1:17" ht="15.9" customHeight="1" x14ac:dyDescent="0.25">
      <c r="A481" s="47">
        <f t="shared" si="46"/>
        <v>1</v>
      </c>
      <c r="B481" s="51" t="s">
        <v>80</v>
      </c>
      <c r="C481" s="81">
        <f t="shared" si="49"/>
        <v>0</v>
      </c>
      <c r="D481" s="48">
        <f>VLOOKUP($Q481&amp;$B481,'PNC Exon. &amp; no Exon.'!$A:$AL,'P.N.C. x Comp. x Ramos'!D$71,0)</f>
        <v>0</v>
      </c>
      <c r="E481" s="48">
        <f>VLOOKUP($Q481&amp;$B481,'PNC Exon. &amp; no Exon.'!$A:$AL,'P.N.C. x Comp. x Ramos'!E$71,0)</f>
        <v>0</v>
      </c>
      <c r="F481" s="48">
        <f>VLOOKUP($Q481&amp;$B481,'PNC Exon. &amp; no Exon.'!$A:$AL,'P.N.C. x Comp. x Ramos'!F$71,0)</f>
        <v>0</v>
      </c>
      <c r="G481" s="48">
        <f>VLOOKUP($Q481&amp;$B481,'PNC Exon. &amp; no Exon.'!$A:$AL,'P.N.C. x Comp. x Ramos'!G$71,0)</f>
        <v>0</v>
      </c>
      <c r="H481" s="48">
        <f>VLOOKUP($Q481&amp;$B481,'PNC Exon. &amp; no Exon.'!$A:$AL,'P.N.C. x Comp. x Ramos'!H$71,0)</f>
        <v>0</v>
      </c>
      <c r="I481" s="48">
        <f>VLOOKUP($Q481&amp;$B481,'PNC Exon. &amp; no Exon.'!$A:$AL,'P.N.C. x Comp. x Ramos'!I$71,0)</f>
        <v>0</v>
      </c>
      <c r="J481" s="48">
        <f>VLOOKUP($Q481&amp;$B481,'PNC Exon. &amp; no Exon.'!$A:$AL,'P.N.C. x Comp. x Ramos'!J$71,0)</f>
        <v>0</v>
      </c>
      <c r="K481" s="48">
        <f>VLOOKUP($Q481&amp;$B481,'PNC Exon. &amp; no Exon.'!$A:$AL,'P.N.C. x Comp. x Ramos'!K$71,0)</f>
        <v>0</v>
      </c>
      <c r="L481" s="48">
        <f>VLOOKUP($Q481&amp;$B481,'PNC Exon. &amp; no Exon.'!$A:$AL,'P.N.C. x Comp. x Ramos'!L$71,0)</f>
        <v>0</v>
      </c>
      <c r="M481" s="48">
        <f>VLOOKUP($Q481&amp;$B481,'PNC Exon. &amp; no Exon.'!$A:$AL,'P.N.C. x Comp. x Ramos'!M$71,0)</f>
        <v>0</v>
      </c>
      <c r="N481" s="48">
        <f>VLOOKUP($Q481&amp;$B481,'PNC Exon. &amp; no Exon.'!$A:$AL,'P.N.C. x Comp. x Ramos'!N$71,0)</f>
        <v>0</v>
      </c>
      <c r="O481" s="58">
        <f t="shared" si="48"/>
        <v>0</v>
      </c>
      <c r="Q481" s="164" t="s">
        <v>6</v>
      </c>
    </row>
    <row r="482" spans="1:17" ht="15.9" customHeight="1" x14ac:dyDescent="0.25">
      <c r="A482" s="47">
        <f t="shared" si="46"/>
        <v>1</v>
      </c>
      <c r="B482" s="51" t="s">
        <v>109</v>
      </c>
      <c r="C482" s="81">
        <f t="shared" si="49"/>
        <v>0</v>
      </c>
      <c r="D482" s="48">
        <f>VLOOKUP($Q482&amp;$B482,'PNC Exon. &amp; no Exon.'!$A:$AL,'P.N.C. x Comp. x Ramos'!D$71,0)</f>
        <v>0</v>
      </c>
      <c r="E482" s="48">
        <f>VLOOKUP($Q482&amp;$B482,'PNC Exon. &amp; no Exon.'!$A:$AL,'P.N.C. x Comp. x Ramos'!E$71,0)</f>
        <v>0</v>
      </c>
      <c r="F482" s="48">
        <f>VLOOKUP($Q482&amp;$B482,'PNC Exon. &amp; no Exon.'!$A:$AL,'P.N.C. x Comp. x Ramos'!F$71,0)</f>
        <v>0</v>
      </c>
      <c r="G482" s="48">
        <f>VLOOKUP($Q482&amp;$B482,'PNC Exon. &amp; no Exon.'!$A:$AL,'P.N.C. x Comp. x Ramos'!G$71,0)</f>
        <v>0</v>
      </c>
      <c r="H482" s="48">
        <f>VLOOKUP($Q482&amp;$B482,'PNC Exon. &amp; no Exon.'!$A:$AL,'P.N.C. x Comp. x Ramos'!H$71,0)</f>
        <v>0</v>
      </c>
      <c r="I482" s="48">
        <f>VLOOKUP($Q482&amp;$B482,'PNC Exon. &amp; no Exon.'!$A:$AL,'P.N.C. x Comp. x Ramos'!I$71,0)</f>
        <v>0</v>
      </c>
      <c r="J482" s="48">
        <f>VLOOKUP($Q482&amp;$B482,'PNC Exon. &amp; no Exon.'!$A:$AL,'P.N.C. x Comp. x Ramos'!J$71,0)</f>
        <v>0</v>
      </c>
      <c r="K482" s="48">
        <f>VLOOKUP($Q482&amp;$B482,'PNC Exon. &amp; no Exon.'!$A:$AL,'P.N.C. x Comp. x Ramos'!K$71,0)</f>
        <v>0</v>
      </c>
      <c r="L482" s="48">
        <f>VLOOKUP($Q482&amp;$B482,'PNC Exon. &amp; no Exon.'!$A:$AL,'P.N.C. x Comp. x Ramos'!L$71,0)</f>
        <v>0</v>
      </c>
      <c r="M482" s="48">
        <f>VLOOKUP($Q482&amp;$B482,'PNC Exon. &amp; no Exon.'!$A:$AL,'P.N.C. x Comp. x Ramos'!M$71,0)</f>
        <v>0</v>
      </c>
      <c r="N482" s="48">
        <f>VLOOKUP($Q482&amp;$B482,'PNC Exon. &amp; no Exon.'!$A:$AL,'P.N.C. x Comp. x Ramos'!N$71,0)</f>
        <v>0</v>
      </c>
      <c r="O482" s="58">
        <f t="shared" si="48"/>
        <v>0</v>
      </c>
      <c r="Q482" s="164" t="s">
        <v>6</v>
      </c>
    </row>
    <row r="483" spans="1:17" ht="15.9" customHeight="1" x14ac:dyDescent="0.25">
      <c r="A483" s="47">
        <f t="shared" si="46"/>
        <v>1</v>
      </c>
      <c r="B483" s="50" t="s">
        <v>110</v>
      </c>
      <c r="C483" s="81">
        <f t="shared" si="49"/>
        <v>0</v>
      </c>
      <c r="D483" s="48">
        <f>VLOOKUP($Q483&amp;$B483,'PNC Exon. &amp; no Exon.'!$A:$AL,'P.N.C. x Comp. x Ramos'!D$71,0)</f>
        <v>0</v>
      </c>
      <c r="E483" s="48">
        <f>VLOOKUP($Q483&amp;$B483,'PNC Exon. &amp; no Exon.'!$A:$AL,'P.N.C. x Comp. x Ramos'!E$71,0)</f>
        <v>0</v>
      </c>
      <c r="F483" s="48">
        <f>VLOOKUP($Q483&amp;$B483,'PNC Exon. &amp; no Exon.'!$A:$AL,'P.N.C. x Comp. x Ramos'!F$71,0)</f>
        <v>0</v>
      </c>
      <c r="G483" s="48">
        <f>VLOOKUP($Q483&amp;$B483,'PNC Exon. &amp; no Exon.'!$A:$AL,'P.N.C. x Comp. x Ramos'!G$71,0)</f>
        <v>0</v>
      </c>
      <c r="H483" s="48">
        <f>VLOOKUP($Q483&amp;$B483,'PNC Exon. &amp; no Exon.'!$A:$AL,'P.N.C. x Comp. x Ramos'!H$71,0)</f>
        <v>0</v>
      </c>
      <c r="I483" s="48">
        <f>VLOOKUP($Q483&amp;$B483,'PNC Exon. &amp; no Exon.'!$A:$AL,'P.N.C. x Comp. x Ramos'!I$71,0)</f>
        <v>0</v>
      </c>
      <c r="J483" s="48">
        <f>VLOOKUP($Q483&amp;$B483,'PNC Exon. &amp; no Exon.'!$A:$AL,'P.N.C. x Comp. x Ramos'!J$71,0)</f>
        <v>0</v>
      </c>
      <c r="K483" s="48">
        <f>VLOOKUP($Q483&amp;$B483,'PNC Exon. &amp; no Exon.'!$A:$AL,'P.N.C. x Comp. x Ramos'!K$71,0)</f>
        <v>0</v>
      </c>
      <c r="L483" s="48">
        <f>VLOOKUP($Q483&amp;$B483,'PNC Exon. &amp; no Exon.'!$A:$AL,'P.N.C. x Comp. x Ramos'!L$71,0)</f>
        <v>0</v>
      </c>
      <c r="M483" s="48">
        <f>VLOOKUP($Q483&amp;$B483,'PNC Exon. &amp; no Exon.'!$A:$AL,'P.N.C. x Comp. x Ramos'!M$71,0)</f>
        <v>0</v>
      </c>
      <c r="N483" s="48">
        <f>VLOOKUP($Q483&amp;$B483,'PNC Exon. &amp; no Exon.'!$A:$AL,'P.N.C. x Comp. x Ramos'!N$71,0)</f>
        <v>0</v>
      </c>
      <c r="O483" s="58">
        <f t="shared" si="48"/>
        <v>0</v>
      </c>
      <c r="Q483" s="164" t="s">
        <v>6</v>
      </c>
    </row>
    <row r="484" spans="1:17" ht="15.9" customHeight="1" x14ac:dyDescent="0.25">
      <c r="A484" s="47">
        <f t="shared" si="46"/>
        <v>1</v>
      </c>
      <c r="B484" s="50" t="s">
        <v>104</v>
      </c>
      <c r="C484" s="81">
        <f t="shared" si="49"/>
        <v>0</v>
      </c>
      <c r="D484" s="48">
        <f>VLOOKUP($Q484&amp;$B484,'PNC Exon. &amp; no Exon.'!$A:$AL,'P.N.C. x Comp. x Ramos'!D$71,0)</f>
        <v>0</v>
      </c>
      <c r="E484" s="48">
        <f>VLOOKUP($Q484&amp;$B484,'PNC Exon. &amp; no Exon.'!$A:$AL,'P.N.C. x Comp. x Ramos'!E$71,0)</f>
        <v>0</v>
      </c>
      <c r="F484" s="48">
        <f>VLOOKUP($Q484&amp;$B484,'PNC Exon. &amp; no Exon.'!$A:$AL,'P.N.C. x Comp. x Ramos'!F$71,0)</f>
        <v>0</v>
      </c>
      <c r="G484" s="48">
        <f>VLOOKUP($Q484&amp;$B484,'PNC Exon. &amp; no Exon.'!$A:$AL,'P.N.C. x Comp. x Ramos'!G$71,0)</f>
        <v>0</v>
      </c>
      <c r="H484" s="48">
        <f>VLOOKUP($Q484&amp;$B484,'PNC Exon. &amp; no Exon.'!$A:$AL,'P.N.C. x Comp. x Ramos'!H$71,0)</f>
        <v>0</v>
      </c>
      <c r="I484" s="48">
        <f>VLOOKUP($Q484&amp;$B484,'PNC Exon. &amp; no Exon.'!$A:$AL,'P.N.C. x Comp. x Ramos'!I$71,0)</f>
        <v>0</v>
      </c>
      <c r="J484" s="48">
        <f>VLOOKUP($Q484&amp;$B484,'PNC Exon. &amp; no Exon.'!$A:$AL,'P.N.C. x Comp. x Ramos'!J$71,0)</f>
        <v>0</v>
      </c>
      <c r="K484" s="48">
        <f>VLOOKUP($Q484&amp;$B484,'PNC Exon. &amp; no Exon.'!$A:$AL,'P.N.C. x Comp. x Ramos'!K$71,0)</f>
        <v>0</v>
      </c>
      <c r="L484" s="48">
        <f>VLOOKUP($Q484&amp;$B484,'PNC Exon. &amp; no Exon.'!$A:$AL,'P.N.C. x Comp. x Ramos'!L$71,0)</f>
        <v>0</v>
      </c>
      <c r="M484" s="48">
        <f>VLOOKUP($Q484&amp;$B484,'PNC Exon. &amp; no Exon.'!$A:$AL,'P.N.C. x Comp. x Ramos'!M$71,0)</f>
        <v>0</v>
      </c>
      <c r="N484" s="48">
        <f>VLOOKUP($Q484&amp;$B484,'PNC Exon. &amp; no Exon.'!$A:$AL,'P.N.C. x Comp. x Ramos'!N$71,0)</f>
        <v>0</v>
      </c>
      <c r="O484" s="58">
        <f t="shared" si="48"/>
        <v>0</v>
      </c>
      <c r="Q484" s="164" t="s">
        <v>6</v>
      </c>
    </row>
    <row r="485" spans="1:17" ht="15.9" customHeight="1" x14ac:dyDescent="0.25">
      <c r="A485" s="47">
        <f t="shared" si="46"/>
        <v>1</v>
      </c>
      <c r="B485" s="51" t="s">
        <v>96</v>
      </c>
      <c r="C485" s="81">
        <f t="shared" si="49"/>
        <v>0</v>
      </c>
      <c r="D485" s="48">
        <f>VLOOKUP($Q485&amp;$B485,'PNC Exon. &amp; no Exon.'!$A:$AL,'P.N.C. x Comp. x Ramos'!D$71,0)</f>
        <v>0</v>
      </c>
      <c r="E485" s="48">
        <f>VLOOKUP($Q485&amp;$B485,'PNC Exon. &amp; no Exon.'!$A:$AL,'P.N.C. x Comp. x Ramos'!E$71,0)</f>
        <v>0</v>
      </c>
      <c r="F485" s="48">
        <f>VLOOKUP($Q485&amp;$B485,'PNC Exon. &amp; no Exon.'!$A:$AL,'P.N.C. x Comp. x Ramos'!F$71,0)</f>
        <v>0</v>
      </c>
      <c r="G485" s="48">
        <f>VLOOKUP($Q485&amp;$B485,'PNC Exon. &amp; no Exon.'!$A:$AL,'P.N.C. x Comp. x Ramos'!G$71,0)</f>
        <v>0</v>
      </c>
      <c r="H485" s="48">
        <f>VLOOKUP($Q485&amp;$B485,'PNC Exon. &amp; no Exon.'!$A:$AL,'P.N.C. x Comp. x Ramos'!H$71,0)</f>
        <v>0</v>
      </c>
      <c r="I485" s="48">
        <f>VLOOKUP($Q485&amp;$B485,'PNC Exon. &amp; no Exon.'!$A:$AL,'P.N.C. x Comp. x Ramos'!I$71,0)</f>
        <v>0</v>
      </c>
      <c r="J485" s="48">
        <f>VLOOKUP($Q485&amp;$B485,'PNC Exon. &amp; no Exon.'!$A:$AL,'P.N.C. x Comp. x Ramos'!J$71,0)</f>
        <v>0</v>
      </c>
      <c r="K485" s="48">
        <f>VLOOKUP($Q485&amp;$B485,'PNC Exon. &amp; no Exon.'!$A:$AL,'P.N.C. x Comp. x Ramos'!K$71,0)</f>
        <v>0</v>
      </c>
      <c r="L485" s="48">
        <f>VLOOKUP($Q485&amp;$B485,'PNC Exon. &amp; no Exon.'!$A:$AL,'P.N.C. x Comp. x Ramos'!L$71,0)</f>
        <v>0</v>
      </c>
      <c r="M485" s="48">
        <f>VLOOKUP($Q485&amp;$B485,'PNC Exon. &amp; no Exon.'!$A:$AL,'P.N.C. x Comp. x Ramos'!M$71,0)</f>
        <v>0</v>
      </c>
      <c r="N485" s="48">
        <f>VLOOKUP($Q485&amp;$B485,'PNC Exon. &amp; no Exon.'!$A:$AL,'P.N.C. x Comp. x Ramos'!N$71,0)</f>
        <v>0</v>
      </c>
      <c r="O485" s="58">
        <f t="shared" si="48"/>
        <v>0</v>
      </c>
      <c r="Q485" s="164" t="s">
        <v>6</v>
      </c>
    </row>
    <row r="486" spans="1:17" ht="15.9" customHeight="1" x14ac:dyDescent="0.25">
      <c r="A486" s="47">
        <f t="shared" si="46"/>
        <v>1</v>
      </c>
      <c r="B486" s="51" t="s">
        <v>82</v>
      </c>
      <c r="C486" s="81">
        <f t="shared" si="49"/>
        <v>0</v>
      </c>
      <c r="D486" s="48">
        <f>VLOOKUP($Q486&amp;$B486,'PNC Exon. &amp; no Exon.'!$A:$AL,'P.N.C. x Comp. x Ramos'!D$71,0)</f>
        <v>0</v>
      </c>
      <c r="E486" s="48">
        <f>VLOOKUP($Q486&amp;$B486,'PNC Exon. &amp; no Exon.'!$A:$AL,'P.N.C. x Comp. x Ramos'!E$71,0)</f>
        <v>0</v>
      </c>
      <c r="F486" s="48">
        <f>VLOOKUP($Q486&amp;$B486,'PNC Exon. &amp; no Exon.'!$A:$AL,'P.N.C. x Comp. x Ramos'!F$71,0)</f>
        <v>0</v>
      </c>
      <c r="G486" s="48">
        <f>VLOOKUP($Q486&amp;$B486,'PNC Exon. &amp; no Exon.'!$A:$AL,'P.N.C. x Comp. x Ramos'!G$71,0)</f>
        <v>0</v>
      </c>
      <c r="H486" s="48">
        <f>VLOOKUP($Q486&amp;$B486,'PNC Exon. &amp; no Exon.'!$A:$AL,'P.N.C. x Comp. x Ramos'!H$71,0)</f>
        <v>0</v>
      </c>
      <c r="I486" s="48">
        <f>VLOOKUP($Q486&amp;$B486,'PNC Exon. &amp; no Exon.'!$A:$AL,'P.N.C. x Comp. x Ramos'!I$71,0)</f>
        <v>0</v>
      </c>
      <c r="J486" s="48">
        <f>VLOOKUP($Q486&amp;$B486,'PNC Exon. &amp; no Exon.'!$A:$AL,'P.N.C. x Comp. x Ramos'!J$71,0)</f>
        <v>0</v>
      </c>
      <c r="K486" s="48">
        <f>VLOOKUP($Q486&amp;$B486,'PNC Exon. &amp; no Exon.'!$A:$AL,'P.N.C. x Comp. x Ramos'!K$71,0)</f>
        <v>0</v>
      </c>
      <c r="L486" s="48">
        <f>VLOOKUP($Q486&amp;$B486,'PNC Exon. &amp; no Exon.'!$A:$AL,'P.N.C. x Comp. x Ramos'!L$71,0)</f>
        <v>0</v>
      </c>
      <c r="M486" s="48">
        <f>VLOOKUP($Q486&amp;$B486,'PNC Exon. &amp; no Exon.'!$A:$AL,'P.N.C. x Comp. x Ramos'!M$71,0)</f>
        <v>0</v>
      </c>
      <c r="N486" s="48">
        <f>VLOOKUP($Q486&amp;$B486,'PNC Exon. &amp; no Exon.'!$A:$AL,'P.N.C. x Comp. x Ramos'!N$71,0)</f>
        <v>0</v>
      </c>
      <c r="O486" s="58">
        <f t="shared" si="48"/>
        <v>0</v>
      </c>
      <c r="Q486" s="164" t="s">
        <v>6</v>
      </c>
    </row>
    <row r="487" spans="1:17" ht="15.9" customHeight="1" x14ac:dyDescent="0.25">
      <c r="A487" s="47">
        <f t="shared" si="46"/>
        <v>1</v>
      </c>
      <c r="B487" s="51" t="s">
        <v>113</v>
      </c>
      <c r="C487" s="81">
        <f t="shared" si="49"/>
        <v>0</v>
      </c>
      <c r="D487" s="48">
        <f>VLOOKUP($Q487&amp;$B487,'PNC Exon. &amp; no Exon.'!$A:$AL,'P.N.C. x Comp. x Ramos'!D$71,0)</f>
        <v>0</v>
      </c>
      <c r="E487" s="48">
        <f>VLOOKUP($Q487&amp;$B487,'PNC Exon. &amp; no Exon.'!$A:$AL,'P.N.C. x Comp. x Ramos'!E$71,0)</f>
        <v>0</v>
      </c>
      <c r="F487" s="48">
        <f>VLOOKUP($Q487&amp;$B487,'PNC Exon. &amp; no Exon.'!$A:$AL,'P.N.C. x Comp. x Ramos'!F$71,0)</f>
        <v>0</v>
      </c>
      <c r="G487" s="48">
        <f>VLOOKUP($Q487&amp;$B487,'PNC Exon. &amp; no Exon.'!$A:$AL,'P.N.C. x Comp. x Ramos'!G$71,0)</f>
        <v>0</v>
      </c>
      <c r="H487" s="48">
        <f>VLOOKUP($Q487&amp;$B487,'PNC Exon. &amp; no Exon.'!$A:$AL,'P.N.C. x Comp. x Ramos'!H$71,0)</f>
        <v>0</v>
      </c>
      <c r="I487" s="48">
        <f>VLOOKUP($Q487&amp;$B487,'PNC Exon. &amp; no Exon.'!$A:$AL,'P.N.C. x Comp. x Ramos'!I$71,0)</f>
        <v>0</v>
      </c>
      <c r="J487" s="48">
        <f>VLOOKUP($Q487&amp;$B487,'PNC Exon. &amp; no Exon.'!$A:$AL,'P.N.C. x Comp. x Ramos'!J$71,0)</f>
        <v>0</v>
      </c>
      <c r="K487" s="48">
        <f>VLOOKUP($Q487&amp;$B487,'PNC Exon. &amp; no Exon.'!$A:$AL,'P.N.C. x Comp. x Ramos'!K$71,0)</f>
        <v>0</v>
      </c>
      <c r="L487" s="48">
        <f>VLOOKUP($Q487&amp;$B487,'PNC Exon. &amp; no Exon.'!$A:$AL,'P.N.C. x Comp. x Ramos'!L$71,0)</f>
        <v>0</v>
      </c>
      <c r="M487" s="48">
        <f>VLOOKUP($Q487&amp;$B487,'PNC Exon. &amp; no Exon.'!$A:$AL,'P.N.C. x Comp. x Ramos'!M$71,0)</f>
        <v>0</v>
      </c>
      <c r="N487" s="48">
        <f>VLOOKUP($Q487&amp;$B487,'PNC Exon. &amp; no Exon.'!$A:$AL,'P.N.C. x Comp. x Ramos'!N$71,0)</f>
        <v>0</v>
      </c>
      <c r="O487" s="58">
        <f t="shared" si="48"/>
        <v>0</v>
      </c>
      <c r="Q487" s="164" t="s">
        <v>6</v>
      </c>
    </row>
    <row r="488" spans="1:17" ht="15.9" customHeight="1" x14ac:dyDescent="0.25">
      <c r="A488" s="47">
        <f t="shared" si="46"/>
        <v>1</v>
      </c>
      <c r="B488" s="51" t="s">
        <v>105</v>
      </c>
      <c r="C488" s="81">
        <f t="shared" si="49"/>
        <v>0</v>
      </c>
      <c r="D488" s="48">
        <f>VLOOKUP($Q488&amp;$B488,'PNC Exon. &amp; no Exon.'!$A:$AL,'P.N.C. x Comp. x Ramos'!D$71,0)</f>
        <v>0</v>
      </c>
      <c r="E488" s="48">
        <f>VLOOKUP($Q488&amp;$B488,'PNC Exon. &amp; no Exon.'!$A:$AL,'P.N.C. x Comp. x Ramos'!E$71,0)</f>
        <v>0</v>
      </c>
      <c r="F488" s="48">
        <f>VLOOKUP($Q488&amp;$B488,'PNC Exon. &amp; no Exon.'!$A:$AL,'P.N.C. x Comp. x Ramos'!F$71,0)</f>
        <v>0</v>
      </c>
      <c r="G488" s="48">
        <f>VLOOKUP($Q488&amp;$B488,'PNC Exon. &amp; no Exon.'!$A:$AL,'P.N.C. x Comp. x Ramos'!G$71,0)</f>
        <v>0</v>
      </c>
      <c r="H488" s="48">
        <f>VLOOKUP($Q488&amp;$B488,'PNC Exon. &amp; no Exon.'!$A:$AL,'P.N.C. x Comp. x Ramos'!H$71,0)</f>
        <v>0</v>
      </c>
      <c r="I488" s="48">
        <f>VLOOKUP($Q488&amp;$B488,'PNC Exon. &amp; no Exon.'!$A:$AL,'P.N.C. x Comp. x Ramos'!I$71,0)</f>
        <v>0</v>
      </c>
      <c r="J488" s="48">
        <f>VLOOKUP($Q488&amp;$B488,'PNC Exon. &amp; no Exon.'!$A:$AL,'P.N.C. x Comp. x Ramos'!J$71,0)</f>
        <v>0</v>
      </c>
      <c r="K488" s="48">
        <f>VLOOKUP($Q488&amp;$B488,'PNC Exon. &amp; no Exon.'!$A:$AL,'P.N.C. x Comp. x Ramos'!K$71,0)</f>
        <v>0</v>
      </c>
      <c r="L488" s="48">
        <f>VLOOKUP($Q488&amp;$B488,'PNC Exon. &amp; no Exon.'!$A:$AL,'P.N.C. x Comp. x Ramos'!L$71,0)</f>
        <v>0</v>
      </c>
      <c r="M488" s="48">
        <f>VLOOKUP($Q488&amp;$B488,'PNC Exon. &amp; no Exon.'!$A:$AL,'P.N.C. x Comp. x Ramos'!M$71,0)</f>
        <v>0</v>
      </c>
      <c r="N488" s="48">
        <f>VLOOKUP($Q488&amp;$B488,'PNC Exon. &amp; no Exon.'!$A:$AL,'P.N.C. x Comp. x Ramos'!N$71,0)</f>
        <v>0</v>
      </c>
      <c r="O488" s="58">
        <f t="shared" si="48"/>
        <v>0</v>
      </c>
      <c r="Q488" s="164" t="s">
        <v>6</v>
      </c>
    </row>
    <row r="489" spans="1:17" ht="15.9" customHeight="1" x14ac:dyDescent="0.25">
      <c r="A489" s="47">
        <f t="shared" si="46"/>
        <v>1</v>
      </c>
      <c r="B489" s="51" t="s">
        <v>79</v>
      </c>
      <c r="C489" s="81">
        <f t="shared" si="49"/>
        <v>0</v>
      </c>
      <c r="D489" s="48">
        <f>VLOOKUP($Q489&amp;$B489,'PNC Exon. &amp; no Exon.'!$A:$AL,'P.N.C. x Comp. x Ramos'!D$71,0)</f>
        <v>0</v>
      </c>
      <c r="E489" s="48">
        <f>VLOOKUP($Q489&amp;$B489,'PNC Exon. &amp; no Exon.'!$A:$AL,'P.N.C. x Comp. x Ramos'!E$71,0)</f>
        <v>0</v>
      </c>
      <c r="F489" s="48">
        <f>VLOOKUP($Q489&amp;$B489,'PNC Exon. &amp; no Exon.'!$A:$AL,'P.N.C. x Comp. x Ramos'!F$71,0)</f>
        <v>0</v>
      </c>
      <c r="G489" s="48">
        <f>VLOOKUP($Q489&amp;$B489,'PNC Exon. &amp; no Exon.'!$A:$AL,'P.N.C. x Comp. x Ramos'!G$71,0)</f>
        <v>0</v>
      </c>
      <c r="H489" s="48">
        <f>VLOOKUP($Q489&amp;$B489,'PNC Exon. &amp; no Exon.'!$A:$AL,'P.N.C. x Comp. x Ramos'!H$71,0)</f>
        <v>0</v>
      </c>
      <c r="I489" s="48">
        <f>VLOOKUP($Q489&amp;$B489,'PNC Exon. &amp; no Exon.'!$A:$AL,'P.N.C. x Comp. x Ramos'!I$71,0)</f>
        <v>0</v>
      </c>
      <c r="J489" s="48">
        <f>VLOOKUP($Q489&amp;$B489,'PNC Exon. &amp; no Exon.'!$A:$AL,'P.N.C. x Comp. x Ramos'!J$71,0)</f>
        <v>0</v>
      </c>
      <c r="K489" s="48">
        <f>VLOOKUP($Q489&amp;$B489,'PNC Exon. &amp; no Exon.'!$A:$AL,'P.N.C. x Comp. x Ramos'!K$71,0)</f>
        <v>0</v>
      </c>
      <c r="L489" s="48">
        <f>VLOOKUP($Q489&amp;$B489,'PNC Exon. &amp; no Exon.'!$A:$AL,'P.N.C. x Comp. x Ramos'!L$71,0)</f>
        <v>0</v>
      </c>
      <c r="M489" s="48">
        <f>VLOOKUP($Q489&amp;$B489,'PNC Exon. &amp; no Exon.'!$A:$AL,'P.N.C. x Comp. x Ramos'!M$71,0)</f>
        <v>0</v>
      </c>
      <c r="N489" s="48">
        <f>VLOOKUP($Q489&amp;$B489,'PNC Exon. &amp; no Exon.'!$A:$AL,'P.N.C. x Comp. x Ramos'!N$71,0)</f>
        <v>0</v>
      </c>
      <c r="O489" s="58">
        <f t="shared" si="48"/>
        <v>0</v>
      </c>
      <c r="Q489" s="164" t="s">
        <v>6</v>
      </c>
    </row>
    <row r="490" spans="1:17" ht="15.9" customHeight="1" x14ac:dyDescent="0.25">
      <c r="A490" s="47">
        <f t="shared" si="46"/>
        <v>1</v>
      </c>
      <c r="B490" s="51" t="s">
        <v>117</v>
      </c>
      <c r="C490" s="81">
        <f t="shared" si="49"/>
        <v>0</v>
      </c>
      <c r="D490" s="48">
        <f>VLOOKUP($Q490&amp;$B490,'PNC Exon. &amp; no Exon.'!$A:$AL,'P.N.C. x Comp. x Ramos'!D$71,0)</f>
        <v>0</v>
      </c>
      <c r="E490" s="48">
        <f>VLOOKUP($Q490&amp;$B490,'PNC Exon. &amp; no Exon.'!$A:$AL,'P.N.C. x Comp. x Ramos'!E$71,0)</f>
        <v>0</v>
      </c>
      <c r="F490" s="48">
        <f>VLOOKUP($Q490&amp;$B490,'PNC Exon. &amp; no Exon.'!$A:$AL,'P.N.C. x Comp. x Ramos'!F$71,0)</f>
        <v>0</v>
      </c>
      <c r="G490" s="48">
        <f>VLOOKUP($Q490&amp;$B490,'PNC Exon. &amp; no Exon.'!$A:$AL,'P.N.C. x Comp. x Ramos'!G$71,0)</f>
        <v>0</v>
      </c>
      <c r="H490" s="48">
        <f>VLOOKUP($Q490&amp;$B490,'PNC Exon. &amp; no Exon.'!$A:$AL,'P.N.C. x Comp. x Ramos'!H$71,0)</f>
        <v>0</v>
      </c>
      <c r="I490" s="48">
        <f>VLOOKUP($Q490&amp;$B490,'PNC Exon. &amp; no Exon.'!$A:$AL,'P.N.C. x Comp. x Ramos'!I$71,0)</f>
        <v>0</v>
      </c>
      <c r="J490" s="48">
        <f>VLOOKUP($Q490&amp;$B490,'PNC Exon. &amp; no Exon.'!$A:$AL,'P.N.C. x Comp. x Ramos'!J$71,0)</f>
        <v>0</v>
      </c>
      <c r="K490" s="48">
        <f>VLOOKUP($Q490&amp;$B490,'PNC Exon. &amp; no Exon.'!$A:$AL,'P.N.C. x Comp. x Ramos'!K$71,0)</f>
        <v>0</v>
      </c>
      <c r="L490" s="48">
        <f>VLOOKUP($Q490&amp;$B490,'PNC Exon. &amp; no Exon.'!$A:$AL,'P.N.C. x Comp. x Ramos'!L$71,0)</f>
        <v>0</v>
      </c>
      <c r="M490" s="48">
        <f>VLOOKUP($Q490&amp;$B490,'PNC Exon. &amp; no Exon.'!$A:$AL,'P.N.C. x Comp. x Ramos'!M$71,0)</f>
        <v>0</v>
      </c>
      <c r="N490" s="48">
        <f>VLOOKUP($Q490&amp;$B490,'PNC Exon. &amp; no Exon.'!$A:$AL,'P.N.C. x Comp. x Ramos'!N$71,0)</f>
        <v>0</v>
      </c>
      <c r="O490" s="58">
        <f t="shared" si="48"/>
        <v>0</v>
      </c>
      <c r="Q490" s="164" t="s">
        <v>6</v>
      </c>
    </row>
    <row r="491" spans="1:17" ht="15.9" customHeight="1" x14ac:dyDescent="0.25">
      <c r="A491" s="47">
        <f t="shared" si="46"/>
        <v>1</v>
      </c>
      <c r="B491" s="51" t="s">
        <v>112</v>
      </c>
      <c r="C491" s="81">
        <f t="shared" si="49"/>
        <v>0</v>
      </c>
      <c r="D491" s="48">
        <f>VLOOKUP($Q491&amp;$B491,'PNC Exon. &amp; no Exon.'!$A:$AL,'P.N.C. x Comp. x Ramos'!D$71,0)</f>
        <v>0</v>
      </c>
      <c r="E491" s="48">
        <f>VLOOKUP($Q491&amp;$B491,'PNC Exon. &amp; no Exon.'!$A:$AL,'P.N.C. x Comp. x Ramos'!E$71,0)</f>
        <v>0</v>
      </c>
      <c r="F491" s="48">
        <f>VLOOKUP($Q491&amp;$B491,'PNC Exon. &amp; no Exon.'!$A:$AL,'P.N.C. x Comp. x Ramos'!F$71,0)</f>
        <v>0</v>
      </c>
      <c r="G491" s="48">
        <f>VLOOKUP($Q491&amp;$B491,'PNC Exon. &amp; no Exon.'!$A:$AL,'P.N.C. x Comp. x Ramos'!G$71,0)</f>
        <v>0</v>
      </c>
      <c r="H491" s="48">
        <f>VLOOKUP($Q491&amp;$B491,'PNC Exon. &amp; no Exon.'!$A:$AL,'P.N.C. x Comp. x Ramos'!H$71,0)</f>
        <v>0</v>
      </c>
      <c r="I491" s="48">
        <f>VLOOKUP($Q491&amp;$B491,'PNC Exon. &amp; no Exon.'!$A:$AL,'P.N.C. x Comp. x Ramos'!I$71,0)</f>
        <v>0</v>
      </c>
      <c r="J491" s="48">
        <f>VLOOKUP($Q491&amp;$B491,'PNC Exon. &amp; no Exon.'!$A:$AL,'P.N.C. x Comp. x Ramos'!J$71,0)</f>
        <v>0</v>
      </c>
      <c r="K491" s="48">
        <f>VLOOKUP($Q491&amp;$B491,'PNC Exon. &amp; no Exon.'!$A:$AL,'P.N.C. x Comp. x Ramos'!K$71,0)</f>
        <v>0</v>
      </c>
      <c r="L491" s="48">
        <f>VLOOKUP($Q491&amp;$B491,'PNC Exon. &amp; no Exon.'!$A:$AL,'P.N.C. x Comp. x Ramos'!L$71,0)</f>
        <v>0</v>
      </c>
      <c r="M491" s="48">
        <f>VLOOKUP($Q491&amp;$B491,'PNC Exon. &amp; no Exon.'!$A:$AL,'P.N.C. x Comp. x Ramos'!M$71,0)</f>
        <v>0</v>
      </c>
      <c r="N491" s="48">
        <f>VLOOKUP($Q491&amp;$B491,'PNC Exon. &amp; no Exon.'!$A:$AL,'P.N.C. x Comp. x Ramos'!N$71,0)</f>
        <v>0</v>
      </c>
      <c r="O491" s="58">
        <f t="shared" si="48"/>
        <v>0</v>
      </c>
      <c r="Q491" s="164" t="s">
        <v>6</v>
      </c>
    </row>
    <row r="492" spans="1:17" ht="15.9" customHeight="1" x14ac:dyDescent="0.25">
      <c r="A492" s="47">
        <f t="shared" si="46"/>
        <v>1</v>
      </c>
      <c r="B492" s="51" t="s">
        <v>94</v>
      </c>
      <c r="C492" s="81">
        <f t="shared" si="49"/>
        <v>0</v>
      </c>
      <c r="D492" s="48">
        <f>VLOOKUP($Q492&amp;$B492,'PNC Exon. &amp; no Exon.'!$A:$AL,'P.N.C. x Comp. x Ramos'!D$71,0)</f>
        <v>0</v>
      </c>
      <c r="E492" s="48">
        <f>VLOOKUP($Q492&amp;$B492,'PNC Exon. &amp; no Exon.'!$A:$AL,'P.N.C. x Comp. x Ramos'!E$71,0)</f>
        <v>0</v>
      </c>
      <c r="F492" s="48">
        <f>VLOOKUP($Q492&amp;$B492,'PNC Exon. &amp; no Exon.'!$A:$AL,'P.N.C. x Comp. x Ramos'!F$71,0)</f>
        <v>0</v>
      </c>
      <c r="G492" s="48">
        <f>VLOOKUP($Q492&amp;$B492,'PNC Exon. &amp; no Exon.'!$A:$AL,'P.N.C. x Comp. x Ramos'!G$71,0)</f>
        <v>0</v>
      </c>
      <c r="H492" s="48">
        <f>VLOOKUP($Q492&amp;$B492,'PNC Exon. &amp; no Exon.'!$A:$AL,'P.N.C. x Comp. x Ramos'!H$71,0)</f>
        <v>0</v>
      </c>
      <c r="I492" s="48">
        <f>VLOOKUP($Q492&amp;$B492,'PNC Exon. &amp; no Exon.'!$A:$AL,'P.N.C. x Comp. x Ramos'!I$71,0)</f>
        <v>0</v>
      </c>
      <c r="J492" s="48">
        <f>VLOOKUP($Q492&amp;$B492,'PNC Exon. &amp; no Exon.'!$A:$AL,'P.N.C. x Comp. x Ramos'!J$71,0)</f>
        <v>0</v>
      </c>
      <c r="K492" s="48">
        <f>VLOOKUP($Q492&amp;$B492,'PNC Exon. &amp; no Exon.'!$A:$AL,'P.N.C. x Comp. x Ramos'!K$71,0)</f>
        <v>0</v>
      </c>
      <c r="L492" s="48">
        <f>VLOOKUP($Q492&amp;$B492,'PNC Exon. &amp; no Exon.'!$A:$AL,'P.N.C. x Comp. x Ramos'!L$71,0)</f>
        <v>0</v>
      </c>
      <c r="M492" s="48">
        <f>VLOOKUP($Q492&amp;$B492,'PNC Exon. &amp; no Exon.'!$A:$AL,'P.N.C. x Comp. x Ramos'!M$71,0)</f>
        <v>0</v>
      </c>
      <c r="N492" s="48">
        <f>VLOOKUP($Q492&amp;$B492,'PNC Exon. &amp; no Exon.'!$A:$AL,'P.N.C. x Comp. x Ramos'!N$71,0)</f>
        <v>0</v>
      </c>
      <c r="O492" s="58">
        <f t="shared" si="48"/>
        <v>0</v>
      </c>
      <c r="Q492" s="164" t="s">
        <v>6</v>
      </c>
    </row>
    <row r="493" spans="1:17" ht="15.9" customHeight="1" x14ac:dyDescent="0.25">
      <c r="A493" s="47">
        <f t="shared" si="46"/>
        <v>1</v>
      </c>
      <c r="B493" s="51" t="s">
        <v>116</v>
      </c>
      <c r="C493" s="81">
        <f t="shared" si="49"/>
        <v>0</v>
      </c>
      <c r="D493" s="48">
        <f>VLOOKUP($Q493&amp;$B493,'PNC Exon. &amp; no Exon.'!$A:$AL,'P.N.C. x Comp. x Ramos'!D$71,0)</f>
        <v>0</v>
      </c>
      <c r="E493" s="48">
        <f>VLOOKUP($Q493&amp;$B493,'PNC Exon. &amp; no Exon.'!$A:$AL,'P.N.C. x Comp. x Ramos'!E$71,0)</f>
        <v>0</v>
      </c>
      <c r="F493" s="48">
        <f>VLOOKUP($Q493&amp;$B493,'PNC Exon. &amp; no Exon.'!$A:$AL,'P.N.C. x Comp. x Ramos'!F$71,0)</f>
        <v>0</v>
      </c>
      <c r="G493" s="48">
        <f>VLOOKUP($Q493&amp;$B493,'PNC Exon. &amp; no Exon.'!$A:$AL,'P.N.C. x Comp. x Ramos'!G$71,0)</f>
        <v>0</v>
      </c>
      <c r="H493" s="48">
        <f>VLOOKUP($Q493&amp;$B493,'PNC Exon. &amp; no Exon.'!$A:$AL,'P.N.C. x Comp. x Ramos'!H$71,0)</f>
        <v>0</v>
      </c>
      <c r="I493" s="48">
        <f>VLOOKUP($Q493&amp;$B493,'PNC Exon. &amp; no Exon.'!$A:$AL,'P.N.C. x Comp. x Ramos'!I$71,0)</f>
        <v>0</v>
      </c>
      <c r="J493" s="48">
        <f>VLOOKUP($Q493&amp;$B493,'PNC Exon. &amp; no Exon.'!$A:$AL,'P.N.C. x Comp. x Ramos'!J$71,0)</f>
        <v>0</v>
      </c>
      <c r="K493" s="48">
        <f>VLOOKUP($Q493&amp;$B493,'PNC Exon. &amp; no Exon.'!$A:$AL,'P.N.C. x Comp. x Ramos'!K$71,0)</f>
        <v>0</v>
      </c>
      <c r="L493" s="48">
        <f>VLOOKUP($Q493&amp;$B493,'PNC Exon. &amp; no Exon.'!$A:$AL,'P.N.C. x Comp. x Ramos'!L$71,0)</f>
        <v>0</v>
      </c>
      <c r="M493" s="48">
        <f>VLOOKUP($Q493&amp;$B493,'PNC Exon. &amp; no Exon.'!$A:$AL,'P.N.C. x Comp. x Ramos'!M$71,0)</f>
        <v>0</v>
      </c>
      <c r="N493" s="48">
        <f>VLOOKUP($Q493&amp;$B493,'PNC Exon. &amp; no Exon.'!$A:$AL,'P.N.C. x Comp. x Ramos'!N$71,0)</f>
        <v>0</v>
      </c>
      <c r="O493" s="58">
        <f t="shared" si="48"/>
        <v>0</v>
      </c>
      <c r="Q493" s="164" t="s">
        <v>6</v>
      </c>
    </row>
    <row r="494" spans="1:17" ht="15.9" customHeight="1" x14ac:dyDescent="0.25">
      <c r="A494" s="47">
        <f t="shared" si="46"/>
        <v>1</v>
      </c>
      <c r="B494" s="51" t="s">
        <v>81</v>
      </c>
      <c r="C494" s="81">
        <f t="shared" si="49"/>
        <v>0</v>
      </c>
      <c r="D494" s="48">
        <f>VLOOKUP($Q494&amp;$B494,'PNC Exon. &amp; no Exon.'!$A:$AL,'P.N.C. x Comp. x Ramos'!D$71,0)</f>
        <v>0</v>
      </c>
      <c r="E494" s="48">
        <f>VLOOKUP($Q494&amp;$B494,'PNC Exon. &amp; no Exon.'!$A:$AL,'P.N.C. x Comp. x Ramos'!E$71,0)</f>
        <v>0</v>
      </c>
      <c r="F494" s="48">
        <f>VLOOKUP($Q494&amp;$B494,'PNC Exon. &amp; no Exon.'!$A:$AL,'P.N.C. x Comp. x Ramos'!F$71,0)</f>
        <v>0</v>
      </c>
      <c r="G494" s="48">
        <f>VLOOKUP($Q494&amp;$B494,'PNC Exon. &amp; no Exon.'!$A:$AL,'P.N.C. x Comp. x Ramos'!G$71,0)</f>
        <v>0</v>
      </c>
      <c r="H494" s="48">
        <f>VLOOKUP($Q494&amp;$B494,'PNC Exon. &amp; no Exon.'!$A:$AL,'P.N.C. x Comp. x Ramos'!H$71,0)</f>
        <v>0</v>
      </c>
      <c r="I494" s="48">
        <f>VLOOKUP($Q494&amp;$B494,'PNC Exon. &amp; no Exon.'!$A:$AL,'P.N.C. x Comp. x Ramos'!I$71,0)</f>
        <v>0</v>
      </c>
      <c r="J494" s="48">
        <f>VLOOKUP($Q494&amp;$B494,'PNC Exon. &amp; no Exon.'!$A:$AL,'P.N.C. x Comp. x Ramos'!J$71,0)</f>
        <v>0</v>
      </c>
      <c r="K494" s="48">
        <f>VLOOKUP($Q494&amp;$B494,'PNC Exon. &amp; no Exon.'!$A:$AL,'P.N.C. x Comp. x Ramos'!K$71,0)</f>
        <v>0</v>
      </c>
      <c r="L494" s="48">
        <f>VLOOKUP($Q494&amp;$B494,'PNC Exon. &amp; no Exon.'!$A:$AL,'P.N.C. x Comp. x Ramos'!L$71,0)</f>
        <v>0</v>
      </c>
      <c r="M494" s="48">
        <f>VLOOKUP($Q494&amp;$B494,'PNC Exon. &amp; no Exon.'!$A:$AL,'P.N.C. x Comp. x Ramos'!M$71,0)</f>
        <v>0</v>
      </c>
      <c r="N494" s="48">
        <f>VLOOKUP($Q494&amp;$B494,'PNC Exon. &amp; no Exon.'!$A:$AL,'P.N.C. x Comp. x Ramos'!N$71,0)</f>
        <v>0</v>
      </c>
      <c r="O494" s="58">
        <f t="shared" si="48"/>
        <v>0</v>
      </c>
      <c r="Q494" s="164" t="s">
        <v>6</v>
      </c>
    </row>
    <row r="495" spans="1:17" ht="15.9" customHeight="1" x14ac:dyDescent="0.25">
      <c r="A495" s="47">
        <f t="shared" si="46"/>
        <v>1</v>
      </c>
      <c r="B495" s="51" t="s">
        <v>89</v>
      </c>
      <c r="C495" s="81">
        <f t="shared" si="49"/>
        <v>0</v>
      </c>
      <c r="D495" s="48">
        <f>VLOOKUP($Q495&amp;$B495,'PNC Exon. &amp; no Exon.'!$A:$AL,'P.N.C. x Comp. x Ramos'!D$71,0)</f>
        <v>0</v>
      </c>
      <c r="E495" s="48">
        <f>VLOOKUP($Q495&amp;$B495,'PNC Exon. &amp; no Exon.'!$A:$AL,'P.N.C. x Comp. x Ramos'!E$71,0)</f>
        <v>0</v>
      </c>
      <c r="F495" s="48">
        <f>VLOOKUP($Q495&amp;$B495,'PNC Exon. &amp; no Exon.'!$A:$AL,'P.N.C. x Comp. x Ramos'!F$71,0)</f>
        <v>0</v>
      </c>
      <c r="G495" s="48">
        <f>VLOOKUP($Q495&amp;$B495,'PNC Exon. &amp; no Exon.'!$A:$AL,'P.N.C. x Comp. x Ramos'!G$71,0)</f>
        <v>0</v>
      </c>
      <c r="H495" s="48">
        <f>VLOOKUP($Q495&amp;$B495,'PNC Exon. &amp; no Exon.'!$A:$AL,'P.N.C. x Comp. x Ramos'!H$71,0)</f>
        <v>0</v>
      </c>
      <c r="I495" s="48">
        <f>VLOOKUP($Q495&amp;$B495,'PNC Exon. &amp; no Exon.'!$A:$AL,'P.N.C. x Comp. x Ramos'!I$71,0)</f>
        <v>0</v>
      </c>
      <c r="J495" s="48">
        <f>VLOOKUP($Q495&amp;$B495,'PNC Exon. &amp; no Exon.'!$A:$AL,'P.N.C. x Comp. x Ramos'!J$71,0)</f>
        <v>0</v>
      </c>
      <c r="K495" s="48">
        <f>VLOOKUP($Q495&amp;$B495,'PNC Exon. &amp; no Exon.'!$A:$AL,'P.N.C. x Comp. x Ramos'!K$71,0)</f>
        <v>0</v>
      </c>
      <c r="L495" s="48">
        <f>VLOOKUP($Q495&amp;$B495,'PNC Exon. &amp; no Exon.'!$A:$AL,'P.N.C. x Comp. x Ramos'!L$71,0)</f>
        <v>0</v>
      </c>
      <c r="M495" s="48">
        <f>VLOOKUP($Q495&amp;$B495,'PNC Exon. &amp; no Exon.'!$A:$AL,'P.N.C. x Comp. x Ramos'!M$71,0)</f>
        <v>0</v>
      </c>
      <c r="N495" s="48">
        <f>VLOOKUP($Q495&amp;$B495,'PNC Exon. &amp; no Exon.'!$A:$AL,'P.N.C. x Comp. x Ramos'!N$71,0)</f>
        <v>0</v>
      </c>
      <c r="O495" s="58">
        <f t="shared" si="48"/>
        <v>0</v>
      </c>
      <c r="Q495" s="164" t="s">
        <v>6</v>
      </c>
    </row>
    <row r="496" spans="1:17" ht="15.9" customHeight="1" x14ac:dyDescent="0.25">
      <c r="A496" s="47">
        <f t="shared" si="46"/>
        <v>1</v>
      </c>
      <c r="B496" s="51" t="s">
        <v>118</v>
      </c>
      <c r="C496" s="81">
        <f t="shared" si="49"/>
        <v>0</v>
      </c>
      <c r="D496" s="48">
        <f>VLOOKUP($Q496&amp;$B496,'PNC Exon. &amp; no Exon.'!$A:$AL,'P.N.C. x Comp. x Ramos'!D$71,0)</f>
        <v>0</v>
      </c>
      <c r="E496" s="48">
        <f>VLOOKUP($Q496&amp;$B496,'PNC Exon. &amp; no Exon.'!$A:$AL,'P.N.C. x Comp. x Ramos'!E$71,0)</f>
        <v>0</v>
      </c>
      <c r="F496" s="48">
        <f>VLOOKUP($Q496&amp;$B496,'PNC Exon. &amp; no Exon.'!$A:$AL,'P.N.C. x Comp. x Ramos'!F$71,0)</f>
        <v>0</v>
      </c>
      <c r="G496" s="48">
        <f>VLOOKUP($Q496&amp;$B496,'PNC Exon. &amp; no Exon.'!$A:$AL,'P.N.C. x Comp. x Ramos'!G$71,0)</f>
        <v>0</v>
      </c>
      <c r="H496" s="48">
        <f>VLOOKUP($Q496&amp;$B496,'PNC Exon. &amp; no Exon.'!$A:$AL,'P.N.C. x Comp. x Ramos'!H$71,0)</f>
        <v>0</v>
      </c>
      <c r="I496" s="48">
        <f>VLOOKUP($Q496&amp;$B496,'PNC Exon. &amp; no Exon.'!$A:$AL,'P.N.C. x Comp. x Ramos'!I$71,0)</f>
        <v>0</v>
      </c>
      <c r="J496" s="48">
        <f>VLOOKUP($Q496&amp;$B496,'PNC Exon. &amp; no Exon.'!$A:$AL,'P.N.C. x Comp. x Ramos'!J$71,0)</f>
        <v>0</v>
      </c>
      <c r="K496" s="48">
        <f>VLOOKUP($Q496&amp;$B496,'PNC Exon. &amp; no Exon.'!$A:$AL,'P.N.C. x Comp. x Ramos'!K$71,0)</f>
        <v>0</v>
      </c>
      <c r="L496" s="48">
        <f>VLOOKUP($Q496&amp;$B496,'PNC Exon. &amp; no Exon.'!$A:$AL,'P.N.C. x Comp. x Ramos'!L$71,0)</f>
        <v>0</v>
      </c>
      <c r="M496" s="48">
        <f>VLOOKUP($Q496&amp;$B496,'PNC Exon. &amp; no Exon.'!$A:$AL,'P.N.C. x Comp. x Ramos'!M$71,0)</f>
        <v>0</v>
      </c>
      <c r="N496" s="48">
        <f>VLOOKUP($Q496&amp;$B496,'PNC Exon. &amp; no Exon.'!$A:$AL,'P.N.C. x Comp. x Ramos'!N$71,0)</f>
        <v>0</v>
      </c>
      <c r="O496" s="58">
        <f t="shared" si="48"/>
        <v>0</v>
      </c>
      <c r="Q496" s="164" t="s">
        <v>6</v>
      </c>
    </row>
    <row r="497" spans="1:17" ht="15.9" customHeight="1" x14ac:dyDescent="0.25">
      <c r="A497" s="47">
        <f t="shared" si="46"/>
        <v>1</v>
      </c>
      <c r="B497" s="51" t="s">
        <v>120</v>
      </c>
      <c r="C497" s="81">
        <f t="shared" si="49"/>
        <v>0</v>
      </c>
      <c r="D497" s="48">
        <f>VLOOKUP($Q497&amp;$B497,'PNC Exon. &amp; no Exon.'!$A:$AL,'P.N.C. x Comp. x Ramos'!D$71,0)</f>
        <v>0</v>
      </c>
      <c r="E497" s="48">
        <f>VLOOKUP($Q497&amp;$B497,'PNC Exon. &amp; no Exon.'!$A:$AL,'P.N.C. x Comp. x Ramos'!E$71,0)</f>
        <v>0</v>
      </c>
      <c r="F497" s="48">
        <f>VLOOKUP($Q497&amp;$B497,'PNC Exon. &amp; no Exon.'!$A:$AL,'P.N.C. x Comp. x Ramos'!F$71,0)</f>
        <v>0</v>
      </c>
      <c r="G497" s="48">
        <f>VLOOKUP($Q497&amp;$B497,'PNC Exon. &amp; no Exon.'!$A:$AL,'P.N.C. x Comp. x Ramos'!G$71,0)</f>
        <v>0</v>
      </c>
      <c r="H497" s="48">
        <f>VLOOKUP($Q497&amp;$B497,'PNC Exon. &amp; no Exon.'!$A:$AL,'P.N.C. x Comp. x Ramos'!H$71,0)</f>
        <v>0</v>
      </c>
      <c r="I497" s="48">
        <f>VLOOKUP($Q497&amp;$B497,'PNC Exon. &amp; no Exon.'!$A:$AL,'P.N.C. x Comp. x Ramos'!I$71,0)</f>
        <v>0</v>
      </c>
      <c r="J497" s="48">
        <f>VLOOKUP($Q497&amp;$B497,'PNC Exon. &amp; no Exon.'!$A:$AL,'P.N.C. x Comp. x Ramos'!J$71,0)</f>
        <v>0</v>
      </c>
      <c r="K497" s="48">
        <f>VLOOKUP($Q497&amp;$B497,'PNC Exon. &amp; no Exon.'!$A:$AL,'P.N.C. x Comp. x Ramos'!K$71,0)</f>
        <v>0</v>
      </c>
      <c r="L497" s="48">
        <f>VLOOKUP($Q497&amp;$B497,'PNC Exon. &amp; no Exon.'!$A:$AL,'P.N.C. x Comp. x Ramos'!L$71,0)</f>
        <v>0</v>
      </c>
      <c r="M497" s="48">
        <f>VLOOKUP($Q497&amp;$B497,'PNC Exon. &amp; no Exon.'!$A:$AL,'P.N.C. x Comp. x Ramos'!M$71,0)</f>
        <v>0</v>
      </c>
      <c r="N497" s="48">
        <f>VLOOKUP($Q497&amp;$B497,'PNC Exon. &amp; no Exon.'!$A:$AL,'P.N.C. x Comp. x Ramos'!N$71,0)</f>
        <v>0</v>
      </c>
      <c r="O497" s="58">
        <f t="shared" si="48"/>
        <v>0</v>
      </c>
      <c r="Q497" s="164" t="s">
        <v>6</v>
      </c>
    </row>
    <row r="498" spans="1:17" ht="15.9" customHeight="1" x14ac:dyDescent="0.25">
      <c r="A498" s="47">
        <f t="shared" si="46"/>
        <v>1</v>
      </c>
      <c r="B498" s="51" t="s">
        <v>122</v>
      </c>
      <c r="C498" s="81">
        <f t="shared" si="49"/>
        <v>0</v>
      </c>
      <c r="D498" s="48">
        <f>VLOOKUP($Q498&amp;$B498,'PNC Exon. &amp; no Exon.'!$A:$AL,'P.N.C. x Comp. x Ramos'!D$71,0)</f>
        <v>0</v>
      </c>
      <c r="E498" s="48">
        <f>VLOOKUP($Q498&amp;$B498,'PNC Exon. &amp; no Exon.'!$A:$AL,'P.N.C. x Comp. x Ramos'!E$71,0)</f>
        <v>0</v>
      </c>
      <c r="F498" s="48">
        <f>VLOOKUP($Q498&amp;$B498,'PNC Exon. &amp; no Exon.'!$A:$AL,'P.N.C. x Comp. x Ramos'!F$71,0)</f>
        <v>0</v>
      </c>
      <c r="G498" s="48">
        <f>VLOOKUP($Q498&amp;$B498,'PNC Exon. &amp; no Exon.'!$A:$AL,'P.N.C. x Comp. x Ramos'!G$71,0)</f>
        <v>0</v>
      </c>
      <c r="H498" s="48">
        <f>VLOOKUP($Q498&amp;$B498,'PNC Exon. &amp; no Exon.'!$A:$AL,'P.N.C. x Comp. x Ramos'!H$71,0)</f>
        <v>0</v>
      </c>
      <c r="I498" s="48">
        <f>VLOOKUP($Q498&amp;$B498,'PNC Exon. &amp; no Exon.'!$A:$AL,'P.N.C. x Comp. x Ramos'!I$71,0)</f>
        <v>0</v>
      </c>
      <c r="J498" s="48">
        <f>VLOOKUP($Q498&amp;$B498,'PNC Exon. &amp; no Exon.'!$A:$AL,'P.N.C. x Comp. x Ramos'!J$71,0)</f>
        <v>0</v>
      </c>
      <c r="K498" s="48">
        <f>VLOOKUP($Q498&amp;$B498,'PNC Exon. &amp; no Exon.'!$A:$AL,'P.N.C. x Comp. x Ramos'!K$71,0)</f>
        <v>0</v>
      </c>
      <c r="L498" s="48">
        <f>VLOOKUP($Q498&amp;$B498,'PNC Exon. &amp; no Exon.'!$A:$AL,'P.N.C. x Comp. x Ramos'!L$71,0)</f>
        <v>0</v>
      </c>
      <c r="M498" s="48">
        <f>VLOOKUP($Q498&amp;$B498,'PNC Exon. &amp; no Exon.'!$A:$AL,'P.N.C. x Comp. x Ramos'!M$71,0)</f>
        <v>0</v>
      </c>
      <c r="N498" s="48">
        <f>VLOOKUP($Q498&amp;$B498,'PNC Exon. &amp; no Exon.'!$A:$AL,'P.N.C. x Comp. x Ramos'!N$71,0)</f>
        <v>0</v>
      </c>
      <c r="O498" s="58">
        <f t="shared" si="48"/>
        <v>0</v>
      </c>
      <c r="Q498" s="164" t="s">
        <v>6</v>
      </c>
    </row>
    <row r="499" spans="1:17" ht="15.9" customHeight="1" x14ac:dyDescent="0.25">
      <c r="A499" s="47">
        <f t="shared" si="46"/>
        <v>1</v>
      </c>
      <c r="B499" s="51" t="s">
        <v>121</v>
      </c>
      <c r="C499" s="81">
        <f t="shared" si="49"/>
        <v>0</v>
      </c>
      <c r="D499" s="48">
        <f>VLOOKUP($Q499&amp;$B499,'PNC Exon. &amp; no Exon.'!$A:$AL,'P.N.C. x Comp. x Ramos'!D$71,0)</f>
        <v>0</v>
      </c>
      <c r="E499" s="48">
        <f>VLOOKUP($Q499&amp;$B499,'PNC Exon. &amp; no Exon.'!$A:$AL,'P.N.C. x Comp. x Ramos'!E$71,0)</f>
        <v>0</v>
      </c>
      <c r="F499" s="48">
        <f>VLOOKUP($Q499&amp;$B499,'PNC Exon. &amp; no Exon.'!$A:$AL,'P.N.C. x Comp. x Ramos'!F$71,0)</f>
        <v>0</v>
      </c>
      <c r="G499" s="48">
        <f>VLOOKUP($Q499&amp;$B499,'PNC Exon. &amp; no Exon.'!$A:$AL,'P.N.C. x Comp. x Ramos'!G$71,0)</f>
        <v>0</v>
      </c>
      <c r="H499" s="48">
        <f>VLOOKUP($Q499&amp;$B499,'PNC Exon. &amp; no Exon.'!$A:$AL,'P.N.C. x Comp. x Ramos'!H$71,0)</f>
        <v>0</v>
      </c>
      <c r="I499" s="48">
        <f>VLOOKUP($Q499&amp;$B499,'PNC Exon. &amp; no Exon.'!$A:$AL,'P.N.C. x Comp. x Ramos'!I$71,0)</f>
        <v>0</v>
      </c>
      <c r="J499" s="48">
        <f>VLOOKUP($Q499&amp;$B499,'PNC Exon. &amp; no Exon.'!$A:$AL,'P.N.C. x Comp. x Ramos'!J$71,0)</f>
        <v>0</v>
      </c>
      <c r="K499" s="48">
        <f>VLOOKUP($Q499&amp;$B499,'PNC Exon. &amp; no Exon.'!$A:$AL,'P.N.C. x Comp. x Ramos'!K$71,0)</f>
        <v>0</v>
      </c>
      <c r="L499" s="48">
        <f>VLOOKUP($Q499&amp;$B499,'PNC Exon. &amp; no Exon.'!$A:$AL,'P.N.C. x Comp. x Ramos'!L$71,0)</f>
        <v>0</v>
      </c>
      <c r="M499" s="48">
        <f>VLOOKUP($Q499&amp;$B499,'PNC Exon. &amp; no Exon.'!$A:$AL,'P.N.C. x Comp. x Ramos'!M$71,0)</f>
        <v>0</v>
      </c>
      <c r="N499" s="48">
        <f>VLOOKUP($Q499&amp;$B499,'PNC Exon. &amp; no Exon.'!$A:$AL,'P.N.C. x Comp. x Ramos'!N$71,0)</f>
        <v>0</v>
      </c>
      <c r="O499" s="58">
        <f t="shared" si="48"/>
        <v>0</v>
      </c>
      <c r="Q499" s="164" t="s">
        <v>6</v>
      </c>
    </row>
    <row r="500" spans="1:17" ht="15.9" customHeight="1" x14ac:dyDescent="0.25">
      <c r="A500" s="47">
        <f t="shared" si="46"/>
        <v>1</v>
      </c>
      <c r="B500" s="51" t="s">
        <v>83</v>
      </c>
      <c r="C500" s="81">
        <f t="shared" si="49"/>
        <v>0</v>
      </c>
      <c r="D500" s="48">
        <f>VLOOKUP($Q500&amp;$B500,'PNC Exon. &amp; no Exon.'!$A:$AL,'P.N.C. x Comp. x Ramos'!D$71,0)</f>
        <v>0</v>
      </c>
      <c r="E500" s="48">
        <f>VLOOKUP($Q500&amp;$B500,'PNC Exon. &amp; no Exon.'!$A:$AL,'P.N.C. x Comp. x Ramos'!E$71,0)</f>
        <v>0</v>
      </c>
      <c r="F500" s="48">
        <f>VLOOKUP($Q500&amp;$B500,'PNC Exon. &amp; no Exon.'!$A:$AL,'P.N.C. x Comp. x Ramos'!F$71,0)</f>
        <v>0</v>
      </c>
      <c r="G500" s="48">
        <f>VLOOKUP($Q500&amp;$B500,'PNC Exon. &amp; no Exon.'!$A:$AL,'P.N.C. x Comp. x Ramos'!G$71,0)</f>
        <v>0</v>
      </c>
      <c r="H500" s="48">
        <f>VLOOKUP($Q500&amp;$B500,'PNC Exon. &amp; no Exon.'!$A:$AL,'P.N.C. x Comp. x Ramos'!H$71,0)</f>
        <v>0</v>
      </c>
      <c r="I500" s="48">
        <f>VLOOKUP($Q500&amp;$B500,'PNC Exon. &amp; no Exon.'!$A:$AL,'P.N.C. x Comp. x Ramos'!I$71,0)</f>
        <v>0</v>
      </c>
      <c r="J500" s="48">
        <f>VLOOKUP($Q500&amp;$B500,'PNC Exon. &amp; no Exon.'!$A:$AL,'P.N.C. x Comp. x Ramos'!J$71,0)</f>
        <v>0</v>
      </c>
      <c r="K500" s="48">
        <f>VLOOKUP($Q500&amp;$B500,'PNC Exon. &amp; no Exon.'!$A:$AL,'P.N.C. x Comp. x Ramos'!K$71,0)</f>
        <v>0</v>
      </c>
      <c r="L500" s="48">
        <f>VLOOKUP($Q500&amp;$B500,'PNC Exon. &amp; no Exon.'!$A:$AL,'P.N.C. x Comp. x Ramos'!L$71,0)</f>
        <v>0</v>
      </c>
      <c r="M500" s="48">
        <f>VLOOKUP($Q500&amp;$B500,'PNC Exon. &amp; no Exon.'!$A:$AL,'P.N.C. x Comp. x Ramos'!M$71,0)</f>
        <v>0</v>
      </c>
      <c r="N500" s="48">
        <f>VLOOKUP($Q500&amp;$B500,'PNC Exon. &amp; no Exon.'!$A:$AL,'P.N.C. x Comp. x Ramos'!N$71,0)</f>
        <v>0</v>
      </c>
      <c r="O500" s="58">
        <f t="shared" si="48"/>
        <v>0</v>
      </c>
      <c r="Q500" s="164" t="s">
        <v>6</v>
      </c>
    </row>
    <row r="501" spans="1:17" ht="15.9" customHeight="1" x14ac:dyDescent="0.25">
      <c r="A501" s="47">
        <f t="shared" si="46"/>
        <v>1</v>
      </c>
      <c r="B501" s="51" t="s">
        <v>101</v>
      </c>
      <c r="C501" s="81">
        <f t="shared" si="49"/>
        <v>0</v>
      </c>
      <c r="D501" s="48">
        <f>VLOOKUP($Q501&amp;$B501,'PNC Exon. &amp; no Exon.'!$A:$AL,'P.N.C. x Comp. x Ramos'!D$71,0)</f>
        <v>0</v>
      </c>
      <c r="E501" s="48">
        <f>VLOOKUP($Q501&amp;$B501,'PNC Exon. &amp; no Exon.'!$A:$AL,'P.N.C. x Comp. x Ramos'!E$71,0)</f>
        <v>0</v>
      </c>
      <c r="F501" s="48">
        <f>VLOOKUP($Q501&amp;$B501,'PNC Exon. &amp; no Exon.'!$A:$AL,'P.N.C. x Comp. x Ramos'!F$71,0)</f>
        <v>0</v>
      </c>
      <c r="G501" s="48">
        <f>VLOOKUP($Q501&amp;$B501,'PNC Exon. &amp; no Exon.'!$A:$AL,'P.N.C. x Comp. x Ramos'!G$71,0)</f>
        <v>0</v>
      </c>
      <c r="H501" s="48">
        <f>VLOOKUP($Q501&amp;$B501,'PNC Exon. &amp; no Exon.'!$A:$AL,'P.N.C. x Comp. x Ramos'!H$71,0)</f>
        <v>0</v>
      </c>
      <c r="I501" s="48">
        <f>VLOOKUP($Q501&amp;$B501,'PNC Exon. &amp; no Exon.'!$A:$AL,'P.N.C. x Comp. x Ramos'!I$71,0)</f>
        <v>0</v>
      </c>
      <c r="J501" s="48">
        <f>VLOOKUP($Q501&amp;$B501,'PNC Exon. &amp; no Exon.'!$A:$AL,'P.N.C. x Comp. x Ramos'!J$71,0)</f>
        <v>0</v>
      </c>
      <c r="K501" s="48">
        <f>VLOOKUP($Q501&amp;$B501,'PNC Exon. &amp; no Exon.'!$A:$AL,'P.N.C. x Comp. x Ramos'!K$71,0)</f>
        <v>0</v>
      </c>
      <c r="L501" s="48">
        <f>VLOOKUP($Q501&amp;$B501,'PNC Exon. &amp; no Exon.'!$A:$AL,'P.N.C. x Comp. x Ramos'!L$71,0)</f>
        <v>0</v>
      </c>
      <c r="M501" s="48">
        <f>VLOOKUP($Q501&amp;$B501,'PNC Exon. &amp; no Exon.'!$A:$AL,'P.N.C. x Comp. x Ramos'!M$71,0)</f>
        <v>0</v>
      </c>
      <c r="N501" s="48">
        <f>VLOOKUP($Q501&amp;$B501,'PNC Exon. &amp; no Exon.'!$A:$AL,'P.N.C. x Comp. x Ramos'!N$71,0)</f>
        <v>0</v>
      </c>
      <c r="O501" s="58">
        <f t="shared" si="48"/>
        <v>0</v>
      </c>
      <c r="Q501" s="164" t="s">
        <v>6</v>
      </c>
    </row>
    <row r="502" spans="1:17" ht="15.9" customHeight="1" x14ac:dyDescent="0.25">
      <c r="A502" s="47">
        <f t="shared" si="46"/>
        <v>1</v>
      </c>
      <c r="B502" s="51" t="s">
        <v>100</v>
      </c>
      <c r="C502" s="81">
        <f t="shared" si="49"/>
        <v>0</v>
      </c>
      <c r="D502" s="48">
        <f>VLOOKUP($Q502&amp;$B502,'PNC Exon. &amp; no Exon.'!$A:$AL,'P.N.C. x Comp. x Ramos'!D$71,0)</f>
        <v>0</v>
      </c>
      <c r="E502" s="48">
        <f>VLOOKUP($Q502&amp;$B502,'PNC Exon. &amp; no Exon.'!$A:$AL,'P.N.C. x Comp. x Ramos'!E$71,0)</f>
        <v>0</v>
      </c>
      <c r="F502" s="48">
        <f>VLOOKUP($Q502&amp;$B502,'PNC Exon. &amp; no Exon.'!$A:$AL,'P.N.C. x Comp. x Ramos'!F$71,0)</f>
        <v>0</v>
      </c>
      <c r="G502" s="48">
        <f>VLOOKUP($Q502&amp;$B502,'PNC Exon. &amp; no Exon.'!$A:$AL,'P.N.C. x Comp. x Ramos'!G$71,0)</f>
        <v>0</v>
      </c>
      <c r="H502" s="48">
        <f>VLOOKUP($Q502&amp;$B502,'PNC Exon. &amp; no Exon.'!$A:$AL,'P.N.C. x Comp. x Ramos'!H$71,0)</f>
        <v>0</v>
      </c>
      <c r="I502" s="48">
        <f>VLOOKUP($Q502&amp;$B502,'PNC Exon. &amp; no Exon.'!$A:$AL,'P.N.C. x Comp. x Ramos'!I$71,0)</f>
        <v>0</v>
      </c>
      <c r="J502" s="48">
        <f>VLOOKUP($Q502&amp;$B502,'PNC Exon. &amp; no Exon.'!$A:$AL,'P.N.C. x Comp. x Ramos'!J$71,0)</f>
        <v>0</v>
      </c>
      <c r="K502" s="48">
        <f>VLOOKUP($Q502&amp;$B502,'PNC Exon. &amp; no Exon.'!$A:$AL,'P.N.C. x Comp. x Ramos'!K$71,0)</f>
        <v>0</v>
      </c>
      <c r="L502" s="48">
        <f>VLOOKUP($Q502&amp;$B502,'PNC Exon. &amp; no Exon.'!$A:$AL,'P.N.C. x Comp. x Ramos'!L$71,0)</f>
        <v>0</v>
      </c>
      <c r="M502" s="48">
        <f>VLOOKUP($Q502&amp;$B502,'PNC Exon. &amp; no Exon.'!$A:$AL,'P.N.C. x Comp. x Ramos'!M$71,0)</f>
        <v>0</v>
      </c>
      <c r="N502" s="48">
        <f>VLOOKUP($Q502&amp;$B502,'PNC Exon. &amp; no Exon.'!$A:$AL,'P.N.C. x Comp. x Ramos'!N$71,0)</f>
        <v>0</v>
      </c>
      <c r="O502" s="58">
        <f t="shared" si="48"/>
        <v>0</v>
      </c>
      <c r="Q502" s="164" t="s">
        <v>6</v>
      </c>
    </row>
    <row r="503" spans="1:17" ht="15.9" customHeight="1" x14ac:dyDescent="0.25">
      <c r="A503" s="47">
        <f t="shared" si="46"/>
        <v>1</v>
      </c>
      <c r="B503" s="51" t="s">
        <v>98</v>
      </c>
      <c r="C503" s="81">
        <f t="shared" si="49"/>
        <v>0</v>
      </c>
      <c r="D503" s="48">
        <f>VLOOKUP($Q503&amp;$B503,'PNC Exon. &amp; no Exon.'!$A:$AL,'P.N.C. x Comp. x Ramos'!D$71,0)</f>
        <v>0</v>
      </c>
      <c r="E503" s="48">
        <f>VLOOKUP($Q503&amp;$B503,'PNC Exon. &amp; no Exon.'!$A:$AL,'P.N.C. x Comp. x Ramos'!E$71,0)</f>
        <v>0</v>
      </c>
      <c r="F503" s="48">
        <f>VLOOKUP($Q503&amp;$B503,'PNC Exon. &amp; no Exon.'!$A:$AL,'P.N.C. x Comp. x Ramos'!F$71,0)</f>
        <v>0</v>
      </c>
      <c r="G503" s="48">
        <f>VLOOKUP($Q503&amp;$B503,'PNC Exon. &amp; no Exon.'!$A:$AL,'P.N.C. x Comp. x Ramos'!G$71,0)</f>
        <v>0</v>
      </c>
      <c r="H503" s="48">
        <f>VLOOKUP($Q503&amp;$B503,'PNC Exon. &amp; no Exon.'!$A:$AL,'P.N.C. x Comp. x Ramos'!H$71,0)</f>
        <v>0</v>
      </c>
      <c r="I503" s="48">
        <f>VLOOKUP($Q503&amp;$B503,'PNC Exon. &amp; no Exon.'!$A:$AL,'P.N.C. x Comp. x Ramos'!I$71,0)</f>
        <v>0</v>
      </c>
      <c r="J503" s="48">
        <f>VLOOKUP($Q503&amp;$B503,'PNC Exon. &amp; no Exon.'!$A:$AL,'P.N.C. x Comp. x Ramos'!J$71,0)</f>
        <v>0</v>
      </c>
      <c r="K503" s="48">
        <f>VLOOKUP($Q503&amp;$B503,'PNC Exon. &amp; no Exon.'!$A:$AL,'P.N.C. x Comp. x Ramos'!K$71,0)</f>
        <v>0</v>
      </c>
      <c r="L503" s="48">
        <f>VLOOKUP($Q503&amp;$B503,'PNC Exon. &amp; no Exon.'!$A:$AL,'P.N.C. x Comp. x Ramos'!L$71,0)</f>
        <v>0</v>
      </c>
      <c r="M503" s="48">
        <f>VLOOKUP($Q503&amp;$B503,'PNC Exon. &amp; no Exon.'!$A:$AL,'P.N.C. x Comp. x Ramos'!M$71,0)</f>
        <v>0</v>
      </c>
      <c r="N503" s="48">
        <f>VLOOKUP($Q503&amp;$B503,'PNC Exon. &amp; no Exon.'!$A:$AL,'P.N.C. x Comp. x Ramos'!N$71,0)</f>
        <v>0</v>
      </c>
      <c r="O503" s="58">
        <f t="shared" si="48"/>
        <v>0</v>
      </c>
      <c r="Q503" s="164" t="s">
        <v>6</v>
      </c>
    </row>
    <row r="504" spans="1:17" ht="15.9" customHeight="1" x14ac:dyDescent="0.25">
      <c r="A504" s="47">
        <f t="shared" si="46"/>
        <v>1</v>
      </c>
      <c r="B504" s="51" t="s">
        <v>114</v>
      </c>
      <c r="C504" s="81">
        <f t="shared" si="49"/>
        <v>0</v>
      </c>
      <c r="D504" s="48">
        <f>VLOOKUP($Q504&amp;$B504,'PNC Exon. &amp; no Exon.'!$A:$AL,'P.N.C. x Comp. x Ramos'!D$71,0)</f>
        <v>0</v>
      </c>
      <c r="E504" s="48">
        <f>VLOOKUP($Q504&amp;$B504,'PNC Exon. &amp; no Exon.'!$A:$AL,'P.N.C. x Comp. x Ramos'!E$71,0)</f>
        <v>0</v>
      </c>
      <c r="F504" s="48">
        <f>VLOOKUP($Q504&amp;$B504,'PNC Exon. &amp; no Exon.'!$A:$AL,'P.N.C. x Comp. x Ramos'!F$71,0)</f>
        <v>0</v>
      </c>
      <c r="G504" s="48">
        <f>VLOOKUP($Q504&amp;$B504,'PNC Exon. &amp; no Exon.'!$A:$AL,'P.N.C. x Comp. x Ramos'!G$71,0)</f>
        <v>0</v>
      </c>
      <c r="H504" s="48">
        <f>VLOOKUP($Q504&amp;$B504,'PNC Exon. &amp; no Exon.'!$A:$AL,'P.N.C. x Comp. x Ramos'!H$71,0)</f>
        <v>0</v>
      </c>
      <c r="I504" s="48">
        <f>VLOOKUP($Q504&amp;$B504,'PNC Exon. &amp; no Exon.'!$A:$AL,'P.N.C. x Comp. x Ramos'!I$71,0)</f>
        <v>0</v>
      </c>
      <c r="J504" s="48">
        <f>VLOOKUP($Q504&amp;$B504,'PNC Exon. &amp; no Exon.'!$A:$AL,'P.N.C. x Comp. x Ramos'!J$71,0)</f>
        <v>0</v>
      </c>
      <c r="K504" s="48">
        <f>VLOOKUP($Q504&amp;$B504,'PNC Exon. &amp; no Exon.'!$A:$AL,'P.N.C. x Comp. x Ramos'!K$71,0)</f>
        <v>0</v>
      </c>
      <c r="L504" s="48">
        <f>VLOOKUP($Q504&amp;$B504,'PNC Exon. &amp; no Exon.'!$A:$AL,'P.N.C. x Comp. x Ramos'!L$71,0)</f>
        <v>0</v>
      </c>
      <c r="M504" s="48">
        <f>VLOOKUP($Q504&amp;$B504,'PNC Exon. &amp; no Exon.'!$A:$AL,'P.N.C. x Comp. x Ramos'!M$71,0)</f>
        <v>0</v>
      </c>
      <c r="N504" s="48">
        <f>VLOOKUP($Q504&amp;$B504,'PNC Exon. &amp; no Exon.'!$A:$AL,'P.N.C. x Comp. x Ramos'!N$71,0)</f>
        <v>0</v>
      </c>
      <c r="O504" s="58">
        <f t="shared" si="48"/>
        <v>0</v>
      </c>
      <c r="Q504" s="164" t="s">
        <v>6</v>
      </c>
    </row>
    <row r="505" spans="1:17" x14ac:dyDescent="0.25">
      <c r="A505" s="75" t="s">
        <v>174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7" x14ac:dyDescent="0.25">
      <c r="B506" s="15"/>
    </row>
    <row r="526" spans="1:15" ht="17.25" customHeight="1" x14ac:dyDescent="0.4">
      <c r="A526" s="198" t="s">
        <v>42</v>
      </c>
      <c r="B526" s="198"/>
      <c r="C526" s="198"/>
      <c r="D526" s="198"/>
      <c r="E526" s="198"/>
      <c r="F526" s="198"/>
      <c r="G526" s="198"/>
      <c r="H526" s="198"/>
      <c r="I526" s="198"/>
      <c r="J526" s="198"/>
      <c r="K526" s="198"/>
      <c r="L526" s="198"/>
      <c r="M526" s="198"/>
      <c r="N526" s="198"/>
      <c r="O526" s="198"/>
    </row>
    <row r="527" spans="1:15" ht="12.75" customHeight="1" x14ac:dyDescent="0.25">
      <c r="A527" s="199" t="s">
        <v>56</v>
      </c>
      <c r="B527" s="199"/>
      <c r="C527" s="199"/>
      <c r="D527" s="199"/>
      <c r="E527" s="199"/>
      <c r="F527" s="199"/>
      <c r="G527" s="199"/>
      <c r="H527" s="199"/>
      <c r="I527" s="199"/>
      <c r="J527" s="199"/>
      <c r="K527" s="199"/>
      <c r="L527" s="199"/>
      <c r="M527" s="199"/>
      <c r="N527" s="199"/>
      <c r="O527" s="199"/>
    </row>
    <row r="528" spans="1:15" ht="12.75" customHeight="1" x14ac:dyDescent="0.25">
      <c r="A528" s="200" t="s">
        <v>156</v>
      </c>
      <c r="B528" s="201"/>
      <c r="C528" s="201"/>
      <c r="D528" s="201"/>
      <c r="E528" s="201"/>
      <c r="F528" s="201"/>
      <c r="G528" s="201"/>
      <c r="H528" s="201"/>
      <c r="I528" s="201"/>
      <c r="J528" s="201"/>
      <c r="K528" s="201"/>
      <c r="L528" s="201"/>
      <c r="M528" s="201"/>
      <c r="N528" s="201"/>
      <c r="O528" s="201"/>
    </row>
    <row r="529" spans="1:17" ht="12.75" customHeight="1" x14ac:dyDescent="0.25">
      <c r="A529" s="199" t="s">
        <v>108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</row>
    <row r="530" spans="1:1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7" ht="27" customHeight="1" x14ac:dyDescent="0.25">
      <c r="A531" s="129" t="s">
        <v>32</v>
      </c>
      <c r="B531" s="74" t="s">
        <v>103</v>
      </c>
      <c r="C531" s="129" t="s">
        <v>0</v>
      </c>
      <c r="D531" s="129" t="s">
        <v>43</v>
      </c>
      <c r="E531" s="129" t="s">
        <v>13</v>
      </c>
      <c r="F531" s="129" t="s">
        <v>44</v>
      </c>
      <c r="G531" s="129" t="s">
        <v>15</v>
      </c>
      <c r="H531" s="129" t="s">
        <v>45</v>
      </c>
      <c r="I531" s="129" t="s">
        <v>107</v>
      </c>
      <c r="J531" s="129" t="s">
        <v>46</v>
      </c>
      <c r="K531" s="129" t="s">
        <v>36</v>
      </c>
      <c r="L531" s="129" t="s">
        <v>47</v>
      </c>
      <c r="M531" s="129" t="s">
        <v>48</v>
      </c>
      <c r="N531" s="129" t="s">
        <v>49</v>
      </c>
      <c r="O531" s="129" t="s">
        <v>61</v>
      </c>
    </row>
    <row r="532" spans="1:17" ht="15.9" customHeight="1" x14ac:dyDescent="0.25">
      <c r="A532" s="47"/>
      <c r="B532" s="71" t="s">
        <v>21</v>
      </c>
      <c r="C532" s="81">
        <f>SUM(C533:C570)</f>
        <v>0</v>
      </c>
      <c r="D532" s="81">
        <f>SUM(D533:D570)</f>
        <v>0</v>
      </c>
      <c r="E532" s="81">
        <f t="shared" ref="E532:N532" si="50">SUM(E533:E570)</f>
        <v>0</v>
      </c>
      <c r="F532" s="81">
        <f t="shared" si="50"/>
        <v>0</v>
      </c>
      <c r="G532" s="81">
        <f t="shared" si="50"/>
        <v>0</v>
      </c>
      <c r="H532" s="81">
        <f t="shared" si="50"/>
        <v>0</v>
      </c>
      <c r="I532" s="81">
        <f t="shared" si="50"/>
        <v>0</v>
      </c>
      <c r="J532" s="81">
        <f t="shared" si="50"/>
        <v>0</v>
      </c>
      <c r="K532" s="81">
        <f t="shared" si="50"/>
        <v>0</v>
      </c>
      <c r="L532" s="81">
        <f t="shared" si="50"/>
        <v>0</v>
      </c>
      <c r="M532" s="81">
        <f t="shared" si="50"/>
        <v>0</v>
      </c>
      <c r="N532" s="81">
        <f t="shared" si="50"/>
        <v>0</v>
      </c>
      <c r="O532" s="61">
        <f>SUM(O533:O570,0)</f>
        <v>0</v>
      </c>
      <c r="Q532" s="164" t="s">
        <v>7</v>
      </c>
    </row>
    <row r="533" spans="1:17" ht="15.9" customHeight="1" x14ac:dyDescent="0.25">
      <c r="A533" s="47">
        <f t="shared" ref="A533" si="51">RANK(C533,$C$533:$C$570,0)</f>
        <v>1</v>
      </c>
      <c r="B533" s="92" t="s">
        <v>87</v>
      </c>
      <c r="C533" s="81">
        <f t="shared" ref="C533" si="52">SUM(D533:N533)</f>
        <v>0</v>
      </c>
      <c r="D533" s="48">
        <f>VLOOKUP($Q533&amp;$B533,'PNC Exon. &amp; no Exon.'!$A:$AL,'P.N.C. x Comp. x Ramos'!D$71,0)</f>
        <v>0</v>
      </c>
      <c r="E533" s="48">
        <f>VLOOKUP($Q533&amp;$B533,'PNC Exon. &amp; no Exon.'!$A:$AL,'P.N.C. x Comp. x Ramos'!E$71,0)</f>
        <v>0</v>
      </c>
      <c r="F533" s="48">
        <f>VLOOKUP($Q533&amp;$B533,'PNC Exon. &amp; no Exon.'!$A:$AL,'P.N.C. x Comp. x Ramos'!F$71,0)</f>
        <v>0</v>
      </c>
      <c r="G533" s="48">
        <f>VLOOKUP($Q533&amp;$B533,'PNC Exon. &amp; no Exon.'!$A:$AL,'P.N.C. x Comp. x Ramos'!G$71,0)</f>
        <v>0</v>
      </c>
      <c r="H533" s="48">
        <f>VLOOKUP($Q533&amp;$B533,'PNC Exon. &amp; no Exon.'!$A:$AL,'P.N.C. x Comp. x Ramos'!H$71,0)</f>
        <v>0</v>
      </c>
      <c r="I533" s="48">
        <f>VLOOKUP($Q533&amp;$B533,'PNC Exon. &amp; no Exon.'!$A:$AL,'P.N.C. x Comp. x Ramos'!I$71,0)</f>
        <v>0</v>
      </c>
      <c r="J533" s="48">
        <f>VLOOKUP($Q533&amp;$B533,'PNC Exon. &amp; no Exon.'!$A:$AL,'P.N.C. x Comp. x Ramos'!J$71,0)</f>
        <v>0</v>
      </c>
      <c r="K533" s="48">
        <f>VLOOKUP($Q533&amp;$B533,'PNC Exon. &amp; no Exon.'!$A:$AL,'P.N.C. x Comp. x Ramos'!K$71,0)</f>
        <v>0</v>
      </c>
      <c r="L533" s="48">
        <f>VLOOKUP($Q533&amp;$B533,'PNC Exon. &amp; no Exon.'!$A:$AL,'P.N.C. x Comp. x Ramos'!L$71,0)</f>
        <v>0</v>
      </c>
      <c r="M533" s="48">
        <f>VLOOKUP($Q533&amp;$B533,'PNC Exon. &amp; no Exon.'!$A:$AL,'P.N.C. x Comp. x Ramos'!M$71,0)</f>
        <v>0</v>
      </c>
      <c r="N533" s="48">
        <f>VLOOKUP($Q533&amp;$B533,'PNC Exon. &amp; no Exon.'!$A:$AL,'P.N.C. x Comp. x Ramos'!N$71,0)</f>
        <v>0</v>
      </c>
      <c r="O533" s="58">
        <f t="shared" ref="O533:O570" si="53">IFERROR(C533/$C$532*100,0)</f>
        <v>0</v>
      </c>
      <c r="Q533" s="164" t="s">
        <v>7</v>
      </c>
    </row>
    <row r="534" spans="1:17" ht="15.9" customHeight="1" x14ac:dyDescent="0.25">
      <c r="A534" s="47">
        <f t="shared" ref="A534:A570" si="54">RANK(C534,$C$533:$C$570,0)</f>
        <v>1</v>
      </c>
      <c r="B534" s="51" t="s">
        <v>115</v>
      </c>
      <c r="C534" s="81">
        <f t="shared" ref="C534:C570" si="55">SUM(D534:N534)</f>
        <v>0</v>
      </c>
      <c r="D534" s="48">
        <f>VLOOKUP($Q534&amp;$B534,'PNC Exon. &amp; no Exon.'!$A:$AL,'P.N.C. x Comp. x Ramos'!D$71,0)</f>
        <v>0</v>
      </c>
      <c r="E534" s="48">
        <f>VLOOKUP($Q534&amp;$B534,'PNC Exon. &amp; no Exon.'!$A:$AL,'P.N.C. x Comp. x Ramos'!E$71,0)</f>
        <v>0</v>
      </c>
      <c r="F534" s="48">
        <f>VLOOKUP($Q534&amp;$B534,'PNC Exon. &amp; no Exon.'!$A:$AL,'P.N.C. x Comp. x Ramos'!F$71,0)</f>
        <v>0</v>
      </c>
      <c r="G534" s="48">
        <f>VLOOKUP($Q534&amp;$B534,'PNC Exon. &amp; no Exon.'!$A:$AL,'P.N.C. x Comp. x Ramos'!G$71,0)</f>
        <v>0</v>
      </c>
      <c r="H534" s="48">
        <f>VLOOKUP($Q534&amp;$B534,'PNC Exon. &amp; no Exon.'!$A:$AL,'P.N.C. x Comp. x Ramos'!H$71,0)</f>
        <v>0</v>
      </c>
      <c r="I534" s="48">
        <f>VLOOKUP($Q534&amp;$B534,'PNC Exon. &amp; no Exon.'!$A:$AL,'P.N.C. x Comp. x Ramos'!I$71,0)</f>
        <v>0</v>
      </c>
      <c r="J534" s="48">
        <f>VLOOKUP($Q534&amp;$B534,'PNC Exon. &amp; no Exon.'!$A:$AL,'P.N.C. x Comp. x Ramos'!J$71,0)</f>
        <v>0</v>
      </c>
      <c r="K534" s="48">
        <f>VLOOKUP($Q534&amp;$B534,'PNC Exon. &amp; no Exon.'!$A:$AL,'P.N.C. x Comp. x Ramos'!K$71,0)</f>
        <v>0</v>
      </c>
      <c r="L534" s="48">
        <f>VLOOKUP($Q534&amp;$B534,'PNC Exon. &amp; no Exon.'!$A:$AL,'P.N.C. x Comp. x Ramos'!L$71,0)</f>
        <v>0</v>
      </c>
      <c r="M534" s="48">
        <f>VLOOKUP($Q534&amp;$B534,'PNC Exon. &amp; no Exon.'!$A:$AL,'P.N.C. x Comp. x Ramos'!M$71,0)</f>
        <v>0</v>
      </c>
      <c r="N534" s="48">
        <f>VLOOKUP($Q534&amp;$B534,'PNC Exon. &amp; no Exon.'!$A:$AL,'P.N.C. x Comp. x Ramos'!N$71,0)</f>
        <v>0</v>
      </c>
      <c r="O534" s="58">
        <f t="shared" si="53"/>
        <v>0</v>
      </c>
      <c r="Q534" s="164" t="s">
        <v>7</v>
      </c>
    </row>
    <row r="535" spans="1:17" ht="15.9" customHeight="1" x14ac:dyDescent="0.25">
      <c r="A535" s="47">
        <f t="shared" si="54"/>
        <v>1</v>
      </c>
      <c r="B535" s="51" t="s">
        <v>111</v>
      </c>
      <c r="C535" s="81">
        <f t="shared" si="55"/>
        <v>0</v>
      </c>
      <c r="D535" s="48">
        <f>VLOOKUP($Q535&amp;$B535,'PNC Exon. &amp; no Exon.'!$A:$AL,'P.N.C. x Comp. x Ramos'!D$71,0)</f>
        <v>0</v>
      </c>
      <c r="E535" s="48">
        <f>VLOOKUP($Q535&amp;$B535,'PNC Exon. &amp; no Exon.'!$A:$AL,'P.N.C. x Comp. x Ramos'!E$71,0)</f>
        <v>0</v>
      </c>
      <c r="F535" s="48">
        <f>VLOOKUP($Q535&amp;$B535,'PNC Exon. &amp; no Exon.'!$A:$AL,'P.N.C. x Comp. x Ramos'!F$71,0)</f>
        <v>0</v>
      </c>
      <c r="G535" s="48">
        <f>VLOOKUP($Q535&amp;$B535,'PNC Exon. &amp; no Exon.'!$A:$AL,'P.N.C. x Comp. x Ramos'!G$71,0)</f>
        <v>0</v>
      </c>
      <c r="H535" s="48">
        <f>VLOOKUP($Q535&amp;$B535,'PNC Exon. &amp; no Exon.'!$A:$AL,'P.N.C. x Comp. x Ramos'!H$71,0)</f>
        <v>0</v>
      </c>
      <c r="I535" s="48">
        <f>VLOOKUP($Q535&amp;$B535,'PNC Exon. &amp; no Exon.'!$A:$AL,'P.N.C. x Comp. x Ramos'!I$71,0)</f>
        <v>0</v>
      </c>
      <c r="J535" s="48">
        <f>VLOOKUP($Q535&amp;$B535,'PNC Exon. &amp; no Exon.'!$A:$AL,'P.N.C. x Comp. x Ramos'!J$71,0)</f>
        <v>0</v>
      </c>
      <c r="K535" s="48">
        <f>VLOOKUP($Q535&amp;$B535,'PNC Exon. &amp; no Exon.'!$A:$AL,'P.N.C. x Comp. x Ramos'!K$71,0)</f>
        <v>0</v>
      </c>
      <c r="L535" s="48">
        <f>VLOOKUP($Q535&amp;$B535,'PNC Exon. &amp; no Exon.'!$A:$AL,'P.N.C. x Comp. x Ramos'!L$71,0)</f>
        <v>0</v>
      </c>
      <c r="M535" s="48">
        <f>VLOOKUP($Q535&amp;$B535,'PNC Exon. &amp; no Exon.'!$A:$AL,'P.N.C. x Comp. x Ramos'!M$71,0)</f>
        <v>0</v>
      </c>
      <c r="N535" s="48">
        <f>VLOOKUP($Q535&amp;$B535,'PNC Exon. &amp; no Exon.'!$A:$AL,'P.N.C. x Comp. x Ramos'!N$71,0)</f>
        <v>0</v>
      </c>
      <c r="O535" s="58">
        <f t="shared" si="53"/>
        <v>0</v>
      </c>
      <c r="Q535" s="164" t="s">
        <v>7</v>
      </c>
    </row>
    <row r="536" spans="1:17" ht="15.9" customHeight="1" x14ac:dyDescent="0.25">
      <c r="A536" s="47">
        <f t="shared" si="54"/>
        <v>1</v>
      </c>
      <c r="B536" s="51" t="s">
        <v>95</v>
      </c>
      <c r="C536" s="81">
        <f t="shared" si="55"/>
        <v>0</v>
      </c>
      <c r="D536" s="48">
        <f>VLOOKUP($Q536&amp;$B536,'PNC Exon. &amp; no Exon.'!$A:$AL,'P.N.C. x Comp. x Ramos'!D$71,0)</f>
        <v>0</v>
      </c>
      <c r="E536" s="48">
        <f>VLOOKUP($Q536&amp;$B536,'PNC Exon. &amp; no Exon.'!$A:$AL,'P.N.C. x Comp. x Ramos'!E$71,0)</f>
        <v>0</v>
      </c>
      <c r="F536" s="48">
        <f>VLOOKUP($Q536&amp;$B536,'PNC Exon. &amp; no Exon.'!$A:$AL,'P.N.C. x Comp. x Ramos'!F$71,0)</f>
        <v>0</v>
      </c>
      <c r="G536" s="48">
        <f>VLOOKUP($Q536&amp;$B536,'PNC Exon. &amp; no Exon.'!$A:$AL,'P.N.C. x Comp. x Ramos'!G$71,0)</f>
        <v>0</v>
      </c>
      <c r="H536" s="48">
        <f>VLOOKUP($Q536&amp;$B536,'PNC Exon. &amp; no Exon.'!$A:$AL,'P.N.C. x Comp. x Ramos'!H$71,0)</f>
        <v>0</v>
      </c>
      <c r="I536" s="48">
        <f>VLOOKUP($Q536&amp;$B536,'PNC Exon. &amp; no Exon.'!$A:$AL,'P.N.C. x Comp. x Ramos'!I$71,0)</f>
        <v>0</v>
      </c>
      <c r="J536" s="48">
        <f>VLOOKUP($Q536&amp;$B536,'PNC Exon. &amp; no Exon.'!$A:$AL,'P.N.C. x Comp. x Ramos'!J$71,0)</f>
        <v>0</v>
      </c>
      <c r="K536" s="48">
        <f>VLOOKUP($Q536&amp;$B536,'PNC Exon. &amp; no Exon.'!$A:$AL,'P.N.C. x Comp. x Ramos'!K$71,0)</f>
        <v>0</v>
      </c>
      <c r="L536" s="48">
        <f>VLOOKUP($Q536&amp;$B536,'PNC Exon. &amp; no Exon.'!$A:$AL,'P.N.C. x Comp. x Ramos'!L$71,0)</f>
        <v>0</v>
      </c>
      <c r="M536" s="48">
        <f>VLOOKUP($Q536&amp;$B536,'PNC Exon. &amp; no Exon.'!$A:$AL,'P.N.C. x Comp. x Ramos'!M$71,0)</f>
        <v>0</v>
      </c>
      <c r="N536" s="48">
        <f>VLOOKUP($Q536&amp;$B536,'PNC Exon. &amp; no Exon.'!$A:$AL,'P.N.C. x Comp. x Ramos'!N$71,0)</f>
        <v>0</v>
      </c>
      <c r="O536" s="58">
        <f t="shared" si="53"/>
        <v>0</v>
      </c>
      <c r="Q536" s="164" t="s">
        <v>7</v>
      </c>
    </row>
    <row r="537" spans="1:17" ht="15.9" customHeight="1" x14ac:dyDescent="0.25">
      <c r="A537" s="47">
        <f t="shared" si="54"/>
        <v>1</v>
      </c>
      <c r="B537" s="51" t="s">
        <v>88</v>
      </c>
      <c r="C537" s="81">
        <f t="shared" si="55"/>
        <v>0</v>
      </c>
      <c r="D537" s="48">
        <f>VLOOKUP($Q537&amp;$B537,'PNC Exon. &amp; no Exon.'!$A:$AL,'P.N.C. x Comp. x Ramos'!D$71,0)</f>
        <v>0</v>
      </c>
      <c r="E537" s="48">
        <f>VLOOKUP($Q537&amp;$B537,'PNC Exon. &amp; no Exon.'!$A:$AL,'P.N.C. x Comp. x Ramos'!E$71,0)</f>
        <v>0</v>
      </c>
      <c r="F537" s="48">
        <f>VLOOKUP($Q537&amp;$B537,'PNC Exon. &amp; no Exon.'!$A:$AL,'P.N.C. x Comp. x Ramos'!F$71,0)</f>
        <v>0</v>
      </c>
      <c r="G537" s="48">
        <f>VLOOKUP($Q537&amp;$B537,'PNC Exon. &amp; no Exon.'!$A:$AL,'P.N.C. x Comp. x Ramos'!G$71,0)</f>
        <v>0</v>
      </c>
      <c r="H537" s="48">
        <f>VLOOKUP($Q537&amp;$B537,'PNC Exon. &amp; no Exon.'!$A:$AL,'P.N.C. x Comp. x Ramos'!H$71,0)</f>
        <v>0</v>
      </c>
      <c r="I537" s="48">
        <f>VLOOKUP($Q537&amp;$B537,'PNC Exon. &amp; no Exon.'!$A:$AL,'P.N.C. x Comp. x Ramos'!I$71,0)</f>
        <v>0</v>
      </c>
      <c r="J537" s="48">
        <f>VLOOKUP($Q537&amp;$B537,'PNC Exon. &amp; no Exon.'!$A:$AL,'P.N.C. x Comp. x Ramos'!J$71,0)</f>
        <v>0</v>
      </c>
      <c r="K537" s="48">
        <f>VLOOKUP($Q537&amp;$B537,'PNC Exon. &amp; no Exon.'!$A:$AL,'P.N.C. x Comp. x Ramos'!K$71,0)</f>
        <v>0</v>
      </c>
      <c r="L537" s="48">
        <f>VLOOKUP($Q537&amp;$B537,'PNC Exon. &amp; no Exon.'!$A:$AL,'P.N.C. x Comp. x Ramos'!L$71,0)</f>
        <v>0</v>
      </c>
      <c r="M537" s="48">
        <f>VLOOKUP($Q537&amp;$B537,'PNC Exon. &amp; no Exon.'!$A:$AL,'P.N.C. x Comp. x Ramos'!M$71,0)</f>
        <v>0</v>
      </c>
      <c r="N537" s="48">
        <f>VLOOKUP($Q537&amp;$B537,'PNC Exon. &amp; no Exon.'!$A:$AL,'P.N.C. x Comp. x Ramos'!N$71,0)</f>
        <v>0</v>
      </c>
      <c r="O537" s="58">
        <f t="shared" si="53"/>
        <v>0</v>
      </c>
      <c r="Q537" s="164" t="s">
        <v>7</v>
      </c>
    </row>
    <row r="538" spans="1:17" ht="15.9" customHeight="1" x14ac:dyDescent="0.25">
      <c r="A538" s="47">
        <f t="shared" si="54"/>
        <v>1</v>
      </c>
      <c r="B538" s="51" t="s">
        <v>93</v>
      </c>
      <c r="C538" s="81">
        <f t="shared" si="55"/>
        <v>0</v>
      </c>
      <c r="D538" s="48">
        <f>VLOOKUP($Q538&amp;$B538,'PNC Exon. &amp; no Exon.'!$A:$AL,'P.N.C. x Comp. x Ramos'!D$71,0)</f>
        <v>0</v>
      </c>
      <c r="E538" s="48">
        <f>VLOOKUP($Q538&amp;$B538,'PNC Exon. &amp; no Exon.'!$A:$AL,'P.N.C. x Comp. x Ramos'!E$71,0)</f>
        <v>0</v>
      </c>
      <c r="F538" s="48">
        <f>VLOOKUP($Q538&amp;$B538,'PNC Exon. &amp; no Exon.'!$A:$AL,'P.N.C. x Comp. x Ramos'!F$71,0)</f>
        <v>0</v>
      </c>
      <c r="G538" s="48">
        <f>VLOOKUP($Q538&amp;$B538,'PNC Exon. &amp; no Exon.'!$A:$AL,'P.N.C. x Comp. x Ramos'!G$71,0)</f>
        <v>0</v>
      </c>
      <c r="H538" s="48">
        <f>VLOOKUP($Q538&amp;$B538,'PNC Exon. &amp; no Exon.'!$A:$AL,'P.N.C. x Comp. x Ramos'!H$71,0)</f>
        <v>0</v>
      </c>
      <c r="I538" s="48">
        <f>VLOOKUP($Q538&amp;$B538,'PNC Exon. &amp; no Exon.'!$A:$AL,'P.N.C. x Comp. x Ramos'!I$71,0)</f>
        <v>0</v>
      </c>
      <c r="J538" s="48">
        <f>VLOOKUP($Q538&amp;$B538,'PNC Exon. &amp; no Exon.'!$A:$AL,'P.N.C. x Comp. x Ramos'!J$71,0)</f>
        <v>0</v>
      </c>
      <c r="K538" s="48">
        <f>VLOOKUP($Q538&amp;$B538,'PNC Exon. &amp; no Exon.'!$A:$AL,'P.N.C. x Comp. x Ramos'!K$71,0)</f>
        <v>0</v>
      </c>
      <c r="L538" s="48">
        <f>VLOOKUP($Q538&amp;$B538,'PNC Exon. &amp; no Exon.'!$A:$AL,'P.N.C. x Comp. x Ramos'!L$71,0)</f>
        <v>0</v>
      </c>
      <c r="M538" s="48">
        <f>VLOOKUP($Q538&amp;$B538,'PNC Exon. &amp; no Exon.'!$A:$AL,'P.N.C. x Comp. x Ramos'!M$71,0)</f>
        <v>0</v>
      </c>
      <c r="N538" s="48">
        <f>VLOOKUP($Q538&amp;$B538,'PNC Exon. &amp; no Exon.'!$A:$AL,'P.N.C. x Comp. x Ramos'!N$71,0)</f>
        <v>0</v>
      </c>
      <c r="O538" s="58">
        <f t="shared" si="53"/>
        <v>0</v>
      </c>
      <c r="Q538" s="164" t="s">
        <v>7</v>
      </c>
    </row>
    <row r="539" spans="1:17" ht="15.9" customHeight="1" x14ac:dyDescent="0.25">
      <c r="A539" s="47">
        <f t="shared" si="54"/>
        <v>1</v>
      </c>
      <c r="B539" s="51" t="s">
        <v>92</v>
      </c>
      <c r="C539" s="81">
        <f t="shared" si="55"/>
        <v>0</v>
      </c>
      <c r="D539" s="48">
        <f>VLOOKUP($Q539&amp;$B539,'PNC Exon. &amp; no Exon.'!$A:$AL,'P.N.C. x Comp. x Ramos'!D$71,0)</f>
        <v>0</v>
      </c>
      <c r="E539" s="48">
        <f>VLOOKUP($Q539&amp;$B539,'PNC Exon. &amp; no Exon.'!$A:$AL,'P.N.C. x Comp. x Ramos'!E$71,0)</f>
        <v>0</v>
      </c>
      <c r="F539" s="48">
        <f>VLOOKUP($Q539&amp;$B539,'PNC Exon. &amp; no Exon.'!$A:$AL,'P.N.C. x Comp. x Ramos'!F$71,0)</f>
        <v>0</v>
      </c>
      <c r="G539" s="48">
        <f>VLOOKUP($Q539&amp;$B539,'PNC Exon. &amp; no Exon.'!$A:$AL,'P.N.C. x Comp. x Ramos'!G$71,0)</f>
        <v>0</v>
      </c>
      <c r="H539" s="48">
        <f>VLOOKUP($Q539&amp;$B539,'PNC Exon. &amp; no Exon.'!$A:$AL,'P.N.C. x Comp. x Ramos'!H$71,0)</f>
        <v>0</v>
      </c>
      <c r="I539" s="48">
        <f>VLOOKUP($Q539&amp;$B539,'PNC Exon. &amp; no Exon.'!$A:$AL,'P.N.C. x Comp. x Ramos'!I$71,0)</f>
        <v>0</v>
      </c>
      <c r="J539" s="48">
        <f>VLOOKUP($Q539&amp;$B539,'PNC Exon. &amp; no Exon.'!$A:$AL,'P.N.C. x Comp. x Ramos'!J$71,0)</f>
        <v>0</v>
      </c>
      <c r="K539" s="48">
        <f>VLOOKUP($Q539&amp;$B539,'PNC Exon. &amp; no Exon.'!$A:$AL,'P.N.C. x Comp. x Ramos'!K$71,0)</f>
        <v>0</v>
      </c>
      <c r="L539" s="48">
        <f>VLOOKUP($Q539&amp;$B539,'PNC Exon. &amp; no Exon.'!$A:$AL,'P.N.C. x Comp. x Ramos'!L$71,0)</f>
        <v>0</v>
      </c>
      <c r="M539" s="48">
        <f>VLOOKUP($Q539&amp;$B539,'PNC Exon. &amp; no Exon.'!$A:$AL,'P.N.C. x Comp. x Ramos'!M$71,0)</f>
        <v>0</v>
      </c>
      <c r="N539" s="48">
        <f>VLOOKUP($Q539&amp;$B539,'PNC Exon. &amp; no Exon.'!$A:$AL,'P.N.C. x Comp. x Ramos'!N$71,0)</f>
        <v>0</v>
      </c>
      <c r="O539" s="58">
        <f t="shared" si="53"/>
        <v>0</v>
      </c>
      <c r="Q539" s="164" t="s">
        <v>7</v>
      </c>
    </row>
    <row r="540" spans="1:17" ht="15.9" customHeight="1" x14ac:dyDescent="0.25">
      <c r="A540" s="47">
        <f t="shared" si="54"/>
        <v>1</v>
      </c>
      <c r="B540" s="51" t="s">
        <v>119</v>
      </c>
      <c r="C540" s="81">
        <f t="shared" si="55"/>
        <v>0</v>
      </c>
      <c r="D540" s="48">
        <f>VLOOKUP($Q540&amp;$B540,'PNC Exon. &amp; no Exon.'!$A:$AL,'P.N.C. x Comp. x Ramos'!D$71,0)</f>
        <v>0</v>
      </c>
      <c r="E540" s="48">
        <f>VLOOKUP($Q540&amp;$B540,'PNC Exon. &amp; no Exon.'!$A:$AL,'P.N.C. x Comp. x Ramos'!E$71,0)</f>
        <v>0</v>
      </c>
      <c r="F540" s="48">
        <f>VLOOKUP($Q540&amp;$B540,'PNC Exon. &amp; no Exon.'!$A:$AL,'P.N.C. x Comp. x Ramos'!F$71,0)</f>
        <v>0</v>
      </c>
      <c r="G540" s="48">
        <f>VLOOKUP($Q540&amp;$B540,'PNC Exon. &amp; no Exon.'!$A:$AL,'P.N.C. x Comp. x Ramos'!G$71,0)</f>
        <v>0</v>
      </c>
      <c r="H540" s="48">
        <f>VLOOKUP($Q540&amp;$B540,'PNC Exon. &amp; no Exon.'!$A:$AL,'P.N.C. x Comp. x Ramos'!H$71,0)</f>
        <v>0</v>
      </c>
      <c r="I540" s="48">
        <f>VLOOKUP($Q540&amp;$B540,'PNC Exon. &amp; no Exon.'!$A:$AL,'P.N.C. x Comp. x Ramos'!I$71,0)</f>
        <v>0</v>
      </c>
      <c r="J540" s="48">
        <f>VLOOKUP($Q540&amp;$B540,'PNC Exon. &amp; no Exon.'!$A:$AL,'P.N.C. x Comp. x Ramos'!J$71,0)</f>
        <v>0</v>
      </c>
      <c r="K540" s="48">
        <f>VLOOKUP($Q540&amp;$B540,'PNC Exon. &amp; no Exon.'!$A:$AL,'P.N.C. x Comp. x Ramos'!K$71,0)</f>
        <v>0</v>
      </c>
      <c r="L540" s="48">
        <f>VLOOKUP($Q540&amp;$B540,'PNC Exon. &amp; no Exon.'!$A:$AL,'P.N.C. x Comp. x Ramos'!L$71,0)</f>
        <v>0</v>
      </c>
      <c r="M540" s="48">
        <f>VLOOKUP($Q540&amp;$B540,'PNC Exon. &amp; no Exon.'!$A:$AL,'P.N.C. x Comp. x Ramos'!M$71,0)</f>
        <v>0</v>
      </c>
      <c r="N540" s="48">
        <f>VLOOKUP($Q540&amp;$B540,'PNC Exon. &amp; no Exon.'!$A:$AL,'P.N.C. x Comp. x Ramos'!N$71,0)</f>
        <v>0</v>
      </c>
      <c r="O540" s="58">
        <f t="shared" si="53"/>
        <v>0</v>
      </c>
      <c r="Q540" s="164" t="s">
        <v>7</v>
      </c>
    </row>
    <row r="541" spans="1:17" ht="15.9" customHeight="1" x14ac:dyDescent="0.25">
      <c r="A541" s="47">
        <f t="shared" si="54"/>
        <v>1</v>
      </c>
      <c r="B541" s="51" t="s">
        <v>78</v>
      </c>
      <c r="C541" s="81">
        <f t="shared" si="55"/>
        <v>0</v>
      </c>
      <c r="D541" s="48">
        <f>VLOOKUP($Q541&amp;$B541,'PNC Exon. &amp; no Exon.'!$A:$AL,'P.N.C. x Comp. x Ramos'!D$71,0)</f>
        <v>0</v>
      </c>
      <c r="E541" s="48">
        <f>VLOOKUP($Q541&amp;$B541,'PNC Exon. &amp; no Exon.'!$A:$AL,'P.N.C. x Comp. x Ramos'!E$71,0)</f>
        <v>0</v>
      </c>
      <c r="F541" s="48">
        <f>VLOOKUP($Q541&amp;$B541,'PNC Exon. &amp; no Exon.'!$A:$AL,'P.N.C. x Comp. x Ramos'!F$71,0)</f>
        <v>0</v>
      </c>
      <c r="G541" s="48">
        <f>VLOOKUP($Q541&amp;$B541,'PNC Exon. &amp; no Exon.'!$A:$AL,'P.N.C. x Comp. x Ramos'!G$71,0)</f>
        <v>0</v>
      </c>
      <c r="H541" s="48">
        <f>VLOOKUP($Q541&amp;$B541,'PNC Exon. &amp; no Exon.'!$A:$AL,'P.N.C. x Comp. x Ramos'!H$71,0)</f>
        <v>0</v>
      </c>
      <c r="I541" s="48">
        <f>VLOOKUP($Q541&amp;$B541,'PNC Exon. &amp; no Exon.'!$A:$AL,'P.N.C. x Comp. x Ramos'!I$71,0)</f>
        <v>0</v>
      </c>
      <c r="J541" s="48">
        <f>VLOOKUP($Q541&amp;$B541,'PNC Exon. &amp; no Exon.'!$A:$AL,'P.N.C. x Comp. x Ramos'!J$71,0)</f>
        <v>0</v>
      </c>
      <c r="K541" s="48">
        <f>VLOOKUP($Q541&amp;$B541,'PNC Exon. &amp; no Exon.'!$A:$AL,'P.N.C. x Comp. x Ramos'!K$71,0)</f>
        <v>0</v>
      </c>
      <c r="L541" s="48">
        <f>VLOOKUP($Q541&amp;$B541,'PNC Exon. &amp; no Exon.'!$A:$AL,'P.N.C. x Comp. x Ramos'!L$71,0)</f>
        <v>0</v>
      </c>
      <c r="M541" s="48">
        <f>VLOOKUP($Q541&amp;$B541,'PNC Exon. &amp; no Exon.'!$A:$AL,'P.N.C. x Comp. x Ramos'!M$71,0)</f>
        <v>0</v>
      </c>
      <c r="N541" s="48">
        <f>VLOOKUP($Q541&amp;$B541,'PNC Exon. &amp; no Exon.'!$A:$AL,'P.N.C. x Comp. x Ramos'!N$71,0)</f>
        <v>0</v>
      </c>
      <c r="O541" s="58">
        <f t="shared" si="53"/>
        <v>0</v>
      </c>
      <c r="Q541" s="164" t="s">
        <v>7</v>
      </c>
    </row>
    <row r="542" spans="1:17" ht="15.9" customHeight="1" x14ac:dyDescent="0.25">
      <c r="A542" s="47">
        <f t="shared" si="54"/>
        <v>1</v>
      </c>
      <c r="B542" s="51" t="s">
        <v>90</v>
      </c>
      <c r="C542" s="81">
        <f t="shared" si="55"/>
        <v>0</v>
      </c>
      <c r="D542" s="48">
        <f>VLOOKUP($Q542&amp;$B542,'PNC Exon. &amp; no Exon.'!$A:$AL,'P.N.C. x Comp. x Ramos'!D$71,0)</f>
        <v>0</v>
      </c>
      <c r="E542" s="48">
        <f>VLOOKUP($Q542&amp;$B542,'PNC Exon. &amp; no Exon.'!$A:$AL,'P.N.C. x Comp. x Ramos'!E$71,0)</f>
        <v>0</v>
      </c>
      <c r="F542" s="48">
        <f>VLOOKUP($Q542&amp;$B542,'PNC Exon. &amp; no Exon.'!$A:$AL,'P.N.C. x Comp. x Ramos'!F$71,0)</f>
        <v>0</v>
      </c>
      <c r="G542" s="48">
        <f>VLOOKUP($Q542&amp;$B542,'PNC Exon. &amp; no Exon.'!$A:$AL,'P.N.C. x Comp. x Ramos'!G$71,0)</f>
        <v>0</v>
      </c>
      <c r="H542" s="48">
        <f>VLOOKUP($Q542&amp;$B542,'PNC Exon. &amp; no Exon.'!$A:$AL,'P.N.C. x Comp. x Ramos'!H$71,0)</f>
        <v>0</v>
      </c>
      <c r="I542" s="48">
        <f>VLOOKUP($Q542&amp;$B542,'PNC Exon. &amp; no Exon.'!$A:$AL,'P.N.C. x Comp. x Ramos'!I$71,0)</f>
        <v>0</v>
      </c>
      <c r="J542" s="48">
        <f>VLOOKUP($Q542&amp;$B542,'PNC Exon. &amp; no Exon.'!$A:$AL,'P.N.C. x Comp. x Ramos'!J$71,0)</f>
        <v>0</v>
      </c>
      <c r="K542" s="48">
        <f>VLOOKUP($Q542&amp;$B542,'PNC Exon. &amp; no Exon.'!$A:$AL,'P.N.C. x Comp. x Ramos'!K$71,0)</f>
        <v>0</v>
      </c>
      <c r="L542" s="48">
        <f>VLOOKUP($Q542&amp;$B542,'PNC Exon. &amp; no Exon.'!$A:$AL,'P.N.C. x Comp. x Ramos'!L$71,0)</f>
        <v>0</v>
      </c>
      <c r="M542" s="48">
        <f>VLOOKUP($Q542&amp;$B542,'PNC Exon. &amp; no Exon.'!$A:$AL,'P.N.C. x Comp. x Ramos'!M$71,0)</f>
        <v>0</v>
      </c>
      <c r="N542" s="48">
        <f>VLOOKUP($Q542&amp;$B542,'PNC Exon. &amp; no Exon.'!$A:$AL,'P.N.C. x Comp. x Ramos'!N$71,0)</f>
        <v>0</v>
      </c>
      <c r="O542" s="58">
        <f t="shared" si="53"/>
        <v>0</v>
      </c>
      <c r="Q542" s="164" t="s">
        <v>7</v>
      </c>
    </row>
    <row r="543" spans="1:17" ht="15.9" customHeight="1" x14ac:dyDescent="0.25">
      <c r="A543" s="47">
        <f t="shared" si="54"/>
        <v>1</v>
      </c>
      <c r="B543" s="51" t="s">
        <v>77</v>
      </c>
      <c r="C543" s="81">
        <f t="shared" si="55"/>
        <v>0</v>
      </c>
      <c r="D543" s="48">
        <f>VLOOKUP($Q543&amp;$B543,'PNC Exon. &amp; no Exon.'!$A:$AL,'P.N.C. x Comp. x Ramos'!D$71,0)</f>
        <v>0</v>
      </c>
      <c r="E543" s="48">
        <f>VLOOKUP($Q543&amp;$B543,'PNC Exon. &amp; no Exon.'!$A:$AL,'P.N.C. x Comp. x Ramos'!E$71,0)</f>
        <v>0</v>
      </c>
      <c r="F543" s="48">
        <f>VLOOKUP($Q543&amp;$B543,'PNC Exon. &amp; no Exon.'!$A:$AL,'P.N.C. x Comp. x Ramos'!F$71,0)</f>
        <v>0</v>
      </c>
      <c r="G543" s="48">
        <f>VLOOKUP($Q543&amp;$B543,'PNC Exon. &amp; no Exon.'!$A:$AL,'P.N.C. x Comp. x Ramos'!G$71,0)</f>
        <v>0</v>
      </c>
      <c r="H543" s="48">
        <f>VLOOKUP($Q543&amp;$B543,'PNC Exon. &amp; no Exon.'!$A:$AL,'P.N.C. x Comp. x Ramos'!H$71,0)</f>
        <v>0</v>
      </c>
      <c r="I543" s="48">
        <f>VLOOKUP($Q543&amp;$B543,'PNC Exon. &amp; no Exon.'!$A:$AL,'P.N.C. x Comp. x Ramos'!I$71,0)</f>
        <v>0</v>
      </c>
      <c r="J543" s="48">
        <f>VLOOKUP($Q543&amp;$B543,'PNC Exon. &amp; no Exon.'!$A:$AL,'P.N.C. x Comp. x Ramos'!J$71,0)</f>
        <v>0</v>
      </c>
      <c r="K543" s="48">
        <f>VLOOKUP($Q543&amp;$B543,'PNC Exon. &amp; no Exon.'!$A:$AL,'P.N.C. x Comp. x Ramos'!K$71,0)</f>
        <v>0</v>
      </c>
      <c r="L543" s="48">
        <f>VLOOKUP($Q543&amp;$B543,'PNC Exon. &amp; no Exon.'!$A:$AL,'P.N.C. x Comp. x Ramos'!L$71,0)</f>
        <v>0</v>
      </c>
      <c r="M543" s="48">
        <f>VLOOKUP($Q543&amp;$B543,'PNC Exon. &amp; no Exon.'!$A:$AL,'P.N.C. x Comp. x Ramos'!M$71,0)</f>
        <v>0</v>
      </c>
      <c r="N543" s="48">
        <f>VLOOKUP($Q543&amp;$B543,'PNC Exon. &amp; no Exon.'!$A:$AL,'P.N.C. x Comp. x Ramos'!N$71,0)</f>
        <v>0</v>
      </c>
      <c r="O543" s="58">
        <f t="shared" si="53"/>
        <v>0</v>
      </c>
      <c r="Q543" s="164" t="s">
        <v>7</v>
      </c>
    </row>
    <row r="544" spans="1:17" ht="15.9" customHeight="1" x14ac:dyDescent="0.25">
      <c r="A544" s="47">
        <f t="shared" si="54"/>
        <v>1</v>
      </c>
      <c r="B544" s="51" t="s">
        <v>97</v>
      </c>
      <c r="C544" s="81">
        <f t="shared" si="55"/>
        <v>0</v>
      </c>
      <c r="D544" s="48">
        <f>VLOOKUP($Q544&amp;$B544,'PNC Exon. &amp; no Exon.'!$A:$AL,'P.N.C. x Comp. x Ramos'!D$71,0)</f>
        <v>0</v>
      </c>
      <c r="E544" s="48">
        <f>VLOOKUP($Q544&amp;$B544,'PNC Exon. &amp; no Exon.'!$A:$AL,'P.N.C. x Comp. x Ramos'!E$71,0)</f>
        <v>0</v>
      </c>
      <c r="F544" s="48">
        <f>VLOOKUP($Q544&amp;$B544,'PNC Exon. &amp; no Exon.'!$A:$AL,'P.N.C. x Comp. x Ramos'!F$71,0)</f>
        <v>0</v>
      </c>
      <c r="G544" s="48">
        <f>VLOOKUP($Q544&amp;$B544,'PNC Exon. &amp; no Exon.'!$A:$AL,'P.N.C. x Comp. x Ramos'!G$71,0)</f>
        <v>0</v>
      </c>
      <c r="H544" s="48">
        <f>VLOOKUP($Q544&amp;$B544,'PNC Exon. &amp; no Exon.'!$A:$AL,'P.N.C. x Comp. x Ramos'!H$71,0)</f>
        <v>0</v>
      </c>
      <c r="I544" s="48">
        <f>VLOOKUP($Q544&amp;$B544,'PNC Exon. &amp; no Exon.'!$A:$AL,'P.N.C. x Comp. x Ramos'!I$71,0)</f>
        <v>0</v>
      </c>
      <c r="J544" s="48">
        <f>VLOOKUP($Q544&amp;$B544,'PNC Exon. &amp; no Exon.'!$A:$AL,'P.N.C. x Comp. x Ramos'!J$71,0)</f>
        <v>0</v>
      </c>
      <c r="K544" s="48">
        <f>VLOOKUP($Q544&amp;$B544,'PNC Exon. &amp; no Exon.'!$A:$AL,'P.N.C. x Comp. x Ramos'!K$71,0)</f>
        <v>0</v>
      </c>
      <c r="L544" s="48">
        <f>VLOOKUP($Q544&amp;$B544,'PNC Exon. &amp; no Exon.'!$A:$AL,'P.N.C. x Comp. x Ramos'!L$71,0)</f>
        <v>0</v>
      </c>
      <c r="M544" s="48">
        <f>VLOOKUP($Q544&amp;$B544,'PNC Exon. &amp; no Exon.'!$A:$AL,'P.N.C. x Comp. x Ramos'!M$71,0)</f>
        <v>0</v>
      </c>
      <c r="N544" s="48">
        <f>VLOOKUP($Q544&amp;$B544,'PNC Exon. &amp; no Exon.'!$A:$AL,'P.N.C. x Comp. x Ramos'!N$71,0)</f>
        <v>0</v>
      </c>
      <c r="O544" s="58">
        <f t="shared" si="53"/>
        <v>0</v>
      </c>
      <c r="Q544" s="164" t="s">
        <v>7</v>
      </c>
    </row>
    <row r="545" spans="1:17" ht="15.9" customHeight="1" x14ac:dyDescent="0.25">
      <c r="A545" s="47">
        <f t="shared" si="54"/>
        <v>1</v>
      </c>
      <c r="B545" s="51" t="s">
        <v>102</v>
      </c>
      <c r="C545" s="81">
        <f t="shared" si="55"/>
        <v>0</v>
      </c>
      <c r="D545" s="48">
        <f>VLOOKUP($Q545&amp;$B545,'PNC Exon. &amp; no Exon.'!$A:$AL,'P.N.C. x Comp. x Ramos'!D$71,0)</f>
        <v>0</v>
      </c>
      <c r="E545" s="48">
        <f>VLOOKUP($Q545&amp;$B545,'PNC Exon. &amp; no Exon.'!$A:$AL,'P.N.C. x Comp. x Ramos'!E$71,0)</f>
        <v>0</v>
      </c>
      <c r="F545" s="48">
        <f>VLOOKUP($Q545&amp;$B545,'PNC Exon. &amp; no Exon.'!$A:$AL,'P.N.C. x Comp. x Ramos'!F$71,0)</f>
        <v>0</v>
      </c>
      <c r="G545" s="48">
        <f>VLOOKUP($Q545&amp;$B545,'PNC Exon. &amp; no Exon.'!$A:$AL,'P.N.C. x Comp. x Ramos'!G$71,0)</f>
        <v>0</v>
      </c>
      <c r="H545" s="48">
        <f>VLOOKUP($Q545&amp;$B545,'PNC Exon. &amp; no Exon.'!$A:$AL,'P.N.C. x Comp. x Ramos'!H$71,0)</f>
        <v>0</v>
      </c>
      <c r="I545" s="48">
        <f>VLOOKUP($Q545&amp;$B545,'PNC Exon. &amp; no Exon.'!$A:$AL,'P.N.C. x Comp. x Ramos'!I$71,0)</f>
        <v>0</v>
      </c>
      <c r="J545" s="48">
        <f>VLOOKUP($Q545&amp;$B545,'PNC Exon. &amp; no Exon.'!$A:$AL,'P.N.C. x Comp. x Ramos'!J$71,0)</f>
        <v>0</v>
      </c>
      <c r="K545" s="48">
        <f>VLOOKUP($Q545&amp;$B545,'PNC Exon. &amp; no Exon.'!$A:$AL,'P.N.C. x Comp. x Ramos'!K$71,0)</f>
        <v>0</v>
      </c>
      <c r="L545" s="48">
        <f>VLOOKUP($Q545&amp;$B545,'PNC Exon. &amp; no Exon.'!$A:$AL,'P.N.C. x Comp. x Ramos'!L$71,0)</f>
        <v>0</v>
      </c>
      <c r="M545" s="48">
        <f>VLOOKUP($Q545&amp;$B545,'PNC Exon. &amp; no Exon.'!$A:$AL,'P.N.C. x Comp. x Ramos'!M$71,0)</f>
        <v>0</v>
      </c>
      <c r="N545" s="48">
        <f>VLOOKUP($Q545&amp;$B545,'PNC Exon. &amp; no Exon.'!$A:$AL,'P.N.C. x Comp. x Ramos'!N$71,0)</f>
        <v>0</v>
      </c>
      <c r="O545" s="58">
        <f t="shared" si="53"/>
        <v>0</v>
      </c>
      <c r="Q545" s="164" t="s">
        <v>7</v>
      </c>
    </row>
    <row r="546" spans="1:17" ht="15.9" customHeight="1" x14ac:dyDescent="0.25">
      <c r="A546" s="47">
        <f t="shared" si="54"/>
        <v>1</v>
      </c>
      <c r="B546" s="51" t="s">
        <v>109</v>
      </c>
      <c r="C546" s="81">
        <f t="shared" si="55"/>
        <v>0</v>
      </c>
      <c r="D546" s="48">
        <f>VLOOKUP($Q546&amp;$B546,'PNC Exon. &amp; no Exon.'!$A:$AL,'P.N.C. x Comp. x Ramos'!D$71,0)</f>
        <v>0</v>
      </c>
      <c r="E546" s="48">
        <f>VLOOKUP($Q546&amp;$B546,'PNC Exon. &amp; no Exon.'!$A:$AL,'P.N.C. x Comp. x Ramos'!E$71,0)</f>
        <v>0</v>
      </c>
      <c r="F546" s="48">
        <f>VLOOKUP($Q546&amp;$B546,'PNC Exon. &amp; no Exon.'!$A:$AL,'P.N.C. x Comp. x Ramos'!F$71,0)</f>
        <v>0</v>
      </c>
      <c r="G546" s="48">
        <f>VLOOKUP($Q546&amp;$B546,'PNC Exon. &amp; no Exon.'!$A:$AL,'P.N.C. x Comp. x Ramos'!G$71,0)</f>
        <v>0</v>
      </c>
      <c r="H546" s="48">
        <f>VLOOKUP($Q546&amp;$B546,'PNC Exon. &amp; no Exon.'!$A:$AL,'P.N.C. x Comp. x Ramos'!H$71,0)</f>
        <v>0</v>
      </c>
      <c r="I546" s="48">
        <f>VLOOKUP($Q546&amp;$B546,'PNC Exon. &amp; no Exon.'!$A:$AL,'P.N.C. x Comp. x Ramos'!I$71,0)</f>
        <v>0</v>
      </c>
      <c r="J546" s="48">
        <f>VLOOKUP($Q546&amp;$B546,'PNC Exon. &amp; no Exon.'!$A:$AL,'P.N.C. x Comp. x Ramos'!J$71,0)</f>
        <v>0</v>
      </c>
      <c r="K546" s="48">
        <f>VLOOKUP($Q546&amp;$B546,'PNC Exon. &amp; no Exon.'!$A:$AL,'P.N.C. x Comp. x Ramos'!K$71,0)</f>
        <v>0</v>
      </c>
      <c r="L546" s="48">
        <f>VLOOKUP($Q546&amp;$B546,'PNC Exon. &amp; no Exon.'!$A:$AL,'P.N.C. x Comp. x Ramos'!L$71,0)</f>
        <v>0</v>
      </c>
      <c r="M546" s="48">
        <f>VLOOKUP($Q546&amp;$B546,'PNC Exon. &amp; no Exon.'!$A:$AL,'P.N.C. x Comp. x Ramos'!M$71,0)</f>
        <v>0</v>
      </c>
      <c r="N546" s="48">
        <f>VLOOKUP($Q546&amp;$B546,'PNC Exon. &amp; no Exon.'!$A:$AL,'P.N.C. x Comp. x Ramos'!N$71,0)</f>
        <v>0</v>
      </c>
      <c r="O546" s="58">
        <f t="shared" si="53"/>
        <v>0</v>
      </c>
      <c r="Q546" s="164" t="s">
        <v>7</v>
      </c>
    </row>
    <row r="547" spans="1:17" ht="15.9" customHeight="1" x14ac:dyDescent="0.25">
      <c r="A547" s="47">
        <f t="shared" si="54"/>
        <v>1</v>
      </c>
      <c r="B547" s="51" t="s">
        <v>99</v>
      </c>
      <c r="C547" s="81">
        <f t="shared" si="55"/>
        <v>0</v>
      </c>
      <c r="D547" s="48">
        <f>VLOOKUP($Q547&amp;$B547,'PNC Exon. &amp; no Exon.'!$A:$AL,'P.N.C. x Comp. x Ramos'!D$71,0)</f>
        <v>0</v>
      </c>
      <c r="E547" s="48">
        <f>VLOOKUP($Q547&amp;$B547,'PNC Exon. &amp; no Exon.'!$A:$AL,'P.N.C. x Comp. x Ramos'!E$71,0)</f>
        <v>0</v>
      </c>
      <c r="F547" s="48">
        <f>VLOOKUP($Q547&amp;$B547,'PNC Exon. &amp; no Exon.'!$A:$AL,'P.N.C. x Comp. x Ramos'!F$71,0)</f>
        <v>0</v>
      </c>
      <c r="G547" s="48">
        <f>VLOOKUP($Q547&amp;$B547,'PNC Exon. &amp; no Exon.'!$A:$AL,'P.N.C. x Comp. x Ramos'!G$71,0)</f>
        <v>0</v>
      </c>
      <c r="H547" s="48">
        <f>VLOOKUP($Q547&amp;$B547,'PNC Exon. &amp; no Exon.'!$A:$AL,'P.N.C. x Comp. x Ramos'!H$71,0)</f>
        <v>0</v>
      </c>
      <c r="I547" s="48">
        <f>VLOOKUP($Q547&amp;$B547,'PNC Exon. &amp; no Exon.'!$A:$AL,'P.N.C. x Comp. x Ramos'!I$71,0)</f>
        <v>0</v>
      </c>
      <c r="J547" s="48">
        <f>VLOOKUP($Q547&amp;$B547,'PNC Exon. &amp; no Exon.'!$A:$AL,'P.N.C. x Comp. x Ramos'!J$71,0)</f>
        <v>0</v>
      </c>
      <c r="K547" s="48">
        <f>VLOOKUP($Q547&amp;$B547,'PNC Exon. &amp; no Exon.'!$A:$AL,'P.N.C. x Comp. x Ramos'!K$71,0)</f>
        <v>0</v>
      </c>
      <c r="L547" s="48">
        <f>VLOOKUP($Q547&amp;$B547,'PNC Exon. &amp; no Exon.'!$A:$AL,'P.N.C. x Comp. x Ramos'!L$71,0)</f>
        <v>0</v>
      </c>
      <c r="M547" s="48">
        <f>VLOOKUP($Q547&amp;$B547,'PNC Exon. &amp; no Exon.'!$A:$AL,'P.N.C. x Comp. x Ramos'!M$71,0)</f>
        <v>0</v>
      </c>
      <c r="N547" s="48">
        <f>VLOOKUP($Q547&amp;$B547,'PNC Exon. &amp; no Exon.'!$A:$AL,'P.N.C. x Comp. x Ramos'!N$71,0)</f>
        <v>0</v>
      </c>
      <c r="O547" s="58">
        <f t="shared" si="53"/>
        <v>0</v>
      </c>
      <c r="Q547" s="164" t="s">
        <v>7</v>
      </c>
    </row>
    <row r="548" spans="1:17" ht="15.9" customHeight="1" x14ac:dyDescent="0.25">
      <c r="A548" s="47">
        <f t="shared" si="54"/>
        <v>1</v>
      </c>
      <c r="B548" s="50" t="s">
        <v>110</v>
      </c>
      <c r="C548" s="81">
        <f t="shared" si="55"/>
        <v>0</v>
      </c>
      <c r="D548" s="48">
        <f>VLOOKUP($Q548&amp;$B548,'PNC Exon. &amp; no Exon.'!$A:$AL,'P.N.C. x Comp. x Ramos'!D$71,0)</f>
        <v>0</v>
      </c>
      <c r="E548" s="48">
        <f>VLOOKUP($Q548&amp;$B548,'PNC Exon. &amp; no Exon.'!$A:$AL,'P.N.C. x Comp. x Ramos'!E$71,0)</f>
        <v>0</v>
      </c>
      <c r="F548" s="48">
        <f>VLOOKUP($Q548&amp;$B548,'PNC Exon. &amp; no Exon.'!$A:$AL,'P.N.C. x Comp. x Ramos'!F$71,0)</f>
        <v>0</v>
      </c>
      <c r="G548" s="48">
        <f>VLOOKUP($Q548&amp;$B548,'PNC Exon. &amp; no Exon.'!$A:$AL,'P.N.C. x Comp. x Ramos'!G$71,0)</f>
        <v>0</v>
      </c>
      <c r="H548" s="48">
        <f>VLOOKUP($Q548&amp;$B548,'PNC Exon. &amp; no Exon.'!$A:$AL,'P.N.C. x Comp. x Ramos'!H$71,0)</f>
        <v>0</v>
      </c>
      <c r="I548" s="48">
        <f>VLOOKUP($Q548&amp;$B548,'PNC Exon. &amp; no Exon.'!$A:$AL,'P.N.C. x Comp. x Ramos'!I$71,0)</f>
        <v>0</v>
      </c>
      <c r="J548" s="48">
        <f>VLOOKUP($Q548&amp;$B548,'PNC Exon. &amp; no Exon.'!$A:$AL,'P.N.C. x Comp. x Ramos'!J$71,0)</f>
        <v>0</v>
      </c>
      <c r="K548" s="48">
        <f>VLOOKUP($Q548&amp;$B548,'PNC Exon. &amp; no Exon.'!$A:$AL,'P.N.C. x Comp. x Ramos'!K$71,0)</f>
        <v>0</v>
      </c>
      <c r="L548" s="48">
        <f>VLOOKUP($Q548&amp;$B548,'PNC Exon. &amp; no Exon.'!$A:$AL,'P.N.C. x Comp. x Ramos'!L$71,0)</f>
        <v>0</v>
      </c>
      <c r="M548" s="48">
        <f>VLOOKUP($Q548&amp;$B548,'PNC Exon. &amp; no Exon.'!$A:$AL,'P.N.C. x Comp. x Ramos'!M$71,0)</f>
        <v>0</v>
      </c>
      <c r="N548" s="48">
        <f>VLOOKUP($Q548&amp;$B548,'PNC Exon. &amp; no Exon.'!$A:$AL,'P.N.C. x Comp. x Ramos'!N$71,0)</f>
        <v>0</v>
      </c>
      <c r="O548" s="58">
        <f t="shared" si="53"/>
        <v>0</v>
      </c>
      <c r="Q548" s="164" t="s">
        <v>7</v>
      </c>
    </row>
    <row r="549" spans="1:17" ht="15.9" customHeight="1" x14ac:dyDescent="0.25">
      <c r="A549" s="47">
        <f t="shared" si="54"/>
        <v>1</v>
      </c>
      <c r="B549" s="51" t="s">
        <v>80</v>
      </c>
      <c r="C549" s="81">
        <f t="shared" si="55"/>
        <v>0</v>
      </c>
      <c r="D549" s="48">
        <f>VLOOKUP($Q549&amp;$B549,'PNC Exon. &amp; no Exon.'!$A:$AL,'P.N.C. x Comp. x Ramos'!D$71,0)</f>
        <v>0</v>
      </c>
      <c r="E549" s="48">
        <f>VLOOKUP($Q549&amp;$B549,'PNC Exon. &amp; no Exon.'!$A:$AL,'P.N.C. x Comp. x Ramos'!E$71,0)</f>
        <v>0</v>
      </c>
      <c r="F549" s="48">
        <f>VLOOKUP($Q549&amp;$B549,'PNC Exon. &amp; no Exon.'!$A:$AL,'P.N.C. x Comp. x Ramos'!F$71,0)</f>
        <v>0</v>
      </c>
      <c r="G549" s="48">
        <f>VLOOKUP($Q549&amp;$B549,'PNC Exon. &amp; no Exon.'!$A:$AL,'P.N.C. x Comp. x Ramos'!G$71,0)</f>
        <v>0</v>
      </c>
      <c r="H549" s="48">
        <f>VLOOKUP($Q549&amp;$B549,'PNC Exon. &amp; no Exon.'!$A:$AL,'P.N.C. x Comp. x Ramos'!H$71,0)</f>
        <v>0</v>
      </c>
      <c r="I549" s="48">
        <f>VLOOKUP($Q549&amp;$B549,'PNC Exon. &amp; no Exon.'!$A:$AL,'P.N.C. x Comp. x Ramos'!I$71,0)</f>
        <v>0</v>
      </c>
      <c r="J549" s="48">
        <f>VLOOKUP($Q549&amp;$B549,'PNC Exon. &amp; no Exon.'!$A:$AL,'P.N.C. x Comp. x Ramos'!J$71,0)</f>
        <v>0</v>
      </c>
      <c r="K549" s="48">
        <f>VLOOKUP($Q549&amp;$B549,'PNC Exon. &amp; no Exon.'!$A:$AL,'P.N.C. x Comp. x Ramos'!K$71,0)</f>
        <v>0</v>
      </c>
      <c r="L549" s="48">
        <f>VLOOKUP($Q549&amp;$B549,'PNC Exon. &amp; no Exon.'!$A:$AL,'P.N.C. x Comp. x Ramos'!L$71,0)</f>
        <v>0</v>
      </c>
      <c r="M549" s="48">
        <f>VLOOKUP($Q549&amp;$B549,'PNC Exon. &amp; no Exon.'!$A:$AL,'P.N.C. x Comp. x Ramos'!M$71,0)</f>
        <v>0</v>
      </c>
      <c r="N549" s="48">
        <f>VLOOKUP($Q549&amp;$B549,'PNC Exon. &amp; no Exon.'!$A:$AL,'P.N.C. x Comp. x Ramos'!N$71,0)</f>
        <v>0</v>
      </c>
      <c r="O549" s="58">
        <f t="shared" si="53"/>
        <v>0</v>
      </c>
      <c r="Q549" s="164" t="s">
        <v>7</v>
      </c>
    </row>
    <row r="550" spans="1:17" ht="15.9" customHeight="1" x14ac:dyDescent="0.25">
      <c r="A550" s="47">
        <f t="shared" si="54"/>
        <v>1</v>
      </c>
      <c r="B550" s="51" t="s">
        <v>82</v>
      </c>
      <c r="C550" s="81">
        <f t="shared" si="55"/>
        <v>0</v>
      </c>
      <c r="D550" s="48">
        <f>VLOOKUP($Q550&amp;$B550,'PNC Exon. &amp; no Exon.'!$A:$AL,'P.N.C. x Comp. x Ramos'!D$71,0)</f>
        <v>0</v>
      </c>
      <c r="E550" s="48">
        <f>VLOOKUP($Q550&amp;$B550,'PNC Exon. &amp; no Exon.'!$A:$AL,'P.N.C. x Comp. x Ramos'!E$71,0)</f>
        <v>0</v>
      </c>
      <c r="F550" s="48">
        <f>VLOOKUP($Q550&amp;$B550,'PNC Exon. &amp; no Exon.'!$A:$AL,'P.N.C. x Comp. x Ramos'!F$71,0)</f>
        <v>0</v>
      </c>
      <c r="G550" s="48">
        <f>VLOOKUP($Q550&amp;$B550,'PNC Exon. &amp; no Exon.'!$A:$AL,'P.N.C. x Comp. x Ramos'!G$71,0)</f>
        <v>0</v>
      </c>
      <c r="H550" s="48">
        <f>VLOOKUP($Q550&amp;$B550,'PNC Exon. &amp; no Exon.'!$A:$AL,'P.N.C. x Comp. x Ramos'!H$71,0)</f>
        <v>0</v>
      </c>
      <c r="I550" s="48">
        <f>VLOOKUP($Q550&amp;$B550,'PNC Exon. &amp; no Exon.'!$A:$AL,'P.N.C. x Comp. x Ramos'!I$71,0)</f>
        <v>0</v>
      </c>
      <c r="J550" s="48">
        <f>VLOOKUP($Q550&amp;$B550,'PNC Exon. &amp; no Exon.'!$A:$AL,'P.N.C. x Comp. x Ramos'!J$71,0)</f>
        <v>0</v>
      </c>
      <c r="K550" s="48">
        <f>VLOOKUP($Q550&amp;$B550,'PNC Exon. &amp; no Exon.'!$A:$AL,'P.N.C. x Comp. x Ramos'!K$71,0)</f>
        <v>0</v>
      </c>
      <c r="L550" s="48">
        <f>VLOOKUP($Q550&amp;$B550,'PNC Exon. &amp; no Exon.'!$A:$AL,'P.N.C. x Comp. x Ramos'!L$71,0)</f>
        <v>0</v>
      </c>
      <c r="M550" s="48">
        <f>VLOOKUP($Q550&amp;$B550,'PNC Exon. &amp; no Exon.'!$A:$AL,'P.N.C. x Comp. x Ramos'!M$71,0)</f>
        <v>0</v>
      </c>
      <c r="N550" s="48">
        <f>VLOOKUP($Q550&amp;$B550,'PNC Exon. &amp; no Exon.'!$A:$AL,'P.N.C. x Comp. x Ramos'!N$71,0)</f>
        <v>0</v>
      </c>
      <c r="O550" s="58">
        <f t="shared" si="53"/>
        <v>0</v>
      </c>
      <c r="Q550" s="164" t="s">
        <v>7</v>
      </c>
    </row>
    <row r="551" spans="1:17" ht="15.9" customHeight="1" x14ac:dyDescent="0.25">
      <c r="A551" s="47">
        <f t="shared" si="54"/>
        <v>1</v>
      </c>
      <c r="B551" s="51" t="s">
        <v>79</v>
      </c>
      <c r="C551" s="81">
        <f t="shared" si="55"/>
        <v>0</v>
      </c>
      <c r="D551" s="48">
        <f>VLOOKUP($Q551&amp;$B551,'PNC Exon. &amp; no Exon.'!$A:$AL,'P.N.C. x Comp. x Ramos'!D$71,0)</f>
        <v>0</v>
      </c>
      <c r="E551" s="48">
        <f>VLOOKUP($Q551&amp;$B551,'PNC Exon. &amp; no Exon.'!$A:$AL,'P.N.C. x Comp. x Ramos'!E$71,0)</f>
        <v>0</v>
      </c>
      <c r="F551" s="48">
        <f>VLOOKUP($Q551&amp;$B551,'PNC Exon. &amp; no Exon.'!$A:$AL,'P.N.C. x Comp. x Ramos'!F$71,0)</f>
        <v>0</v>
      </c>
      <c r="G551" s="48">
        <f>VLOOKUP($Q551&amp;$B551,'PNC Exon. &amp; no Exon.'!$A:$AL,'P.N.C. x Comp. x Ramos'!G$71,0)</f>
        <v>0</v>
      </c>
      <c r="H551" s="48">
        <f>VLOOKUP($Q551&amp;$B551,'PNC Exon. &amp; no Exon.'!$A:$AL,'P.N.C. x Comp. x Ramos'!H$71,0)</f>
        <v>0</v>
      </c>
      <c r="I551" s="48">
        <f>VLOOKUP($Q551&amp;$B551,'PNC Exon. &amp; no Exon.'!$A:$AL,'P.N.C. x Comp. x Ramos'!I$71,0)</f>
        <v>0</v>
      </c>
      <c r="J551" s="48">
        <f>VLOOKUP($Q551&amp;$B551,'PNC Exon. &amp; no Exon.'!$A:$AL,'P.N.C. x Comp. x Ramos'!J$71,0)</f>
        <v>0</v>
      </c>
      <c r="K551" s="48">
        <f>VLOOKUP($Q551&amp;$B551,'PNC Exon. &amp; no Exon.'!$A:$AL,'P.N.C. x Comp. x Ramos'!K$71,0)</f>
        <v>0</v>
      </c>
      <c r="L551" s="48">
        <f>VLOOKUP($Q551&amp;$B551,'PNC Exon. &amp; no Exon.'!$A:$AL,'P.N.C. x Comp. x Ramos'!L$71,0)</f>
        <v>0</v>
      </c>
      <c r="M551" s="48">
        <f>VLOOKUP($Q551&amp;$B551,'PNC Exon. &amp; no Exon.'!$A:$AL,'P.N.C. x Comp. x Ramos'!M$71,0)</f>
        <v>0</v>
      </c>
      <c r="N551" s="48">
        <f>VLOOKUP($Q551&amp;$B551,'PNC Exon. &amp; no Exon.'!$A:$AL,'P.N.C. x Comp. x Ramos'!N$71,0)</f>
        <v>0</v>
      </c>
      <c r="O551" s="58">
        <f t="shared" si="53"/>
        <v>0</v>
      </c>
      <c r="Q551" s="164" t="s">
        <v>7</v>
      </c>
    </row>
    <row r="552" spans="1:17" ht="15.9" customHeight="1" x14ac:dyDescent="0.25">
      <c r="A552" s="47">
        <f t="shared" si="54"/>
        <v>1</v>
      </c>
      <c r="B552" s="50" t="s">
        <v>104</v>
      </c>
      <c r="C552" s="81">
        <f t="shared" si="55"/>
        <v>0</v>
      </c>
      <c r="D552" s="48">
        <f>VLOOKUP($Q552&amp;$B552,'PNC Exon. &amp; no Exon.'!$A:$AL,'P.N.C. x Comp. x Ramos'!D$71,0)</f>
        <v>0</v>
      </c>
      <c r="E552" s="48">
        <f>VLOOKUP($Q552&amp;$B552,'PNC Exon. &amp; no Exon.'!$A:$AL,'P.N.C. x Comp. x Ramos'!E$71,0)</f>
        <v>0</v>
      </c>
      <c r="F552" s="48">
        <f>VLOOKUP($Q552&amp;$B552,'PNC Exon. &amp; no Exon.'!$A:$AL,'P.N.C. x Comp. x Ramos'!F$71,0)</f>
        <v>0</v>
      </c>
      <c r="G552" s="48">
        <f>VLOOKUP($Q552&amp;$B552,'PNC Exon. &amp; no Exon.'!$A:$AL,'P.N.C. x Comp. x Ramos'!G$71,0)</f>
        <v>0</v>
      </c>
      <c r="H552" s="48">
        <f>VLOOKUP($Q552&amp;$B552,'PNC Exon. &amp; no Exon.'!$A:$AL,'P.N.C. x Comp. x Ramos'!H$71,0)</f>
        <v>0</v>
      </c>
      <c r="I552" s="48">
        <f>VLOOKUP($Q552&amp;$B552,'PNC Exon. &amp; no Exon.'!$A:$AL,'P.N.C. x Comp. x Ramos'!I$71,0)</f>
        <v>0</v>
      </c>
      <c r="J552" s="48">
        <f>VLOOKUP($Q552&amp;$B552,'PNC Exon. &amp; no Exon.'!$A:$AL,'P.N.C. x Comp. x Ramos'!J$71,0)</f>
        <v>0</v>
      </c>
      <c r="K552" s="48">
        <f>VLOOKUP($Q552&amp;$B552,'PNC Exon. &amp; no Exon.'!$A:$AL,'P.N.C. x Comp. x Ramos'!K$71,0)</f>
        <v>0</v>
      </c>
      <c r="L552" s="48">
        <f>VLOOKUP($Q552&amp;$B552,'PNC Exon. &amp; no Exon.'!$A:$AL,'P.N.C. x Comp. x Ramos'!L$71,0)</f>
        <v>0</v>
      </c>
      <c r="M552" s="48">
        <f>VLOOKUP($Q552&amp;$B552,'PNC Exon. &amp; no Exon.'!$A:$AL,'P.N.C. x Comp. x Ramos'!M$71,0)</f>
        <v>0</v>
      </c>
      <c r="N552" s="48">
        <f>VLOOKUP($Q552&amp;$B552,'PNC Exon. &amp; no Exon.'!$A:$AL,'P.N.C. x Comp. x Ramos'!N$71,0)</f>
        <v>0</v>
      </c>
      <c r="O552" s="58">
        <f t="shared" si="53"/>
        <v>0</v>
      </c>
      <c r="Q552" s="164" t="s">
        <v>7</v>
      </c>
    </row>
    <row r="553" spans="1:17" ht="15.9" customHeight="1" x14ac:dyDescent="0.25">
      <c r="A553" s="47">
        <f t="shared" si="54"/>
        <v>1</v>
      </c>
      <c r="B553" s="51" t="s">
        <v>105</v>
      </c>
      <c r="C553" s="81">
        <f t="shared" si="55"/>
        <v>0</v>
      </c>
      <c r="D553" s="48">
        <f>VLOOKUP($Q553&amp;$B553,'PNC Exon. &amp; no Exon.'!$A:$AL,'P.N.C. x Comp. x Ramos'!D$71,0)</f>
        <v>0</v>
      </c>
      <c r="E553" s="48">
        <f>VLOOKUP($Q553&amp;$B553,'PNC Exon. &amp; no Exon.'!$A:$AL,'P.N.C. x Comp. x Ramos'!E$71,0)</f>
        <v>0</v>
      </c>
      <c r="F553" s="48">
        <f>VLOOKUP($Q553&amp;$B553,'PNC Exon. &amp; no Exon.'!$A:$AL,'P.N.C. x Comp. x Ramos'!F$71,0)</f>
        <v>0</v>
      </c>
      <c r="G553" s="48">
        <f>VLOOKUP($Q553&amp;$B553,'PNC Exon. &amp; no Exon.'!$A:$AL,'P.N.C. x Comp. x Ramos'!G$71,0)</f>
        <v>0</v>
      </c>
      <c r="H553" s="48">
        <f>VLOOKUP($Q553&amp;$B553,'PNC Exon. &amp; no Exon.'!$A:$AL,'P.N.C. x Comp. x Ramos'!H$71,0)</f>
        <v>0</v>
      </c>
      <c r="I553" s="48">
        <f>VLOOKUP($Q553&amp;$B553,'PNC Exon. &amp; no Exon.'!$A:$AL,'P.N.C. x Comp. x Ramos'!I$71,0)</f>
        <v>0</v>
      </c>
      <c r="J553" s="48">
        <f>VLOOKUP($Q553&amp;$B553,'PNC Exon. &amp; no Exon.'!$A:$AL,'P.N.C. x Comp. x Ramos'!J$71,0)</f>
        <v>0</v>
      </c>
      <c r="K553" s="48">
        <f>VLOOKUP($Q553&amp;$B553,'PNC Exon. &amp; no Exon.'!$A:$AL,'P.N.C. x Comp. x Ramos'!K$71,0)</f>
        <v>0</v>
      </c>
      <c r="L553" s="48">
        <f>VLOOKUP($Q553&amp;$B553,'PNC Exon. &amp; no Exon.'!$A:$AL,'P.N.C. x Comp. x Ramos'!L$71,0)</f>
        <v>0</v>
      </c>
      <c r="M553" s="48">
        <f>VLOOKUP($Q553&amp;$B553,'PNC Exon. &amp; no Exon.'!$A:$AL,'P.N.C. x Comp. x Ramos'!M$71,0)</f>
        <v>0</v>
      </c>
      <c r="N553" s="48">
        <f>VLOOKUP($Q553&amp;$B553,'PNC Exon. &amp; no Exon.'!$A:$AL,'P.N.C. x Comp. x Ramos'!N$71,0)</f>
        <v>0</v>
      </c>
      <c r="O553" s="58">
        <f t="shared" si="53"/>
        <v>0</v>
      </c>
      <c r="Q553" s="164" t="s">
        <v>7</v>
      </c>
    </row>
    <row r="554" spans="1:17" ht="15.9" customHeight="1" x14ac:dyDescent="0.25">
      <c r="A554" s="47">
        <f t="shared" si="54"/>
        <v>1</v>
      </c>
      <c r="B554" s="51" t="s">
        <v>113</v>
      </c>
      <c r="C554" s="81">
        <f t="shared" si="55"/>
        <v>0</v>
      </c>
      <c r="D554" s="48">
        <f>VLOOKUP($Q554&amp;$B554,'PNC Exon. &amp; no Exon.'!$A:$AL,'P.N.C. x Comp. x Ramos'!D$71,0)</f>
        <v>0</v>
      </c>
      <c r="E554" s="48">
        <f>VLOOKUP($Q554&amp;$B554,'PNC Exon. &amp; no Exon.'!$A:$AL,'P.N.C. x Comp. x Ramos'!E$71,0)</f>
        <v>0</v>
      </c>
      <c r="F554" s="48">
        <f>VLOOKUP($Q554&amp;$B554,'PNC Exon. &amp; no Exon.'!$A:$AL,'P.N.C. x Comp. x Ramos'!F$71,0)</f>
        <v>0</v>
      </c>
      <c r="G554" s="48">
        <f>VLOOKUP($Q554&amp;$B554,'PNC Exon. &amp; no Exon.'!$A:$AL,'P.N.C. x Comp. x Ramos'!G$71,0)</f>
        <v>0</v>
      </c>
      <c r="H554" s="48">
        <f>VLOOKUP($Q554&amp;$B554,'PNC Exon. &amp; no Exon.'!$A:$AL,'P.N.C. x Comp. x Ramos'!H$71,0)</f>
        <v>0</v>
      </c>
      <c r="I554" s="48">
        <f>VLOOKUP($Q554&amp;$B554,'PNC Exon. &amp; no Exon.'!$A:$AL,'P.N.C. x Comp. x Ramos'!I$71,0)</f>
        <v>0</v>
      </c>
      <c r="J554" s="48">
        <f>VLOOKUP($Q554&amp;$B554,'PNC Exon. &amp; no Exon.'!$A:$AL,'P.N.C. x Comp. x Ramos'!J$71,0)</f>
        <v>0</v>
      </c>
      <c r="K554" s="48">
        <f>VLOOKUP($Q554&amp;$B554,'PNC Exon. &amp; no Exon.'!$A:$AL,'P.N.C. x Comp. x Ramos'!K$71,0)</f>
        <v>0</v>
      </c>
      <c r="L554" s="48">
        <f>VLOOKUP($Q554&amp;$B554,'PNC Exon. &amp; no Exon.'!$A:$AL,'P.N.C. x Comp. x Ramos'!L$71,0)</f>
        <v>0</v>
      </c>
      <c r="M554" s="48">
        <f>VLOOKUP($Q554&amp;$B554,'PNC Exon. &amp; no Exon.'!$A:$AL,'P.N.C. x Comp. x Ramos'!M$71,0)</f>
        <v>0</v>
      </c>
      <c r="N554" s="48">
        <f>VLOOKUP($Q554&amp;$B554,'PNC Exon. &amp; no Exon.'!$A:$AL,'P.N.C. x Comp. x Ramos'!N$71,0)</f>
        <v>0</v>
      </c>
      <c r="O554" s="58">
        <f t="shared" si="53"/>
        <v>0</v>
      </c>
      <c r="Q554" s="164" t="s">
        <v>7</v>
      </c>
    </row>
    <row r="555" spans="1:17" ht="15.9" customHeight="1" x14ac:dyDescent="0.25">
      <c r="A555" s="47">
        <f t="shared" si="54"/>
        <v>1</v>
      </c>
      <c r="B555" s="51" t="s">
        <v>96</v>
      </c>
      <c r="C555" s="81">
        <f t="shared" si="55"/>
        <v>0</v>
      </c>
      <c r="D555" s="48">
        <f>VLOOKUP($Q555&amp;$B555,'PNC Exon. &amp; no Exon.'!$A:$AL,'P.N.C. x Comp. x Ramos'!D$71,0)</f>
        <v>0</v>
      </c>
      <c r="E555" s="48">
        <f>VLOOKUP($Q555&amp;$B555,'PNC Exon. &amp; no Exon.'!$A:$AL,'P.N.C. x Comp. x Ramos'!E$71,0)</f>
        <v>0</v>
      </c>
      <c r="F555" s="48">
        <f>VLOOKUP($Q555&amp;$B555,'PNC Exon. &amp; no Exon.'!$A:$AL,'P.N.C. x Comp. x Ramos'!F$71,0)</f>
        <v>0</v>
      </c>
      <c r="G555" s="48">
        <f>VLOOKUP($Q555&amp;$B555,'PNC Exon. &amp; no Exon.'!$A:$AL,'P.N.C. x Comp. x Ramos'!G$71,0)</f>
        <v>0</v>
      </c>
      <c r="H555" s="48">
        <f>VLOOKUP($Q555&amp;$B555,'PNC Exon. &amp; no Exon.'!$A:$AL,'P.N.C. x Comp. x Ramos'!H$71,0)</f>
        <v>0</v>
      </c>
      <c r="I555" s="48">
        <f>VLOOKUP($Q555&amp;$B555,'PNC Exon. &amp; no Exon.'!$A:$AL,'P.N.C. x Comp. x Ramos'!I$71,0)</f>
        <v>0</v>
      </c>
      <c r="J555" s="48">
        <f>VLOOKUP($Q555&amp;$B555,'PNC Exon. &amp; no Exon.'!$A:$AL,'P.N.C. x Comp. x Ramos'!J$71,0)</f>
        <v>0</v>
      </c>
      <c r="K555" s="48">
        <f>VLOOKUP($Q555&amp;$B555,'PNC Exon. &amp; no Exon.'!$A:$AL,'P.N.C. x Comp. x Ramos'!K$71,0)</f>
        <v>0</v>
      </c>
      <c r="L555" s="48">
        <f>VLOOKUP($Q555&amp;$B555,'PNC Exon. &amp; no Exon.'!$A:$AL,'P.N.C. x Comp. x Ramos'!L$71,0)</f>
        <v>0</v>
      </c>
      <c r="M555" s="48">
        <f>VLOOKUP($Q555&amp;$B555,'PNC Exon. &amp; no Exon.'!$A:$AL,'P.N.C. x Comp. x Ramos'!M$71,0)</f>
        <v>0</v>
      </c>
      <c r="N555" s="48">
        <f>VLOOKUP($Q555&amp;$B555,'PNC Exon. &amp; no Exon.'!$A:$AL,'P.N.C. x Comp. x Ramos'!N$71,0)</f>
        <v>0</v>
      </c>
      <c r="O555" s="58">
        <f t="shared" si="53"/>
        <v>0</v>
      </c>
      <c r="Q555" s="164" t="s">
        <v>7</v>
      </c>
    </row>
    <row r="556" spans="1:17" ht="15.9" customHeight="1" x14ac:dyDescent="0.25">
      <c r="A556" s="47">
        <f t="shared" si="54"/>
        <v>1</v>
      </c>
      <c r="B556" s="51" t="s">
        <v>117</v>
      </c>
      <c r="C556" s="81">
        <f t="shared" si="55"/>
        <v>0</v>
      </c>
      <c r="D556" s="48">
        <f>VLOOKUP($Q556&amp;$B556,'PNC Exon. &amp; no Exon.'!$A:$AL,'P.N.C. x Comp. x Ramos'!D$71,0)</f>
        <v>0</v>
      </c>
      <c r="E556" s="48">
        <f>VLOOKUP($Q556&amp;$B556,'PNC Exon. &amp; no Exon.'!$A:$AL,'P.N.C. x Comp. x Ramos'!E$71,0)</f>
        <v>0</v>
      </c>
      <c r="F556" s="48">
        <f>VLOOKUP($Q556&amp;$B556,'PNC Exon. &amp; no Exon.'!$A:$AL,'P.N.C. x Comp. x Ramos'!F$71,0)</f>
        <v>0</v>
      </c>
      <c r="G556" s="48">
        <f>VLOOKUP($Q556&amp;$B556,'PNC Exon. &amp; no Exon.'!$A:$AL,'P.N.C. x Comp. x Ramos'!G$71,0)</f>
        <v>0</v>
      </c>
      <c r="H556" s="48">
        <f>VLOOKUP($Q556&amp;$B556,'PNC Exon. &amp; no Exon.'!$A:$AL,'P.N.C. x Comp. x Ramos'!H$71,0)</f>
        <v>0</v>
      </c>
      <c r="I556" s="48">
        <f>VLOOKUP($Q556&amp;$B556,'PNC Exon. &amp; no Exon.'!$A:$AL,'P.N.C. x Comp. x Ramos'!I$71,0)</f>
        <v>0</v>
      </c>
      <c r="J556" s="48">
        <f>VLOOKUP($Q556&amp;$B556,'PNC Exon. &amp; no Exon.'!$A:$AL,'P.N.C. x Comp. x Ramos'!J$71,0)</f>
        <v>0</v>
      </c>
      <c r="K556" s="48">
        <f>VLOOKUP($Q556&amp;$B556,'PNC Exon. &amp; no Exon.'!$A:$AL,'P.N.C. x Comp. x Ramos'!K$71,0)</f>
        <v>0</v>
      </c>
      <c r="L556" s="48">
        <f>VLOOKUP($Q556&amp;$B556,'PNC Exon. &amp; no Exon.'!$A:$AL,'P.N.C. x Comp. x Ramos'!L$71,0)</f>
        <v>0</v>
      </c>
      <c r="M556" s="48">
        <f>VLOOKUP($Q556&amp;$B556,'PNC Exon. &amp; no Exon.'!$A:$AL,'P.N.C. x Comp. x Ramos'!M$71,0)</f>
        <v>0</v>
      </c>
      <c r="N556" s="48">
        <f>VLOOKUP($Q556&amp;$B556,'PNC Exon. &amp; no Exon.'!$A:$AL,'P.N.C. x Comp. x Ramos'!N$71,0)</f>
        <v>0</v>
      </c>
      <c r="O556" s="58">
        <f t="shared" si="53"/>
        <v>0</v>
      </c>
      <c r="Q556" s="164" t="s">
        <v>7</v>
      </c>
    </row>
    <row r="557" spans="1:17" ht="15.9" customHeight="1" x14ac:dyDescent="0.25">
      <c r="A557" s="47">
        <f t="shared" si="54"/>
        <v>1</v>
      </c>
      <c r="B557" s="51" t="s">
        <v>112</v>
      </c>
      <c r="C557" s="81">
        <f t="shared" si="55"/>
        <v>0</v>
      </c>
      <c r="D557" s="48">
        <f>VLOOKUP($Q557&amp;$B557,'PNC Exon. &amp; no Exon.'!$A:$AL,'P.N.C. x Comp. x Ramos'!D$71,0)</f>
        <v>0</v>
      </c>
      <c r="E557" s="48">
        <f>VLOOKUP($Q557&amp;$B557,'PNC Exon. &amp; no Exon.'!$A:$AL,'P.N.C. x Comp. x Ramos'!E$71,0)</f>
        <v>0</v>
      </c>
      <c r="F557" s="48">
        <f>VLOOKUP($Q557&amp;$B557,'PNC Exon. &amp; no Exon.'!$A:$AL,'P.N.C. x Comp. x Ramos'!F$71,0)</f>
        <v>0</v>
      </c>
      <c r="G557" s="48">
        <f>VLOOKUP($Q557&amp;$B557,'PNC Exon. &amp; no Exon.'!$A:$AL,'P.N.C. x Comp. x Ramos'!G$71,0)</f>
        <v>0</v>
      </c>
      <c r="H557" s="48">
        <f>VLOOKUP($Q557&amp;$B557,'PNC Exon. &amp; no Exon.'!$A:$AL,'P.N.C. x Comp. x Ramos'!H$71,0)</f>
        <v>0</v>
      </c>
      <c r="I557" s="48">
        <f>VLOOKUP($Q557&amp;$B557,'PNC Exon. &amp; no Exon.'!$A:$AL,'P.N.C. x Comp. x Ramos'!I$71,0)</f>
        <v>0</v>
      </c>
      <c r="J557" s="48">
        <f>VLOOKUP($Q557&amp;$B557,'PNC Exon. &amp; no Exon.'!$A:$AL,'P.N.C. x Comp. x Ramos'!J$71,0)</f>
        <v>0</v>
      </c>
      <c r="K557" s="48">
        <f>VLOOKUP($Q557&amp;$B557,'PNC Exon. &amp; no Exon.'!$A:$AL,'P.N.C. x Comp. x Ramos'!K$71,0)</f>
        <v>0</v>
      </c>
      <c r="L557" s="48">
        <f>VLOOKUP($Q557&amp;$B557,'PNC Exon. &amp; no Exon.'!$A:$AL,'P.N.C. x Comp. x Ramos'!L$71,0)</f>
        <v>0</v>
      </c>
      <c r="M557" s="48">
        <f>VLOOKUP($Q557&amp;$B557,'PNC Exon. &amp; no Exon.'!$A:$AL,'P.N.C. x Comp. x Ramos'!M$71,0)</f>
        <v>0</v>
      </c>
      <c r="N557" s="48">
        <f>VLOOKUP($Q557&amp;$B557,'PNC Exon. &amp; no Exon.'!$A:$AL,'P.N.C. x Comp. x Ramos'!N$71,0)</f>
        <v>0</v>
      </c>
      <c r="O557" s="58">
        <f t="shared" si="53"/>
        <v>0</v>
      </c>
      <c r="Q557" s="164" t="s">
        <v>7</v>
      </c>
    </row>
    <row r="558" spans="1:17" ht="15.9" customHeight="1" x14ac:dyDescent="0.25">
      <c r="A558" s="47">
        <f t="shared" si="54"/>
        <v>1</v>
      </c>
      <c r="B558" s="51" t="s">
        <v>116</v>
      </c>
      <c r="C558" s="81">
        <f t="shared" si="55"/>
        <v>0</v>
      </c>
      <c r="D558" s="48">
        <f>VLOOKUP($Q558&amp;$B558,'PNC Exon. &amp; no Exon.'!$A:$AL,'P.N.C. x Comp. x Ramos'!D$71,0)</f>
        <v>0</v>
      </c>
      <c r="E558" s="48">
        <f>VLOOKUP($Q558&amp;$B558,'PNC Exon. &amp; no Exon.'!$A:$AL,'P.N.C. x Comp. x Ramos'!E$71,0)</f>
        <v>0</v>
      </c>
      <c r="F558" s="48">
        <f>VLOOKUP($Q558&amp;$B558,'PNC Exon. &amp; no Exon.'!$A:$AL,'P.N.C. x Comp. x Ramos'!F$71,0)</f>
        <v>0</v>
      </c>
      <c r="G558" s="48">
        <f>VLOOKUP($Q558&amp;$B558,'PNC Exon. &amp; no Exon.'!$A:$AL,'P.N.C. x Comp. x Ramos'!G$71,0)</f>
        <v>0</v>
      </c>
      <c r="H558" s="48">
        <f>VLOOKUP($Q558&amp;$B558,'PNC Exon. &amp; no Exon.'!$A:$AL,'P.N.C. x Comp. x Ramos'!H$71,0)</f>
        <v>0</v>
      </c>
      <c r="I558" s="48">
        <f>VLOOKUP($Q558&amp;$B558,'PNC Exon. &amp; no Exon.'!$A:$AL,'P.N.C. x Comp. x Ramos'!I$71,0)</f>
        <v>0</v>
      </c>
      <c r="J558" s="48">
        <f>VLOOKUP($Q558&amp;$B558,'PNC Exon. &amp; no Exon.'!$A:$AL,'P.N.C. x Comp. x Ramos'!J$71,0)</f>
        <v>0</v>
      </c>
      <c r="K558" s="48">
        <f>VLOOKUP($Q558&amp;$B558,'PNC Exon. &amp; no Exon.'!$A:$AL,'P.N.C. x Comp. x Ramos'!K$71,0)</f>
        <v>0</v>
      </c>
      <c r="L558" s="48">
        <f>VLOOKUP($Q558&amp;$B558,'PNC Exon. &amp; no Exon.'!$A:$AL,'P.N.C. x Comp. x Ramos'!L$71,0)</f>
        <v>0</v>
      </c>
      <c r="M558" s="48">
        <f>VLOOKUP($Q558&amp;$B558,'PNC Exon. &amp; no Exon.'!$A:$AL,'P.N.C. x Comp. x Ramos'!M$71,0)</f>
        <v>0</v>
      </c>
      <c r="N558" s="48">
        <f>VLOOKUP($Q558&amp;$B558,'PNC Exon. &amp; no Exon.'!$A:$AL,'P.N.C. x Comp. x Ramos'!N$71,0)</f>
        <v>0</v>
      </c>
      <c r="O558" s="58">
        <f t="shared" si="53"/>
        <v>0</v>
      </c>
      <c r="Q558" s="164" t="s">
        <v>7</v>
      </c>
    </row>
    <row r="559" spans="1:17" ht="15.9" customHeight="1" x14ac:dyDescent="0.25">
      <c r="A559" s="47">
        <f t="shared" si="54"/>
        <v>1</v>
      </c>
      <c r="B559" s="51" t="s">
        <v>94</v>
      </c>
      <c r="C559" s="81">
        <f t="shared" si="55"/>
        <v>0</v>
      </c>
      <c r="D559" s="48">
        <f>VLOOKUP($Q559&amp;$B559,'PNC Exon. &amp; no Exon.'!$A:$AL,'P.N.C. x Comp. x Ramos'!D$71,0)</f>
        <v>0</v>
      </c>
      <c r="E559" s="48">
        <f>VLOOKUP($Q559&amp;$B559,'PNC Exon. &amp; no Exon.'!$A:$AL,'P.N.C. x Comp. x Ramos'!E$71,0)</f>
        <v>0</v>
      </c>
      <c r="F559" s="48">
        <f>VLOOKUP($Q559&amp;$B559,'PNC Exon. &amp; no Exon.'!$A:$AL,'P.N.C. x Comp. x Ramos'!F$71,0)</f>
        <v>0</v>
      </c>
      <c r="G559" s="48">
        <f>VLOOKUP($Q559&amp;$B559,'PNC Exon. &amp; no Exon.'!$A:$AL,'P.N.C. x Comp. x Ramos'!G$71,0)</f>
        <v>0</v>
      </c>
      <c r="H559" s="48">
        <f>VLOOKUP($Q559&amp;$B559,'PNC Exon. &amp; no Exon.'!$A:$AL,'P.N.C. x Comp. x Ramos'!H$71,0)</f>
        <v>0</v>
      </c>
      <c r="I559" s="48">
        <f>VLOOKUP($Q559&amp;$B559,'PNC Exon. &amp; no Exon.'!$A:$AL,'P.N.C. x Comp. x Ramos'!I$71,0)</f>
        <v>0</v>
      </c>
      <c r="J559" s="48">
        <f>VLOOKUP($Q559&amp;$B559,'PNC Exon. &amp; no Exon.'!$A:$AL,'P.N.C. x Comp. x Ramos'!J$71,0)</f>
        <v>0</v>
      </c>
      <c r="K559" s="48">
        <f>VLOOKUP($Q559&amp;$B559,'PNC Exon. &amp; no Exon.'!$A:$AL,'P.N.C. x Comp. x Ramos'!K$71,0)</f>
        <v>0</v>
      </c>
      <c r="L559" s="48">
        <f>VLOOKUP($Q559&amp;$B559,'PNC Exon. &amp; no Exon.'!$A:$AL,'P.N.C. x Comp. x Ramos'!L$71,0)</f>
        <v>0</v>
      </c>
      <c r="M559" s="48">
        <f>VLOOKUP($Q559&amp;$B559,'PNC Exon. &amp; no Exon.'!$A:$AL,'P.N.C. x Comp. x Ramos'!M$71,0)</f>
        <v>0</v>
      </c>
      <c r="N559" s="48">
        <f>VLOOKUP($Q559&amp;$B559,'PNC Exon. &amp; no Exon.'!$A:$AL,'P.N.C. x Comp. x Ramos'!N$71,0)</f>
        <v>0</v>
      </c>
      <c r="O559" s="58">
        <f t="shared" si="53"/>
        <v>0</v>
      </c>
      <c r="Q559" s="164" t="s">
        <v>7</v>
      </c>
    </row>
    <row r="560" spans="1:17" ht="15.9" customHeight="1" x14ac:dyDescent="0.25">
      <c r="A560" s="47">
        <f t="shared" si="54"/>
        <v>1</v>
      </c>
      <c r="B560" s="51" t="s">
        <v>81</v>
      </c>
      <c r="C560" s="81">
        <f t="shared" si="55"/>
        <v>0</v>
      </c>
      <c r="D560" s="48">
        <f>VLOOKUP($Q560&amp;$B560,'PNC Exon. &amp; no Exon.'!$A:$AL,'P.N.C. x Comp. x Ramos'!D$71,0)</f>
        <v>0</v>
      </c>
      <c r="E560" s="48">
        <f>VLOOKUP($Q560&amp;$B560,'PNC Exon. &amp; no Exon.'!$A:$AL,'P.N.C. x Comp. x Ramos'!E$71,0)</f>
        <v>0</v>
      </c>
      <c r="F560" s="48">
        <f>VLOOKUP($Q560&amp;$B560,'PNC Exon. &amp; no Exon.'!$A:$AL,'P.N.C. x Comp. x Ramos'!F$71,0)</f>
        <v>0</v>
      </c>
      <c r="G560" s="48">
        <f>VLOOKUP($Q560&amp;$B560,'PNC Exon. &amp; no Exon.'!$A:$AL,'P.N.C. x Comp. x Ramos'!G$71,0)</f>
        <v>0</v>
      </c>
      <c r="H560" s="48">
        <f>VLOOKUP($Q560&amp;$B560,'PNC Exon. &amp; no Exon.'!$A:$AL,'P.N.C. x Comp. x Ramos'!H$71,0)</f>
        <v>0</v>
      </c>
      <c r="I560" s="48">
        <f>VLOOKUP($Q560&amp;$B560,'PNC Exon. &amp; no Exon.'!$A:$AL,'P.N.C. x Comp. x Ramos'!I$71,0)</f>
        <v>0</v>
      </c>
      <c r="J560" s="48">
        <f>VLOOKUP($Q560&amp;$B560,'PNC Exon. &amp; no Exon.'!$A:$AL,'P.N.C. x Comp. x Ramos'!J$71,0)</f>
        <v>0</v>
      </c>
      <c r="K560" s="48">
        <f>VLOOKUP($Q560&amp;$B560,'PNC Exon. &amp; no Exon.'!$A:$AL,'P.N.C. x Comp. x Ramos'!K$71,0)</f>
        <v>0</v>
      </c>
      <c r="L560" s="48">
        <f>VLOOKUP($Q560&amp;$B560,'PNC Exon. &amp; no Exon.'!$A:$AL,'P.N.C. x Comp. x Ramos'!L$71,0)</f>
        <v>0</v>
      </c>
      <c r="M560" s="48">
        <f>VLOOKUP($Q560&amp;$B560,'PNC Exon. &amp; no Exon.'!$A:$AL,'P.N.C. x Comp. x Ramos'!M$71,0)</f>
        <v>0</v>
      </c>
      <c r="N560" s="48">
        <f>VLOOKUP($Q560&amp;$B560,'PNC Exon. &amp; no Exon.'!$A:$AL,'P.N.C. x Comp. x Ramos'!N$71,0)</f>
        <v>0</v>
      </c>
      <c r="O560" s="58">
        <f t="shared" si="53"/>
        <v>0</v>
      </c>
      <c r="Q560" s="164" t="s">
        <v>7</v>
      </c>
    </row>
    <row r="561" spans="1:17" ht="15.9" customHeight="1" x14ac:dyDescent="0.25">
      <c r="A561" s="47">
        <f t="shared" si="54"/>
        <v>1</v>
      </c>
      <c r="B561" s="51" t="s">
        <v>89</v>
      </c>
      <c r="C561" s="81">
        <f t="shared" si="55"/>
        <v>0</v>
      </c>
      <c r="D561" s="48">
        <f>VLOOKUP($Q561&amp;$B561,'PNC Exon. &amp; no Exon.'!$A:$AL,'P.N.C. x Comp. x Ramos'!D$71,0)</f>
        <v>0</v>
      </c>
      <c r="E561" s="48">
        <f>VLOOKUP($Q561&amp;$B561,'PNC Exon. &amp; no Exon.'!$A:$AL,'P.N.C. x Comp. x Ramos'!E$71,0)</f>
        <v>0</v>
      </c>
      <c r="F561" s="48">
        <f>VLOOKUP($Q561&amp;$B561,'PNC Exon. &amp; no Exon.'!$A:$AL,'P.N.C. x Comp. x Ramos'!F$71,0)</f>
        <v>0</v>
      </c>
      <c r="G561" s="48">
        <f>VLOOKUP($Q561&amp;$B561,'PNC Exon. &amp; no Exon.'!$A:$AL,'P.N.C. x Comp. x Ramos'!G$71,0)</f>
        <v>0</v>
      </c>
      <c r="H561" s="48">
        <f>VLOOKUP($Q561&amp;$B561,'PNC Exon. &amp; no Exon.'!$A:$AL,'P.N.C. x Comp. x Ramos'!H$71,0)</f>
        <v>0</v>
      </c>
      <c r="I561" s="48">
        <f>VLOOKUP($Q561&amp;$B561,'PNC Exon. &amp; no Exon.'!$A:$AL,'P.N.C. x Comp. x Ramos'!I$71,0)</f>
        <v>0</v>
      </c>
      <c r="J561" s="48">
        <f>VLOOKUP($Q561&amp;$B561,'PNC Exon. &amp; no Exon.'!$A:$AL,'P.N.C. x Comp. x Ramos'!J$71,0)</f>
        <v>0</v>
      </c>
      <c r="K561" s="48">
        <f>VLOOKUP($Q561&amp;$B561,'PNC Exon. &amp; no Exon.'!$A:$AL,'P.N.C. x Comp. x Ramos'!K$71,0)</f>
        <v>0</v>
      </c>
      <c r="L561" s="48">
        <f>VLOOKUP($Q561&amp;$B561,'PNC Exon. &amp; no Exon.'!$A:$AL,'P.N.C. x Comp. x Ramos'!L$71,0)</f>
        <v>0</v>
      </c>
      <c r="M561" s="48">
        <f>VLOOKUP($Q561&amp;$B561,'PNC Exon. &amp; no Exon.'!$A:$AL,'P.N.C. x Comp. x Ramos'!M$71,0)</f>
        <v>0</v>
      </c>
      <c r="N561" s="48">
        <f>VLOOKUP($Q561&amp;$B561,'PNC Exon. &amp; no Exon.'!$A:$AL,'P.N.C. x Comp. x Ramos'!N$71,0)</f>
        <v>0</v>
      </c>
      <c r="O561" s="58">
        <f t="shared" si="53"/>
        <v>0</v>
      </c>
      <c r="Q561" s="164" t="s">
        <v>7</v>
      </c>
    </row>
    <row r="562" spans="1:17" ht="15.9" customHeight="1" x14ac:dyDescent="0.25">
      <c r="A562" s="47">
        <f t="shared" si="54"/>
        <v>1</v>
      </c>
      <c r="B562" s="51" t="s">
        <v>122</v>
      </c>
      <c r="C562" s="81">
        <f t="shared" si="55"/>
        <v>0</v>
      </c>
      <c r="D562" s="48">
        <f>VLOOKUP($Q562&amp;$B562,'PNC Exon. &amp; no Exon.'!$A:$AL,'P.N.C. x Comp. x Ramos'!D$71,0)</f>
        <v>0</v>
      </c>
      <c r="E562" s="48">
        <f>VLOOKUP($Q562&amp;$B562,'PNC Exon. &amp; no Exon.'!$A:$AL,'P.N.C. x Comp. x Ramos'!E$71,0)</f>
        <v>0</v>
      </c>
      <c r="F562" s="48">
        <f>VLOOKUP($Q562&amp;$B562,'PNC Exon. &amp; no Exon.'!$A:$AL,'P.N.C. x Comp. x Ramos'!F$71,0)</f>
        <v>0</v>
      </c>
      <c r="G562" s="48">
        <f>VLOOKUP($Q562&amp;$B562,'PNC Exon. &amp; no Exon.'!$A:$AL,'P.N.C. x Comp. x Ramos'!G$71,0)</f>
        <v>0</v>
      </c>
      <c r="H562" s="48">
        <f>VLOOKUP($Q562&amp;$B562,'PNC Exon. &amp; no Exon.'!$A:$AL,'P.N.C. x Comp. x Ramos'!H$71,0)</f>
        <v>0</v>
      </c>
      <c r="I562" s="48">
        <f>VLOOKUP($Q562&amp;$B562,'PNC Exon. &amp; no Exon.'!$A:$AL,'P.N.C. x Comp. x Ramos'!I$71,0)</f>
        <v>0</v>
      </c>
      <c r="J562" s="48">
        <f>VLOOKUP($Q562&amp;$B562,'PNC Exon. &amp; no Exon.'!$A:$AL,'P.N.C. x Comp. x Ramos'!J$71,0)</f>
        <v>0</v>
      </c>
      <c r="K562" s="48">
        <f>VLOOKUP($Q562&amp;$B562,'PNC Exon. &amp; no Exon.'!$A:$AL,'P.N.C. x Comp. x Ramos'!K$71,0)</f>
        <v>0</v>
      </c>
      <c r="L562" s="48">
        <f>VLOOKUP($Q562&amp;$B562,'PNC Exon. &amp; no Exon.'!$A:$AL,'P.N.C. x Comp. x Ramos'!L$71,0)</f>
        <v>0</v>
      </c>
      <c r="M562" s="48">
        <f>VLOOKUP($Q562&amp;$B562,'PNC Exon. &amp; no Exon.'!$A:$AL,'P.N.C. x Comp. x Ramos'!M$71,0)</f>
        <v>0</v>
      </c>
      <c r="N562" s="48">
        <f>VLOOKUP($Q562&amp;$B562,'PNC Exon. &amp; no Exon.'!$A:$AL,'P.N.C. x Comp. x Ramos'!N$71,0)</f>
        <v>0</v>
      </c>
      <c r="O562" s="58">
        <f t="shared" si="53"/>
        <v>0</v>
      </c>
      <c r="Q562" s="164" t="s">
        <v>7</v>
      </c>
    </row>
    <row r="563" spans="1:17" ht="15.9" customHeight="1" x14ac:dyDescent="0.25">
      <c r="A563" s="47">
        <f t="shared" si="54"/>
        <v>1</v>
      </c>
      <c r="B563" s="51" t="s">
        <v>120</v>
      </c>
      <c r="C563" s="81">
        <f t="shared" si="55"/>
        <v>0</v>
      </c>
      <c r="D563" s="48">
        <f>VLOOKUP($Q563&amp;$B563,'PNC Exon. &amp; no Exon.'!$A:$AL,'P.N.C. x Comp. x Ramos'!D$71,0)</f>
        <v>0</v>
      </c>
      <c r="E563" s="48">
        <f>VLOOKUP($Q563&amp;$B563,'PNC Exon. &amp; no Exon.'!$A:$AL,'P.N.C. x Comp. x Ramos'!E$71,0)</f>
        <v>0</v>
      </c>
      <c r="F563" s="48">
        <f>VLOOKUP($Q563&amp;$B563,'PNC Exon. &amp; no Exon.'!$A:$AL,'P.N.C. x Comp. x Ramos'!F$71,0)</f>
        <v>0</v>
      </c>
      <c r="G563" s="48">
        <f>VLOOKUP($Q563&amp;$B563,'PNC Exon. &amp; no Exon.'!$A:$AL,'P.N.C. x Comp. x Ramos'!G$71,0)</f>
        <v>0</v>
      </c>
      <c r="H563" s="48">
        <f>VLOOKUP($Q563&amp;$B563,'PNC Exon. &amp; no Exon.'!$A:$AL,'P.N.C. x Comp. x Ramos'!H$71,0)</f>
        <v>0</v>
      </c>
      <c r="I563" s="48">
        <f>VLOOKUP($Q563&amp;$B563,'PNC Exon. &amp; no Exon.'!$A:$AL,'P.N.C. x Comp. x Ramos'!I$71,0)</f>
        <v>0</v>
      </c>
      <c r="J563" s="48">
        <f>VLOOKUP($Q563&amp;$B563,'PNC Exon. &amp; no Exon.'!$A:$AL,'P.N.C. x Comp. x Ramos'!J$71,0)</f>
        <v>0</v>
      </c>
      <c r="K563" s="48">
        <f>VLOOKUP($Q563&amp;$B563,'PNC Exon. &amp; no Exon.'!$A:$AL,'P.N.C. x Comp. x Ramos'!K$71,0)</f>
        <v>0</v>
      </c>
      <c r="L563" s="48">
        <f>VLOOKUP($Q563&amp;$B563,'PNC Exon. &amp; no Exon.'!$A:$AL,'P.N.C. x Comp. x Ramos'!L$71,0)</f>
        <v>0</v>
      </c>
      <c r="M563" s="48">
        <f>VLOOKUP($Q563&amp;$B563,'PNC Exon. &amp; no Exon.'!$A:$AL,'P.N.C. x Comp. x Ramos'!M$71,0)</f>
        <v>0</v>
      </c>
      <c r="N563" s="48">
        <f>VLOOKUP($Q563&amp;$B563,'PNC Exon. &amp; no Exon.'!$A:$AL,'P.N.C. x Comp. x Ramos'!N$71,0)</f>
        <v>0</v>
      </c>
      <c r="O563" s="58">
        <f t="shared" si="53"/>
        <v>0</v>
      </c>
      <c r="Q563" s="164" t="s">
        <v>7</v>
      </c>
    </row>
    <row r="564" spans="1:17" ht="15.9" customHeight="1" x14ac:dyDescent="0.25">
      <c r="A564" s="47">
        <f t="shared" si="54"/>
        <v>1</v>
      </c>
      <c r="B564" s="51" t="s">
        <v>118</v>
      </c>
      <c r="C564" s="81">
        <f t="shared" si="55"/>
        <v>0</v>
      </c>
      <c r="D564" s="48">
        <f>VLOOKUP($Q564&amp;$B564,'PNC Exon. &amp; no Exon.'!$A:$AL,'P.N.C. x Comp. x Ramos'!D$71,0)</f>
        <v>0</v>
      </c>
      <c r="E564" s="48">
        <f>VLOOKUP($Q564&amp;$B564,'PNC Exon. &amp; no Exon.'!$A:$AL,'P.N.C. x Comp. x Ramos'!E$71,0)</f>
        <v>0</v>
      </c>
      <c r="F564" s="48">
        <f>VLOOKUP($Q564&amp;$B564,'PNC Exon. &amp; no Exon.'!$A:$AL,'P.N.C. x Comp. x Ramos'!F$71,0)</f>
        <v>0</v>
      </c>
      <c r="G564" s="48">
        <f>VLOOKUP($Q564&amp;$B564,'PNC Exon. &amp; no Exon.'!$A:$AL,'P.N.C. x Comp. x Ramos'!G$71,0)</f>
        <v>0</v>
      </c>
      <c r="H564" s="48">
        <f>VLOOKUP($Q564&amp;$B564,'PNC Exon. &amp; no Exon.'!$A:$AL,'P.N.C. x Comp. x Ramos'!H$71,0)</f>
        <v>0</v>
      </c>
      <c r="I564" s="48">
        <f>VLOOKUP($Q564&amp;$B564,'PNC Exon. &amp; no Exon.'!$A:$AL,'P.N.C. x Comp. x Ramos'!I$71,0)</f>
        <v>0</v>
      </c>
      <c r="J564" s="48">
        <f>VLOOKUP($Q564&amp;$B564,'PNC Exon. &amp; no Exon.'!$A:$AL,'P.N.C. x Comp. x Ramos'!J$71,0)</f>
        <v>0</v>
      </c>
      <c r="K564" s="48">
        <f>VLOOKUP($Q564&amp;$B564,'PNC Exon. &amp; no Exon.'!$A:$AL,'P.N.C. x Comp. x Ramos'!K$71,0)</f>
        <v>0</v>
      </c>
      <c r="L564" s="48">
        <f>VLOOKUP($Q564&amp;$B564,'PNC Exon. &amp; no Exon.'!$A:$AL,'P.N.C. x Comp. x Ramos'!L$71,0)</f>
        <v>0</v>
      </c>
      <c r="M564" s="48">
        <f>VLOOKUP($Q564&amp;$B564,'PNC Exon. &amp; no Exon.'!$A:$AL,'P.N.C. x Comp. x Ramos'!M$71,0)</f>
        <v>0</v>
      </c>
      <c r="N564" s="48">
        <f>VLOOKUP($Q564&amp;$B564,'PNC Exon. &amp; no Exon.'!$A:$AL,'P.N.C. x Comp. x Ramos'!N$71,0)</f>
        <v>0</v>
      </c>
      <c r="O564" s="58">
        <f t="shared" si="53"/>
        <v>0</v>
      </c>
      <c r="Q564" s="164" t="s">
        <v>7</v>
      </c>
    </row>
    <row r="565" spans="1:17" ht="15.9" customHeight="1" x14ac:dyDescent="0.25">
      <c r="A565" s="47">
        <f t="shared" si="54"/>
        <v>1</v>
      </c>
      <c r="B565" s="51" t="s">
        <v>121</v>
      </c>
      <c r="C565" s="81">
        <f t="shared" si="55"/>
        <v>0</v>
      </c>
      <c r="D565" s="48">
        <f>VLOOKUP($Q565&amp;$B565,'PNC Exon. &amp; no Exon.'!$A:$AL,'P.N.C. x Comp. x Ramos'!D$71,0)</f>
        <v>0</v>
      </c>
      <c r="E565" s="48">
        <f>VLOOKUP($Q565&amp;$B565,'PNC Exon. &amp; no Exon.'!$A:$AL,'P.N.C. x Comp. x Ramos'!E$71,0)</f>
        <v>0</v>
      </c>
      <c r="F565" s="48">
        <f>VLOOKUP($Q565&amp;$B565,'PNC Exon. &amp; no Exon.'!$A:$AL,'P.N.C. x Comp. x Ramos'!F$71,0)</f>
        <v>0</v>
      </c>
      <c r="G565" s="48">
        <f>VLOOKUP($Q565&amp;$B565,'PNC Exon. &amp; no Exon.'!$A:$AL,'P.N.C. x Comp. x Ramos'!G$71,0)</f>
        <v>0</v>
      </c>
      <c r="H565" s="48">
        <f>VLOOKUP($Q565&amp;$B565,'PNC Exon. &amp; no Exon.'!$A:$AL,'P.N.C. x Comp. x Ramos'!H$71,0)</f>
        <v>0</v>
      </c>
      <c r="I565" s="48">
        <f>VLOOKUP($Q565&amp;$B565,'PNC Exon. &amp; no Exon.'!$A:$AL,'P.N.C. x Comp. x Ramos'!I$71,0)</f>
        <v>0</v>
      </c>
      <c r="J565" s="48">
        <f>VLOOKUP($Q565&amp;$B565,'PNC Exon. &amp; no Exon.'!$A:$AL,'P.N.C. x Comp. x Ramos'!J$71,0)</f>
        <v>0</v>
      </c>
      <c r="K565" s="48">
        <f>VLOOKUP($Q565&amp;$B565,'PNC Exon. &amp; no Exon.'!$A:$AL,'P.N.C. x Comp. x Ramos'!K$71,0)</f>
        <v>0</v>
      </c>
      <c r="L565" s="48">
        <f>VLOOKUP($Q565&amp;$B565,'PNC Exon. &amp; no Exon.'!$A:$AL,'P.N.C. x Comp. x Ramos'!L$71,0)</f>
        <v>0</v>
      </c>
      <c r="M565" s="48">
        <f>VLOOKUP($Q565&amp;$B565,'PNC Exon. &amp; no Exon.'!$A:$AL,'P.N.C. x Comp. x Ramos'!M$71,0)</f>
        <v>0</v>
      </c>
      <c r="N565" s="48">
        <f>VLOOKUP($Q565&amp;$B565,'PNC Exon. &amp; no Exon.'!$A:$AL,'P.N.C. x Comp. x Ramos'!N$71,0)</f>
        <v>0</v>
      </c>
      <c r="O565" s="58">
        <f t="shared" si="53"/>
        <v>0</v>
      </c>
      <c r="Q565" s="164" t="s">
        <v>7</v>
      </c>
    </row>
    <row r="566" spans="1:17" ht="15.9" customHeight="1" x14ac:dyDescent="0.25">
      <c r="A566" s="47">
        <f t="shared" si="54"/>
        <v>1</v>
      </c>
      <c r="B566" s="51" t="s">
        <v>83</v>
      </c>
      <c r="C566" s="81">
        <f t="shared" si="55"/>
        <v>0</v>
      </c>
      <c r="D566" s="48">
        <f>VLOOKUP($Q566&amp;$B566,'PNC Exon. &amp; no Exon.'!$A:$AL,'P.N.C. x Comp. x Ramos'!D$71,0)</f>
        <v>0</v>
      </c>
      <c r="E566" s="48">
        <f>VLOOKUP($Q566&amp;$B566,'PNC Exon. &amp; no Exon.'!$A:$AL,'P.N.C. x Comp. x Ramos'!E$71,0)</f>
        <v>0</v>
      </c>
      <c r="F566" s="48">
        <f>VLOOKUP($Q566&amp;$B566,'PNC Exon. &amp; no Exon.'!$A:$AL,'P.N.C. x Comp. x Ramos'!F$71,0)</f>
        <v>0</v>
      </c>
      <c r="G566" s="48">
        <f>VLOOKUP($Q566&amp;$B566,'PNC Exon. &amp; no Exon.'!$A:$AL,'P.N.C. x Comp. x Ramos'!G$71,0)</f>
        <v>0</v>
      </c>
      <c r="H566" s="48">
        <f>VLOOKUP($Q566&amp;$B566,'PNC Exon. &amp; no Exon.'!$A:$AL,'P.N.C. x Comp. x Ramos'!H$71,0)</f>
        <v>0</v>
      </c>
      <c r="I566" s="48">
        <f>VLOOKUP($Q566&amp;$B566,'PNC Exon. &amp; no Exon.'!$A:$AL,'P.N.C. x Comp. x Ramos'!I$71,0)</f>
        <v>0</v>
      </c>
      <c r="J566" s="48">
        <f>VLOOKUP($Q566&amp;$B566,'PNC Exon. &amp; no Exon.'!$A:$AL,'P.N.C. x Comp. x Ramos'!J$71,0)</f>
        <v>0</v>
      </c>
      <c r="K566" s="48">
        <f>VLOOKUP($Q566&amp;$B566,'PNC Exon. &amp; no Exon.'!$A:$AL,'P.N.C. x Comp. x Ramos'!K$71,0)</f>
        <v>0</v>
      </c>
      <c r="L566" s="48">
        <f>VLOOKUP($Q566&amp;$B566,'PNC Exon. &amp; no Exon.'!$A:$AL,'P.N.C. x Comp. x Ramos'!L$71,0)</f>
        <v>0</v>
      </c>
      <c r="M566" s="48">
        <f>VLOOKUP($Q566&amp;$B566,'PNC Exon. &amp; no Exon.'!$A:$AL,'P.N.C. x Comp. x Ramos'!M$71,0)</f>
        <v>0</v>
      </c>
      <c r="N566" s="48">
        <f>VLOOKUP($Q566&amp;$B566,'PNC Exon. &amp; no Exon.'!$A:$AL,'P.N.C. x Comp. x Ramos'!N$71,0)</f>
        <v>0</v>
      </c>
      <c r="O566" s="58">
        <f t="shared" si="53"/>
        <v>0</v>
      </c>
      <c r="Q566" s="164" t="s">
        <v>7</v>
      </c>
    </row>
    <row r="567" spans="1:17" ht="15.9" customHeight="1" x14ac:dyDescent="0.25">
      <c r="A567" s="47">
        <f t="shared" si="54"/>
        <v>1</v>
      </c>
      <c r="B567" s="51" t="s">
        <v>101</v>
      </c>
      <c r="C567" s="81">
        <f t="shared" si="55"/>
        <v>0</v>
      </c>
      <c r="D567" s="48">
        <f>VLOOKUP($Q567&amp;$B567,'PNC Exon. &amp; no Exon.'!$A:$AL,'P.N.C. x Comp. x Ramos'!D$71,0)</f>
        <v>0</v>
      </c>
      <c r="E567" s="48">
        <f>VLOOKUP($Q567&amp;$B567,'PNC Exon. &amp; no Exon.'!$A:$AL,'P.N.C. x Comp. x Ramos'!E$71,0)</f>
        <v>0</v>
      </c>
      <c r="F567" s="48">
        <f>VLOOKUP($Q567&amp;$B567,'PNC Exon. &amp; no Exon.'!$A:$AL,'P.N.C. x Comp. x Ramos'!F$71,0)</f>
        <v>0</v>
      </c>
      <c r="G567" s="48">
        <f>VLOOKUP($Q567&amp;$B567,'PNC Exon. &amp; no Exon.'!$A:$AL,'P.N.C. x Comp. x Ramos'!G$71,0)</f>
        <v>0</v>
      </c>
      <c r="H567" s="48">
        <f>VLOOKUP($Q567&amp;$B567,'PNC Exon. &amp; no Exon.'!$A:$AL,'P.N.C. x Comp. x Ramos'!H$71,0)</f>
        <v>0</v>
      </c>
      <c r="I567" s="48">
        <f>VLOOKUP($Q567&amp;$B567,'PNC Exon. &amp; no Exon.'!$A:$AL,'P.N.C. x Comp. x Ramos'!I$71,0)</f>
        <v>0</v>
      </c>
      <c r="J567" s="48">
        <f>VLOOKUP($Q567&amp;$B567,'PNC Exon. &amp; no Exon.'!$A:$AL,'P.N.C. x Comp. x Ramos'!J$71,0)</f>
        <v>0</v>
      </c>
      <c r="K567" s="48">
        <f>VLOOKUP($Q567&amp;$B567,'PNC Exon. &amp; no Exon.'!$A:$AL,'P.N.C. x Comp. x Ramos'!K$71,0)</f>
        <v>0</v>
      </c>
      <c r="L567" s="48">
        <f>VLOOKUP($Q567&amp;$B567,'PNC Exon. &amp; no Exon.'!$A:$AL,'P.N.C. x Comp. x Ramos'!L$71,0)</f>
        <v>0</v>
      </c>
      <c r="M567" s="48">
        <f>VLOOKUP($Q567&amp;$B567,'PNC Exon. &amp; no Exon.'!$A:$AL,'P.N.C. x Comp. x Ramos'!M$71,0)</f>
        <v>0</v>
      </c>
      <c r="N567" s="48">
        <f>VLOOKUP($Q567&amp;$B567,'PNC Exon. &amp; no Exon.'!$A:$AL,'P.N.C. x Comp. x Ramos'!N$71,0)</f>
        <v>0</v>
      </c>
      <c r="O567" s="58">
        <f t="shared" si="53"/>
        <v>0</v>
      </c>
      <c r="Q567" s="164" t="s">
        <v>7</v>
      </c>
    </row>
    <row r="568" spans="1:17" ht="15.9" customHeight="1" x14ac:dyDescent="0.25">
      <c r="A568" s="47">
        <f t="shared" si="54"/>
        <v>1</v>
      </c>
      <c r="B568" s="51" t="s">
        <v>100</v>
      </c>
      <c r="C568" s="81">
        <f t="shared" si="55"/>
        <v>0</v>
      </c>
      <c r="D568" s="48">
        <f>VLOOKUP($Q568&amp;$B568,'PNC Exon. &amp; no Exon.'!$A:$AL,'P.N.C. x Comp. x Ramos'!D$71,0)</f>
        <v>0</v>
      </c>
      <c r="E568" s="48">
        <f>VLOOKUP($Q568&amp;$B568,'PNC Exon. &amp; no Exon.'!$A:$AL,'P.N.C. x Comp. x Ramos'!E$71,0)</f>
        <v>0</v>
      </c>
      <c r="F568" s="48">
        <f>VLOOKUP($Q568&amp;$B568,'PNC Exon. &amp; no Exon.'!$A:$AL,'P.N.C. x Comp. x Ramos'!F$71,0)</f>
        <v>0</v>
      </c>
      <c r="G568" s="48">
        <f>VLOOKUP($Q568&amp;$B568,'PNC Exon. &amp; no Exon.'!$A:$AL,'P.N.C. x Comp. x Ramos'!G$71,0)</f>
        <v>0</v>
      </c>
      <c r="H568" s="48">
        <f>VLOOKUP($Q568&amp;$B568,'PNC Exon. &amp; no Exon.'!$A:$AL,'P.N.C. x Comp. x Ramos'!H$71,0)</f>
        <v>0</v>
      </c>
      <c r="I568" s="48">
        <f>VLOOKUP($Q568&amp;$B568,'PNC Exon. &amp; no Exon.'!$A:$AL,'P.N.C. x Comp. x Ramos'!I$71,0)</f>
        <v>0</v>
      </c>
      <c r="J568" s="48">
        <f>VLOOKUP($Q568&amp;$B568,'PNC Exon. &amp; no Exon.'!$A:$AL,'P.N.C. x Comp. x Ramos'!J$71,0)</f>
        <v>0</v>
      </c>
      <c r="K568" s="48">
        <f>VLOOKUP($Q568&amp;$B568,'PNC Exon. &amp; no Exon.'!$A:$AL,'P.N.C. x Comp. x Ramos'!K$71,0)</f>
        <v>0</v>
      </c>
      <c r="L568" s="48">
        <f>VLOOKUP($Q568&amp;$B568,'PNC Exon. &amp; no Exon.'!$A:$AL,'P.N.C. x Comp. x Ramos'!L$71,0)</f>
        <v>0</v>
      </c>
      <c r="M568" s="48">
        <f>VLOOKUP($Q568&amp;$B568,'PNC Exon. &amp; no Exon.'!$A:$AL,'P.N.C. x Comp. x Ramos'!M$71,0)</f>
        <v>0</v>
      </c>
      <c r="N568" s="48">
        <f>VLOOKUP($Q568&amp;$B568,'PNC Exon. &amp; no Exon.'!$A:$AL,'P.N.C. x Comp. x Ramos'!N$71,0)</f>
        <v>0</v>
      </c>
      <c r="O568" s="58">
        <f t="shared" si="53"/>
        <v>0</v>
      </c>
      <c r="Q568" s="164" t="s">
        <v>7</v>
      </c>
    </row>
    <row r="569" spans="1:17" ht="15.9" customHeight="1" x14ac:dyDescent="0.25">
      <c r="A569" s="47">
        <f t="shared" si="54"/>
        <v>1</v>
      </c>
      <c r="B569" s="51" t="s">
        <v>98</v>
      </c>
      <c r="C569" s="81">
        <f t="shared" si="55"/>
        <v>0</v>
      </c>
      <c r="D569" s="48">
        <f>VLOOKUP($Q569&amp;$B569,'PNC Exon. &amp; no Exon.'!$A:$AL,'P.N.C. x Comp. x Ramos'!D$71,0)</f>
        <v>0</v>
      </c>
      <c r="E569" s="48">
        <f>VLOOKUP($Q569&amp;$B569,'PNC Exon. &amp; no Exon.'!$A:$AL,'P.N.C. x Comp. x Ramos'!E$71,0)</f>
        <v>0</v>
      </c>
      <c r="F569" s="48">
        <f>VLOOKUP($Q569&amp;$B569,'PNC Exon. &amp; no Exon.'!$A:$AL,'P.N.C. x Comp. x Ramos'!F$71,0)</f>
        <v>0</v>
      </c>
      <c r="G569" s="48">
        <f>VLOOKUP($Q569&amp;$B569,'PNC Exon. &amp; no Exon.'!$A:$AL,'P.N.C. x Comp. x Ramos'!G$71,0)</f>
        <v>0</v>
      </c>
      <c r="H569" s="48">
        <f>VLOOKUP($Q569&amp;$B569,'PNC Exon. &amp; no Exon.'!$A:$AL,'P.N.C. x Comp. x Ramos'!H$71,0)</f>
        <v>0</v>
      </c>
      <c r="I569" s="48">
        <f>VLOOKUP($Q569&amp;$B569,'PNC Exon. &amp; no Exon.'!$A:$AL,'P.N.C. x Comp. x Ramos'!I$71,0)</f>
        <v>0</v>
      </c>
      <c r="J569" s="48">
        <f>VLOOKUP($Q569&amp;$B569,'PNC Exon. &amp; no Exon.'!$A:$AL,'P.N.C. x Comp. x Ramos'!J$71,0)</f>
        <v>0</v>
      </c>
      <c r="K569" s="48">
        <f>VLOOKUP($Q569&amp;$B569,'PNC Exon. &amp; no Exon.'!$A:$AL,'P.N.C. x Comp. x Ramos'!K$71,0)</f>
        <v>0</v>
      </c>
      <c r="L569" s="48">
        <f>VLOOKUP($Q569&amp;$B569,'PNC Exon. &amp; no Exon.'!$A:$AL,'P.N.C. x Comp. x Ramos'!L$71,0)</f>
        <v>0</v>
      </c>
      <c r="M569" s="48">
        <f>VLOOKUP($Q569&amp;$B569,'PNC Exon. &amp; no Exon.'!$A:$AL,'P.N.C. x Comp. x Ramos'!M$71,0)</f>
        <v>0</v>
      </c>
      <c r="N569" s="48">
        <f>VLOOKUP($Q569&amp;$B569,'PNC Exon. &amp; no Exon.'!$A:$AL,'P.N.C. x Comp. x Ramos'!N$71,0)</f>
        <v>0</v>
      </c>
      <c r="O569" s="58">
        <f t="shared" si="53"/>
        <v>0</v>
      </c>
      <c r="Q569" s="164" t="s">
        <v>7</v>
      </c>
    </row>
    <row r="570" spans="1:17" ht="15.9" customHeight="1" x14ac:dyDescent="0.25">
      <c r="A570" s="47">
        <f t="shared" si="54"/>
        <v>1</v>
      </c>
      <c r="B570" s="51" t="s">
        <v>114</v>
      </c>
      <c r="C570" s="81">
        <f t="shared" si="55"/>
        <v>0</v>
      </c>
      <c r="D570" s="48">
        <f>VLOOKUP($Q570&amp;$B570,'PNC Exon. &amp; no Exon.'!$A:$AL,'P.N.C. x Comp. x Ramos'!D$71,0)</f>
        <v>0</v>
      </c>
      <c r="E570" s="48">
        <f>VLOOKUP($Q570&amp;$B570,'PNC Exon. &amp; no Exon.'!$A:$AL,'P.N.C. x Comp. x Ramos'!E$71,0)</f>
        <v>0</v>
      </c>
      <c r="F570" s="48">
        <f>VLOOKUP($Q570&amp;$B570,'PNC Exon. &amp; no Exon.'!$A:$AL,'P.N.C. x Comp. x Ramos'!F$71,0)</f>
        <v>0</v>
      </c>
      <c r="G570" s="48">
        <f>VLOOKUP($Q570&amp;$B570,'PNC Exon. &amp; no Exon.'!$A:$AL,'P.N.C. x Comp. x Ramos'!G$71,0)</f>
        <v>0</v>
      </c>
      <c r="H570" s="48">
        <f>VLOOKUP($Q570&amp;$B570,'PNC Exon. &amp; no Exon.'!$A:$AL,'P.N.C. x Comp. x Ramos'!H$71,0)</f>
        <v>0</v>
      </c>
      <c r="I570" s="48">
        <f>VLOOKUP($Q570&amp;$B570,'PNC Exon. &amp; no Exon.'!$A:$AL,'P.N.C. x Comp. x Ramos'!I$71,0)</f>
        <v>0</v>
      </c>
      <c r="J570" s="48">
        <f>VLOOKUP($Q570&amp;$B570,'PNC Exon. &amp; no Exon.'!$A:$AL,'P.N.C. x Comp. x Ramos'!J$71,0)</f>
        <v>0</v>
      </c>
      <c r="K570" s="48">
        <f>VLOOKUP($Q570&amp;$B570,'PNC Exon. &amp; no Exon.'!$A:$AL,'P.N.C. x Comp. x Ramos'!K$71,0)</f>
        <v>0</v>
      </c>
      <c r="L570" s="48">
        <f>VLOOKUP($Q570&amp;$B570,'PNC Exon. &amp; no Exon.'!$A:$AL,'P.N.C. x Comp. x Ramos'!L$71,0)</f>
        <v>0</v>
      </c>
      <c r="M570" s="48">
        <f>VLOOKUP($Q570&amp;$B570,'PNC Exon. &amp; no Exon.'!$A:$AL,'P.N.C. x Comp. x Ramos'!M$71,0)</f>
        <v>0</v>
      </c>
      <c r="N570" s="48">
        <f>VLOOKUP($Q570&amp;$B570,'PNC Exon. &amp; no Exon.'!$A:$AL,'P.N.C. x Comp. x Ramos'!N$71,0)</f>
        <v>0</v>
      </c>
      <c r="O570" s="58">
        <f t="shared" si="53"/>
        <v>0</v>
      </c>
      <c r="Q570" s="164" t="s">
        <v>7</v>
      </c>
    </row>
    <row r="571" spans="1:17" x14ac:dyDescent="0.25">
      <c r="A571" s="75" t="s">
        <v>174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7" x14ac:dyDescent="0.25">
      <c r="B572" s="15"/>
    </row>
    <row r="592" spans="1:15" ht="18" customHeight="1" x14ac:dyDescent="0.4">
      <c r="A592" s="198" t="s">
        <v>42</v>
      </c>
      <c r="B592" s="198"/>
      <c r="C592" s="198"/>
      <c r="D592" s="198"/>
      <c r="E592" s="198"/>
      <c r="F592" s="198"/>
      <c r="G592" s="198"/>
      <c r="H592" s="198"/>
      <c r="I592" s="198"/>
      <c r="J592" s="198"/>
      <c r="K592" s="198"/>
      <c r="L592" s="198"/>
      <c r="M592" s="198"/>
      <c r="N592" s="198"/>
      <c r="O592" s="198"/>
    </row>
    <row r="593" spans="1:31" ht="12.75" customHeight="1" x14ac:dyDescent="0.25">
      <c r="A593" s="199" t="s">
        <v>56</v>
      </c>
      <c r="B593" s="199"/>
      <c r="C593" s="199"/>
      <c r="D593" s="199"/>
      <c r="E593" s="199"/>
      <c r="F593" s="199"/>
      <c r="G593" s="199"/>
      <c r="H593" s="199"/>
      <c r="I593" s="199"/>
      <c r="J593" s="199"/>
      <c r="K593" s="199"/>
      <c r="L593" s="199"/>
      <c r="M593" s="199"/>
      <c r="N593" s="199"/>
      <c r="O593" s="199"/>
    </row>
    <row r="594" spans="1:31" ht="12.75" customHeight="1" x14ac:dyDescent="0.25">
      <c r="A594" s="200" t="s">
        <v>157</v>
      </c>
      <c r="B594" s="201"/>
      <c r="C594" s="201"/>
      <c r="D594" s="201"/>
      <c r="E594" s="201"/>
      <c r="F594" s="201"/>
      <c r="G594" s="201"/>
      <c r="H594" s="201"/>
      <c r="I594" s="201"/>
      <c r="J594" s="201"/>
      <c r="K594" s="201"/>
      <c r="L594" s="201"/>
      <c r="M594" s="201"/>
      <c r="N594" s="201"/>
      <c r="O594" s="201"/>
    </row>
    <row r="595" spans="1:31" ht="12.75" customHeight="1" x14ac:dyDescent="0.25">
      <c r="A595" s="199" t="s">
        <v>108</v>
      </c>
      <c r="B595" s="199"/>
      <c r="C595" s="199"/>
      <c r="D595" s="199"/>
      <c r="E595" s="199"/>
      <c r="F595" s="199"/>
      <c r="G595" s="199"/>
      <c r="H595" s="199"/>
      <c r="I595" s="199"/>
      <c r="J595" s="199"/>
      <c r="K595" s="199"/>
      <c r="L595" s="199"/>
      <c r="M595" s="199"/>
      <c r="N595" s="199"/>
      <c r="O595" s="199"/>
    </row>
    <row r="596" spans="1:3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25">
      <c r="A597" s="129" t="s">
        <v>32</v>
      </c>
      <c r="B597" s="74" t="s">
        <v>103</v>
      </c>
      <c r="C597" s="129" t="s">
        <v>0</v>
      </c>
      <c r="D597" s="129" t="s">
        <v>43</v>
      </c>
      <c r="E597" s="129" t="s">
        <v>13</v>
      </c>
      <c r="F597" s="129" t="s">
        <v>44</v>
      </c>
      <c r="G597" s="129" t="s">
        <v>15</v>
      </c>
      <c r="H597" s="129" t="s">
        <v>45</v>
      </c>
      <c r="I597" s="129" t="s">
        <v>107</v>
      </c>
      <c r="J597" s="129" t="s">
        <v>46</v>
      </c>
      <c r="K597" s="129" t="s">
        <v>36</v>
      </c>
      <c r="L597" s="129" t="s">
        <v>47</v>
      </c>
      <c r="M597" s="129" t="s">
        <v>48</v>
      </c>
      <c r="N597" s="129" t="s">
        <v>49</v>
      </c>
      <c r="O597" s="129" t="s">
        <v>61</v>
      </c>
    </row>
    <row r="598" spans="1:31" ht="15.9" customHeight="1" x14ac:dyDescent="0.25">
      <c r="A598" s="47"/>
      <c r="B598" s="71" t="s">
        <v>21</v>
      </c>
      <c r="C598" s="101">
        <f>SUM(C599:C636)</f>
        <v>0</v>
      </c>
      <c r="D598" s="81">
        <f t="shared" ref="D598:N598" si="56">SUM(D599:D636)</f>
        <v>0</v>
      </c>
      <c r="E598" s="81">
        <f t="shared" si="56"/>
        <v>0</v>
      </c>
      <c r="F598" s="81">
        <f t="shared" si="56"/>
        <v>0</v>
      </c>
      <c r="G598" s="81">
        <f t="shared" si="56"/>
        <v>0</v>
      </c>
      <c r="H598" s="81">
        <f t="shared" si="56"/>
        <v>0</v>
      </c>
      <c r="I598" s="81">
        <f t="shared" si="56"/>
        <v>0</v>
      </c>
      <c r="J598" s="81">
        <f t="shared" si="56"/>
        <v>0</v>
      </c>
      <c r="K598" s="81">
        <f t="shared" si="56"/>
        <v>0</v>
      </c>
      <c r="L598" s="81">
        <f t="shared" si="56"/>
        <v>0</v>
      </c>
      <c r="M598" s="81">
        <f t="shared" si="56"/>
        <v>0</v>
      </c>
      <c r="N598" s="81">
        <f t="shared" si="56"/>
        <v>0</v>
      </c>
      <c r="O598" s="61">
        <f>SUM(O599:O636,0)</f>
        <v>0</v>
      </c>
      <c r="Q598" s="164" t="s">
        <v>8</v>
      </c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4"/>
      <c r="AC598" s="144"/>
      <c r="AD598" s="144"/>
      <c r="AE598" s="144"/>
    </row>
    <row r="599" spans="1:31" ht="15.9" customHeight="1" x14ac:dyDescent="0.25">
      <c r="A599" s="47">
        <f t="shared" ref="A599:A636" si="57">RANK(C599,$C$599:$C$636,0)</f>
        <v>1</v>
      </c>
      <c r="B599" s="92" t="s">
        <v>87</v>
      </c>
      <c r="C599" s="101">
        <f t="shared" ref="C599" si="58">SUM(D599:N599)</f>
        <v>0</v>
      </c>
      <c r="D599" s="48">
        <f>VLOOKUP($Q599&amp;$B599,'PNC Exon. &amp; no Exon.'!$A:$AL,'P.N.C. x Comp. x Ramos'!D$71,0)</f>
        <v>0</v>
      </c>
      <c r="E599" s="48">
        <f>VLOOKUP($Q599&amp;$B599,'PNC Exon. &amp; no Exon.'!$A:$AL,'P.N.C. x Comp. x Ramos'!E$71,0)</f>
        <v>0</v>
      </c>
      <c r="F599" s="48">
        <f>VLOOKUP($Q599&amp;$B599,'PNC Exon. &amp; no Exon.'!$A:$AL,'P.N.C. x Comp. x Ramos'!F$71,0)</f>
        <v>0</v>
      </c>
      <c r="G599" s="48">
        <f>VLOOKUP($Q599&amp;$B599,'PNC Exon. &amp; no Exon.'!$A:$AL,'P.N.C. x Comp. x Ramos'!G$71,0)</f>
        <v>0</v>
      </c>
      <c r="H599" s="48">
        <f>VLOOKUP($Q599&amp;$B599,'PNC Exon. &amp; no Exon.'!$A:$AL,'P.N.C. x Comp. x Ramos'!H$71,0)</f>
        <v>0</v>
      </c>
      <c r="I599" s="48">
        <f>VLOOKUP($Q599&amp;$B599,'PNC Exon. &amp; no Exon.'!$A:$AL,'P.N.C. x Comp. x Ramos'!I$71,0)</f>
        <v>0</v>
      </c>
      <c r="J599" s="48">
        <f>VLOOKUP($Q599&amp;$B599,'PNC Exon. &amp; no Exon.'!$A:$AL,'P.N.C. x Comp. x Ramos'!J$71,0)</f>
        <v>0</v>
      </c>
      <c r="K599" s="48">
        <f>VLOOKUP($Q599&amp;$B599,'PNC Exon. &amp; no Exon.'!$A:$AL,'P.N.C. x Comp. x Ramos'!K$71,0)</f>
        <v>0</v>
      </c>
      <c r="L599" s="48">
        <f>VLOOKUP($Q599&amp;$B599,'PNC Exon. &amp; no Exon.'!$A:$AL,'P.N.C. x Comp. x Ramos'!L$71,0)</f>
        <v>0</v>
      </c>
      <c r="M599" s="48">
        <f>VLOOKUP($Q599&amp;$B599,'PNC Exon. &amp; no Exon.'!$A:$AL,'P.N.C. x Comp. x Ramos'!M$71,0)</f>
        <v>0</v>
      </c>
      <c r="N599" s="48">
        <f>VLOOKUP($Q599&amp;$B599,'PNC Exon. &amp; no Exon.'!$A:$AL,'P.N.C. x Comp. x Ramos'!N$71,0)</f>
        <v>0</v>
      </c>
      <c r="O599" s="58">
        <f t="shared" ref="O599:O636" si="59">IFERROR(C599/$C$598*100,0)</f>
        <v>0</v>
      </c>
      <c r="Q599" s="164" t="s">
        <v>8</v>
      </c>
    </row>
    <row r="600" spans="1:31" ht="15.9" customHeight="1" x14ac:dyDescent="0.25">
      <c r="A600" s="47">
        <f t="shared" si="57"/>
        <v>1</v>
      </c>
      <c r="B600" s="51" t="s">
        <v>111</v>
      </c>
      <c r="C600" s="101">
        <f t="shared" ref="C600:C636" si="60">SUM(D600:N600)</f>
        <v>0</v>
      </c>
      <c r="D600" s="48">
        <f>VLOOKUP($Q600&amp;$B600,'PNC Exon. &amp; no Exon.'!$A:$AL,'P.N.C. x Comp. x Ramos'!D$71,0)</f>
        <v>0</v>
      </c>
      <c r="E600" s="48">
        <f>VLOOKUP($Q600&amp;$B600,'PNC Exon. &amp; no Exon.'!$A:$AL,'P.N.C. x Comp. x Ramos'!E$71,0)</f>
        <v>0</v>
      </c>
      <c r="F600" s="48">
        <f>VLOOKUP($Q600&amp;$B600,'PNC Exon. &amp; no Exon.'!$A:$AL,'P.N.C. x Comp. x Ramos'!F$71,0)</f>
        <v>0</v>
      </c>
      <c r="G600" s="48">
        <f>VLOOKUP($Q600&amp;$B600,'PNC Exon. &amp; no Exon.'!$A:$AL,'P.N.C. x Comp. x Ramos'!G$71,0)</f>
        <v>0</v>
      </c>
      <c r="H600" s="48">
        <f>VLOOKUP($Q600&amp;$B600,'PNC Exon. &amp; no Exon.'!$A:$AL,'P.N.C. x Comp. x Ramos'!H$71,0)</f>
        <v>0</v>
      </c>
      <c r="I600" s="48">
        <f>VLOOKUP($Q600&amp;$B600,'PNC Exon. &amp; no Exon.'!$A:$AL,'P.N.C. x Comp. x Ramos'!I$71,0)</f>
        <v>0</v>
      </c>
      <c r="J600" s="48">
        <f>VLOOKUP($Q600&amp;$B600,'PNC Exon. &amp; no Exon.'!$A:$AL,'P.N.C. x Comp. x Ramos'!J$71,0)</f>
        <v>0</v>
      </c>
      <c r="K600" s="48">
        <f>VLOOKUP($Q600&amp;$B600,'PNC Exon. &amp; no Exon.'!$A:$AL,'P.N.C. x Comp. x Ramos'!K$71,0)</f>
        <v>0</v>
      </c>
      <c r="L600" s="48">
        <f>VLOOKUP($Q600&amp;$B600,'PNC Exon. &amp; no Exon.'!$A:$AL,'P.N.C. x Comp. x Ramos'!L$71,0)</f>
        <v>0</v>
      </c>
      <c r="M600" s="48">
        <f>VLOOKUP($Q600&amp;$B600,'PNC Exon. &amp; no Exon.'!$A:$AL,'P.N.C. x Comp. x Ramos'!M$71,0)</f>
        <v>0</v>
      </c>
      <c r="N600" s="48">
        <f>VLOOKUP($Q600&amp;$B600,'PNC Exon. &amp; no Exon.'!$A:$AL,'P.N.C. x Comp. x Ramos'!N$71,0)</f>
        <v>0</v>
      </c>
      <c r="O600" s="58">
        <f t="shared" si="59"/>
        <v>0</v>
      </c>
      <c r="Q600" s="164" t="s">
        <v>8</v>
      </c>
    </row>
    <row r="601" spans="1:31" ht="15.9" customHeight="1" x14ac:dyDescent="0.25">
      <c r="A601" s="47">
        <f t="shared" si="57"/>
        <v>1</v>
      </c>
      <c r="B601" s="51" t="s">
        <v>95</v>
      </c>
      <c r="C601" s="101">
        <f t="shared" si="60"/>
        <v>0</v>
      </c>
      <c r="D601" s="48">
        <f>VLOOKUP($Q601&amp;$B601,'PNC Exon. &amp; no Exon.'!$A:$AL,'P.N.C. x Comp. x Ramos'!D$71,0)</f>
        <v>0</v>
      </c>
      <c r="E601" s="48">
        <f>VLOOKUP($Q601&amp;$B601,'PNC Exon. &amp; no Exon.'!$A:$AL,'P.N.C. x Comp. x Ramos'!E$71,0)</f>
        <v>0</v>
      </c>
      <c r="F601" s="48">
        <f>VLOOKUP($Q601&amp;$B601,'PNC Exon. &amp; no Exon.'!$A:$AL,'P.N.C. x Comp. x Ramos'!F$71,0)</f>
        <v>0</v>
      </c>
      <c r="G601" s="48">
        <f>VLOOKUP($Q601&amp;$B601,'PNC Exon. &amp; no Exon.'!$A:$AL,'P.N.C. x Comp. x Ramos'!G$71,0)</f>
        <v>0</v>
      </c>
      <c r="H601" s="48">
        <f>VLOOKUP($Q601&amp;$B601,'PNC Exon. &amp; no Exon.'!$A:$AL,'P.N.C. x Comp. x Ramos'!H$71,0)</f>
        <v>0</v>
      </c>
      <c r="I601" s="48">
        <f>VLOOKUP($Q601&amp;$B601,'PNC Exon. &amp; no Exon.'!$A:$AL,'P.N.C. x Comp. x Ramos'!I$71,0)</f>
        <v>0</v>
      </c>
      <c r="J601" s="48">
        <f>VLOOKUP($Q601&amp;$B601,'PNC Exon. &amp; no Exon.'!$A:$AL,'P.N.C. x Comp. x Ramos'!J$71,0)</f>
        <v>0</v>
      </c>
      <c r="K601" s="48">
        <f>VLOOKUP($Q601&amp;$B601,'PNC Exon. &amp; no Exon.'!$A:$AL,'P.N.C. x Comp. x Ramos'!K$71,0)</f>
        <v>0</v>
      </c>
      <c r="L601" s="48">
        <f>VLOOKUP($Q601&amp;$B601,'PNC Exon. &amp; no Exon.'!$A:$AL,'P.N.C. x Comp. x Ramos'!L$71,0)</f>
        <v>0</v>
      </c>
      <c r="M601" s="48">
        <f>VLOOKUP($Q601&amp;$B601,'PNC Exon. &amp; no Exon.'!$A:$AL,'P.N.C. x Comp. x Ramos'!M$71,0)</f>
        <v>0</v>
      </c>
      <c r="N601" s="48">
        <f>VLOOKUP($Q601&amp;$B601,'PNC Exon. &amp; no Exon.'!$A:$AL,'P.N.C. x Comp. x Ramos'!N$71,0)</f>
        <v>0</v>
      </c>
      <c r="O601" s="58">
        <f t="shared" si="59"/>
        <v>0</v>
      </c>
      <c r="Q601" s="164" t="s">
        <v>8</v>
      </c>
    </row>
    <row r="602" spans="1:31" ht="15.9" customHeight="1" x14ac:dyDescent="0.25">
      <c r="A602" s="47">
        <f t="shared" si="57"/>
        <v>1</v>
      </c>
      <c r="B602" s="51" t="s">
        <v>115</v>
      </c>
      <c r="C602" s="101">
        <f t="shared" si="60"/>
        <v>0</v>
      </c>
      <c r="D602" s="48">
        <f>VLOOKUP($Q602&amp;$B602,'PNC Exon. &amp; no Exon.'!$A:$AL,'P.N.C. x Comp. x Ramos'!D$71,0)</f>
        <v>0</v>
      </c>
      <c r="E602" s="48">
        <f>VLOOKUP($Q602&amp;$B602,'PNC Exon. &amp; no Exon.'!$A:$AL,'P.N.C. x Comp. x Ramos'!E$71,0)</f>
        <v>0</v>
      </c>
      <c r="F602" s="48">
        <f>VLOOKUP($Q602&amp;$B602,'PNC Exon. &amp; no Exon.'!$A:$AL,'P.N.C. x Comp. x Ramos'!F$71,0)</f>
        <v>0</v>
      </c>
      <c r="G602" s="48">
        <f>VLOOKUP($Q602&amp;$B602,'PNC Exon. &amp; no Exon.'!$A:$AL,'P.N.C. x Comp. x Ramos'!G$71,0)</f>
        <v>0</v>
      </c>
      <c r="H602" s="48">
        <f>VLOOKUP($Q602&amp;$B602,'PNC Exon. &amp; no Exon.'!$A:$AL,'P.N.C. x Comp. x Ramos'!H$71,0)</f>
        <v>0</v>
      </c>
      <c r="I602" s="48">
        <f>VLOOKUP($Q602&amp;$B602,'PNC Exon. &amp; no Exon.'!$A:$AL,'P.N.C. x Comp. x Ramos'!I$71,0)</f>
        <v>0</v>
      </c>
      <c r="J602" s="48">
        <f>VLOOKUP($Q602&amp;$B602,'PNC Exon. &amp; no Exon.'!$A:$AL,'P.N.C. x Comp. x Ramos'!J$71,0)</f>
        <v>0</v>
      </c>
      <c r="K602" s="48">
        <f>VLOOKUP($Q602&amp;$B602,'PNC Exon. &amp; no Exon.'!$A:$AL,'P.N.C. x Comp. x Ramos'!K$71,0)</f>
        <v>0</v>
      </c>
      <c r="L602" s="48">
        <f>VLOOKUP($Q602&amp;$B602,'PNC Exon. &amp; no Exon.'!$A:$AL,'P.N.C. x Comp. x Ramos'!L$71,0)</f>
        <v>0</v>
      </c>
      <c r="M602" s="48">
        <f>VLOOKUP($Q602&amp;$B602,'PNC Exon. &amp; no Exon.'!$A:$AL,'P.N.C. x Comp. x Ramos'!M$71,0)</f>
        <v>0</v>
      </c>
      <c r="N602" s="48">
        <f>VLOOKUP($Q602&amp;$B602,'PNC Exon. &amp; no Exon.'!$A:$AL,'P.N.C. x Comp. x Ramos'!N$71,0)</f>
        <v>0</v>
      </c>
      <c r="O602" s="58">
        <f t="shared" si="59"/>
        <v>0</v>
      </c>
      <c r="Q602" s="164" t="s">
        <v>8</v>
      </c>
    </row>
    <row r="603" spans="1:31" ht="15.9" customHeight="1" x14ac:dyDescent="0.25">
      <c r="A603" s="47">
        <f t="shared" si="57"/>
        <v>1</v>
      </c>
      <c r="B603" s="51" t="s">
        <v>88</v>
      </c>
      <c r="C603" s="101">
        <f t="shared" si="60"/>
        <v>0</v>
      </c>
      <c r="D603" s="48">
        <f>VLOOKUP($Q603&amp;$B603,'PNC Exon. &amp; no Exon.'!$A:$AL,'P.N.C. x Comp. x Ramos'!D$71,0)</f>
        <v>0</v>
      </c>
      <c r="E603" s="48">
        <f>VLOOKUP($Q603&amp;$B603,'PNC Exon. &amp; no Exon.'!$A:$AL,'P.N.C. x Comp. x Ramos'!E$71,0)</f>
        <v>0</v>
      </c>
      <c r="F603" s="48">
        <f>VLOOKUP($Q603&amp;$B603,'PNC Exon. &amp; no Exon.'!$A:$AL,'P.N.C. x Comp. x Ramos'!F$71,0)</f>
        <v>0</v>
      </c>
      <c r="G603" s="48">
        <f>VLOOKUP($Q603&amp;$B603,'PNC Exon. &amp; no Exon.'!$A:$AL,'P.N.C. x Comp. x Ramos'!G$71,0)</f>
        <v>0</v>
      </c>
      <c r="H603" s="48">
        <f>VLOOKUP($Q603&amp;$B603,'PNC Exon. &amp; no Exon.'!$A:$AL,'P.N.C. x Comp. x Ramos'!H$71,0)</f>
        <v>0</v>
      </c>
      <c r="I603" s="48">
        <f>VLOOKUP($Q603&amp;$B603,'PNC Exon. &amp; no Exon.'!$A:$AL,'P.N.C. x Comp. x Ramos'!I$71,0)</f>
        <v>0</v>
      </c>
      <c r="J603" s="48">
        <f>VLOOKUP($Q603&amp;$B603,'PNC Exon. &amp; no Exon.'!$A:$AL,'P.N.C. x Comp. x Ramos'!J$71,0)</f>
        <v>0</v>
      </c>
      <c r="K603" s="48">
        <f>VLOOKUP($Q603&amp;$B603,'PNC Exon. &amp; no Exon.'!$A:$AL,'P.N.C. x Comp. x Ramos'!K$71,0)</f>
        <v>0</v>
      </c>
      <c r="L603" s="48">
        <f>VLOOKUP($Q603&amp;$B603,'PNC Exon. &amp; no Exon.'!$A:$AL,'P.N.C. x Comp. x Ramos'!L$71,0)</f>
        <v>0</v>
      </c>
      <c r="M603" s="48">
        <f>VLOOKUP($Q603&amp;$B603,'PNC Exon. &amp; no Exon.'!$A:$AL,'P.N.C. x Comp. x Ramos'!M$71,0)</f>
        <v>0</v>
      </c>
      <c r="N603" s="48">
        <f>VLOOKUP($Q603&amp;$B603,'PNC Exon. &amp; no Exon.'!$A:$AL,'P.N.C. x Comp. x Ramos'!N$71,0)</f>
        <v>0</v>
      </c>
      <c r="O603" s="58">
        <f t="shared" si="59"/>
        <v>0</v>
      </c>
      <c r="Q603" s="164" t="s">
        <v>8</v>
      </c>
    </row>
    <row r="604" spans="1:31" ht="15.9" customHeight="1" x14ac:dyDescent="0.25">
      <c r="A604" s="47">
        <f t="shared" si="57"/>
        <v>1</v>
      </c>
      <c r="B604" s="51" t="s">
        <v>93</v>
      </c>
      <c r="C604" s="101">
        <f t="shared" si="60"/>
        <v>0</v>
      </c>
      <c r="D604" s="48">
        <f>VLOOKUP($Q604&amp;$B604,'PNC Exon. &amp; no Exon.'!$A:$AL,'P.N.C. x Comp. x Ramos'!D$71,0)</f>
        <v>0</v>
      </c>
      <c r="E604" s="48">
        <f>VLOOKUP($Q604&amp;$B604,'PNC Exon. &amp; no Exon.'!$A:$AL,'P.N.C. x Comp. x Ramos'!E$71,0)</f>
        <v>0</v>
      </c>
      <c r="F604" s="48">
        <f>VLOOKUP($Q604&amp;$B604,'PNC Exon. &amp; no Exon.'!$A:$AL,'P.N.C. x Comp. x Ramos'!F$71,0)</f>
        <v>0</v>
      </c>
      <c r="G604" s="48">
        <f>VLOOKUP($Q604&amp;$B604,'PNC Exon. &amp; no Exon.'!$A:$AL,'P.N.C. x Comp. x Ramos'!G$71,0)</f>
        <v>0</v>
      </c>
      <c r="H604" s="48">
        <f>VLOOKUP($Q604&amp;$B604,'PNC Exon. &amp; no Exon.'!$A:$AL,'P.N.C. x Comp. x Ramos'!H$71,0)</f>
        <v>0</v>
      </c>
      <c r="I604" s="48">
        <f>VLOOKUP($Q604&amp;$B604,'PNC Exon. &amp; no Exon.'!$A:$AL,'P.N.C. x Comp. x Ramos'!I$71,0)</f>
        <v>0</v>
      </c>
      <c r="J604" s="48">
        <f>VLOOKUP($Q604&amp;$B604,'PNC Exon. &amp; no Exon.'!$A:$AL,'P.N.C. x Comp. x Ramos'!J$71,0)</f>
        <v>0</v>
      </c>
      <c r="K604" s="48">
        <f>VLOOKUP($Q604&amp;$B604,'PNC Exon. &amp; no Exon.'!$A:$AL,'P.N.C. x Comp. x Ramos'!K$71,0)</f>
        <v>0</v>
      </c>
      <c r="L604" s="48">
        <f>VLOOKUP($Q604&amp;$B604,'PNC Exon. &amp; no Exon.'!$A:$AL,'P.N.C. x Comp. x Ramos'!L$71,0)</f>
        <v>0</v>
      </c>
      <c r="M604" s="48">
        <f>VLOOKUP($Q604&amp;$B604,'PNC Exon. &amp; no Exon.'!$A:$AL,'P.N.C. x Comp. x Ramos'!M$71,0)</f>
        <v>0</v>
      </c>
      <c r="N604" s="48">
        <f>VLOOKUP($Q604&amp;$B604,'PNC Exon. &amp; no Exon.'!$A:$AL,'P.N.C. x Comp. x Ramos'!N$71,0)</f>
        <v>0</v>
      </c>
      <c r="O604" s="58">
        <f t="shared" si="59"/>
        <v>0</v>
      </c>
      <c r="Q604" s="164" t="s">
        <v>8</v>
      </c>
    </row>
    <row r="605" spans="1:31" ht="15.9" customHeight="1" x14ac:dyDescent="0.25">
      <c r="A605" s="47">
        <f t="shared" si="57"/>
        <v>1</v>
      </c>
      <c r="B605" s="51" t="s">
        <v>92</v>
      </c>
      <c r="C605" s="101">
        <f t="shared" si="60"/>
        <v>0</v>
      </c>
      <c r="D605" s="48">
        <f>VLOOKUP($Q605&amp;$B605,'PNC Exon. &amp; no Exon.'!$A:$AL,'P.N.C. x Comp. x Ramos'!D$71,0)</f>
        <v>0</v>
      </c>
      <c r="E605" s="48">
        <f>VLOOKUP($Q605&amp;$B605,'PNC Exon. &amp; no Exon.'!$A:$AL,'P.N.C. x Comp. x Ramos'!E$71,0)</f>
        <v>0</v>
      </c>
      <c r="F605" s="48">
        <f>VLOOKUP($Q605&amp;$B605,'PNC Exon. &amp; no Exon.'!$A:$AL,'P.N.C. x Comp. x Ramos'!F$71,0)</f>
        <v>0</v>
      </c>
      <c r="G605" s="48">
        <f>VLOOKUP($Q605&amp;$B605,'PNC Exon. &amp; no Exon.'!$A:$AL,'P.N.C. x Comp. x Ramos'!G$71,0)</f>
        <v>0</v>
      </c>
      <c r="H605" s="48">
        <f>VLOOKUP($Q605&amp;$B605,'PNC Exon. &amp; no Exon.'!$A:$AL,'P.N.C. x Comp. x Ramos'!H$71,0)</f>
        <v>0</v>
      </c>
      <c r="I605" s="48">
        <f>VLOOKUP($Q605&amp;$B605,'PNC Exon. &amp; no Exon.'!$A:$AL,'P.N.C. x Comp. x Ramos'!I$71,0)</f>
        <v>0</v>
      </c>
      <c r="J605" s="48">
        <f>VLOOKUP($Q605&amp;$B605,'PNC Exon. &amp; no Exon.'!$A:$AL,'P.N.C. x Comp. x Ramos'!J$71,0)</f>
        <v>0</v>
      </c>
      <c r="K605" s="48">
        <f>VLOOKUP($Q605&amp;$B605,'PNC Exon. &amp; no Exon.'!$A:$AL,'P.N.C. x Comp. x Ramos'!K$71,0)</f>
        <v>0</v>
      </c>
      <c r="L605" s="48">
        <f>VLOOKUP($Q605&amp;$B605,'PNC Exon. &amp; no Exon.'!$A:$AL,'P.N.C. x Comp. x Ramos'!L$71,0)</f>
        <v>0</v>
      </c>
      <c r="M605" s="48">
        <f>VLOOKUP($Q605&amp;$B605,'PNC Exon. &amp; no Exon.'!$A:$AL,'P.N.C. x Comp. x Ramos'!M$71,0)</f>
        <v>0</v>
      </c>
      <c r="N605" s="48">
        <f>VLOOKUP($Q605&amp;$B605,'PNC Exon. &amp; no Exon.'!$A:$AL,'P.N.C. x Comp. x Ramos'!N$71,0)</f>
        <v>0</v>
      </c>
      <c r="O605" s="58">
        <f t="shared" si="59"/>
        <v>0</v>
      </c>
      <c r="Q605" s="164" t="s">
        <v>8</v>
      </c>
    </row>
    <row r="606" spans="1:31" ht="15.9" customHeight="1" x14ac:dyDescent="0.25">
      <c r="A606" s="47">
        <f t="shared" si="57"/>
        <v>1</v>
      </c>
      <c r="B606" s="51" t="s">
        <v>78</v>
      </c>
      <c r="C606" s="101">
        <f t="shared" si="60"/>
        <v>0</v>
      </c>
      <c r="D606" s="48">
        <f>VLOOKUP($Q606&amp;$B606,'PNC Exon. &amp; no Exon.'!$A:$AL,'P.N.C. x Comp. x Ramos'!D$71,0)</f>
        <v>0</v>
      </c>
      <c r="E606" s="48">
        <f>VLOOKUP($Q606&amp;$B606,'PNC Exon. &amp; no Exon.'!$A:$AL,'P.N.C. x Comp. x Ramos'!E$71,0)</f>
        <v>0</v>
      </c>
      <c r="F606" s="48">
        <f>VLOOKUP($Q606&amp;$B606,'PNC Exon. &amp; no Exon.'!$A:$AL,'P.N.C. x Comp. x Ramos'!F$71,0)</f>
        <v>0</v>
      </c>
      <c r="G606" s="48">
        <f>VLOOKUP($Q606&amp;$B606,'PNC Exon. &amp; no Exon.'!$A:$AL,'P.N.C. x Comp. x Ramos'!G$71,0)</f>
        <v>0</v>
      </c>
      <c r="H606" s="48">
        <f>VLOOKUP($Q606&amp;$B606,'PNC Exon. &amp; no Exon.'!$A:$AL,'P.N.C. x Comp. x Ramos'!H$71,0)</f>
        <v>0</v>
      </c>
      <c r="I606" s="48">
        <f>VLOOKUP($Q606&amp;$B606,'PNC Exon. &amp; no Exon.'!$A:$AL,'P.N.C. x Comp. x Ramos'!I$71,0)</f>
        <v>0</v>
      </c>
      <c r="J606" s="48">
        <f>VLOOKUP($Q606&amp;$B606,'PNC Exon. &amp; no Exon.'!$A:$AL,'P.N.C. x Comp. x Ramos'!J$71,0)</f>
        <v>0</v>
      </c>
      <c r="K606" s="48">
        <f>VLOOKUP($Q606&amp;$B606,'PNC Exon. &amp; no Exon.'!$A:$AL,'P.N.C. x Comp. x Ramos'!K$71,0)</f>
        <v>0</v>
      </c>
      <c r="L606" s="48">
        <f>VLOOKUP($Q606&amp;$B606,'PNC Exon. &amp; no Exon.'!$A:$AL,'P.N.C. x Comp. x Ramos'!L$71,0)</f>
        <v>0</v>
      </c>
      <c r="M606" s="48">
        <f>VLOOKUP($Q606&amp;$B606,'PNC Exon. &amp; no Exon.'!$A:$AL,'P.N.C. x Comp. x Ramos'!M$71,0)</f>
        <v>0</v>
      </c>
      <c r="N606" s="48">
        <f>VLOOKUP($Q606&amp;$B606,'PNC Exon. &amp; no Exon.'!$A:$AL,'P.N.C. x Comp. x Ramos'!N$71,0)</f>
        <v>0</v>
      </c>
      <c r="O606" s="58">
        <f t="shared" si="59"/>
        <v>0</v>
      </c>
      <c r="Q606" s="164" t="s">
        <v>8</v>
      </c>
    </row>
    <row r="607" spans="1:31" ht="15.9" customHeight="1" x14ac:dyDescent="0.25">
      <c r="A607" s="47">
        <f t="shared" si="57"/>
        <v>1</v>
      </c>
      <c r="B607" s="51" t="s">
        <v>119</v>
      </c>
      <c r="C607" s="101">
        <f t="shared" si="60"/>
        <v>0</v>
      </c>
      <c r="D607" s="48">
        <f>VLOOKUP($Q607&amp;$B607,'PNC Exon. &amp; no Exon.'!$A:$AL,'P.N.C. x Comp. x Ramos'!D$71,0)</f>
        <v>0</v>
      </c>
      <c r="E607" s="48">
        <f>VLOOKUP($Q607&amp;$B607,'PNC Exon. &amp; no Exon.'!$A:$AL,'P.N.C. x Comp. x Ramos'!E$71,0)</f>
        <v>0</v>
      </c>
      <c r="F607" s="48">
        <f>VLOOKUP($Q607&amp;$B607,'PNC Exon. &amp; no Exon.'!$A:$AL,'P.N.C. x Comp. x Ramos'!F$71,0)</f>
        <v>0</v>
      </c>
      <c r="G607" s="48">
        <f>VLOOKUP($Q607&amp;$B607,'PNC Exon. &amp; no Exon.'!$A:$AL,'P.N.C. x Comp. x Ramos'!G$71,0)</f>
        <v>0</v>
      </c>
      <c r="H607" s="48">
        <f>VLOOKUP($Q607&amp;$B607,'PNC Exon. &amp; no Exon.'!$A:$AL,'P.N.C. x Comp. x Ramos'!H$71,0)</f>
        <v>0</v>
      </c>
      <c r="I607" s="48">
        <f>VLOOKUP($Q607&amp;$B607,'PNC Exon. &amp; no Exon.'!$A:$AL,'P.N.C. x Comp. x Ramos'!I$71,0)</f>
        <v>0</v>
      </c>
      <c r="J607" s="48">
        <f>VLOOKUP($Q607&amp;$B607,'PNC Exon. &amp; no Exon.'!$A:$AL,'P.N.C. x Comp. x Ramos'!J$71,0)</f>
        <v>0</v>
      </c>
      <c r="K607" s="48">
        <f>VLOOKUP($Q607&amp;$B607,'PNC Exon. &amp; no Exon.'!$A:$AL,'P.N.C. x Comp. x Ramos'!K$71,0)</f>
        <v>0</v>
      </c>
      <c r="L607" s="48">
        <f>VLOOKUP($Q607&amp;$B607,'PNC Exon. &amp; no Exon.'!$A:$AL,'P.N.C. x Comp. x Ramos'!L$71,0)</f>
        <v>0</v>
      </c>
      <c r="M607" s="48">
        <f>VLOOKUP($Q607&amp;$B607,'PNC Exon. &amp; no Exon.'!$A:$AL,'P.N.C. x Comp. x Ramos'!M$71,0)</f>
        <v>0</v>
      </c>
      <c r="N607" s="48">
        <f>VLOOKUP($Q607&amp;$B607,'PNC Exon. &amp; no Exon.'!$A:$AL,'P.N.C. x Comp. x Ramos'!N$71,0)</f>
        <v>0</v>
      </c>
      <c r="O607" s="58">
        <f t="shared" si="59"/>
        <v>0</v>
      </c>
      <c r="Q607" s="164" t="s">
        <v>8</v>
      </c>
    </row>
    <row r="608" spans="1:31" ht="15.9" customHeight="1" x14ac:dyDescent="0.25">
      <c r="A608" s="47">
        <f t="shared" si="57"/>
        <v>1</v>
      </c>
      <c r="B608" s="51" t="s">
        <v>77</v>
      </c>
      <c r="C608" s="101">
        <f t="shared" si="60"/>
        <v>0</v>
      </c>
      <c r="D608" s="48">
        <f>VLOOKUP($Q608&amp;$B608,'PNC Exon. &amp; no Exon.'!$A:$AL,'P.N.C. x Comp. x Ramos'!D$71,0)</f>
        <v>0</v>
      </c>
      <c r="E608" s="48">
        <f>VLOOKUP($Q608&amp;$B608,'PNC Exon. &amp; no Exon.'!$A:$AL,'P.N.C. x Comp. x Ramos'!E$71,0)</f>
        <v>0</v>
      </c>
      <c r="F608" s="48">
        <f>VLOOKUP($Q608&amp;$B608,'PNC Exon. &amp; no Exon.'!$A:$AL,'P.N.C. x Comp. x Ramos'!F$71,0)</f>
        <v>0</v>
      </c>
      <c r="G608" s="48">
        <f>VLOOKUP($Q608&amp;$B608,'PNC Exon. &amp; no Exon.'!$A:$AL,'P.N.C. x Comp. x Ramos'!G$71,0)</f>
        <v>0</v>
      </c>
      <c r="H608" s="48">
        <f>VLOOKUP($Q608&amp;$B608,'PNC Exon. &amp; no Exon.'!$A:$AL,'P.N.C. x Comp. x Ramos'!H$71,0)</f>
        <v>0</v>
      </c>
      <c r="I608" s="48">
        <f>VLOOKUP($Q608&amp;$B608,'PNC Exon. &amp; no Exon.'!$A:$AL,'P.N.C. x Comp. x Ramos'!I$71,0)</f>
        <v>0</v>
      </c>
      <c r="J608" s="48">
        <f>VLOOKUP($Q608&amp;$B608,'PNC Exon. &amp; no Exon.'!$A:$AL,'P.N.C. x Comp. x Ramos'!J$71,0)</f>
        <v>0</v>
      </c>
      <c r="K608" s="48">
        <f>VLOOKUP($Q608&amp;$B608,'PNC Exon. &amp; no Exon.'!$A:$AL,'P.N.C. x Comp. x Ramos'!K$71,0)</f>
        <v>0</v>
      </c>
      <c r="L608" s="48">
        <f>VLOOKUP($Q608&amp;$B608,'PNC Exon. &amp; no Exon.'!$A:$AL,'P.N.C. x Comp. x Ramos'!L$71,0)</f>
        <v>0</v>
      </c>
      <c r="M608" s="48">
        <f>VLOOKUP($Q608&amp;$B608,'PNC Exon. &amp; no Exon.'!$A:$AL,'P.N.C. x Comp. x Ramos'!M$71,0)</f>
        <v>0</v>
      </c>
      <c r="N608" s="48">
        <f>VLOOKUP($Q608&amp;$B608,'PNC Exon. &amp; no Exon.'!$A:$AL,'P.N.C. x Comp. x Ramos'!N$71,0)</f>
        <v>0</v>
      </c>
      <c r="O608" s="58">
        <f t="shared" si="59"/>
        <v>0</v>
      </c>
      <c r="Q608" s="164" t="s">
        <v>8</v>
      </c>
    </row>
    <row r="609" spans="1:17" ht="15.9" customHeight="1" x14ac:dyDescent="0.25">
      <c r="A609" s="47">
        <f t="shared" si="57"/>
        <v>1</v>
      </c>
      <c r="B609" s="51" t="s">
        <v>90</v>
      </c>
      <c r="C609" s="101">
        <f t="shared" si="60"/>
        <v>0</v>
      </c>
      <c r="D609" s="48">
        <f>VLOOKUP($Q609&amp;$B609,'PNC Exon. &amp; no Exon.'!$A:$AL,'P.N.C. x Comp. x Ramos'!D$71,0)</f>
        <v>0</v>
      </c>
      <c r="E609" s="48">
        <f>VLOOKUP($Q609&amp;$B609,'PNC Exon. &amp; no Exon.'!$A:$AL,'P.N.C. x Comp. x Ramos'!E$71,0)</f>
        <v>0</v>
      </c>
      <c r="F609" s="48">
        <f>VLOOKUP($Q609&amp;$B609,'PNC Exon. &amp; no Exon.'!$A:$AL,'P.N.C. x Comp. x Ramos'!F$71,0)</f>
        <v>0</v>
      </c>
      <c r="G609" s="48">
        <f>VLOOKUP($Q609&amp;$B609,'PNC Exon. &amp; no Exon.'!$A:$AL,'P.N.C. x Comp. x Ramos'!G$71,0)</f>
        <v>0</v>
      </c>
      <c r="H609" s="48">
        <f>VLOOKUP($Q609&amp;$B609,'PNC Exon. &amp; no Exon.'!$A:$AL,'P.N.C. x Comp. x Ramos'!H$71,0)</f>
        <v>0</v>
      </c>
      <c r="I609" s="48">
        <f>VLOOKUP($Q609&amp;$B609,'PNC Exon. &amp; no Exon.'!$A:$AL,'P.N.C. x Comp. x Ramos'!I$71,0)</f>
        <v>0</v>
      </c>
      <c r="J609" s="48">
        <f>VLOOKUP($Q609&amp;$B609,'PNC Exon. &amp; no Exon.'!$A:$AL,'P.N.C. x Comp. x Ramos'!J$71,0)</f>
        <v>0</v>
      </c>
      <c r="K609" s="48">
        <f>VLOOKUP($Q609&amp;$B609,'PNC Exon. &amp; no Exon.'!$A:$AL,'P.N.C. x Comp. x Ramos'!K$71,0)</f>
        <v>0</v>
      </c>
      <c r="L609" s="48">
        <f>VLOOKUP($Q609&amp;$B609,'PNC Exon. &amp; no Exon.'!$A:$AL,'P.N.C. x Comp. x Ramos'!L$71,0)</f>
        <v>0</v>
      </c>
      <c r="M609" s="48">
        <f>VLOOKUP($Q609&amp;$B609,'PNC Exon. &amp; no Exon.'!$A:$AL,'P.N.C. x Comp. x Ramos'!M$71,0)</f>
        <v>0</v>
      </c>
      <c r="N609" s="48">
        <f>VLOOKUP($Q609&amp;$B609,'PNC Exon. &amp; no Exon.'!$A:$AL,'P.N.C. x Comp. x Ramos'!N$71,0)</f>
        <v>0</v>
      </c>
      <c r="O609" s="58">
        <f t="shared" si="59"/>
        <v>0</v>
      </c>
      <c r="Q609" s="164" t="s">
        <v>8</v>
      </c>
    </row>
    <row r="610" spans="1:17" ht="15.9" customHeight="1" x14ac:dyDescent="0.25">
      <c r="A610" s="47">
        <f t="shared" si="57"/>
        <v>1</v>
      </c>
      <c r="B610" s="51" t="s">
        <v>102</v>
      </c>
      <c r="C610" s="101">
        <f t="shared" si="60"/>
        <v>0</v>
      </c>
      <c r="D610" s="48">
        <f>VLOOKUP($Q610&amp;$B610,'PNC Exon. &amp; no Exon.'!$A:$AL,'P.N.C. x Comp. x Ramos'!D$71,0)</f>
        <v>0</v>
      </c>
      <c r="E610" s="48">
        <f>VLOOKUP($Q610&amp;$B610,'PNC Exon. &amp; no Exon.'!$A:$AL,'P.N.C. x Comp. x Ramos'!E$71,0)</f>
        <v>0</v>
      </c>
      <c r="F610" s="48">
        <f>VLOOKUP($Q610&amp;$B610,'PNC Exon. &amp; no Exon.'!$A:$AL,'P.N.C. x Comp. x Ramos'!F$71,0)</f>
        <v>0</v>
      </c>
      <c r="G610" s="48">
        <f>VLOOKUP($Q610&amp;$B610,'PNC Exon. &amp; no Exon.'!$A:$AL,'P.N.C. x Comp. x Ramos'!G$71,0)</f>
        <v>0</v>
      </c>
      <c r="H610" s="48">
        <f>VLOOKUP($Q610&amp;$B610,'PNC Exon. &amp; no Exon.'!$A:$AL,'P.N.C. x Comp. x Ramos'!H$71,0)</f>
        <v>0</v>
      </c>
      <c r="I610" s="48">
        <f>VLOOKUP($Q610&amp;$B610,'PNC Exon. &amp; no Exon.'!$A:$AL,'P.N.C. x Comp. x Ramos'!I$71,0)</f>
        <v>0</v>
      </c>
      <c r="J610" s="48">
        <f>VLOOKUP($Q610&amp;$B610,'PNC Exon. &amp; no Exon.'!$A:$AL,'P.N.C. x Comp. x Ramos'!J$71,0)</f>
        <v>0</v>
      </c>
      <c r="K610" s="48">
        <f>VLOOKUP($Q610&amp;$B610,'PNC Exon. &amp; no Exon.'!$A:$AL,'P.N.C. x Comp. x Ramos'!K$71,0)</f>
        <v>0</v>
      </c>
      <c r="L610" s="48">
        <f>VLOOKUP($Q610&amp;$B610,'PNC Exon. &amp; no Exon.'!$A:$AL,'P.N.C. x Comp. x Ramos'!L$71,0)</f>
        <v>0</v>
      </c>
      <c r="M610" s="48">
        <f>VLOOKUP($Q610&amp;$B610,'PNC Exon. &amp; no Exon.'!$A:$AL,'P.N.C. x Comp. x Ramos'!M$71,0)</f>
        <v>0</v>
      </c>
      <c r="N610" s="48">
        <f>VLOOKUP($Q610&amp;$B610,'PNC Exon. &amp; no Exon.'!$A:$AL,'P.N.C. x Comp. x Ramos'!N$71,0)</f>
        <v>0</v>
      </c>
      <c r="O610" s="58">
        <f t="shared" si="59"/>
        <v>0</v>
      </c>
      <c r="Q610" s="164" t="s">
        <v>8</v>
      </c>
    </row>
    <row r="611" spans="1:17" ht="15.9" customHeight="1" x14ac:dyDescent="0.25">
      <c r="A611" s="47">
        <f t="shared" si="57"/>
        <v>1</v>
      </c>
      <c r="B611" s="51" t="s">
        <v>97</v>
      </c>
      <c r="C611" s="101">
        <f t="shared" si="60"/>
        <v>0</v>
      </c>
      <c r="D611" s="48">
        <f>VLOOKUP($Q611&amp;$B611,'PNC Exon. &amp; no Exon.'!$A:$AL,'P.N.C. x Comp. x Ramos'!D$71,0)</f>
        <v>0</v>
      </c>
      <c r="E611" s="48">
        <f>VLOOKUP($Q611&amp;$B611,'PNC Exon. &amp; no Exon.'!$A:$AL,'P.N.C. x Comp. x Ramos'!E$71,0)</f>
        <v>0</v>
      </c>
      <c r="F611" s="48">
        <f>VLOOKUP($Q611&amp;$B611,'PNC Exon. &amp; no Exon.'!$A:$AL,'P.N.C. x Comp. x Ramos'!F$71,0)</f>
        <v>0</v>
      </c>
      <c r="G611" s="48">
        <f>VLOOKUP($Q611&amp;$B611,'PNC Exon. &amp; no Exon.'!$A:$AL,'P.N.C. x Comp. x Ramos'!G$71,0)</f>
        <v>0</v>
      </c>
      <c r="H611" s="48">
        <f>VLOOKUP($Q611&amp;$B611,'PNC Exon. &amp; no Exon.'!$A:$AL,'P.N.C. x Comp. x Ramos'!H$71,0)</f>
        <v>0</v>
      </c>
      <c r="I611" s="48">
        <f>VLOOKUP($Q611&amp;$B611,'PNC Exon. &amp; no Exon.'!$A:$AL,'P.N.C. x Comp. x Ramos'!I$71,0)</f>
        <v>0</v>
      </c>
      <c r="J611" s="48">
        <f>VLOOKUP($Q611&amp;$B611,'PNC Exon. &amp; no Exon.'!$A:$AL,'P.N.C. x Comp. x Ramos'!J$71,0)</f>
        <v>0</v>
      </c>
      <c r="K611" s="48">
        <f>VLOOKUP($Q611&amp;$B611,'PNC Exon. &amp; no Exon.'!$A:$AL,'P.N.C. x Comp. x Ramos'!K$71,0)</f>
        <v>0</v>
      </c>
      <c r="L611" s="48">
        <f>VLOOKUP($Q611&amp;$B611,'PNC Exon. &amp; no Exon.'!$A:$AL,'P.N.C. x Comp. x Ramos'!L$71,0)</f>
        <v>0</v>
      </c>
      <c r="M611" s="48">
        <f>VLOOKUP($Q611&amp;$B611,'PNC Exon. &amp; no Exon.'!$A:$AL,'P.N.C. x Comp. x Ramos'!M$71,0)</f>
        <v>0</v>
      </c>
      <c r="N611" s="48">
        <f>VLOOKUP($Q611&amp;$B611,'PNC Exon. &amp; no Exon.'!$A:$AL,'P.N.C. x Comp. x Ramos'!N$71,0)</f>
        <v>0</v>
      </c>
      <c r="O611" s="58">
        <f t="shared" si="59"/>
        <v>0</v>
      </c>
      <c r="Q611" s="164" t="s">
        <v>8</v>
      </c>
    </row>
    <row r="612" spans="1:17" ht="15.9" customHeight="1" x14ac:dyDescent="0.25">
      <c r="A612" s="47">
        <f t="shared" si="57"/>
        <v>1</v>
      </c>
      <c r="B612" s="51" t="s">
        <v>96</v>
      </c>
      <c r="C612" s="101">
        <f t="shared" si="60"/>
        <v>0</v>
      </c>
      <c r="D612" s="48">
        <f>VLOOKUP($Q612&amp;$B612,'PNC Exon. &amp; no Exon.'!$A:$AL,'P.N.C. x Comp. x Ramos'!D$71,0)</f>
        <v>0</v>
      </c>
      <c r="E612" s="48">
        <f>VLOOKUP($Q612&amp;$B612,'PNC Exon. &amp; no Exon.'!$A:$AL,'P.N.C. x Comp. x Ramos'!E$71,0)</f>
        <v>0</v>
      </c>
      <c r="F612" s="48">
        <f>VLOOKUP($Q612&amp;$B612,'PNC Exon. &amp; no Exon.'!$A:$AL,'P.N.C. x Comp. x Ramos'!F$71,0)</f>
        <v>0</v>
      </c>
      <c r="G612" s="48">
        <f>VLOOKUP($Q612&amp;$B612,'PNC Exon. &amp; no Exon.'!$A:$AL,'P.N.C. x Comp. x Ramos'!G$71,0)</f>
        <v>0</v>
      </c>
      <c r="H612" s="48">
        <f>VLOOKUP($Q612&amp;$B612,'PNC Exon. &amp; no Exon.'!$A:$AL,'P.N.C. x Comp. x Ramos'!H$71,0)</f>
        <v>0</v>
      </c>
      <c r="I612" s="48">
        <f>VLOOKUP($Q612&amp;$B612,'PNC Exon. &amp; no Exon.'!$A:$AL,'P.N.C. x Comp. x Ramos'!I$71,0)</f>
        <v>0</v>
      </c>
      <c r="J612" s="48">
        <f>VLOOKUP($Q612&amp;$B612,'PNC Exon. &amp; no Exon.'!$A:$AL,'P.N.C. x Comp. x Ramos'!J$71,0)</f>
        <v>0</v>
      </c>
      <c r="K612" s="48">
        <f>VLOOKUP($Q612&amp;$B612,'PNC Exon. &amp; no Exon.'!$A:$AL,'P.N.C. x Comp. x Ramos'!K$71,0)</f>
        <v>0</v>
      </c>
      <c r="L612" s="48">
        <f>VLOOKUP($Q612&amp;$B612,'PNC Exon. &amp; no Exon.'!$A:$AL,'P.N.C. x Comp. x Ramos'!L$71,0)</f>
        <v>0</v>
      </c>
      <c r="M612" s="48">
        <f>VLOOKUP($Q612&amp;$B612,'PNC Exon. &amp; no Exon.'!$A:$AL,'P.N.C. x Comp. x Ramos'!M$71,0)</f>
        <v>0</v>
      </c>
      <c r="N612" s="48">
        <f>VLOOKUP($Q612&amp;$B612,'PNC Exon. &amp; no Exon.'!$A:$AL,'P.N.C. x Comp. x Ramos'!N$71,0)</f>
        <v>0</v>
      </c>
      <c r="O612" s="58">
        <f t="shared" si="59"/>
        <v>0</v>
      </c>
      <c r="Q612" s="164" t="s">
        <v>8</v>
      </c>
    </row>
    <row r="613" spans="1:17" ht="15.9" customHeight="1" x14ac:dyDescent="0.25">
      <c r="A613" s="47">
        <f t="shared" si="57"/>
        <v>1</v>
      </c>
      <c r="B613" s="51" t="s">
        <v>109</v>
      </c>
      <c r="C613" s="101">
        <f t="shared" si="60"/>
        <v>0</v>
      </c>
      <c r="D613" s="48">
        <f>VLOOKUP($Q613&amp;$B613,'PNC Exon. &amp; no Exon.'!$A:$AL,'P.N.C. x Comp. x Ramos'!D$71,0)</f>
        <v>0</v>
      </c>
      <c r="E613" s="48">
        <f>VLOOKUP($Q613&amp;$B613,'PNC Exon. &amp; no Exon.'!$A:$AL,'P.N.C. x Comp. x Ramos'!E$71,0)</f>
        <v>0</v>
      </c>
      <c r="F613" s="48">
        <f>VLOOKUP($Q613&amp;$B613,'PNC Exon. &amp; no Exon.'!$A:$AL,'P.N.C. x Comp. x Ramos'!F$71,0)</f>
        <v>0</v>
      </c>
      <c r="G613" s="48">
        <f>VLOOKUP($Q613&amp;$B613,'PNC Exon. &amp; no Exon.'!$A:$AL,'P.N.C. x Comp. x Ramos'!G$71,0)</f>
        <v>0</v>
      </c>
      <c r="H613" s="48">
        <f>VLOOKUP($Q613&amp;$B613,'PNC Exon. &amp; no Exon.'!$A:$AL,'P.N.C. x Comp. x Ramos'!H$71,0)</f>
        <v>0</v>
      </c>
      <c r="I613" s="48">
        <f>VLOOKUP($Q613&amp;$B613,'PNC Exon. &amp; no Exon.'!$A:$AL,'P.N.C. x Comp. x Ramos'!I$71,0)</f>
        <v>0</v>
      </c>
      <c r="J613" s="48">
        <f>VLOOKUP($Q613&amp;$B613,'PNC Exon. &amp; no Exon.'!$A:$AL,'P.N.C. x Comp. x Ramos'!J$71,0)</f>
        <v>0</v>
      </c>
      <c r="K613" s="48">
        <f>VLOOKUP($Q613&amp;$B613,'PNC Exon. &amp; no Exon.'!$A:$AL,'P.N.C. x Comp. x Ramos'!K$71,0)</f>
        <v>0</v>
      </c>
      <c r="L613" s="48">
        <f>VLOOKUP($Q613&amp;$B613,'PNC Exon. &amp; no Exon.'!$A:$AL,'P.N.C. x Comp. x Ramos'!L$71,0)</f>
        <v>0</v>
      </c>
      <c r="M613" s="48">
        <f>VLOOKUP($Q613&amp;$B613,'PNC Exon. &amp; no Exon.'!$A:$AL,'P.N.C. x Comp. x Ramos'!M$71,0)</f>
        <v>0</v>
      </c>
      <c r="N613" s="48">
        <f>VLOOKUP($Q613&amp;$B613,'PNC Exon. &amp; no Exon.'!$A:$AL,'P.N.C. x Comp. x Ramos'!N$71,0)</f>
        <v>0</v>
      </c>
      <c r="O613" s="58">
        <f t="shared" si="59"/>
        <v>0</v>
      </c>
      <c r="Q613" s="164" t="s">
        <v>8</v>
      </c>
    </row>
    <row r="614" spans="1:17" ht="15.9" customHeight="1" x14ac:dyDescent="0.25">
      <c r="A614" s="47">
        <f t="shared" si="57"/>
        <v>1</v>
      </c>
      <c r="B614" s="50" t="s">
        <v>110</v>
      </c>
      <c r="C614" s="101">
        <f t="shared" si="60"/>
        <v>0</v>
      </c>
      <c r="D614" s="48">
        <f>VLOOKUP($Q614&amp;$B614,'PNC Exon. &amp; no Exon.'!$A:$AL,'P.N.C. x Comp. x Ramos'!D$71,0)</f>
        <v>0</v>
      </c>
      <c r="E614" s="48">
        <f>VLOOKUP($Q614&amp;$B614,'PNC Exon. &amp; no Exon.'!$A:$AL,'P.N.C. x Comp. x Ramos'!E$71,0)</f>
        <v>0</v>
      </c>
      <c r="F614" s="48">
        <f>VLOOKUP($Q614&amp;$B614,'PNC Exon. &amp; no Exon.'!$A:$AL,'P.N.C. x Comp. x Ramos'!F$71,0)</f>
        <v>0</v>
      </c>
      <c r="G614" s="48">
        <f>VLOOKUP($Q614&amp;$B614,'PNC Exon. &amp; no Exon.'!$A:$AL,'P.N.C. x Comp. x Ramos'!G$71,0)</f>
        <v>0</v>
      </c>
      <c r="H614" s="48">
        <f>VLOOKUP($Q614&amp;$B614,'PNC Exon. &amp; no Exon.'!$A:$AL,'P.N.C. x Comp. x Ramos'!H$71,0)</f>
        <v>0</v>
      </c>
      <c r="I614" s="48">
        <f>VLOOKUP($Q614&amp;$B614,'PNC Exon. &amp; no Exon.'!$A:$AL,'P.N.C. x Comp. x Ramos'!I$71,0)</f>
        <v>0</v>
      </c>
      <c r="J614" s="48">
        <f>VLOOKUP($Q614&amp;$B614,'PNC Exon. &amp; no Exon.'!$A:$AL,'P.N.C. x Comp. x Ramos'!J$71,0)</f>
        <v>0</v>
      </c>
      <c r="K614" s="48">
        <f>VLOOKUP($Q614&amp;$B614,'PNC Exon. &amp; no Exon.'!$A:$AL,'P.N.C. x Comp. x Ramos'!K$71,0)</f>
        <v>0</v>
      </c>
      <c r="L614" s="48">
        <f>VLOOKUP($Q614&amp;$B614,'PNC Exon. &amp; no Exon.'!$A:$AL,'P.N.C. x Comp. x Ramos'!L$71,0)</f>
        <v>0</v>
      </c>
      <c r="M614" s="48">
        <f>VLOOKUP($Q614&amp;$B614,'PNC Exon. &amp; no Exon.'!$A:$AL,'P.N.C. x Comp. x Ramos'!M$71,0)</f>
        <v>0</v>
      </c>
      <c r="N614" s="48">
        <f>VLOOKUP($Q614&amp;$B614,'PNC Exon. &amp; no Exon.'!$A:$AL,'P.N.C. x Comp. x Ramos'!N$71,0)</f>
        <v>0</v>
      </c>
      <c r="O614" s="58">
        <f t="shared" si="59"/>
        <v>0</v>
      </c>
      <c r="Q614" s="164" t="s">
        <v>8</v>
      </c>
    </row>
    <row r="615" spans="1:17" ht="15.9" customHeight="1" x14ac:dyDescent="0.25">
      <c r="A615" s="47">
        <f t="shared" si="57"/>
        <v>1</v>
      </c>
      <c r="B615" s="51" t="s">
        <v>80</v>
      </c>
      <c r="C615" s="101">
        <f t="shared" si="60"/>
        <v>0</v>
      </c>
      <c r="D615" s="48">
        <f>VLOOKUP($Q615&amp;$B615,'PNC Exon. &amp; no Exon.'!$A:$AL,'P.N.C. x Comp. x Ramos'!D$71,0)</f>
        <v>0</v>
      </c>
      <c r="E615" s="48">
        <f>VLOOKUP($Q615&amp;$B615,'PNC Exon. &amp; no Exon.'!$A:$AL,'P.N.C. x Comp. x Ramos'!E$71,0)</f>
        <v>0</v>
      </c>
      <c r="F615" s="48">
        <f>VLOOKUP($Q615&amp;$B615,'PNC Exon. &amp; no Exon.'!$A:$AL,'P.N.C. x Comp. x Ramos'!F$71,0)</f>
        <v>0</v>
      </c>
      <c r="G615" s="48">
        <f>VLOOKUP($Q615&amp;$B615,'PNC Exon. &amp; no Exon.'!$A:$AL,'P.N.C. x Comp. x Ramos'!G$71,0)</f>
        <v>0</v>
      </c>
      <c r="H615" s="48">
        <f>VLOOKUP($Q615&amp;$B615,'PNC Exon. &amp; no Exon.'!$A:$AL,'P.N.C. x Comp. x Ramos'!H$71,0)</f>
        <v>0</v>
      </c>
      <c r="I615" s="48">
        <f>VLOOKUP($Q615&amp;$B615,'PNC Exon. &amp; no Exon.'!$A:$AL,'P.N.C. x Comp. x Ramos'!I$71,0)</f>
        <v>0</v>
      </c>
      <c r="J615" s="48">
        <f>VLOOKUP($Q615&amp;$B615,'PNC Exon. &amp; no Exon.'!$A:$AL,'P.N.C. x Comp. x Ramos'!J$71,0)</f>
        <v>0</v>
      </c>
      <c r="K615" s="48">
        <f>VLOOKUP($Q615&amp;$B615,'PNC Exon. &amp; no Exon.'!$A:$AL,'P.N.C. x Comp. x Ramos'!K$71,0)</f>
        <v>0</v>
      </c>
      <c r="L615" s="48">
        <f>VLOOKUP($Q615&amp;$B615,'PNC Exon. &amp; no Exon.'!$A:$AL,'P.N.C. x Comp. x Ramos'!L$71,0)</f>
        <v>0</v>
      </c>
      <c r="M615" s="48">
        <f>VLOOKUP($Q615&amp;$B615,'PNC Exon. &amp; no Exon.'!$A:$AL,'P.N.C. x Comp. x Ramos'!M$71,0)</f>
        <v>0</v>
      </c>
      <c r="N615" s="48">
        <f>VLOOKUP($Q615&amp;$B615,'PNC Exon. &amp; no Exon.'!$A:$AL,'P.N.C. x Comp. x Ramos'!N$71,0)</f>
        <v>0</v>
      </c>
      <c r="O615" s="58">
        <f t="shared" si="59"/>
        <v>0</v>
      </c>
      <c r="Q615" s="164" t="s">
        <v>8</v>
      </c>
    </row>
    <row r="616" spans="1:17" ht="15.9" customHeight="1" x14ac:dyDescent="0.25">
      <c r="A616" s="47">
        <f t="shared" si="57"/>
        <v>1</v>
      </c>
      <c r="B616" s="51" t="s">
        <v>79</v>
      </c>
      <c r="C616" s="101">
        <f t="shared" si="60"/>
        <v>0</v>
      </c>
      <c r="D616" s="48">
        <f>VLOOKUP($Q616&amp;$B616,'PNC Exon. &amp; no Exon.'!$A:$AL,'P.N.C. x Comp. x Ramos'!D$71,0)</f>
        <v>0</v>
      </c>
      <c r="E616" s="48">
        <f>VLOOKUP($Q616&amp;$B616,'PNC Exon. &amp; no Exon.'!$A:$AL,'P.N.C. x Comp. x Ramos'!E$71,0)</f>
        <v>0</v>
      </c>
      <c r="F616" s="48">
        <f>VLOOKUP($Q616&amp;$B616,'PNC Exon. &amp; no Exon.'!$A:$AL,'P.N.C. x Comp. x Ramos'!F$71,0)</f>
        <v>0</v>
      </c>
      <c r="G616" s="48">
        <f>VLOOKUP($Q616&amp;$B616,'PNC Exon. &amp; no Exon.'!$A:$AL,'P.N.C. x Comp. x Ramos'!G$71,0)</f>
        <v>0</v>
      </c>
      <c r="H616" s="48">
        <f>VLOOKUP($Q616&amp;$B616,'PNC Exon. &amp; no Exon.'!$A:$AL,'P.N.C. x Comp. x Ramos'!H$71,0)</f>
        <v>0</v>
      </c>
      <c r="I616" s="48">
        <f>VLOOKUP($Q616&amp;$B616,'PNC Exon. &amp; no Exon.'!$A:$AL,'P.N.C. x Comp. x Ramos'!I$71,0)</f>
        <v>0</v>
      </c>
      <c r="J616" s="48">
        <f>VLOOKUP($Q616&amp;$B616,'PNC Exon. &amp; no Exon.'!$A:$AL,'P.N.C. x Comp. x Ramos'!J$71,0)</f>
        <v>0</v>
      </c>
      <c r="K616" s="48">
        <f>VLOOKUP($Q616&amp;$B616,'PNC Exon. &amp; no Exon.'!$A:$AL,'P.N.C. x Comp. x Ramos'!K$71,0)</f>
        <v>0</v>
      </c>
      <c r="L616" s="48">
        <f>VLOOKUP($Q616&amp;$B616,'PNC Exon. &amp; no Exon.'!$A:$AL,'P.N.C. x Comp. x Ramos'!L$71,0)</f>
        <v>0</v>
      </c>
      <c r="M616" s="48">
        <f>VLOOKUP($Q616&amp;$B616,'PNC Exon. &amp; no Exon.'!$A:$AL,'P.N.C. x Comp. x Ramos'!M$71,0)</f>
        <v>0</v>
      </c>
      <c r="N616" s="48">
        <f>VLOOKUP($Q616&amp;$B616,'PNC Exon. &amp; no Exon.'!$A:$AL,'P.N.C. x Comp. x Ramos'!N$71,0)</f>
        <v>0</v>
      </c>
      <c r="O616" s="58">
        <f t="shared" si="59"/>
        <v>0</v>
      </c>
      <c r="Q616" s="164" t="s">
        <v>8</v>
      </c>
    </row>
    <row r="617" spans="1:17" ht="15.9" customHeight="1" x14ac:dyDescent="0.25">
      <c r="A617" s="47">
        <f t="shared" si="57"/>
        <v>1</v>
      </c>
      <c r="B617" s="51" t="s">
        <v>99</v>
      </c>
      <c r="C617" s="101">
        <f t="shared" si="60"/>
        <v>0</v>
      </c>
      <c r="D617" s="48">
        <f>VLOOKUP($Q617&amp;$B617,'PNC Exon. &amp; no Exon.'!$A:$AL,'P.N.C. x Comp. x Ramos'!D$71,0)</f>
        <v>0</v>
      </c>
      <c r="E617" s="48">
        <f>VLOOKUP($Q617&amp;$B617,'PNC Exon. &amp; no Exon.'!$A:$AL,'P.N.C. x Comp. x Ramos'!E$71,0)</f>
        <v>0</v>
      </c>
      <c r="F617" s="48">
        <f>VLOOKUP($Q617&amp;$B617,'PNC Exon. &amp; no Exon.'!$A:$AL,'P.N.C. x Comp. x Ramos'!F$71,0)</f>
        <v>0</v>
      </c>
      <c r="G617" s="48">
        <f>VLOOKUP($Q617&amp;$B617,'PNC Exon. &amp; no Exon.'!$A:$AL,'P.N.C. x Comp. x Ramos'!G$71,0)</f>
        <v>0</v>
      </c>
      <c r="H617" s="48">
        <f>VLOOKUP($Q617&amp;$B617,'PNC Exon. &amp; no Exon.'!$A:$AL,'P.N.C. x Comp. x Ramos'!H$71,0)</f>
        <v>0</v>
      </c>
      <c r="I617" s="48">
        <f>VLOOKUP($Q617&amp;$B617,'PNC Exon. &amp; no Exon.'!$A:$AL,'P.N.C. x Comp. x Ramos'!I$71,0)</f>
        <v>0</v>
      </c>
      <c r="J617" s="48">
        <f>VLOOKUP($Q617&amp;$B617,'PNC Exon. &amp; no Exon.'!$A:$AL,'P.N.C. x Comp. x Ramos'!J$71,0)</f>
        <v>0</v>
      </c>
      <c r="K617" s="48">
        <f>VLOOKUP($Q617&amp;$B617,'PNC Exon. &amp; no Exon.'!$A:$AL,'P.N.C. x Comp. x Ramos'!K$71,0)</f>
        <v>0</v>
      </c>
      <c r="L617" s="48">
        <f>VLOOKUP($Q617&amp;$B617,'PNC Exon. &amp; no Exon.'!$A:$AL,'P.N.C. x Comp. x Ramos'!L$71,0)</f>
        <v>0</v>
      </c>
      <c r="M617" s="48">
        <f>VLOOKUP($Q617&amp;$B617,'PNC Exon. &amp; no Exon.'!$A:$AL,'P.N.C. x Comp. x Ramos'!M$71,0)</f>
        <v>0</v>
      </c>
      <c r="N617" s="48">
        <f>VLOOKUP($Q617&amp;$B617,'PNC Exon. &amp; no Exon.'!$A:$AL,'P.N.C. x Comp. x Ramos'!N$71,0)</f>
        <v>0</v>
      </c>
      <c r="O617" s="58">
        <f t="shared" si="59"/>
        <v>0</v>
      </c>
      <c r="Q617" s="164" t="s">
        <v>8</v>
      </c>
    </row>
    <row r="618" spans="1:17" ht="15.9" customHeight="1" x14ac:dyDescent="0.25">
      <c r="A618" s="47">
        <f t="shared" si="57"/>
        <v>1</v>
      </c>
      <c r="B618" s="51" t="s">
        <v>82</v>
      </c>
      <c r="C618" s="101">
        <f t="shared" si="60"/>
        <v>0</v>
      </c>
      <c r="D618" s="48">
        <f>VLOOKUP($Q618&amp;$B618,'PNC Exon. &amp; no Exon.'!$A:$AL,'P.N.C. x Comp. x Ramos'!D$71,0)</f>
        <v>0</v>
      </c>
      <c r="E618" s="48">
        <f>VLOOKUP($Q618&amp;$B618,'PNC Exon. &amp; no Exon.'!$A:$AL,'P.N.C. x Comp. x Ramos'!E$71,0)</f>
        <v>0</v>
      </c>
      <c r="F618" s="48">
        <f>VLOOKUP($Q618&amp;$B618,'PNC Exon. &amp; no Exon.'!$A:$AL,'P.N.C. x Comp. x Ramos'!F$71,0)</f>
        <v>0</v>
      </c>
      <c r="G618" s="48">
        <f>VLOOKUP($Q618&amp;$B618,'PNC Exon. &amp; no Exon.'!$A:$AL,'P.N.C. x Comp. x Ramos'!G$71,0)</f>
        <v>0</v>
      </c>
      <c r="H618" s="48">
        <f>VLOOKUP($Q618&amp;$B618,'PNC Exon. &amp; no Exon.'!$A:$AL,'P.N.C. x Comp. x Ramos'!H$71,0)</f>
        <v>0</v>
      </c>
      <c r="I618" s="48">
        <f>VLOOKUP($Q618&amp;$B618,'PNC Exon. &amp; no Exon.'!$A:$AL,'P.N.C. x Comp. x Ramos'!I$71,0)</f>
        <v>0</v>
      </c>
      <c r="J618" s="48">
        <f>VLOOKUP($Q618&amp;$B618,'PNC Exon. &amp; no Exon.'!$A:$AL,'P.N.C. x Comp. x Ramos'!J$71,0)</f>
        <v>0</v>
      </c>
      <c r="K618" s="48">
        <f>VLOOKUP($Q618&amp;$B618,'PNC Exon. &amp; no Exon.'!$A:$AL,'P.N.C. x Comp. x Ramos'!K$71,0)</f>
        <v>0</v>
      </c>
      <c r="L618" s="48">
        <f>VLOOKUP($Q618&amp;$B618,'PNC Exon. &amp; no Exon.'!$A:$AL,'P.N.C. x Comp. x Ramos'!L$71,0)</f>
        <v>0</v>
      </c>
      <c r="M618" s="48">
        <f>VLOOKUP($Q618&amp;$B618,'PNC Exon. &amp; no Exon.'!$A:$AL,'P.N.C. x Comp. x Ramos'!M$71,0)</f>
        <v>0</v>
      </c>
      <c r="N618" s="48">
        <f>VLOOKUP($Q618&amp;$B618,'PNC Exon. &amp; no Exon.'!$A:$AL,'P.N.C. x Comp. x Ramos'!N$71,0)</f>
        <v>0</v>
      </c>
      <c r="O618" s="58">
        <f t="shared" si="59"/>
        <v>0</v>
      </c>
      <c r="Q618" s="164" t="s">
        <v>8</v>
      </c>
    </row>
    <row r="619" spans="1:17" ht="15.9" customHeight="1" x14ac:dyDescent="0.25">
      <c r="A619" s="47">
        <f t="shared" si="57"/>
        <v>1</v>
      </c>
      <c r="B619" s="51" t="s">
        <v>113</v>
      </c>
      <c r="C619" s="101">
        <f t="shared" si="60"/>
        <v>0</v>
      </c>
      <c r="D619" s="48">
        <f>VLOOKUP($Q619&amp;$B619,'PNC Exon. &amp; no Exon.'!$A:$AL,'P.N.C. x Comp. x Ramos'!D$71,0)</f>
        <v>0</v>
      </c>
      <c r="E619" s="48">
        <f>VLOOKUP($Q619&amp;$B619,'PNC Exon. &amp; no Exon.'!$A:$AL,'P.N.C. x Comp. x Ramos'!E$71,0)</f>
        <v>0</v>
      </c>
      <c r="F619" s="48">
        <f>VLOOKUP($Q619&amp;$B619,'PNC Exon. &amp; no Exon.'!$A:$AL,'P.N.C. x Comp. x Ramos'!F$71,0)</f>
        <v>0</v>
      </c>
      <c r="G619" s="48">
        <f>VLOOKUP($Q619&amp;$B619,'PNC Exon. &amp; no Exon.'!$A:$AL,'P.N.C. x Comp. x Ramos'!G$71,0)</f>
        <v>0</v>
      </c>
      <c r="H619" s="48">
        <f>VLOOKUP($Q619&amp;$B619,'PNC Exon. &amp; no Exon.'!$A:$AL,'P.N.C. x Comp. x Ramos'!H$71,0)</f>
        <v>0</v>
      </c>
      <c r="I619" s="48">
        <f>VLOOKUP($Q619&amp;$B619,'PNC Exon. &amp; no Exon.'!$A:$AL,'P.N.C. x Comp. x Ramos'!I$71,0)</f>
        <v>0</v>
      </c>
      <c r="J619" s="48">
        <f>VLOOKUP($Q619&amp;$B619,'PNC Exon. &amp; no Exon.'!$A:$AL,'P.N.C. x Comp. x Ramos'!J$71,0)</f>
        <v>0</v>
      </c>
      <c r="K619" s="48">
        <f>VLOOKUP($Q619&amp;$B619,'PNC Exon. &amp; no Exon.'!$A:$AL,'P.N.C. x Comp. x Ramos'!K$71,0)</f>
        <v>0</v>
      </c>
      <c r="L619" s="48">
        <f>VLOOKUP($Q619&amp;$B619,'PNC Exon. &amp; no Exon.'!$A:$AL,'P.N.C. x Comp. x Ramos'!L$71,0)</f>
        <v>0</v>
      </c>
      <c r="M619" s="48">
        <f>VLOOKUP($Q619&amp;$B619,'PNC Exon. &amp; no Exon.'!$A:$AL,'P.N.C. x Comp. x Ramos'!M$71,0)</f>
        <v>0</v>
      </c>
      <c r="N619" s="48">
        <f>VLOOKUP($Q619&amp;$B619,'PNC Exon. &amp; no Exon.'!$A:$AL,'P.N.C. x Comp. x Ramos'!N$71,0)</f>
        <v>0</v>
      </c>
      <c r="O619" s="58">
        <f t="shared" si="59"/>
        <v>0</v>
      </c>
      <c r="Q619" s="164" t="s">
        <v>8</v>
      </c>
    </row>
    <row r="620" spans="1:17" ht="15.9" customHeight="1" x14ac:dyDescent="0.25">
      <c r="A620" s="47">
        <f t="shared" si="57"/>
        <v>1</v>
      </c>
      <c r="B620" s="50" t="s">
        <v>104</v>
      </c>
      <c r="C620" s="101">
        <f t="shared" si="60"/>
        <v>0</v>
      </c>
      <c r="D620" s="48">
        <f>VLOOKUP($Q620&amp;$B620,'PNC Exon. &amp; no Exon.'!$A:$AL,'P.N.C. x Comp. x Ramos'!D$71,0)</f>
        <v>0</v>
      </c>
      <c r="E620" s="48">
        <f>VLOOKUP($Q620&amp;$B620,'PNC Exon. &amp; no Exon.'!$A:$AL,'P.N.C. x Comp. x Ramos'!E$71,0)</f>
        <v>0</v>
      </c>
      <c r="F620" s="48">
        <f>VLOOKUP($Q620&amp;$B620,'PNC Exon. &amp; no Exon.'!$A:$AL,'P.N.C. x Comp. x Ramos'!F$71,0)</f>
        <v>0</v>
      </c>
      <c r="G620" s="48">
        <f>VLOOKUP($Q620&amp;$B620,'PNC Exon. &amp; no Exon.'!$A:$AL,'P.N.C. x Comp. x Ramos'!G$71,0)</f>
        <v>0</v>
      </c>
      <c r="H620" s="48">
        <f>VLOOKUP($Q620&amp;$B620,'PNC Exon. &amp; no Exon.'!$A:$AL,'P.N.C. x Comp. x Ramos'!H$71,0)</f>
        <v>0</v>
      </c>
      <c r="I620" s="48">
        <f>VLOOKUP($Q620&amp;$B620,'PNC Exon. &amp; no Exon.'!$A:$AL,'P.N.C. x Comp. x Ramos'!I$71,0)</f>
        <v>0</v>
      </c>
      <c r="J620" s="48">
        <f>VLOOKUP($Q620&amp;$B620,'PNC Exon. &amp; no Exon.'!$A:$AL,'P.N.C. x Comp. x Ramos'!J$71,0)</f>
        <v>0</v>
      </c>
      <c r="K620" s="48">
        <f>VLOOKUP($Q620&amp;$B620,'PNC Exon. &amp; no Exon.'!$A:$AL,'P.N.C. x Comp. x Ramos'!K$71,0)</f>
        <v>0</v>
      </c>
      <c r="L620" s="48">
        <f>VLOOKUP($Q620&amp;$B620,'PNC Exon. &amp; no Exon.'!$A:$AL,'P.N.C. x Comp. x Ramos'!L$71,0)</f>
        <v>0</v>
      </c>
      <c r="M620" s="48">
        <f>VLOOKUP($Q620&amp;$B620,'PNC Exon. &amp; no Exon.'!$A:$AL,'P.N.C. x Comp. x Ramos'!M$71,0)</f>
        <v>0</v>
      </c>
      <c r="N620" s="48">
        <f>VLOOKUP($Q620&amp;$B620,'PNC Exon. &amp; no Exon.'!$A:$AL,'P.N.C. x Comp. x Ramos'!N$71,0)</f>
        <v>0</v>
      </c>
      <c r="O620" s="58">
        <f t="shared" si="59"/>
        <v>0</v>
      </c>
      <c r="Q620" s="164" t="s">
        <v>8</v>
      </c>
    </row>
    <row r="621" spans="1:17" ht="15.9" customHeight="1" x14ac:dyDescent="0.25">
      <c r="A621" s="47">
        <f t="shared" si="57"/>
        <v>1</v>
      </c>
      <c r="B621" s="51" t="s">
        <v>105</v>
      </c>
      <c r="C621" s="102">
        <f t="shared" si="60"/>
        <v>0</v>
      </c>
      <c r="D621" s="48">
        <f>VLOOKUP($Q621&amp;$B621,'PNC Exon. &amp; no Exon.'!$A:$AL,'P.N.C. x Comp. x Ramos'!D$71,0)</f>
        <v>0</v>
      </c>
      <c r="E621" s="48">
        <f>VLOOKUP($Q621&amp;$B621,'PNC Exon. &amp; no Exon.'!$A:$AL,'P.N.C. x Comp. x Ramos'!E$71,0)</f>
        <v>0</v>
      </c>
      <c r="F621" s="48">
        <f>VLOOKUP($Q621&amp;$B621,'PNC Exon. &amp; no Exon.'!$A:$AL,'P.N.C. x Comp. x Ramos'!F$71,0)</f>
        <v>0</v>
      </c>
      <c r="G621" s="48">
        <f>VLOOKUP($Q621&amp;$B621,'PNC Exon. &amp; no Exon.'!$A:$AL,'P.N.C. x Comp. x Ramos'!G$71,0)</f>
        <v>0</v>
      </c>
      <c r="H621" s="48">
        <f>VLOOKUP($Q621&amp;$B621,'PNC Exon. &amp; no Exon.'!$A:$AL,'P.N.C. x Comp. x Ramos'!H$71,0)</f>
        <v>0</v>
      </c>
      <c r="I621" s="48">
        <f>VLOOKUP($Q621&amp;$B621,'PNC Exon. &amp; no Exon.'!$A:$AL,'P.N.C. x Comp. x Ramos'!I$71,0)</f>
        <v>0</v>
      </c>
      <c r="J621" s="48">
        <f>VLOOKUP($Q621&amp;$B621,'PNC Exon. &amp; no Exon.'!$A:$AL,'P.N.C. x Comp. x Ramos'!J$71,0)</f>
        <v>0</v>
      </c>
      <c r="K621" s="48">
        <f>VLOOKUP($Q621&amp;$B621,'PNC Exon. &amp; no Exon.'!$A:$AL,'P.N.C. x Comp. x Ramos'!K$71,0)</f>
        <v>0</v>
      </c>
      <c r="L621" s="48">
        <f>VLOOKUP($Q621&amp;$B621,'PNC Exon. &amp; no Exon.'!$A:$AL,'P.N.C. x Comp. x Ramos'!L$71,0)</f>
        <v>0</v>
      </c>
      <c r="M621" s="48">
        <f>VLOOKUP($Q621&amp;$B621,'PNC Exon. &amp; no Exon.'!$A:$AL,'P.N.C. x Comp. x Ramos'!M$71,0)</f>
        <v>0</v>
      </c>
      <c r="N621" s="48">
        <f>VLOOKUP($Q621&amp;$B621,'PNC Exon. &amp; no Exon.'!$A:$AL,'P.N.C. x Comp. x Ramos'!N$71,0)</f>
        <v>0</v>
      </c>
      <c r="O621" s="58">
        <f t="shared" si="59"/>
        <v>0</v>
      </c>
      <c r="Q621" s="164" t="s">
        <v>8</v>
      </c>
    </row>
    <row r="622" spans="1:17" ht="15.9" customHeight="1" x14ac:dyDescent="0.25">
      <c r="A622" s="47">
        <f t="shared" si="57"/>
        <v>1</v>
      </c>
      <c r="B622" s="51" t="s">
        <v>117</v>
      </c>
      <c r="C622" s="101">
        <f t="shared" si="60"/>
        <v>0</v>
      </c>
      <c r="D622" s="48">
        <f>VLOOKUP($Q622&amp;$B622,'PNC Exon. &amp; no Exon.'!$A:$AL,'P.N.C. x Comp. x Ramos'!D$71,0)</f>
        <v>0</v>
      </c>
      <c r="E622" s="48">
        <f>VLOOKUP($Q622&amp;$B622,'PNC Exon. &amp; no Exon.'!$A:$AL,'P.N.C. x Comp. x Ramos'!E$71,0)</f>
        <v>0</v>
      </c>
      <c r="F622" s="48">
        <f>VLOOKUP($Q622&amp;$B622,'PNC Exon. &amp; no Exon.'!$A:$AL,'P.N.C. x Comp. x Ramos'!F$71,0)</f>
        <v>0</v>
      </c>
      <c r="G622" s="48">
        <f>VLOOKUP($Q622&amp;$B622,'PNC Exon. &amp; no Exon.'!$A:$AL,'P.N.C. x Comp. x Ramos'!G$71,0)</f>
        <v>0</v>
      </c>
      <c r="H622" s="48">
        <f>VLOOKUP($Q622&amp;$B622,'PNC Exon. &amp; no Exon.'!$A:$AL,'P.N.C. x Comp. x Ramos'!H$71,0)</f>
        <v>0</v>
      </c>
      <c r="I622" s="48">
        <f>VLOOKUP($Q622&amp;$B622,'PNC Exon. &amp; no Exon.'!$A:$AL,'P.N.C. x Comp. x Ramos'!I$71,0)</f>
        <v>0</v>
      </c>
      <c r="J622" s="48">
        <f>VLOOKUP($Q622&amp;$B622,'PNC Exon. &amp; no Exon.'!$A:$AL,'P.N.C. x Comp. x Ramos'!J$71,0)</f>
        <v>0</v>
      </c>
      <c r="K622" s="48">
        <f>VLOOKUP($Q622&amp;$B622,'PNC Exon. &amp; no Exon.'!$A:$AL,'P.N.C. x Comp. x Ramos'!K$71,0)</f>
        <v>0</v>
      </c>
      <c r="L622" s="48">
        <f>VLOOKUP($Q622&amp;$B622,'PNC Exon. &amp; no Exon.'!$A:$AL,'P.N.C. x Comp. x Ramos'!L$71,0)</f>
        <v>0</v>
      </c>
      <c r="M622" s="48">
        <f>VLOOKUP($Q622&amp;$B622,'PNC Exon. &amp; no Exon.'!$A:$AL,'P.N.C. x Comp. x Ramos'!M$71,0)</f>
        <v>0</v>
      </c>
      <c r="N622" s="48">
        <f>VLOOKUP($Q622&amp;$B622,'PNC Exon. &amp; no Exon.'!$A:$AL,'P.N.C. x Comp. x Ramos'!N$71,0)</f>
        <v>0</v>
      </c>
      <c r="O622" s="58">
        <f t="shared" si="59"/>
        <v>0</v>
      </c>
      <c r="Q622" s="164" t="s">
        <v>8</v>
      </c>
    </row>
    <row r="623" spans="1:17" ht="15.9" customHeight="1" x14ac:dyDescent="0.25">
      <c r="A623" s="47">
        <f t="shared" si="57"/>
        <v>1</v>
      </c>
      <c r="B623" s="51" t="s">
        <v>112</v>
      </c>
      <c r="C623" s="101">
        <f t="shared" si="60"/>
        <v>0</v>
      </c>
      <c r="D623" s="48">
        <f>VLOOKUP($Q623&amp;$B623,'PNC Exon. &amp; no Exon.'!$A:$AL,'P.N.C. x Comp. x Ramos'!D$71,0)</f>
        <v>0</v>
      </c>
      <c r="E623" s="48">
        <f>VLOOKUP($Q623&amp;$B623,'PNC Exon. &amp; no Exon.'!$A:$AL,'P.N.C. x Comp. x Ramos'!E$71,0)</f>
        <v>0</v>
      </c>
      <c r="F623" s="48">
        <f>VLOOKUP($Q623&amp;$B623,'PNC Exon. &amp; no Exon.'!$A:$AL,'P.N.C. x Comp. x Ramos'!F$71,0)</f>
        <v>0</v>
      </c>
      <c r="G623" s="48">
        <f>VLOOKUP($Q623&amp;$B623,'PNC Exon. &amp; no Exon.'!$A:$AL,'P.N.C. x Comp. x Ramos'!G$71,0)</f>
        <v>0</v>
      </c>
      <c r="H623" s="48">
        <f>VLOOKUP($Q623&amp;$B623,'PNC Exon. &amp; no Exon.'!$A:$AL,'P.N.C. x Comp. x Ramos'!H$71,0)</f>
        <v>0</v>
      </c>
      <c r="I623" s="48">
        <f>VLOOKUP($Q623&amp;$B623,'PNC Exon. &amp; no Exon.'!$A:$AL,'P.N.C. x Comp. x Ramos'!I$71,0)</f>
        <v>0</v>
      </c>
      <c r="J623" s="48">
        <f>VLOOKUP($Q623&amp;$B623,'PNC Exon. &amp; no Exon.'!$A:$AL,'P.N.C. x Comp. x Ramos'!J$71,0)</f>
        <v>0</v>
      </c>
      <c r="K623" s="48">
        <f>VLOOKUP($Q623&amp;$B623,'PNC Exon. &amp; no Exon.'!$A:$AL,'P.N.C. x Comp. x Ramos'!K$71,0)</f>
        <v>0</v>
      </c>
      <c r="L623" s="48">
        <f>VLOOKUP($Q623&amp;$B623,'PNC Exon. &amp; no Exon.'!$A:$AL,'P.N.C. x Comp. x Ramos'!L$71,0)</f>
        <v>0</v>
      </c>
      <c r="M623" s="48">
        <f>VLOOKUP($Q623&amp;$B623,'PNC Exon. &amp; no Exon.'!$A:$AL,'P.N.C. x Comp. x Ramos'!M$71,0)</f>
        <v>0</v>
      </c>
      <c r="N623" s="48">
        <f>VLOOKUP($Q623&amp;$B623,'PNC Exon. &amp; no Exon.'!$A:$AL,'P.N.C. x Comp. x Ramos'!N$71,0)</f>
        <v>0</v>
      </c>
      <c r="O623" s="58">
        <f t="shared" si="59"/>
        <v>0</v>
      </c>
      <c r="Q623" s="164" t="s">
        <v>8</v>
      </c>
    </row>
    <row r="624" spans="1:17" ht="15.9" customHeight="1" x14ac:dyDescent="0.25">
      <c r="A624" s="47">
        <f t="shared" si="57"/>
        <v>1</v>
      </c>
      <c r="B624" s="51" t="s">
        <v>116</v>
      </c>
      <c r="C624" s="101">
        <f t="shared" si="60"/>
        <v>0</v>
      </c>
      <c r="D624" s="48">
        <f>VLOOKUP($Q624&amp;$B624,'PNC Exon. &amp; no Exon.'!$A:$AL,'P.N.C. x Comp. x Ramos'!D$71,0)</f>
        <v>0</v>
      </c>
      <c r="E624" s="48">
        <f>VLOOKUP($Q624&amp;$B624,'PNC Exon. &amp; no Exon.'!$A:$AL,'P.N.C. x Comp. x Ramos'!E$71,0)</f>
        <v>0</v>
      </c>
      <c r="F624" s="48">
        <f>VLOOKUP($Q624&amp;$B624,'PNC Exon. &amp; no Exon.'!$A:$AL,'P.N.C. x Comp. x Ramos'!F$71,0)</f>
        <v>0</v>
      </c>
      <c r="G624" s="48">
        <f>VLOOKUP($Q624&amp;$B624,'PNC Exon. &amp; no Exon.'!$A:$AL,'P.N.C. x Comp. x Ramos'!G$71,0)</f>
        <v>0</v>
      </c>
      <c r="H624" s="48">
        <f>VLOOKUP($Q624&amp;$B624,'PNC Exon. &amp; no Exon.'!$A:$AL,'P.N.C. x Comp. x Ramos'!H$71,0)</f>
        <v>0</v>
      </c>
      <c r="I624" s="48">
        <f>VLOOKUP($Q624&amp;$B624,'PNC Exon. &amp; no Exon.'!$A:$AL,'P.N.C. x Comp. x Ramos'!I$71,0)</f>
        <v>0</v>
      </c>
      <c r="J624" s="48">
        <f>VLOOKUP($Q624&amp;$B624,'PNC Exon. &amp; no Exon.'!$A:$AL,'P.N.C. x Comp. x Ramos'!J$71,0)</f>
        <v>0</v>
      </c>
      <c r="K624" s="48">
        <f>VLOOKUP($Q624&amp;$B624,'PNC Exon. &amp; no Exon.'!$A:$AL,'P.N.C. x Comp. x Ramos'!K$71,0)</f>
        <v>0</v>
      </c>
      <c r="L624" s="48">
        <f>VLOOKUP($Q624&amp;$B624,'PNC Exon. &amp; no Exon.'!$A:$AL,'P.N.C. x Comp. x Ramos'!L$71,0)</f>
        <v>0</v>
      </c>
      <c r="M624" s="48">
        <f>VLOOKUP($Q624&amp;$B624,'PNC Exon. &amp; no Exon.'!$A:$AL,'P.N.C. x Comp. x Ramos'!M$71,0)</f>
        <v>0</v>
      </c>
      <c r="N624" s="48">
        <f>VLOOKUP($Q624&amp;$B624,'PNC Exon. &amp; no Exon.'!$A:$AL,'P.N.C. x Comp. x Ramos'!N$71,0)</f>
        <v>0</v>
      </c>
      <c r="O624" s="58">
        <f t="shared" si="59"/>
        <v>0</v>
      </c>
      <c r="Q624" s="164" t="s">
        <v>8</v>
      </c>
    </row>
    <row r="625" spans="1:17" ht="15.9" customHeight="1" x14ac:dyDescent="0.25">
      <c r="A625" s="47">
        <f t="shared" si="57"/>
        <v>1</v>
      </c>
      <c r="B625" s="51" t="s">
        <v>94</v>
      </c>
      <c r="C625" s="101">
        <f t="shared" si="60"/>
        <v>0</v>
      </c>
      <c r="D625" s="48">
        <f>VLOOKUP($Q625&amp;$B625,'PNC Exon. &amp; no Exon.'!$A:$AL,'P.N.C. x Comp. x Ramos'!D$71,0)</f>
        <v>0</v>
      </c>
      <c r="E625" s="48">
        <f>VLOOKUP($Q625&amp;$B625,'PNC Exon. &amp; no Exon.'!$A:$AL,'P.N.C. x Comp. x Ramos'!E$71,0)</f>
        <v>0</v>
      </c>
      <c r="F625" s="48">
        <f>VLOOKUP($Q625&amp;$B625,'PNC Exon. &amp; no Exon.'!$A:$AL,'P.N.C. x Comp. x Ramos'!F$71,0)</f>
        <v>0</v>
      </c>
      <c r="G625" s="48">
        <f>VLOOKUP($Q625&amp;$B625,'PNC Exon. &amp; no Exon.'!$A:$AL,'P.N.C. x Comp. x Ramos'!G$71,0)</f>
        <v>0</v>
      </c>
      <c r="H625" s="48">
        <f>VLOOKUP($Q625&amp;$B625,'PNC Exon. &amp; no Exon.'!$A:$AL,'P.N.C. x Comp. x Ramos'!H$71,0)</f>
        <v>0</v>
      </c>
      <c r="I625" s="48">
        <f>VLOOKUP($Q625&amp;$B625,'PNC Exon. &amp; no Exon.'!$A:$AL,'P.N.C. x Comp. x Ramos'!I$71,0)</f>
        <v>0</v>
      </c>
      <c r="J625" s="48">
        <f>VLOOKUP($Q625&amp;$B625,'PNC Exon. &amp; no Exon.'!$A:$AL,'P.N.C. x Comp. x Ramos'!J$71,0)</f>
        <v>0</v>
      </c>
      <c r="K625" s="48">
        <f>VLOOKUP($Q625&amp;$B625,'PNC Exon. &amp; no Exon.'!$A:$AL,'P.N.C. x Comp. x Ramos'!K$71,0)</f>
        <v>0</v>
      </c>
      <c r="L625" s="48">
        <f>VLOOKUP($Q625&amp;$B625,'PNC Exon. &amp; no Exon.'!$A:$AL,'P.N.C. x Comp. x Ramos'!L$71,0)</f>
        <v>0</v>
      </c>
      <c r="M625" s="48">
        <f>VLOOKUP($Q625&amp;$B625,'PNC Exon. &amp; no Exon.'!$A:$AL,'P.N.C. x Comp. x Ramos'!M$71,0)</f>
        <v>0</v>
      </c>
      <c r="N625" s="48">
        <f>VLOOKUP($Q625&amp;$B625,'PNC Exon. &amp; no Exon.'!$A:$AL,'P.N.C. x Comp. x Ramos'!N$71,0)</f>
        <v>0</v>
      </c>
      <c r="O625" s="58">
        <f t="shared" si="59"/>
        <v>0</v>
      </c>
      <c r="Q625" s="164" t="s">
        <v>8</v>
      </c>
    </row>
    <row r="626" spans="1:17" ht="15.9" customHeight="1" x14ac:dyDescent="0.25">
      <c r="A626" s="47">
        <f t="shared" si="57"/>
        <v>1</v>
      </c>
      <c r="B626" s="51" t="s">
        <v>81</v>
      </c>
      <c r="C626" s="101">
        <f t="shared" si="60"/>
        <v>0</v>
      </c>
      <c r="D626" s="48">
        <f>VLOOKUP($Q626&amp;$B626,'PNC Exon. &amp; no Exon.'!$A:$AL,'P.N.C. x Comp. x Ramos'!D$71,0)</f>
        <v>0</v>
      </c>
      <c r="E626" s="48">
        <f>VLOOKUP($Q626&amp;$B626,'PNC Exon. &amp; no Exon.'!$A:$AL,'P.N.C. x Comp. x Ramos'!E$71,0)</f>
        <v>0</v>
      </c>
      <c r="F626" s="48">
        <f>VLOOKUP($Q626&amp;$B626,'PNC Exon. &amp; no Exon.'!$A:$AL,'P.N.C. x Comp. x Ramos'!F$71,0)</f>
        <v>0</v>
      </c>
      <c r="G626" s="48">
        <f>VLOOKUP($Q626&amp;$B626,'PNC Exon. &amp; no Exon.'!$A:$AL,'P.N.C. x Comp. x Ramos'!G$71,0)</f>
        <v>0</v>
      </c>
      <c r="H626" s="48">
        <f>VLOOKUP($Q626&amp;$B626,'PNC Exon. &amp; no Exon.'!$A:$AL,'P.N.C. x Comp. x Ramos'!H$71,0)</f>
        <v>0</v>
      </c>
      <c r="I626" s="48">
        <f>VLOOKUP($Q626&amp;$B626,'PNC Exon. &amp; no Exon.'!$A:$AL,'P.N.C. x Comp. x Ramos'!I$71,0)</f>
        <v>0</v>
      </c>
      <c r="J626" s="48">
        <f>VLOOKUP($Q626&amp;$B626,'PNC Exon. &amp; no Exon.'!$A:$AL,'P.N.C. x Comp. x Ramos'!J$71,0)</f>
        <v>0</v>
      </c>
      <c r="K626" s="48">
        <f>VLOOKUP($Q626&amp;$B626,'PNC Exon. &amp; no Exon.'!$A:$AL,'P.N.C. x Comp. x Ramos'!K$71,0)</f>
        <v>0</v>
      </c>
      <c r="L626" s="48">
        <f>VLOOKUP($Q626&amp;$B626,'PNC Exon. &amp; no Exon.'!$A:$AL,'P.N.C. x Comp. x Ramos'!L$71,0)</f>
        <v>0</v>
      </c>
      <c r="M626" s="48">
        <f>VLOOKUP($Q626&amp;$B626,'PNC Exon. &amp; no Exon.'!$A:$AL,'P.N.C. x Comp. x Ramos'!M$71,0)</f>
        <v>0</v>
      </c>
      <c r="N626" s="48">
        <f>VLOOKUP($Q626&amp;$B626,'PNC Exon. &amp; no Exon.'!$A:$AL,'P.N.C. x Comp. x Ramos'!N$71,0)</f>
        <v>0</v>
      </c>
      <c r="O626" s="58">
        <f t="shared" si="59"/>
        <v>0</v>
      </c>
      <c r="Q626" s="164" t="s">
        <v>8</v>
      </c>
    </row>
    <row r="627" spans="1:17" ht="15.9" customHeight="1" x14ac:dyDescent="0.25">
      <c r="A627" s="47">
        <f t="shared" si="57"/>
        <v>1</v>
      </c>
      <c r="B627" s="51" t="s">
        <v>89</v>
      </c>
      <c r="C627" s="101">
        <f t="shared" si="60"/>
        <v>0</v>
      </c>
      <c r="D627" s="48">
        <f>VLOOKUP($Q627&amp;$B627,'PNC Exon. &amp; no Exon.'!$A:$AL,'P.N.C. x Comp. x Ramos'!D$71,0)</f>
        <v>0</v>
      </c>
      <c r="E627" s="48">
        <f>VLOOKUP($Q627&amp;$B627,'PNC Exon. &amp; no Exon.'!$A:$AL,'P.N.C. x Comp. x Ramos'!E$71,0)</f>
        <v>0</v>
      </c>
      <c r="F627" s="48">
        <f>VLOOKUP($Q627&amp;$B627,'PNC Exon. &amp; no Exon.'!$A:$AL,'P.N.C. x Comp. x Ramos'!F$71,0)</f>
        <v>0</v>
      </c>
      <c r="G627" s="48">
        <f>VLOOKUP($Q627&amp;$B627,'PNC Exon. &amp; no Exon.'!$A:$AL,'P.N.C. x Comp. x Ramos'!G$71,0)</f>
        <v>0</v>
      </c>
      <c r="H627" s="48">
        <f>VLOOKUP($Q627&amp;$B627,'PNC Exon. &amp; no Exon.'!$A:$AL,'P.N.C. x Comp. x Ramos'!H$71,0)</f>
        <v>0</v>
      </c>
      <c r="I627" s="48">
        <f>VLOOKUP($Q627&amp;$B627,'PNC Exon. &amp; no Exon.'!$A:$AL,'P.N.C. x Comp. x Ramos'!I$71,0)</f>
        <v>0</v>
      </c>
      <c r="J627" s="48">
        <f>VLOOKUP($Q627&amp;$B627,'PNC Exon. &amp; no Exon.'!$A:$AL,'P.N.C. x Comp. x Ramos'!J$71,0)</f>
        <v>0</v>
      </c>
      <c r="K627" s="48">
        <f>VLOOKUP($Q627&amp;$B627,'PNC Exon. &amp; no Exon.'!$A:$AL,'P.N.C. x Comp. x Ramos'!K$71,0)</f>
        <v>0</v>
      </c>
      <c r="L627" s="48">
        <f>VLOOKUP($Q627&amp;$B627,'PNC Exon. &amp; no Exon.'!$A:$AL,'P.N.C. x Comp. x Ramos'!L$71,0)</f>
        <v>0</v>
      </c>
      <c r="M627" s="48">
        <f>VLOOKUP($Q627&amp;$B627,'PNC Exon. &amp; no Exon.'!$A:$AL,'P.N.C. x Comp. x Ramos'!M$71,0)</f>
        <v>0</v>
      </c>
      <c r="N627" s="48">
        <f>VLOOKUP($Q627&amp;$B627,'PNC Exon. &amp; no Exon.'!$A:$AL,'P.N.C. x Comp. x Ramos'!N$71,0)</f>
        <v>0</v>
      </c>
      <c r="O627" s="58">
        <f t="shared" si="59"/>
        <v>0</v>
      </c>
      <c r="Q627" s="164" t="s">
        <v>8</v>
      </c>
    </row>
    <row r="628" spans="1:17" ht="15.9" customHeight="1" x14ac:dyDescent="0.25">
      <c r="A628" s="47">
        <f t="shared" si="57"/>
        <v>1</v>
      </c>
      <c r="B628" s="51" t="s">
        <v>118</v>
      </c>
      <c r="C628" s="101">
        <f t="shared" si="60"/>
        <v>0</v>
      </c>
      <c r="D628" s="48">
        <f>VLOOKUP($Q628&amp;$B628,'PNC Exon. &amp; no Exon.'!$A:$AL,'P.N.C. x Comp. x Ramos'!D$71,0)</f>
        <v>0</v>
      </c>
      <c r="E628" s="48">
        <f>VLOOKUP($Q628&amp;$B628,'PNC Exon. &amp; no Exon.'!$A:$AL,'P.N.C. x Comp. x Ramos'!E$71,0)</f>
        <v>0</v>
      </c>
      <c r="F628" s="48">
        <f>VLOOKUP($Q628&amp;$B628,'PNC Exon. &amp; no Exon.'!$A:$AL,'P.N.C. x Comp. x Ramos'!F$71,0)</f>
        <v>0</v>
      </c>
      <c r="G628" s="48">
        <f>VLOOKUP($Q628&amp;$B628,'PNC Exon. &amp; no Exon.'!$A:$AL,'P.N.C. x Comp. x Ramos'!G$71,0)</f>
        <v>0</v>
      </c>
      <c r="H628" s="48">
        <f>VLOOKUP($Q628&amp;$B628,'PNC Exon. &amp; no Exon.'!$A:$AL,'P.N.C. x Comp. x Ramos'!H$71,0)</f>
        <v>0</v>
      </c>
      <c r="I628" s="48">
        <f>VLOOKUP($Q628&amp;$B628,'PNC Exon. &amp; no Exon.'!$A:$AL,'P.N.C. x Comp. x Ramos'!I$71,0)</f>
        <v>0</v>
      </c>
      <c r="J628" s="48">
        <f>VLOOKUP($Q628&amp;$B628,'PNC Exon. &amp; no Exon.'!$A:$AL,'P.N.C. x Comp. x Ramos'!J$71,0)</f>
        <v>0</v>
      </c>
      <c r="K628" s="48">
        <f>VLOOKUP($Q628&amp;$B628,'PNC Exon. &amp; no Exon.'!$A:$AL,'P.N.C. x Comp. x Ramos'!K$71,0)</f>
        <v>0</v>
      </c>
      <c r="L628" s="48">
        <f>VLOOKUP($Q628&amp;$B628,'PNC Exon. &amp; no Exon.'!$A:$AL,'P.N.C. x Comp. x Ramos'!L$71,0)</f>
        <v>0</v>
      </c>
      <c r="M628" s="48">
        <f>VLOOKUP($Q628&amp;$B628,'PNC Exon. &amp; no Exon.'!$A:$AL,'P.N.C. x Comp. x Ramos'!M$71,0)</f>
        <v>0</v>
      </c>
      <c r="N628" s="48">
        <f>VLOOKUP($Q628&amp;$B628,'PNC Exon. &amp; no Exon.'!$A:$AL,'P.N.C. x Comp. x Ramos'!N$71,0)</f>
        <v>0</v>
      </c>
      <c r="O628" s="58">
        <f t="shared" si="59"/>
        <v>0</v>
      </c>
      <c r="Q628" s="164" t="s">
        <v>8</v>
      </c>
    </row>
    <row r="629" spans="1:17" ht="15.9" customHeight="1" x14ac:dyDescent="0.25">
      <c r="A629" s="47">
        <f t="shared" si="57"/>
        <v>1</v>
      </c>
      <c r="B629" s="51" t="s">
        <v>120</v>
      </c>
      <c r="C629" s="101">
        <f t="shared" si="60"/>
        <v>0</v>
      </c>
      <c r="D629" s="48">
        <f>VLOOKUP($Q629&amp;$B629,'PNC Exon. &amp; no Exon.'!$A:$AL,'P.N.C. x Comp. x Ramos'!D$71,0)</f>
        <v>0</v>
      </c>
      <c r="E629" s="48">
        <f>VLOOKUP($Q629&amp;$B629,'PNC Exon. &amp; no Exon.'!$A:$AL,'P.N.C. x Comp. x Ramos'!E$71,0)</f>
        <v>0</v>
      </c>
      <c r="F629" s="48">
        <f>VLOOKUP($Q629&amp;$B629,'PNC Exon. &amp; no Exon.'!$A:$AL,'P.N.C. x Comp. x Ramos'!F$71,0)</f>
        <v>0</v>
      </c>
      <c r="G629" s="48">
        <f>VLOOKUP($Q629&amp;$B629,'PNC Exon. &amp; no Exon.'!$A:$AL,'P.N.C. x Comp. x Ramos'!G$71,0)</f>
        <v>0</v>
      </c>
      <c r="H629" s="48">
        <f>VLOOKUP($Q629&amp;$B629,'PNC Exon. &amp; no Exon.'!$A:$AL,'P.N.C. x Comp. x Ramos'!H$71,0)</f>
        <v>0</v>
      </c>
      <c r="I629" s="48">
        <f>VLOOKUP($Q629&amp;$B629,'PNC Exon. &amp; no Exon.'!$A:$AL,'P.N.C. x Comp. x Ramos'!I$71,0)</f>
        <v>0</v>
      </c>
      <c r="J629" s="48">
        <f>VLOOKUP($Q629&amp;$B629,'PNC Exon. &amp; no Exon.'!$A:$AL,'P.N.C. x Comp. x Ramos'!J$71,0)</f>
        <v>0</v>
      </c>
      <c r="K629" s="48">
        <f>VLOOKUP($Q629&amp;$B629,'PNC Exon. &amp; no Exon.'!$A:$AL,'P.N.C. x Comp. x Ramos'!K$71,0)</f>
        <v>0</v>
      </c>
      <c r="L629" s="48">
        <f>VLOOKUP($Q629&amp;$B629,'PNC Exon. &amp; no Exon.'!$A:$AL,'P.N.C. x Comp. x Ramos'!L$71,0)</f>
        <v>0</v>
      </c>
      <c r="M629" s="48">
        <f>VLOOKUP($Q629&amp;$B629,'PNC Exon. &amp; no Exon.'!$A:$AL,'P.N.C. x Comp. x Ramos'!M$71,0)</f>
        <v>0</v>
      </c>
      <c r="N629" s="48">
        <f>VLOOKUP($Q629&amp;$B629,'PNC Exon. &amp; no Exon.'!$A:$AL,'P.N.C. x Comp. x Ramos'!N$71,0)</f>
        <v>0</v>
      </c>
      <c r="O629" s="58">
        <f t="shared" si="59"/>
        <v>0</v>
      </c>
      <c r="Q629" s="164" t="s">
        <v>8</v>
      </c>
    </row>
    <row r="630" spans="1:17" ht="15.9" customHeight="1" x14ac:dyDescent="0.25">
      <c r="A630" s="47">
        <f t="shared" si="57"/>
        <v>1</v>
      </c>
      <c r="B630" s="51" t="s">
        <v>122</v>
      </c>
      <c r="C630" s="101">
        <f t="shared" si="60"/>
        <v>0</v>
      </c>
      <c r="D630" s="48">
        <f>VLOOKUP($Q630&amp;$B630,'PNC Exon. &amp; no Exon.'!$A:$AL,'P.N.C. x Comp. x Ramos'!D$71,0)</f>
        <v>0</v>
      </c>
      <c r="E630" s="48">
        <f>VLOOKUP($Q630&amp;$B630,'PNC Exon. &amp; no Exon.'!$A:$AL,'P.N.C. x Comp. x Ramos'!E$71,0)</f>
        <v>0</v>
      </c>
      <c r="F630" s="48">
        <f>VLOOKUP($Q630&amp;$B630,'PNC Exon. &amp; no Exon.'!$A:$AL,'P.N.C. x Comp. x Ramos'!F$71,0)</f>
        <v>0</v>
      </c>
      <c r="G630" s="48">
        <f>VLOOKUP($Q630&amp;$B630,'PNC Exon. &amp; no Exon.'!$A:$AL,'P.N.C. x Comp. x Ramos'!G$71,0)</f>
        <v>0</v>
      </c>
      <c r="H630" s="48">
        <f>VLOOKUP($Q630&amp;$B630,'PNC Exon. &amp; no Exon.'!$A:$AL,'P.N.C. x Comp. x Ramos'!H$71,0)</f>
        <v>0</v>
      </c>
      <c r="I630" s="48">
        <f>VLOOKUP($Q630&amp;$B630,'PNC Exon. &amp; no Exon.'!$A:$AL,'P.N.C. x Comp. x Ramos'!I$71,0)</f>
        <v>0</v>
      </c>
      <c r="J630" s="48">
        <f>VLOOKUP($Q630&amp;$B630,'PNC Exon. &amp; no Exon.'!$A:$AL,'P.N.C. x Comp. x Ramos'!J$71,0)</f>
        <v>0</v>
      </c>
      <c r="K630" s="48">
        <f>VLOOKUP($Q630&amp;$B630,'PNC Exon. &amp; no Exon.'!$A:$AL,'P.N.C. x Comp. x Ramos'!K$71,0)</f>
        <v>0</v>
      </c>
      <c r="L630" s="48">
        <f>VLOOKUP($Q630&amp;$B630,'PNC Exon. &amp; no Exon.'!$A:$AL,'P.N.C. x Comp. x Ramos'!L$71,0)</f>
        <v>0</v>
      </c>
      <c r="M630" s="48">
        <f>VLOOKUP($Q630&amp;$B630,'PNC Exon. &amp; no Exon.'!$A:$AL,'P.N.C. x Comp. x Ramos'!M$71,0)</f>
        <v>0</v>
      </c>
      <c r="N630" s="48">
        <f>VLOOKUP($Q630&amp;$B630,'PNC Exon. &amp; no Exon.'!$A:$AL,'P.N.C. x Comp. x Ramos'!N$71,0)</f>
        <v>0</v>
      </c>
      <c r="O630" s="58">
        <f t="shared" si="59"/>
        <v>0</v>
      </c>
      <c r="Q630" s="164" t="s">
        <v>8</v>
      </c>
    </row>
    <row r="631" spans="1:17" ht="15.9" customHeight="1" x14ac:dyDescent="0.25">
      <c r="A631" s="47">
        <f t="shared" si="57"/>
        <v>1</v>
      </c>
      <c r="B631" s="51" t="s">
        <v>121</v>
      </c>
      <c r="C631" s="101">
        <f t="shared" si="60"/>
        <v>0</v>
      </c>
      <c r="D631" s="48">
        <f>VLOOKUP($Q631&amp;$B631,'PNC Exon. &amp; no Exon.'!$A:$AL,'P.N.C. x Comp. x Ramos'!D$71,0)</f>
        <v>0</v>
      </c>
      <c r="E631" s="48">
        <f>VLOOKUP($Q631&amp;$B631,'PNC Exon. &amp; no Exon.'!$A:$AL,'P.N.C. x Comp. x Ramos'!E$71,0)</f>
        <v>0</v>
      </c>
      <c r="F631" s="48">
        <f>VLOOKUP($Q631&amp;$B631,'PNC Exon. &amp; no Exon.'!$A:$AL,'P.N.C. x Comp. x Ramos'!F$71,0)</f>
        <v>0</v>
      </c>
      <c r="G631" s="48">
        <f>VLOOKUP($Q631&amp;$B631,'PNC Exon. &amp; no Exon.'!$A:$AL,'P.N.C. x Comp. x Ramos'!G$71,0)</f>
        <v>0</v>
      </c>
      <c r="H631" s="48">
        <f>VLOOKUP($Q631&amp;$B631,'PNC Exon. &amp; no Exon.'!$A:$AL,'P.N.C. x Comp. x Ramos'!H$71,0)</f>
        <v>0</v>
      </c>
      <c r="I631" s="48">
        <f>VLOOKUP($Q631&amp;$B631,'PNC Exon. &amp; no Exon.'!$A:$AL,'P.N.C. x Comp. x Ramos'!I$71,0)</f>
        <v>0</v>
      </c>
      <c r="J631" s="48">
        <f>VLOOKUP($Q631&amp;$B631,'PNC Exon. &amp; no Exon.'!$A:$AL,'P.N.C. x Comp. x Ramos'!J$71,0)</f>
        <v>0</v>
      </c>
      <c r="K631" s="48">
        <f>VLOOKUP($Q631&amp;$B631,'PNC Exon. &amp; no Exon.'!$A:$AL,'P.N.C. x Comp. x Ramos'!K$71,0)</f>
        <v>0</v>
      </c>
      <c r="L631" s="48">
        <f>VLOOKUP($Q631&amp;$B631,'PNC Exon. &amp; no Exon.'!$A:$AL,'P.N.C. x Comp. x Ramos'!L$71,0)</f>
        <v>0</v>
      </c>
      <c r="M631" s="48">
        <f>VLOOKUP($Q631&amp;$B631,'PNC Exon. &amp; no Exon.'!$A:$AL,'P.N.C. x Comp. x Ramos'!M$71,0)</f>
        <v>0</v>
      </c>
      <c r="N631" s="48">
        <f>VLOOKUP($Q631&amp;$B631,'PNC Exon. &amp; no Exon.'!$A:$AL,'P.N.C. x Comp. x Ramos'!N$71,0)</f>
        <v>0</v>
      </c>
      <c r="O631" s="58">
        <f t="shared" si="59"/>
        <v>0</v>
      </c>
      <c r="Q631" s="164" t="s">
        <v>8</v>
      </c>
    </row>
    <row r="632" spans="1:17" ht="15.9" customHeight="1" x14ac:dyDescent="0.25">
      <c r="A632" s="47">
        <f t="shared" si="57"/>
        <v>1</v>
      </c>
      <c r="B632" s="51" t="s">
        <v>83</v>
      </c>
      <c r="C632" s="101">
        <f t="shared" si="60"/>
        <v>0</v>
      </c>
      <c r="D632" s="48">
        <f>VLOOKUP($Q632&amp;$B632,'PNC Exon. &amp; no Exon.'!$A:$AL,'P.N.C. x Comp. x Ramos'!D$71,0)</f>
        <v>0</v>
      </c>
      <c r="E632" s="48">
        <f>VLOOKUP($Q632&amp;$B632,'PNC Exon. &amp; no Exon.'!$A:$AL,'P.N.C. x Comp. x Ramos'!E$71,0)</f>
        <v>0</v>
      </c>
      <c r="F632" s="48">
        <f>VLOOKUP($Q632&amp;$B632,'PNC Exon. &amp; no Exon.'!$A:$AL,'P.N.C. x Comp. x Ramos'!F$71,0)</f>
        <v>0</v>
      </c>
      <c r="G632" s="48">
        <f>VLOOKUP($Q632&amp;$B632,'PNC Exon. &amp; no Exon.'!$A:$AL,'P.N.C. x Comp. x Ramos'!G$71,0)</f>
        <v>0</v>
      </c>
      <c r="H632" s="48">
        <f>VLOOKUP($Q632&amp;$B632,'PNC Exon. &amp; no Exon.'!$A:$AL,'P.N.C. x Comp. x Ramos'!H$71,0)</f>
        <v>0</v>
      </c>
      <c r="I632" s="48">
        <f>VLOOKUP($Q632&amp;$B632,'PNC Exon. &amp; no Exon.'!$A:$AL,'P.N.C. x Comp. x Ramos'!I$71,0)</f>
        <v>0</v>
      </c>
      <c r="J632" s="48">
        <f>VLOOKUP($Q632&amp;$B632,'PNC Exon. &amp; no Exon.'!$A:$AL,'P.N.C. x Comp. x Ramos'!J$71,0)</f>
        <v>0</v>
      </c>
      <c r="K632" s="48">
        <f>VLOOKUP($Q632&amp;$B632,'PNC Exon. &amp; no Exon.'!$A:$AL,'P.N.C. x Comp. x Ramos'!K$71,0)</f>
        <v>0</v>
      </c>
      <c r="L632" s="48">
        <f>VLOOKUP($Q632&amp;$B632,'PNC Exon. &amp; no Exon.'!$A:$AL,'P.N.C. x Comp. x Ramos'!L$71,0)</f>
        <v>0</v>
      </c>
      <c r="M632" s="48">
        <f>VLOOKUP($Q632&amp;$B632,'PNC Exon. &amp; no Exon.'!$A:$AL,'P.N.C. x Comp. x Ramos'!M$71,0)</f>
        <v>0</v>
      </c>
      <c r="N632" s="48">
        <f>VLOOKUP($Q632&amp;$B632,'PNC Exon. &amp; no Exon.'!$A:$AL,'P.N.C. x Comp. x Ramos'!N$71,0)</f>
        <v>0</v>
      </c>
      <c r="O632" s="58">
        <f t="shared" si="59"/>
        <v>0</v>
      </c>
      <c r="Q632" s="164" t="s">
        <v>8</v>
      </c>
    </row>
    <row r="633" spans="1:17" ht="15.9" customHeight="1" x14ac:dyDescent="0.25">
      <c r="A633" s="47">
        <f t="shared" si="57"/>
        <v>1</v>
      </c>
      <c r="B633" s="51" t="s">
        <v>101</v>
      </c>
      <c r="C633" s="101">
        <f t="shared" si="60"/>
        <v>0</v>
      </c>
      <c r="D633" s="48">
        <f>VLOOKUP($Q633&amp;$B633,'PNC Exon. &amp; no Exon.'!$A:$AL,'P.N.C. x Comp. x Ramos'!D$71,0)</f>
        <v>0</v>
      </c>
      <c r="E633" s="48">
        <f>VLOOKUP($Q633&amp;$B633,'PNC Exon. &amp; no Exon.'!$A:$AL,'P.N.C. x Comp. x Ramos'!E$71,0)</f>
        <v>0</v>
      </c>
      <c r="F633" s="48">
        <f>VLOOKUP($Q633&amp;$B633,'PNC Exon. &amp; no Exon.'!$A:$AL,'P.N.C. x Comp. x Ramos'!F$71,0)</f>
        <v>0</v>
      </c>
      <c r="G633" s="48">
        <f>VLOOKUP($Q633&amp;$B633,'PNC Exon. &amp; no Exon.'!$A:$AL,'P.N.C. x Comp. x Ramos'!G$71,0)</f>
        <v>0</v>
      </c>
      <c r="H633" s="48">
        <f>VLOOKUP($Q633&amp;$B633,'PNC Exon. &amp; no Exon.'!$A:$AL,'P.N.C. x Comp. x Ramos'!H$71,0)</f>
        <v>0</v>
      </c>
      <c r="I633" s="48">
        <f>VLOOKUP($Q633&amp;$B633,'PNC Exon. &amp; no Exon.'!$A:$AL,'P.N.C. x Comp. x Ramos'!I$71,0)</f>
        <v>0</v>
      </c>
      <c r="J633" s="48">
        <f>VLOOKUP($Q633&amp;$B633,'PNC Exon. &amp; no Exon.'!$A:$AL,'P.N.C. x Comp. x Ramos'!J$71,0)</f>
        <v>0</v>
      </c>
      <c r="K633" s="48">
        <f>VLOOKUP($Q633&amp;$B633,'PNC Exon. &amp; no Exon.'!$A:$AL,'P.N.C. x Comp. x Ramos'!K$71,0)</f>
        <v>0</v>
      </c>
      <c r="L633" s="48">
        <f>VLOOKUP($Q633&amp;$B633,'PNC Exon. &amp; no Exon.'!$A:$AL,'P.N.C. x Comp. x Ramos'!L$71,0)</f>
        <v>0</v>
      </c>
      <c r="M633" s="48">
        <f>VLOOKUP($Q633&amp;$B633,'PNC Exon. &amp; no Exon.'!$A:$AL,'P.N.C. x Comp. x Ramos'!M$71,0)</f>
        <v>0</v>
      </c>
      <c r="N633" s="48">
        <f>VLOOKUP($Q633&amp;$B633,'PNC Exon. &amp; no Exon.'!$A:$AL,'P.N.C. x Comp. x Ramos'!N$71,0)</f>
        <v>0</v>
      </c>
      <c r="O633" s="58">
        <f t="shared" si="59"/>
        <v>0</v>
      </c>
      <c r="Q633" s="164" t="s">
        <v>8</v>
      </c>
    </row>
    <row r="634" spans="1:17" ht="15.9" customHeight="1" x14ac:dyDescent="0.25">
      <c r="A634" s="47">
        <f t="shared" si="57"/>
        <v>1</v>
      </c>
      <c r="B634" s="51" t="s">
        <v>100</v>
      </c>
      <c r="C634" s="101">
        <f t="shared" si="60"/>
        <v>0</v>
      </c>
      <c r="D634" s="48">
        <f>VLOOKUP($Q634&amp;$B634,'PNC Exon. &amp; no Exon.'!$A:$AL,'P.N.C. x Comp. x Ramos'!D$71,0)</f>
        <v>0</v>
      </c>
      <c r="E634" s="48">
        <f>VLOOKUP($Q634&amp;$B634,'PNC Exon. &amp; no Exon.'!$A:$AL,'P.N.C. x Comp. x Ramos'!E$71,0)</f>
        <v>0</v>
      </c>
      <c r="F634" s="48">
        <f>VLOOKUP($Q634&amp;$B634,'PNC Exon. &amp; no Exon.'!$A:$AL,'P.N.C. x Comp. x Ramos'!F$71,0)</f>
        <v>0</v>
      </c>
      <c r="G634" s="48">
        <f>VLOOKUP($Q634&amp;$B634,'PNC Exon. &amp; no Exon.'!$A:$AL,'P.N.C. x Comp. x Ramos'!G$71,0)</f>
        <v>0</v>
      </c>
      <c r="H634" s="48">
        <f>VLOOKUP($Q634&amp;$B634,'PNC Exon. &amp; no Exon.'!$A:$AL,'P.N.C. x Comp. x Ramos'!H$71,0)</f>
        <v>0</v>
      </c>
      <c r="I634" s="48">
        <f>VLOOKUP($Q634&amp;$B634,'PNC Exon. &amp; no Exon.'!$A:$AL,'P.N.C. x Comp. x Ramos'!I$71,0)</f>
        <v>0</v>
      </c>
      <c r="J634" s="48">
        <f>VLOOKUP($Q634&amp;$B634,'PNC Exon. &amp; no Exon.'!$A:$AL,'P.N.C. x Comp. x Ramos'!J$71,0)</f>
        <v>0</v>
      </c>
      <c r="K634" s="48">
        <f>VLOOKUP($Q634&amp;$B634,'PNC Exon. &amp; no Exon.'!$A:$AL,'P.N.C. x Comp. x Ramos'!K$71,0)</f>
        <v>0</v>
      </c>
      <c r="L634" s="48">
        <f>VLOOKUP($Q634&amp;$B634,'PNC Exon. &amp; no Exon.'!$A:$AL,'P.N.C. x Comp. x Ramos'!L$71,0)</f>
        <v>0</v>
      </c>
      <c r="M634" s="48">
        <f>VLOOKUP($Q634&amp;$B634,'PNC Exon. &amp; no Exon.'!$A:$AL,'P.N.C. x Comp. x Ramos'!M$71,0)</f>
        <v>0</v>
      </c>
      <c r="N634" s="48">
        <f>VLOOKUP($Q634&amp;$B634,'PNC Exon. &amp; no Exon.'!$A:$AL,'P.N.C. x Comp. x Ramos'!N$71,0)</f>
        <v>0</v>
      </c>
      <c r="O634" s="58">
        <f t="shared" si="59"/>
        <v>0</v>
      </c>
      <c r="Q634" s="164" t="s">
        <v>8</v>
      </c>
    </row>
    <row r="635" spans="1:17" ht="15.9" customHeight="1" x14ac:dyDescent="0.25">
      <c r="A635" s="47">
        <f t="shared" si="57"/>
        <v>1</v>
      </c>
      <c r="B635" s="51" t="s">
        <v>98</v>
      </c>
      <c r="C635" s="101">
        <f t="shared" si="60"/>
        <v>0</v>
      </c>
      <c r="D635" s="48">
        <f>VLOOKUP($Q635&amp;$B635,'PNC Exon. &amp; no Exon.'!$A:$AL,'P.N.C. x Comp. x Ramos'!D$71,0)</f>
        <v>0</v>
      </c>
      <c r="E635" s="48">
        <f>VLOOKUP($Q635&amp;$B635,'PNC Exon. &amp; no Exon.'!$A:$AL,'P.N.C. x Comp. x Ramos'!E$71,0)</f>
        <v>0</v>
      </c>
      <c r="F635" s="48">
        <f>VLOOKUP($Q635&amp;$B635,'PNC Exon. &amp; no Exon.'!$A:$AL,'P.N.C. x Comp. x Ramos'!F$71,0)</f>
        <v>0</v>
      </c>
      <c r="G635" s="48">
        <f>VLOOKUP($Q635&amp;$B635,'PNC Exon. &amp; no Exon.'!$A:$AL,'P.N.C. x Comp. x Ramos'!G$71,0)</f>
        <v>0</v>
      </c>
      <c r="H635" s="48">
        <f>VLOOKUP($Q635&amp;$B635,'PNC Exon. &amp; no Exon.'!$A:$AL,'P.N.C. x Comp. x Ramos'!H$71,0)</f>
        <v>0</v>
      </c>
      <c r="I635" s="48">
        <f>VLOOKUP($Q635&amp;$B635,'PNC Exon. &amp; no Exon.'!$A:$AL,'P.N.C. x Comp. x Ramos'!I$71,0)</f>
        <v>0</v>
      </c>
      <c r="J635" s="48">
        <f>VLOOKUP($Q635&amp;$B635,'PNC Exon. &amp; no Exon.'!$A:$AL,'P.N.C. x Comp. x Ramos'!J$71,0)</f>
        <v>0</v>
      </c>
      <c r="K635" s="48">
        <f>VLOOKUP($Q635&amp;$B635,'PNC Exon. &amp; no Exon.'!$A:$AL,'P.N.C. x Comp. x Ramos'!K$71,0)</f>
        <v>0</v>
      </c>
      <c r="L635" s="48">
        <f>VLOOKUP($Q635&amp;$B635,'PNC Exon. &amp; no Exon.'!$A:$AL,'P.N.C. x Comp. x Ramos'!L$71,0)</f>
        <v>0</v>
      </c>
      <c r="M635" s="48">
        <f>VLOOKUP($Q635&amp;$B635,'PNC Exon. &amp; no Exon.'!$A:$AL,'P.N.C. x Comp. x Ramos'!M$71,0)</f>
        <v>0</v>
      </c>
      <c r="N635" s="48">
        <f>VLOOKUP($Q635&amp;$B635,'PNC Exon. &amp; no Exon.'!$A:$AL,'P.N.C. x Comp. x Ramos'!N$71,0)</f>
        <v>0</v>
      </c>
      <c r="O635" s="58">
        <f t="shared" si="59"/>
        <v>0</v>
      </c>
      <c r="Q635" s="164" t="s">
        <v>8</v>
      </c>
    </row>
    <row r="636" spans="1:17" ht="15.9" customHeight="1" x14ac:dyDescent="0.25">
      <c r="A636" s="47">
        <f t="shared" si="57"/>
        <v>1</v>
      </c>
      <c r="B636" s="51" t="s">
        <v>114</v>
      </c>
      <c r="C636" s="101">
        <f t="shared" si="60"/>
        <v>0</v>
      </c>
      <c r="D636" s="48">
        <f>VLOOKUP($Q636&amp;$B636,'PNC Exon. &amp; no Exon.'!$A:$AL,'P.N.C. x Comp. x Ramos'!D$71,0)</f>
        <v>0</v>
      </c>
      <c r="E636" s="48">
        <f>VLOOKUP($Q636&amp;$B636,'PNC Exon. &amp; no Exon.'!$A:$AL,'P.N.C. x Comp. x Ramos'!E$71,0)</f>
        <v>0</v>
      </c>
      <c r="F636" s="48">
        <f>VLOOKUP($Q636&amp;$B636,'PNC Exon. &amp; no Exon.'!$A:$AL,'P.N.C. x Comp. x Ramos'!F$71,0)</f>
        <v>0</v>
      </c>
      <c r="G636" s="48">
        <f>VLOOKUP($Q636&amp;$B636,'PNC Exon. &amp; no Exon.'!$A:$AL,'P.N.C. x Comp. x Ramos'!G$71,0)</f>
        <v>0</v>
      </c>
      <c r="H636" s="48">
        <f>VLOOKUP($Q636&amp;$B636,'PNC Exon. &amp; no Exon.'!$A:$AL,'P.N.C. x Comp. x Ramos'!H$71,0)</f>
        <v>0</v>
      </c>
      <c r="I636" s="48">
        <f>VLOOKUP($Q636&amp;$B636,'PNC Exon. &amp; no Exon.'!$A:$AL,'P.N.C. x Comp. x Ramos'!I$71,0)</f>
        <v>0</v>
      </c>
      <c r="J636" s="48">
        <f>VLOOKUP($Q636&amp;$B636,'PNC Exon. &amp; no Exon.'!$A:$AL,'P.N.C. x Comp. x Ramos'!J$71,0)</f>
        <v>0</v>
      </c>
      <c r="K636" s="48">
        <f>VLOOKUP($Q636&amp;$B636,'PNC Exon. &amp; no Exon.'!$A:$AL,'P.N.C. x Comp. x Ramos'!K$71,0)</f>
        <v>0</v>
      </c>
      <c r="L636" s="48">
        <f>VLOOKUP($Q636&amp;$B636,'PNC Exon. &amp; no Exon.'!$A:$AL,'P.N.C. x Comp. x Ramos'!L$71,0)</f>
        <v>0</v>
      </c>
      <c r="M636" s="48">
        <f>VLOOKUP($Q636&amp;$B636,'PNC Exon. &amp; no Exon.'!$A:$AL,'P.N.C. x Comp. x Ramos'!M$71,0)</f>
        <v>0</v>
      </c>
      <c r="N636" s="48">
        <f>VLOOKUP($Q636&amp;$B636,'PNC Exon. &amp; no Exon.'!$A:$AL,'P.N.C. x Comp. x Ramos'!N$71,0)</f>
        <v>0</v>
      </c>
      <c r="O636" s="58">
        <f t="shared" si="59"/>
        <v>0</v>
      </c>
      <c r="Q636" s="164" t="s">
        <v>8</v>
      </c>
    </row>
    <row r="637" spans="1:17" x14ac:dyDescent="0.25">
      <c r="A637" s="75" t="s">
        <v>174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7" ht="21" x14ac:dyDescent="0.4">
      <c r="A658" s="198" t="s">
        <v>42</v>
      </c>
      <c r="B658" s="198"/>
      <c r="C658" s="198"/>
      <c r="D658" s="198"/>
      <c r="E658" s="198"/>
      <c r="F658" s="198"/>
      <c r="G658" s="198"/>
      <c r="H658" s="198"/>
      <c r="I658" s="198"/>
      <c r="J658" s="198"/>
      <c r="K658" s="198"/>
      <c r="L658" s="198"/>
      <c r="M658" s="198"/>
      <c r="N658" s="198"/>
      <c r="O658" s="198"/>
    </row>
    <row r="659" spans="1:17" ht="12.75" customHeight="1" x14ac:dyDescent="0.25">
      <c r="A659" s="199" t="s">
        <v>56</v>
      </c>
      <c r="B659" s="199"/>
      <c r="C659" s="199"/>
      <c r="D659" s="199"/>
      <c r="E659" s="199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</row>
    <row r="660" spans="1:17" ht="12.75" customHeight="1" x14ac:dyDescent="0.25">
      <c r="A660" s="200" t="s">
        <v>158</v>
      </c>
      <c r="B660" s="201"/>
      <c r="C660" s="201"/>
      <c r="D660" s="201"/>
      <c r="E660" s="201"/>
      <c r="F660" s="201"/>
      <c r="G660" s="201"/>
      <c r="H660" s="201"/>
      <c r="I660" s="201"/>
      <c r="J660" s="201"/>
      <c r="K660" s="201"/>
      <c r="L660" s="201"/>
      <c r="M660" s="201"/>
      <c r="N660" s="201"/>
      <c r="O660" s="201"/>
    </row>
    <row r="661" spans="1:17" ht="12.75" customHeight="1" x14ac:dyDescent="0.25">
      <c r="A661" s="199" t="s">
        <v>108</v>
      </c>
      <c r="B661" s="199"/>
      <c r="C661" s="199"/>
      <c r="D661" s="199"/>
      <c r="E661" s="199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</row>
    <row r="662" spans="1:17" x14ac:dyDescent="0.25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7" ht="27" customHeight="1" x14ac:dyDescent="0.25">
      <c r="A663" s="129" t="s">
        <v>32</v>
      </c>
      <c r="B663" s="74" t="s">
        <v>103</v>
      </c>
      <c r="C663" s="129" t="s">
        <v>0</v>
      </c>
      <c r="D663" s="129" t="s">
        <v>43</v>
      </c>
      <c r="E663" s="129" t="s">
        <v>13</v>
      </c>
      <c r="F663" s="129" t="s">
        <v>44</v>
      </c>
      <c r="G663" s="129" t="s">
        <v>15</v>
      </c>
      <c r="H663" s="129" t="s">
        <v>45</v>
      </c>
      <c r="I663" s="129" t="s">
        <v>107</v>
      </c>
      <c r="J663" s="129" t="s">
        <v>46</v>
      </c>
      <c r="K663" s="129" t="s">
        <v>36</v>
      </c>
      <c r="L663" s="129" t="s">
        <v>47</v>
      </c>
      <c r="M663" s="129" t="s">
        <v>48</v>
      </c>
      <c r="N663" s="129" t="s">
        <v>49</v>
      </c>
      <c r="O663" s="129" t="s">
        <v>61</v>
      </c>
    </row>
    <row r="664" spans="1:17" ht="15.9" customHeight="1" x14ac:dyDescent="0.25">
      <c r="A664" s="47"/>
      <c r="B664" s="71" t="s">
        <v>21</v>
      </c>
      <c r="C664" s="101">
        <f>SUM(C665:C702)</f>
        <v>0</v>
      </c>
      <c r="D664" s="81">
        <f t="shared" ref="D664:N664" si="61">SUM(D665:D702)</f>
        <v>0</v>
      </c>
      <c r="E664" s="81">
        <f t="shared" si="61"/>
        <v>0</v>
      </c>
      <c r="F664" s="81">
        <f t="shared" si="61"/>
        <v>0</v>
      </c>
      <c r="G664" s="81">
        <f t="shared" si="61"/>
        <v>0</v>
      </c>
      <c r="H664" s="81">
        <f t="shared" si="61"/>
        <v>0</v>
      </c>
      <c r="I664" s="81">
        <f t="shared" si="61"/>
        <v>0</v>
      </c>
      <c r="J664" s="81">
        <f t="shared" si="61"/>
        <v>0</v>
      </c>
      <c r="K664" s="81">
        <f t="shared" si="61"/>
        <v>0</v>
      </c>
      <c r="L664" s="81">
        <f t="shared" si="61"/>
        <v>0</v>
      </c>
      <c r="M664" s="81">
        <f t="shared" si="61"/>
        <v>0</v>
      </c>
      <c r="N664" s="81">
        <f t="shared" si="61"/>
        <v>0</v>
      </c>
      <c r="O664" s="61">
        <f>SUM(O665:O702,0)</f>
        <v>0</v>
      </c>
      <c r="Q664" s="164" t="s">
        <v>9</v>
      </c>
    </row>
    <row r="665" spans="1:17" ht="15.9" customHeight="1" x14ac:dyDescent="0.25">
      <c r="A665" s="47">
        <f t="shared" ref="A665" si="62">RANK(C665,$C$665:$C$702,0)</f>
        <v>1</v>
      </c>
      <c r="B665" s="92" t="s">
        <v>87</v>
      </c>
      <c r="C665" s="101">
        <f t="shared" ref="C665" si="63">SUM(D665:N665)</f>
        <v>0</v>
      </c>
      <c r="D665" s="48">
        <f>VLOOKUP($Q665&amp;$B665,'PNC Exon. &amp; no Exon.'!$A:$AL,'P.N.C. x Comp. x Ramos'!D$71,0)</f>
        <v>0</v>
      </c>
      <c r="E665" s="48">
        <f>VLOOKUP($Q665&amp;$B665,'PNC Exon. &amp; no Exon.'!$A:$AL,'P.N.C. x Comp. x Ramos'!E$71,0)</f>
        <v>0</v>
      </c>
      <c r="F665" s="48">
        <f>VLOOKUP($Q665&amp;$B665,'PNC Exon. &amp; no Exon.'!$A:$AL,'P.N.C. x Comp. x Ramos'!F$71,0)</f>
        <v>0</v>
      </c>
      <c r="G665" s="48">
        <f>VLOOKUP($Q665&amp;$B665,'PNC Exon. &amp; no Exon.'!$A:$AL,'P.N.C. x Comp. x Ramos'!G$71,0)</f>
        <v>0</v>
      </c>
      <c r="H665" s="48">
        <f>VLOOKUP($Q665&amp;$B665,'PNC Exon. &amp; no Exon.'!$A:$AL,'P.N.C. x Comp. x Ramos'!H$71,0)</f>
        <v>0</v>
      </c>
      <c r="I665" s="48">
        <f>VLOOKUP($Q665&amp;$B665,'PNC Exon. &amp; no Exon.'!$A:$AL,'P.N.C. x Comp. x Ramos'!I$71,0)</f>
        <v>0</v>
      </c>
      <c r="J665" s="48">
        <f>VLOOKUP($Q665&amp;$B665,'PNC Exon. &amp; no Exon.'!$A:$AL,'P.N.C. x Comp. x Ramos'!J$71,0)</f>
        <v>0</v>
      </c>
      <c r="K665" s="48">
        <f>VLOOKUP($Q665&amp;$B665,'PNC Exon. &amp; no Exon.'!$A:$AL,'P.N.C. x Comp. x Ramos'!K$71,0)</f>
        <v>0</v>
      </c>
      <c r="L665" s="48">
        <f>VLOOKUP($Q665&amp;$B665,'PNC Exon. &amp; no Exon.'!$A:$AL,'P.N.C. x Comp. x Ramos'!L$71,0)</f>
        <v>0</v>
      </c>
      <c r="M665" s="48">
        <f>VLOOKUP($Q665&amp;$B665,'PNC Exon. &amp; no Exon.'!$A:$AL,'P.N.C. x Comp. x Ramos'!M$71,0)</f>
        <v>0</v>
      </c>
      <c r="N665" s="48">
        <f>VLOOKUP($Q665&amp;$B665,'PNC Exon. &amp; no Exon.'!$A:$AL,'P.N.C. x Comp. x Ramos'!N$71,0)</f>
        <v>0</v>
      </c>
      <c r="O665" s="58">
        <f t="shared" ref="O665:O702" si="64">IFERROR(C665/$C$664*100,0)</f>
        <v>0</v>
      </c>
      <c r="Q665" s="164" t="s">
        <v>9</v>
      </c>
    </row>
    <row r="666" spans="1:17" ht="15.9" customHeight="1" x14ac:dyDescent="0.25">
      <c r="A666" s="47">
        <f t="shared" ref="A666:A702" si="65">RANK(C666,$C$665:$C$702,0)</f>
        <v>1</v>
      </c>
      <c r="B666" s="51" t="s">
        <v>111</v>
      </c>
      <c r="C666" s="101">
        <f t="shared" ref="C666:C702" si="66">SUM(D666:N666)</f>
        <v>0</v>
      </c>
      <c r="D666" s="48">
        <f>VLOOKUP($Q666&amp;$B666,'PNC Exon. &amp; no Exon.'!$A:$AL,'P.N.C. x Comp. x Ramos'!D$71,0)</f>
        <v>0</v>
      </c>
      <c r="E666" s="48">
        <f>VLOOKUP($Q666&amp;$B666,'PNC Exon. &amp; no Exon.'!$A:$AL,'P.N.C. x Comp. x Ramos'!E$71,0)</f>
        <v>0</v>
      </c>
      <c r="F666" s="48">
        <f>VLOOKUP($Q666&amp;$B666,'PNC Exon. &amp; no Exon.'!$A:$AL,'P.N.C. x Comp. x Ramos'!F$71,0)</f>
        <v>0</v>
      </c>
      <c r="G666" s="48">
        <f>VLOOKUP($Q666&amp;$B666,'PNC Exon. &amp; no Exon.'!$A:$AL,'P.N.C. x Comp. x Ramos'!G$71,0)</f>
        <v>0</v>
      </c>
      <c r="H666" s="48">
        <f>VLOOKUP($Q666&amp;$B666,'PNC Exon. &amp; no Exon.'!$A:$AL,'P.N.C. x Comp. x Ramos'!H$71,0)</f>
        <v>0</v>
      </c>
      <c r="I666" s="48">
        <f>VLOOKUP($Q666&amp;$B666,'PNC Exon. &amp; no Exon.'!$A:$AL,'P.N.C. x Comp. x Ramos'!I$71,0)</f>
        <v>0</v>
      </c>
      <c r="J666" s="48">
        <f>VLOOKUP($Q666&amp;$B666,'PNC Exon. &amp; no Exon.'!$A:$AL,'P.N.C. x Comp. x Ramos'!J$71,0)</f>
        <v>0</v>
      </c>
      <c r="K666" s="48">
        <f>VLOOKUP($Q666&amp;$B666,'PNC Exon. &amp; no Exon.'!$A:$AL,'P.N.C. x Comp. x Ramos'!K$71,0)</f>
        <v>0</v>
      </c>
      <c r="L666" s="48">
        <f>VLOOKUP($Q666&amp;$B666,'PNC Exon. &amp; no Exon.'!$A:$AL,'P.N.C. x Comp. x Ramos'!L$71,0)</f>
        <v>0</v>
      </c>
      <c r="M666" s="48">
        <f>VLOOKUP($Q666&amp;$B666,'PNC Exon. &amp; no Exon.'!$A:$AL,'P.N.C. x Comp. x Ramos'!M$71,0)</f>
        <v>0</v>
      </c>
      <c r="N666" s="48">
        <f>VLOOKUP($Q666&amp;$B666,'PNC Exon. &amp; no Exon.'!$A:$AL,'P.N.C. x Comp. x Ramos'!N$71,0)</f>
        <v>0</v>
      </c>
      <c r="O666" s="58">
        <f t="shared" si="64"/>
        <v>0</v>
      </c>
      <c r="Q666" s="164" t="s">
        <v>9</v>
      </c>
    </row>
    <row r="667" spans="1:17" ht="15.9" customHeight="1" x14ac:dyDescent="0.25">
      <c r="A667" s="47">
        <f t="shared" si="65"/>
        <v>1</v>
      </c>
      <c r="B667" s="51" t="s">
        <v>115</v>
      </c>
      <c r="C667" s="101">
        <f t="shared" si="66"/>
        <v>0</v>
      </c>
      <c r="D667" s="48">
        <f>VLOOKUP($Q667&amp;$B667,'PNC Exon. &amp; no Exon.'!$A:$AL,'P.N.C. x Comp. x Ramos'!D$71,0)</f>
        <v>0</v>
      </c>
      <c r="E667" s="48">
        <f>VLOOKUP($Q667&amp;$B667,'PNC Exon. &amp; no Exon.'!$A:$AL,'P.N.C. x Comp. x Ramos'!E$71,0)</f>
        <v>0</v>
      </c>
      <c r="F667" s="48">
        <f>VLOOKUP($Q667&amp;$B667,'PNC Exon. &amp; no Exon.'!$A:$AL,'P.N.C. x Comp. x Ramos'!F$71,0)</f>
        <v>0</v>
      </c>
      <c r="G667" s="48">
        <f>VLOOKUP($Q667&amp;$B667,'PNC Exon. &amp; no Exon.'!$A:$AL,'P.N.C. x Comp. x Ramos'!G$71,0)</f>
        <v>0</v>
      </c>
      <c r="H667" s="48">
        <f>VLOOKUP($Q667&amp;$B667,'PNC Exon. &amp; no Exon.'!$A:$AL,'P.N.C. x Comp. x Ramos'!H$71,0)</f>
        <v>0</v>
      </c>
      <c r="I667" s="48">
        <f>VLOOKUP($Q667&amp;$B667,'PNC Exon. &amp; no Exon.'!$A:$AL,'P.N.C. x Comp. x Ramos'!I$71,0)</f>
        <v>0</v>
      </c>
      <c r="J667" s="48">
        <f>VLOOKUP($Q667&amp;$B667,'PNC Exon. &amp; no Exon.'!$A:$AL,'P.N.C. x Comp. x Ramos'!J$71,0)</f>
        <v>0</v>
      </c>
      <c r="K667" s="48">
        <f>VLOOKUP($Q667&amp;$B667,'PNC Exon. &amp; no Exon.'!$A:$AL,'P.N.C. x Comp. x Ramos'!K$71,0)</f>
        <v>0</v>
      </c>
      <c r="L667" s="48">
        <f>VLOOKUP($Q667&amp;$B667,'PNC Exon. &amp; no Exon.'!$A:$AL,'P.N.C. x Comp. x Ramos'!L$71,0)</f>
        <v>0</v>
      </c>
      <c r="M667" s="48">
        <f>VLOOKUP($Q667&amp;$B667,'PNC Exon. &amp; no Exon.'!$A:$AL,'P.N.C. x Comp. x Ramos'!M$71,0)</f>
        <v>0</v>
      </c>
      <c r="N667" s="48">
        <f>VLOOKUP($Q667&amp;$B667,'PNC Exon. &amp; no Exon.'!$A:$AL,'P.N.C. x Comp. x Ramos'!N$71,0)</f>
        <v>0</v>
      </c>
      <c r="O667" s="58">
        <f t="shared" si="64"/>
        <v>0</v>
      </c>
      <c r="Q667" s="164" t="s">
        <v>9</v>
      </c>
    </row>
    <row r="668" spans="1:17" ht="15.9" customHeight="1" x14ac:dyDescent="0.25">
      <c r="A668" s="47">
        <f t="shared" si="65"/>
        <v>1</v>
      </c>
      <c r="B668" s="51" t="s">
        <v>88</v>
      </c>
      <c r="C668" s="101">
        <f t="shared" si="66"/>
        <v>0</v>
      </c>
      <c r="D668" s="48">
        <f>VLOOKUP($Q668&amp;$B668,'PNC Exon. &amp; no Exon.'!$A:$AL,'P.N.C. x Comp. x Ramos'!D$71,0)</f>
        <v>0</v>
      </c>
      <c r="E668" s="48">
        <f>VLOOKUP($Q668&amp;$B668,'PNC Exon. &amp; no Exon.'!$A:$AL,'P.N.C. x Comp. x Ramos'!E$71,0)</f>
        <v>0</v>
      </c>
      <c r="F668" s="48">
        <f>VLOOKUP($Q668&amp;$B668,'PNC Exon. &amp; no Exon.'!$A:$AL,'P.N.C. x Comp. x Ramos'!F$71,0)</f>
        <v>0</v>
      </c>
      <c r="G668" s="48">
        <f>VLOOKUP($Q668&amp;$B668,'PNC Exon. &amp; no Exon.'!$A:$AL,'P.N.C. x Comp. x Ramos'!G$71,0)</f>
        <v>0</v>
      </c>
      <c r="H668" s="48">
        <f>VLOOKUP($Q668&amp;$B668,'PNC Exon. &amp; no Exon.'!$A:$AL,'P.N.C. x Comp. x Ramos'!H$71,0)</f>
        <v>0</v>
      </c>
      <c r="I668" s="48">
        <f>VLOOKUP($Q668&amp;$B668,'PNC Exon. &amp; no Exon.'!$A:$AL,'P.N.C. x Comp. x Ramos'!I$71,0)</f>
        <v>0</v>
      </c>
      <c r="J668" s="48">
        <f>VLOOKUP($Q668&amp;$B668,'PNC Exon. &amp; no Exon.'!$A:$AL,'P.N.C. x Comp. x Ramos'!J$71,0)</f>
        <v>0</v>
      </c>
      <c r="K668" s="48">
        <f>VLOOKUP($Q668&amp;$B668,'PNC Exon. &amp; no Exon.'!$A:$AL,'P.N.C. x Comp. x Ramos'!K$71,0)</f>
        <v>0</v>
      </c>
      <c r="L668" s="48">
        <f>VLOOKUP($Q668&amp;$B668,'PNC Exon. &amp; no Exon.'!$A:$AL,'P.N.C. x Comp. x Ramos'!L$71,0)</f>
        <v>0</v>
      </c>
      <c r="M668" s="48">
        <f>VLOOKUP($Q668&amp;$B668,'PNC Exon. &amp; no Exon.'!$A:$AL,'P.N.C. x Comp. x Ramos'!M$71,0)</f>
        <v>0</v>
      </c>
      <c r="N668" s="48">
        <f>VLOOKUP($Q668&amp;$B668,'PNC Exon. &amp; no Exon.'!$A:$AL,'P.N.C. x Comp. x Ramos'!N$71,0)</f>
        <v>0</v>
      </c>
      <c r="O668" s="58">
        <f t="shared" si="64"/>
        <v>0</v>
      </c>
      <c r="Q668" s="164" t="s">
        <v>9</v>
      </c>
    </row>
    <row r="669" spans="1:17" ht="15.9" customHeight="1" x14ac:dyDescent="0.25">
      <c r="A669" s="47">
        <f t="shared" si="65"/>
        <v>1</v>
      </c>
      <c r="B669" s="51" t="s">
        <v>95</v>
      </c>
      <c r="C669" s="101">
        <f t="shared" si="66"/>
        <v>0</v>
      </c>
      <c r="D669" s="48">
        <f>VLOOKUP($Q669&amp;$B669,'PNC Exon. &amp; no Exon.'!$A:$AL,'P.N.C. x Comp. x Ramos'!D$71,0)</f>
        <v>0</v>
      </c>
      <c r="E669" s="48">
        <f>VLOOKUP($Q669&amp;$B669,'PNC Exon. &amp; no Exon.'!$A:$AL,'P.N.C. x Comp. x Ramos'!E$71,0)</f>
        <v>0</v>
      </c>
      <c r="F669" s="48">
        <f>VLOOKUP($Q669&amp;$B669,'PNC Exon. &amp; no Exon.'!$A:$AL,'P.N.C. x Comp. x Ramos'!F$71,0)</f>
        <v>0</v>
      </c>
      <c r="G669" s="48">
        <f>VLOOKUP($Q669&amp;$B669,'PNC Exon. &amp; no Exon.'!$A:$AL,'P.N.C. x Comp. x Ramos'!G$71,0)</f>
        <v>0</v>
      </c>
      <c r="H669" s="48">
        <f>VLOOKUP($Q669&amp;$B669,'PNC Exon. &amp; no Exon.'!$A:$AL,'P.N.C. x Comp. x Ramos'!H$71,0)</f>
        <v>0</v>
      </c>
      <c r="I669" s="48">
        <f>VLOOKUP($Q669&amp;$B669,'PNC Exon. &amp; no Exon.'!$A:$AL,'P.N.C. x Comp. x Ramos'!I$71,0)</f>
        <v>0</v>
      </c>
      <c r="J669" s="48">
        <f>VLOOKUP($Q669&amp;$B669,'PNC Exon. &amp; no Exon.'!$A:$AL,'P.N.C. x Comp. x Ramos'!J$71,0)</f>
        <v>0</v>
      </c>
      <c r="K669" s="48">
        <f>VLOOKUP($Q669&amp;$B669,'PNC Exon. &amp; no Exon.'!$A:$AL,'P.N.C. x Comp. x Ramos'!K$71,0)</f>
        <v>0</v>
      </c>
      <c r="L669" s="48">
        <f>VLOOKUP($Q669&amp;$B669,'PNC Exon. &amp; no Exon.'!$A:$AL,'P.N.C. x Comp. x Ramos'!L$71,0)</f>
        <v>0</v>
      </c>
      <c r="M669" s="48">
        <f>VLOOKUP($Q669&amp;$B669,'PNC Exon. &amp; no Exon.'!$A:$AL,'P.N.C. x Comp. x Ramos'!M$71,0)</f>
        <v>0</v>
      </c>
      <c r="N669" s="48">
        <f>VLOOKUP($Q669&amp;$B669,'PNC Exon. &amp; no Exon.'!$A:$AL,'P.N.C. x Comp. x Ramos'!N$71,0)</f>
        <v>0</v>
      </c>
      <c r="O669" s="58">
        <f t="shared" si="64"/>
        <v>0</v>
      </c>
      <c r="Q669" s="164" t="s">
        <v>9</v>
      </c>
    </row>
    <row r="670" spans="1:17" ht="15.9" customHeight="1" x14ac:dyDescent="0.25">
      <c r="A670" s="47">
        <f t="shared" si="65"/>
        <v>1</v>
      </c>
      <c r="B670" s="51" t="s">
        <v>93</v>
      </c>
      <c r="C670" s="101">
        <f t="shared" si="66"/>
        <v>0</v>
      </c>
      <c r="D670" s="48">
        <f>VLOOKUP($Q670&amp;$B670,'PNC Exon. &amp; no Exon.'!$A:$AL,'P.N.C. x Comp. x Ramos'!D$71,0)</f>
        <v>0</v>
      </c>
      <c r="E670" s="48">
        <f>VLOOKUP($Q670&amp;$B670,'PNC Exon. &amp; no Exon.'!$A:$AL,'P.N.C. x Comp. x Ramos'!E$71,0)</f>
        <v>0</v>
      </c>
      <c r="F670" s="48">
        <f>VLOOKUP($Q670&amp;$B670,'PNC Exon. &amp; no Exon.'!$A:$AL,'P.N.C. x Comp. x Ramos'!F$71,0)</f>
        <v>0</v>
      </c>
      <c r="G670" s="48">
        <f>VLOOKUP($Q670&amp;$B670,'PNC Exon. &amp; no Exon.'!$A:$AL,'P.N.C. x Comp. x Ramos'!G$71,0)</f>
        <v>0</v>
      </c>
      <c r="H670" s="48">
        <f>VLOOKUP($Q670&amp;$B670,'PNC Exon. &amp; no Exon.'!$A:$AL,'P.N.C. x Comp. x Ramos'!H$71,0)</f>
        <v>0</v>
      </c>
      <c r="I670" s="48">
        <f>VLOOKUP($Q670&amp;$B670,'PNC Exon. &amp; no Exon.'!$A:$AL,'P.N.C. x Comp. x Ramos'!I$71,0)</f>
        <v>0</v>
      </c>
      <c r="J670" s="48">
        <f>VLOOKUP($Q670&amp;$B670,'PNC Exon. &amp; no Exon.'!$A:$AL,'P.N.C. x Comp. x Ramos'!J$71,0)</f>
        <v>0</v>
      </c>
      <c r="K670" s="48">
        <f>VLOOKUP($Q670&amp;$B670,'PNC Exon. &amp; no Exon.'!$A:$AL,'P.N.C. x Comp. x Ramos'!K$71,0)</f>
        <v>0</v>
      </c>
      <c r="L670" s="48">
        <f>VLOOKUP($Q670&amp;$B670,'PNC Exon. &amp; no Exon.'!$A:$AL,'P.N.C. x Comp. x Ramos'!L$71,0)</f>
        <v>0</v>
      </c>
      <c r="M670" s="48">
        <f>VLOOKUP($Q670&amp;$B670,'PNC Exon. &amp; no Exon.'!$A:$AL,'P.N.C. x Comp. x Ramos'!M$71,0)</f>
        <v>0</v>
      </c>
      <c r="N670" s="48">
        <f>VLOOKUP($Q670&amp;$B670,'PNC Exon. &amp; no Exon.'!$A:$AL,'P.N.C. x Comp. x Ramos'!N$71,0)</f>
        <v>0</v>
      </c>
      <c r="O670" s="58">
        <f t="shared" si="64"/>
        <v>0</v>
      </c>
      <c r="Q670" s="164" t="s">
        <v>9</v>
      </c>
    </row>
    <row r="671" spans="1:17" ht="15.9" customHeight="1" x14ac:dyDescent="0.25">
      <c r="A671" s="47">
        <f t="shared" si="65"/>
        <v>1</v>
      </c>
      <c r="B671" s="51" t="s">
        <v>92</v>
      </c>
      <c r="C671" s="101">
        <f t="shared" si="66"/>
        <v>0</v>
      </c>
      <c r="D671" s="48">
        <f>VLOOKUP($Q671&amp;$B671,'PNC Exon. &amp; no Exon.'!$A:$AL,'P.N.C. x Comp. x Ramos'!D$71,0)</f>
        <v>0</v>
      </c>
      <c r="E671" s="48">
        <f>VLOOKUP($Q671&amp;$B671,'PNC Exon. &amp; no Exon.'!$A:$AL,'P.N.C. x Comp. x Ramos'!E$71,0)</f>
        <v>0</v>
      </c>
      <c r="F671" s="48">
        <f>VLOOKUP($Q671&amp;$B671,'PNC Exon. &amp; no Exon.'!$A:$AL,'P.N.C. x Comp. x Ramos'!F$71,0)</f>
        <v>0</v>
      </c>
      <c r="G671" s="48">
        <f>VLOOKUP($Q671&amp;$B671,'PNC Exon. &amp; no Exon.'!$A:$AL,'P.N.C. x Comp. x Ramos'!G$71,0)</f>
        <v>0</v>
      </c>
      <c r="H671" s="48">
        <f>VLOOKUP($Q671&amp;$B671,'PNC Exon. &amp; no Exon.'!$A:$AL,'P.N.C. x Comp. x Ramos'!H$71,0)</f>
        <v>0</v>
      </c>
      <c r="I671" s="48">
        <f>VLOOKUP($Q671&amp;$B671,'PNC Exon. &amp; no Exon.'!$A:$AL,'P.N.C. x Comp. x Ramos'!I$71,0)</f>
        <v>0</v>
      </c>
      <c r="J671" s="48">
        <f>VLOOKUP($Q671&amp;$B671,'PNC Exon. &amp; no Exon.'!$A:$AL,'P.N.C. x Comp. x Ramos'!J$71,0)</f>
        <v>0</v>
      </c>
      <c r="K671" s="48">
        <f>VLOOKUP($Q671&amp;$B671,'PNC Exon. &amp; no Exon.'!$A:$AL,'P.N.C. x Comp. x Ramos'!K$71,0)</f>
        <v>0</v>
      </c>
      <c r="L671" s="48">
        <f>VLOOKUP($Q671&amp;$B671,'PNC Exon. &amp; no Exon.'!$A:$AL,'P.N.C. x Comp. x Ramos'!L$71,0)</f>
        <v>0</v>
      </c>
      <c r="M671" s="48">
        <f>VLOOKUP($Q671&amp;$B671,'PNC Exon. &amp; no Exon.'!$A:$AL,'P.N.C. x Comp. x Ramos'!M$71,0)</f>
        <v>0</v>
      </c>
      <c r="N671" s="48">
        <f>VLOOKUP($Q671&amp;$B671,'PNC Exon. &amp; no Exon.'!$A:$AL,'P.N.C. x Comp. x Ramos'!N$71,0)</f>
        <v>0</v>
      </c>
      <c r="O671" s="58">
        <f t="shared" si="64"/>
        <v>0</v>
      </c>
      <c r="Q671" s="164" t="s">
        <v>9</v>
      </c>
    </row>
    <row r="672" spans="1:17" ht="15.9" customHeight="1" x14ac:dyDescent="0.25">
      <c r="A672" s="47">
        <f t="shared" si="65"/>
        <v>1</v>
      </c>
      <c r="B672" s="51" t="s">
        <v>119</v>
      </c>
      <c r="C672" s="101">
        <f t="shared" si="66"/>
        <v>0</v>
      </c>
      <c r="D672" s="48">
        <f>VLOOKUP($Q672&amp;$B672,'PNC Exon. &amp; no Exon.'!$A:$AL,'P.N.C. x Comp. x Ramos'!D$71,0)</f>
        <v>0</v>
      </c>
      <c r="E672" s="48">
        <f>VLOOKUP($Q672&amp;$B672,'PNC Exon. &amp; no Exon.'!$A:$AL,'P.N.C. x Comp. x Ramos'!E$71,0)</f>
        <v>0</v>
      </c>
      <c r="F672" s="48">
        <f>VLOOKUP($Q672&amp;$B672,'PNC Exon. &amp; no Exon.'!$A:$AL,'P.N.C. x Comp. x Ramos'!F$71,0)</f>
        <v>0</v>
      </c>
      <c r="G672" s="48">
        <f>VLOOKUP($Q672&amp;$B672,'PNC Exon. &amp; no Exon.'!$A:$AL,'P.N.C. x Comp. x Ramos'!G$71,0)</f>
        <v>0</v>
      </c>
      <c r="H672" s="48">
        <f>VLOOKUP($Q672&amp;$B672,'PNC Exon. &amp; no Exon.'!$A:$AL,'P.N.C. x Comp. x Ramos'!H$71,0)</f>
        <v>0</v>
      </c>
      <c r="I672" s="48">
        <f>VLOOKUP($Q672&amp;$B672,'PNC Exon. &amp; no Exon.'!$A:$AL,'P.N.C. x Comp. x Ramos'!I$71,0)</f>
        <v>0</v>
      </c>
      <c r="J672" s="48">
        <f>VLOOKUP($Q672&amp;$B672,'PNC Exon. &amp; no Exon.'!$A:$AL,'P.N.C. x Comp. x Ramos'!J$71,0)</f>
        <v>0</v>
      </c>
      <c r="K672" s="48">
        <f>VLOOKUP($Q672&amp;$B672,'PNC Exon. &amp; no Exon.'!$A:$AL,'P.N.C. x Comp. x Ramos'!K$71,0)</f>
        <v>0</v>
      </c>
      <c r="L672" s="48">
        <f>VLOOKUP($Q672&amp;$B672,'PNC Exon. &amp; no Exon.'!$A:$AL,'P.N.C. x Comp. x Ramos'!L$71,0)</f>
        <v>0</v>
      </c>
      <c r="M672" s="48">
        <f>VLOOKUP($Q672&amp;$B672,'PNC Exon. &amp; no Exon.'!$A:$AL,'P.N.C. x Comp. x Ramos'!M$71,0)</f>
        <v>0</v>
      </c>
      <c r="N672" s="48">
        <f>VLOOKUP($Q672&amp;$B672,'PNC Exon. &amp; no Exon.'!$A:$AL,'P.N.C. x Comp. x Ramos'!N$71,0)</f>
        <v>0</v>
      </c>
      <c r="O672" s="58">
        <f t="shared" si="64"/>
        <v>0</v>
      </c>
      <c r="Q672" s="164" t="s">
        <v>9</v>
      </c>
    </row>
    <row r="673" spans="1:17" ht="15.9" customHeight="1" x14ac:dyDescent="0.25">
      <c r="A673" s="47">
        <f t="shared" si="65"/>
        <v>1</v>
      </c>
      <c r="B673" s="51" t="s">
        <v>78</v>
      </c>
      <c r="C673" s="101">
        <f t="shared" si="66"/>
        <v>0</v>
      </c>
      <c r="D673" s="48">
        <f>VLOOKUP($Q673&amp;$B673,'PNC Exon. &amp; no Exon.'!$A:$AL,'P.N.C. x Comp. x Ramos'!D$71,0)</f>
        <v>0</v>
      </c>
      <c r="E673" s="48">
        <f>VLOOKUP($Q673&amp;$B673,'PNC Exon. &amp; no Exon.'!$A:$AL,'P.N.C. x Comp. x Ramos'!E$71,0)</f>
        <v>0</v>
      </c>
      <c r="F673" s="48">
        <f>VLOOKUP($Q673&amp;$B673,'PNC Exon. &amp; no Exon.'!$A:$AL,'P.N.C. x Comp. x Ramos'!F$71,0)</f>
        <v>0</v>
      </c>
      <c r="G673" s="48">
        <f>VLOOKUP($Q673&amp;$B673,'PNC Exon. &amp; no Exon.'!$A:$AL,'P.N.C. x Comp. x Ramos'!G$71,0)</f>
        <v>0</v>
      </c>
      <c r="H673" s="48">
        <f>VLOOKUP($Q673&amp;$B673,'PNC Exon. &amp; no Exon.'!$A:$AL,'P.N.C. x Comp. x Ramos'!H$71,0)</f>
        <v>0</v>
      </c>
      <c r="I673" s="48">
        <f>VLOOKUP($Q673&amp;$B673,'PNC Exon. &amp; no Exon.'!$A:$AL,'P.N.C. x Comp. x Ramos'!I$71,0)</f>
        <v>0</v>
      </c>
      <c r="J673" s="48">
        <f>VLOOKUP($Q673&amp;$B673,'PNC Exon. &amp; no Exon.'!$A:$AL,'P.N.C. x Comp. x Ramos'!J$71,0)</f>
        <v>0</v>
      </c>
      <c r="K673" s="48">
        <f>VLOOKUP($Q673&amp;$B673,'PNC Exon. &amp; no Exon.'!$A:$AL,'P.N.C. x Comp. x Ramos'!K$71,0)</f>
        <v>0</v>
      </c>
      <c r="L673" s="48">
        <f>VLOOKUP($Q673&amp;$B673,'PNC Exon. &amp; no Exon.'!$A:$AL,'P.N.C. x Comp. x Ramos'!L$71,0)</f>
        <v>0</v>
      </c>
      <c r="M673" s="48">
        <f>VLOOKUP($Q673&amp;$B673,'PNC Exon. &amp; no Exon.'!$A:$AL,'P.N.C. x Comp. x Ramos'!M$71,0)</f>
        <v>0</v>
      </c>
      <c r="N673" s="48">
        <f>VLOOKUP($Q673&amp;$B673,'PNC Exon. &amp; no Exon.'!$A:$AL,'P.N.C. x Comp. x Ramos'!N$71,0)</f>
        <v>0</v>
      </c>
      <c r="O673" s="58">
        <f t="shared" si="64"/>
        <v>0</v>
      </c>
      <c r="Q673" s="164" t="s">
        <v>9</v>
      </c>
    </row>
    <row r="674" spans="1:17" ht="15.9" customHeight="1" x14ac:dyDescent="0.25">
      <c r="A674" s="47">
        <f t="shared" si="65"/>
        <v>1</v>
      </c>
      <c r="B674" s="51" t="s">
        <v>90</v>
      </c>
      <c r="C674" s="101">
        <f t="shared" si="66"/>
        <v>0</v>
      </c>
      <c r="D674" s="48">
        <f>VLOOKUP($Q674&amp;$B674,'PNC Exon. &amp; no Exon.'!$A:$AL,'P.N.C. x Comp. x Ramos'!D$71,0)</f>
        <v>0</v>
      </c>
      <c r="E674" s="48">
        <f>VLOOKUP($Q674&amp;$B674,'PNC Exon. &amp; no Exon.'!$A:$AL,'P.N.C. x Comp. x Ramos'!E$71,0)</f>
        <v>0</v>
      </c>
      <c r="F674" s="48">
        <f>VLOOKUP($Q674&amp;$B674,'PNC Exon. &amp; no Exon.'!$A:$AL,'P.N.C. x Comp. x Ramos'!F$71,0)</f>
        <v>0</v>
      </c>
      <c r="G674" s="48">
        <f>VLOOKUP($Q674&amp;$B674,'PNC Exon. &amp; no Exon.'!$A:$AL,'P.N.C. x Comp. x Ramos'!G$71,0)</f>
        <v>0</v>
      </c>
      <c r="H674" s="48">
        <f>VLOOKUP($Q674&amp;$B674,'PNC Exon. &amp; no Exon.'!$A:$AL,'P.N.C. x Comp. x Ramos'!H$71,0)</f>
        <v>0</v>
      </c>
      <c r="I674" s="48">
        <f>VLOOKUP($Q674&amp;$B674,'PNC Exon. &amp; no Exon.'!$A:$AL,'P.N.C. x Comp. x Ramos'!I$71,0)</f>
        <v>0</v>
      </c>
      <c r="J674" s="48">
        <f>VLOOKUP($Q674&amp;$B674,'PNC Exon. &amp; no Exon.'!$A:$AL,'P.N.C. x Comp. x Ramos'!J$71,0)</f>
        <v>0</v>
      </c>
      <c r="K674" s="48">
        <f>VLOOKUP($Q674&amp;$B674,'PNC Exon. &amp; no Exon.'!$A:$AL,'P.N.C. x Comp. x Ramos'!K$71,0)</f>
        <v>0</v>
      </c>
      <c r="L674" s="48">
        <f>VLOOKUP($Q674&amp;$B674,'PNC Exon. &amp; no Exon.'!$A:$AL,'P.N.C. x Comp. x Ramos'!L$71,0)</f>
        <v>0</v>
      </c>
      <c r="M674" s="48">
        <f>VLOOKUP($Q674&amp;$B674,'PNC Exon. &amp; no Exon.'!$A:$AL,'P.N.C. x Comp. x Ramos'!M$71,0)</f>
        <v>0</v>
      </c>
      <c r="N674" s="48">
        <f>VLOOKUP($Q674&amp;$B674,'PNC Exon. &amp; no Exon.'!$A:$AL,'P.N.C. x Comp. x Ramos'!N$71,0)</f>
        <v>0</v>
      </c>
      <c r="O674" s="58">
        <f t="shared" si="64"/>
        <v>0</v>
      </c>
      <c r="Q674" s="164" t="s">
        <v>9</v>
      </c>
    </row>
    <row r="675" spans="1:17" ht="15.9" customHeight="1" x14ac:dyDescent="0.25">
      <c r="A675" s="47">
        <f t="shared" si="65"/>
        <v>1</v>
      </c>
      <c r="B675" s="51" t="s">
        <v>77</v>
      </c>
      <c r="C675" s="101">
        <f t="shared" si="66"/>
        <v>0</v>
      </c>
      <c r="D675" s="48">
        <f>VLOOKUP($Q675&amp;$B675,'PNC Exon. &amp; no Exon.'!$A:$AL,'P.N.C. x Comp. x Ramos'!D$71,0)</f>
        <v>0</v>
      </c>
      <c r="E675" s="48">
        <f>VLOOKUP($Q675&amp;$B675,'PNC Exon. &amp; no Exon.'!$A:$AL,'P.N.C. x Comp. x Ramos'!E$71,0)</f>
        <v>0</v>
      </c>
      <c r="F675" s="48">
        <f>VLOOKUP($Q675&amp;$B675,'PNC Exon. &amp; no Exon.'!$A:$AL,'P.N.C. x Comp. x Ramos'!F$71,0)</f>
        <v>0</v>
      </c>
      <c r="G675" s="48">
        <f>VLOOKUP($Q675&amp;$B675,'PNC Exon. &amp; no Exon.'!$A:$AL,'P.N.C. x Comp. x Ramos'!G$71,0)</f>
        <v>0</v>
      </c>
      <c r="H675" s="48">
        <f>VLOOKUP($Q675&amp;$B675,'PNC Exon. &amp; no Exon.'!$A:$AL,'P.N.C. x Comp. x Ramos'!H$71,0)</f>
        <v>0</v>
      </c>
      <c r="I675" s="48">
        <f>VLOOKUP($Q675&amp;$B675,'PNC Exon. &amp; no Exon.'!$A:$AL,'P.N.C. x Comp. x Ramos'!I$71,0)</f>
        <v>0</v>
      </c>
      <c r="J675" s="48">
        <f>VLOOKUP($Q675&amp;$B675,'PNC Exon. &amp; no Exon.'!$A:$AL,'P.N.C. x Comp. x Ramos'!J$71,0)</f>
        <v>0</v>
      </c>
      <c r="K675" s="48">
        <f>VLOOKUP($Q675&amp;$B675,'PNC Exon. &amp; no Exon.'!$A:$AL,'P.N.C. x Comp. x Ramos'!K$71,0)</f>
        <v>0</v>
      </c>
      <c r="L675" s="48">
        <f>VLOOKUP($Q675&amp;$B675,'PNC Exon. &amp; no Exon.'!$A:$AL,'P.N.C. x Comp. x Ramos'!L$71,0)</f>
        <v>0</v>
      </c>
      <c r="M675" s="48">
        <f>VLOOKUP($Q675&amp;$B675,'PNC Exon. &amp; no Exon.'!$A:$AL,'P.N.C. x Comp. x Ramos'!M$71,0)</f>
        <v>0</v>
      </c>
      <c r="N675" s="48">
        <f>VLOOKUP($Q675&amp;$B675,'PNC Exon. &amp; no Exon.'!$A:$AL,'P.N.C. x Comp. x Ramos'!N$71,0)</f>
        <v>0</v>
      </c>
      <c r="O675" s="58">
        <f t="shared" si="64"/>
        <v>0</v>
      </c>
      <c r="Q675" s="164" t="s">
        <v>9</v>
      </c>
    </row>
    <row r="676" spans="1:17" ht="15.9" customHeight="1" x14ac:dyDescent="0.25">
      <c r="A676" s="47">
        <f t="shared" si="65"/>
        <v>1</v>
      </c>
      <c r="B676" s="51" t="s">
        <v>102</v>
      </c>
      <c r="C676" s="101">
        <f t="shared" si="66"/>
        <v>0</v>
      </c>
      <c r="D676" s="48">
        <f>VLOOKUP($Q676&amp;$B676,'PNC Exon. &amp; no Exon.'!$A:$AL,'P.N.C. x Comp. x Ramos'!D$71,0)</f>
        <v>0</v>
      </c>
      <c r="E676" s="48">
        <f>VLOOKUP($Q676&amp;$B676,'PNC Exon. &amp; no Exon.'!$A:$AL,'P.N.C. x Comp. x Ramos'!E$71,0)</f>
        <v>0</v>
      </c>
      <c r="F676" s="48">
        <f>VLOOKUP($Q676&amp;$B676,'PNC Exon. &amp; no Exon.'!$A:$AL,'P.N.C. x Comp. x Ramos'!F$71,0)</f>
        <v>0</v>
      </c>
      <c r="G676" s="48">
        <f>VLOOKUP($Q676&amp;$B676,'PNC Exon. &amp; no Exon.'!$A:$AL,'P.N.C. x Comp. x Ramos'!G$71,0)</f>
        <v>0</v>
      </c>
      <c r="H676" s="48">
        <f>VLOOKUP($Q676&amp;$B676,'PNC Exon. &amp; no Exon.'!$A:$AL,'P.N.C. x Comp. x Ramos'!H$71,0)</f>
        <v>0</v>
      </c>
      <c r="I676" s="48">
        <f>VLOOKUP($Q676&amp;$B676,'PNC Exon. &amp; no Exon.'!$A:$AL,'P.N.C. x Comp. x Ramos'!I$71,0)</f>
        <v>0</v>
      </c>
      <c r="J676" s="48">
        <f>VLOOKUP($Q676&amp;$B676,'PNC Exon. &amp; no Exon.'!$A:$AL,'P.N.C. x Comp. x Ramos'!J$71,0)</f>
        <v>0</v>
      </c>
      <c r="K676" s="48">
        <f>VLOOKUP($Q676&amp;$B676,'PNC Exon. &amp; no Exon.'!$A:$AL,'P.N.C. x Comp. x Ramos'!K$71,0)</f>
        <v>0</v>
      </c>
      <c r="L676" s="48">
        <f>VLOOKUP($Q676&amp;$B676,'PNC Exon. &amp; no Exon.'!$A:$AL,'P.N.C. x Comp. x Ramos'!L$71,0)</f>
        <v>0</v>
      </c>
      <c r="M676" s="48">
        <f>VLOOKUP($Q676&amp;$B676,'PNC Exon. &amp; no Exon.'!$A:$AL,'P.N.C. x Comp. x Ramos'!M$71,0)</f>
        <v>0</v>
      </c>
      <c r="N676" s="48">
        <f>VLOOKUP($Q676&amp;$B676,'PNC Exon. &amp; no Exon.'!$A:$AL,'P.N.C. x Comp. x Ramos'!N$71,0)</f>
        <v>0</v>
      </c>
      <c r="O676" s="58">
        <f t="shared" si="64"/>
        <v>0</v>
      </c>
      <c r="Q676" s="164" t="s">
        <v>9</v>
      </c>
    </row>
    <row r="677" spans="1:17" ht="15.9" customHeight="1" x14ac:dyDescent="0.25">
      <c r="A677" s="47">
        <f t="shared" si="65"/>
        <v>1</v>
      </c>
      <c r="B677" s="51" t="s">
        <v>97</v>
      </c>
      <c r="C677" s="101">
        <f t="shared" si="66"/>
        <v>0</v>
      </c>
      <c r="D677" s="48">
        <f>VLOOKUP($Q677&amp;$B677,'PNC Exon. &amp; no Exon.'!$A:$AL,'P.N.C. x Comp. x Ramos'!D$71,0)</f>
        <v>0</v>
      </c>
      <c r="E677" s="48">
        <f>VLOOKUP($Q677&amp;$B677,'PNC Exon. &amp; no Exon.'!$A:$AL,'P.N.C. x Comp. x Ramos'!E$71,0)</f>
        <v>0</v>
      </c>
      <c r="F677" s="48">
        <f>VLOOKUP($Q677&amp;$B677,'PNC Exon. &amp; no Exon.'!$A:$AL,'P.N.C. x Comp. x Ramos'!F$71,0)</f>
        <v>0</v>
      </c>
      <c r="G677" s="48">
        <f>VLOOKUP($Q677&amp;$B677,'PNC Exon. &amp; no Exon.'!$A:$AL,'P.N.C. x Comp. x Ramos'!G$71,0)</f>
        <v>0</v>
      </c>
      <c r="H677" s="48">
        <f>VLOOKUP($Q677&amp;$B677,'PNC Exon. &amp; no Exon.'!$A:$AL,'P.N.C. x Comp. x Ramos'!H$71,0)</f>
        <v>0</v>
      </c>
      <c r="I677" s="48">
        <f>VLOOKUP($Q677&amp;$B677,'PNC Exon. &amp; no Exon.'!$A:$AL,'P.N.C. x Comp. x Ramos'!I$71,0)</f>
        <v>0</v>
      </c>
      <c r="J677" s="48">
        <f>VLOOKUP($Q677&amp;$B677,'PNC Exon. &amp; no Exon.'!$A:$AL,'P.N.C. x Comp. x Ramos'!J$71,0)</f>
        <v>0</v>
      </c>
      <c r="K677" s="48">
        <f>VLOOKUP($Q677&amp;$B677,'PNC Exon. &amp; no Exon.'!$A:$AL,'P.N.C. x Comp. x Ramos'!K$71,0)</f>
        <v>0</v>
      </c>
      <c r="L677" s="48">
        <f>VLOOKUP($Q677&amp;$B677,'PNC Exon. &amp; no Exon.'!$A:$AL,'P.N.C. x Comp. x Ramos'!L$71,0)</f>
        <v>0</v>
      </c>
      <c r="M677" s="48">
        <f>VLOOKUP($Q677&amp;$B677,'PNC Exon. &amp; no Exon.'!$A:$AL,'P.N.C. x Comp. x Ramos'!M$71,0)</f>
        <v>0</v>
      </c>
      <c r="N677" s="48">
        <f>VLOOKUP($Q677&amp;$B677,'PNC Exon. &amp; no Exon.'!$A:$AL,'P.N.C. x Comp. x Ramos'!N$71,0)</f>
        <v>0</v>
      </c>
      <c r="O677" s="58">
        <f t="shared" si="64"/>
        <v>0</v>
      </c>
      <c r="Q677" s="164" t="s">
        <v>9</v>
      </c>
    </row>
    <row r="678" spans="1:17" ht="15.9" customHeight="1" x14ac:dyDescent="0.25">
      <c r="A678" s="47">
        <f t="shared" si="65"/>
        <v>1</v>
      </c>
      <c r="B678" s="51" t="s">
        <v>109</v>
      </c>
      <c r="C678" s="101">
        <f t="shared" si="66"/>
        <v>0</v>
      </c>
      <c r="D678" s="48">
        <f>VLOOKUP($Q678&amp;$B678,'PNC Exon. &amp; no Exon.'!$A:$AL,'P.N.C. x Comp. x Ramos'!D$71,0)</f>
        <v>0</v>
      </c>
      <c r="E678" s="48">
        <f>VLOOKUP($Q678&amp;$B678,'PNC Exon. &amp; no Exon.'!$A:$AL,'P.N.C. x Comp. x Ramos'!E$71,0)</f>
        <v>0</v>
      </c>
      <c r="F678" s="48">
        <f>VLOOKUP($Q678&amp;$B678,'PNC Exon. &amp; no Exon.'!$A:$AL,'P.N.C. x Comp. x Ramos'!F$71,0)</f>
        <v>0</v>
      </c>
      <c r="G678" s="48">
        <f>VLOOKUP($Q678&amp;$B678,'PNC Exon. &amp; no Exon.'!$A:$AL,'P.N.C. x Comp. x Ramos'!G$71,0)</f>
        <v>0</v>
      </c>
      <c r="H678" s="48">
        <f>VLOOKUP($Q678&amp;$B678,'PNC Exon. &amp; no Exon.'!$A:$AL,'P.N.C. x Comp. x Ramos'!H$71,0)</f>
        <v>0</v>
      </c>
      <c r="I678" s="48">
        <f>VLOOKUP($Q678&amp;$B678,'PNC Exon. &amp; no Exon.'!$A:$AL,'P.N.C. x Comp. x Ramos'!I$71,0)</f>
        <v>0</v>
      </c>
      <c r="J678" s="48">
        <f>VLOOKUP($Q678&amp;$B678,'PNC Exon. &amp; no Exon.'!$A:$AL,'P.N.C. x Comp. x Ramos'!J$71,0)</f>
        <v>0</v>
      </c>
      <c r="K678" s="48">
        <f>VLOOKUP($Q678&amp;$B678,'PNC Exon. &amp; no Exon.'!$A:$AL,'P.N.C. x Comp. x Ramos'!K$71,0)</f>
        <v>0</v>
      </c>
      <c r="L678" s="48">
        <f>VLOOKUP($Q678&amp;$B678,'PNC Exon. &amp; no Exon.'!$A:$AL,'P.N.C. x Comp. x Ramos'!L$71,0)</f>
        <v>0</v>
      </c>
      <c r="M678" s="48">
        <f>VLOOKUP($Q678&amp;$B678,'PNC Exon. &amp; no Exon.'!$A:$AL,'P.N.C. x Comp. x Ramos'!M$71,0)</f>
        <v>0</v>
      </c>
      <c r="N678" s="48">
        <f>VLOOKUP($Q678&amp;$B678,'PNC Exon. &amp; no Exon.'!$A:$AL,'P.N.C. x Comp. x Ramos'!N$71,0)</f>
        <v>0</v>
      </c>
      <c r="O678" s="58">
        <f t="shared" si="64"/>
        <v>0</v>
      </c>
      <c r="Q678" s="164" t="s">
        <v>9</v>
      </c>
    </row>
    <row r="679" spans="1:17" ht="15.9" customHeight="1" x14ac:dyDescent="0.25">
      <c r="A679" s="47">
        <f t="shared" si="65"/>
        <v>1</v>
      </c>
      <c r="B679" s="50" t="s">
        <v>110</v>
      </c>
      <c r="C679" s="101">
        <f t="shared" si="66"/>
        <v>0</v>
      </c>
      <c r="D679" s="48">
        <f>VLOOKUP($Q679&amp;$B679,'PNC Exon. &amp; no Exon.'!$A:$AL,'P.N.C. x Comp. x Ramos'!D$71,0)</f>
        <v>0</v>
      </c>
      <c r="E679" s="48">
        <f>VLOOKUP($Q679&amp;$B679,'PNC Exon. &amp; no Exon.'!$A:$AL,'P.N.C. x Comp. x Ramos'!E$71,0)</f>
        <v>0</v>
      </c>
      <c r="F679" s="48">
        <f>VLOOKUP($Q679&amp;$B679,'PNC Exon. &amp; no Exon.'!$A:$AL,'P.N.C. x Comp. x Ramos'!F$71,0)</f>
        <v>0</v>
      </c>
      <c r="G679" s="48">
        <f>VLOOKUP($Q679&amp;$B679,'PNC Exon. &amp; no Exon.'!$A:$AL,'P.N.C. x Comp. x Ramos'!G$71,0)</f>
        <v>0</v>
      </c>
      <c r="H679" s="48">
        <f>VLOOKUP($Q679&amp;$B679,'PNC Exon. &amp; no Exon.'!$A:$AL,'P.N.C. x Comp. x Ramos'!H$71,0)</f>
        <v>0</v>
      </c>
      <c r="I679" s="48">
        <f>VLOOKUP($Q679&amp;$B679,'PNC Exon. &amp; no Exon.'!$A:$AL,'P.N.C. x Comp. x Ramos'!I$71,0)</f>
        <v>0</v>
      </c>
      <c r="J679" s="48">
        <f>VLOOKUP($Q679&amp;$B679,'PNC Exon. &amp; no Exon.'!$A:$AL,'P.N.C. x Comp. x Ramos'!J$71,0)</f>
        <v>0</v>
      </c>
      <c r="K679" s="48">
        <f>VLOOKUP($Q679&amp;$B679,'PNC Exon. &amp; no Exon.'!$A:$AL,'P.N.C. x Comp. x Ramos'!K$71,0)</f>
        <v>0</v>
      </c>
      <c r="L679" s="48">
        <f>VLOOKUP($Q679&amp;$B679,'PNC Exon. &amp; no Exon.'!$A:$AL,'P.N.C. x Comp. x Ramos'!L$71,0)</f>
        <v>0</v>
      </c>
      <c r="M679" s="48">
        <f>VLOOKUP($Q679&amp;$B679,'PNC Exon. &amp; no Exon.'!$A:$AL,'P.N.C. x Comp. x Ramos'!M$71,0)</f>
        <v>0</v>
      </c>
      <c r="N679" s="48">
        <f>VLOOKUP($Q679&amp;$B679,'PNC Exon. &amp; no Exon.'!$A:$AL,'P.N.C. x Comp. x Ramos'!N$71,0)</f>
        <v>0</v>
      </c>
      <c r="O679" s="58">
        <f t="shared" si="64"/>
        <v>0</v>
      </c>
      <c r="Q679" s="164" t="s">
        <v>9</v>
      </c>
    </row>
    <row r="680" spans="1:17" ht="15.9" customHeight="1" x14ac:dyDescent="0.25">
      <c r="A680" s="47">
        <f t="shared" si="65"/>
        <v>1</v>
      </c>
      <c r="B680" s="51" t="s">
        <v>80</v>
      </c>
      <c r="C680" s="101">
        <f t="shared" si="66"/>
        <v>0</v>
      </c>
      <c r="D680" s="48">
        <f>VLOOKUP($Q680&amp;$B680,'PNC Exon. &amp; no Exon.'!$A:$AL,'P.N.C. x Comp. x Ramos'!D$71,0)</f>
        <v>0</v>
      </c>
      <c r="E680" s="48">
        <f>VLOOKUP($Q680&amp;$B680,'PNC Exon. &amp; no Exon.'!$A:$AL,'P.N.C. x Comp. x Ramos'!E$71,0)</f>
        <v>0</v>
      </c>
      <c r="F680" s="48">
        <f>VLOOKUP($Q680&amp;$B680,'PNC Exon. &amp; no Exon.'!$A:$AL,'P.N.C. x Comp. x Ramos'!F$71,0)</f>
        <v>0</v>
      </c>
      <c r="G680" s="48">
        <f>VLOOKUP($Q680&amp;$B680,'PNC Exon. &amp; no Exon.'!$A:$AL,'P.N.C. x Comp. x Ramos'!G$71,0)</f>
        <v>0</v>
      </c>
      <c r="H680" s="48">
        <f>VLOOKUP($Q680&amp;$B680,'PNC Exon. &amp; no Exon.'!$A:$AL,'P.N.C. x Comp. x Ramos'!H$71,0)</f>
        <v>0</v>
      </c>
      <c r="I680" s="48">
        <f>VLOOKUP($Q680&amp;$B680,'PNC Exon. &amp; no Exon.'!$A:$AL,'P.N.C. x Comp. x Ramos'!I$71,0)</f>
        <v>0</v>
      </c>
      <c r="J680" s="48">
        <f>VLOOKUP($Q680&amp;$B680,'PNC Exon. &amp; no Exon.'!$A:$AL,'P.N.C. x Comp. x Ramos'!J$71,0)</f>
        <v>0</v>
      </c>
      <c r="K680" s="48">
        <f>VLOOKUP($Q680&amp;$B680,'PNC Exon. &amp; no Exon.'!$A:$AL,'P.N.C. x Comp. x Ramos'!K$71,0)</f>
        <v>0</v>
      </c>
      <c r="L680" s="48">
        <f>VLOOKUP($Q680&amp;$B680,'PNC Exon. &amp; no Exon.'!$A:$AL,'P.N.C. x Comp. x Ramos'!L$71,0)</f>
        <v>0</v>
      </c>
      <c r="M680" s="48">
        <f>VLOOKUP($Q680&amp;$B680,'PNC Exon. &amp; no Exon.'!$A:$AL,'P.N.C. x Comp. x Ramos'!M$71,0)</f>
        <v>0</v>
      </c>
      <c r="N680" s="48">
        <f>VLOOKUP($Q680&amp;$B680,'PNC Exon. &amp; no Exon.'!$A:$AL,'P.N.C. x Comp. x Ramos'!N$71,0)</f>
        <v>0</v>
      </c>
      <c r="O680" s="58">
        <f t="shared" si="64"/>
        <v>0</v>
      </c>
      <c r="Q680" s="164" t="s">
        <v>9</v>
      </c>
    </row>
    <row r="681" spans="1:17" ht="15.9" customHeight="1" x14ac:dyDescent="0.25">
      <c r="A681" s="47">
        <f t="shared" si="65"/>
        <v>1</v>
      </c>
      <c r="B681" s="51" t="s">
        <v>82</v>
      </c>
      <c r="C681" s="101">
        <f t="shared" si="66"/>
        <v>0</v>
      </c>
      <c r="D681" s="48">
        <f>VLOOKUP($Q681&amp;$B681,'PNC Exon. &amp; no Exon.'!$A:$AL,'P.N.C. x Comp. x Ramos'!D$71,0)</f>
        <v>0</v>
      </c>
      <c r="E681" s="48">
        <f>VLOOKUP($Q681&amp;$B681,'PNC Exon. &amp; no Exon.'!$A:$AL,'P.N.C. x Comp. x Ramos'!E$71,0)</f>
        <v>0</v>
      </c>
      <c r="F681" s="48">
        <f>VLOOKUP($Q681&amp;$B681,'PNC Exon. &amp; no Exon.'!$A:$AL,'P.N.C. x Comp. x Ramos'!F$71,0)</f>
        <v>0</v>
      </c>
      <c r="G681" s="48">
        <f>VLOOKUP($Q681&amp;$B681,'PNC Exon. &amp; no Exon.'!$A:$AL,'P.N.C. x Comp. x Ramos'!G$71,0)</f>
        <v>0</v>
      </c>
      <c r="H681" s="48">
        <f>VLOOKUP($Q681&amp;$B681,'PNC Exon. &amp; no Exon.'!$A:$AL,'P.N.C. x Comp. x Ramos'!H$71,0)</f>
        <v>0</v>
      </c>
      <c r="I681" s="48">
        <f>VLOOKUP($Q681&amp;$B681,'PNC Exon. &amp; no Exon.'!$A:$AL,'P.N.C. x Comp. x Ramos'!I$71,0)</f>
        <v>0</v>
      </c>
      <c r="J681" s="48">
        <f>VLOOKUP($Q681&amp;$B681,'PNC Exon. &amp; no Exon.'!$A:$AL,'P.N.C. x Comp. x Ramos'!J$71,0)</f>
        <v>0</v>
      </c>
      <c r="K681" s="48">
        <f>VLOOKUP($Q681&amp;$B681,'PNC Exon. &amp; no Exon.'!$A:$AL,'P.N.C. x Comp. x Ramos'!K$71,0)</f>
        <v>0</v>
      </c>
      <c r="L681" s="48">
        <f>VLOOKUP($Q681&amp;$B681,'PNC Exon. &amp; no Exon.'!$A:$AL,'P.N.C. x Comp. x Ramos'!L$71,0)</f>
        <v>0</v>
      </c>
      <c r="M681" s="48">
        <f>VLOOKUP($Q681&amp;$B681,'PNC Exon. &amp; no Exon.'!$A:$AL,'P.N.C. x Comp. x Ramos'!M$71,0)</f>
        <v>0</v>
      </c>
      <c r="N681" s="48">
        <f>VLOOKUP($Q681&amp;$B681,'PNC Exon. &amp; no Exon.'!$A:$AL,'P.N.C. x Comp. x Ramos'!N$71,0)</f>
        <v>0</v>
      </c>
      <c r="O681" s="58">
        <f t="shared" si="64"/>
        <v>0</v>
      </c>
      <c r="Q681" s="164" t="s">
        <v>9</v>
      </c>
    </row>
    <row r="682" spans="1:17" ht="15.9" customHeight="1" x14ac:dyDescent="0.25">
      <c r="A682" s="47">
        <f t="shared" si="65"/>
        <v>1</v>
      </c>
      <c r="B682" s="51" t="s">
        <v>105</v>
      </c>
      <c r="C682" s="101">
        <f t="shared" si="66"/>
        <v>0</v>
      </c>
      <c r="D682" s="48">
        <f>VLOOKUP($Q682&amp;$B682,'PNC Exon. &amp; no Exon.'!$A:$AL,'P.N.C. x Comp. x Ramos'!D$71,0)</f>
        <v>0</v>
      </c>
      <c r="E682" s="48">
        <f>VLOOKUP($Q682&amp;$B682,'PNC Exon. &amp; no Exon.'!$A:$AL,'P.N.C. x Comp. x Ramos'!E$71,0)</f>
        <v>0</v>
      </c>
      <c r="F682" s="48">
        <f>VLOOKUP($Q682&amp;$B682,'PNC Exon. &amp; no Exon.'!$A:$AL,'P.N.C. x Comp. x Ramos'!F$71,0)</f>
        <v>0</v>
      </c>
      <c r="G682" s="48">
        <f>VLOOKUP($Q682&amp;$B682,'PNC Exon. &amp; no Exon.'!$A:$AL,'P.N.C. x Comp. x Ramos'!G$71,0)</f>
        <v>0</v>
      </c>
      <c r="H682" s="48">
        <f>VLOOKUP($Q682&amp;$B682,'PNC Exon. &amp; no Exon.'!$A:$AL,'P.N.C. x Comp. x Ramos'!H$71,0)</f>
        <v>0</v>
      </c>
      <c r="I682" s="48">
        <f>VLOOKUP($Q682&amp;$B682,'PNC Exon. &amp; no Exon.'!$A:$AL,'P.N.C. x Comp. x Ramos'!I$71,0)</f>
        <v>0</v>
      </c>
      <c r="J682" s="48">
        <f>VLOOKUP($Q682&amp;$B682,'PNC Exon. &amp; no Exon.'!$A:$AL,'P.N.C. x Comp. x Ramos'!J$71,0)</f>
        <v>0</v>
      </c>
      <c r="K682" s="48">
        <f>VLOOKUP($Q682&amp;$B682,'PNC Exon. &amp; no Exon.'!$A:$AL,'P.N.C. x Comp. x Ramos'!K$71,0)</f>
        <v>0</v>
      </c>
      <c r="L682" s="48">
        <f>VLOOKUP($Q682&amp;$B682,'PNC Exon. &amp; no Exon.'!$A:$AL,'P.N.C. x Comp. x Ramos'!L$71,0)</f>
        <v>0</v>
      </c>
      <c r="M682" s="48">
        <f>VLOOKUP($Q682&amp;$B682,'PNC Exon. &amp; no Exon.'!$A:$AL,'P.N.C. x Comp. x Ramos'!M$71,0)</f>
        <v>0</v>
      </c>
      <c r="N682" s="48">
        <f>VLOOKUP($Q682&amp;$B682,'PNC Exon. &amp; no Exon.'!$A:$AL,'P.N.C. x Comp. x Ramos'!N$71,0)</f>
        <v>0</v>
      </c>
      <c r="O682" s="58">
        <f t="shared" si="64"/>
        <v>0</v>
      </c>
      <c r="Q682" s="164" t="s">
        <v>9</v>
      </c>
    </row>
    <row r="683" spans="1:17" ht="15.9" customHeight="1" x14ac:dyDescent="0.25">
      <c r="A683" s="47">
        <f t="shared" si="65"/>
        <v>1</v>
      </c>
      <c r="B683" s="51" t="s">
        <v>79</v>
      </c>
      <c r="C683" s="101">
        <f t="shared" si="66"/>
        <v>0</v>
      </c>
      <c r="D683" s="48">
        <f>VLOOKUP($Q683&amp;$B683,'PNC Exon. &amp; no Exon.'!$A:$AL,'P.N.C. x Comp. x Ramos'!D$71,0)</f>
        <v>0</v>
      </c>
      <c r="E683" s="48">
        <f>VLOOKUP($Q683&amp;$B683,'PNC Exon. &amp; no Exon.'!$A:$AL,'P.N.C. x Comp. x Ramos'!E$71,0)</f>
        <v>0</v>
      </c>
      <c r="F683" s="48">
        <f>VLOOKUP($Q683&amp;$B683,'PNC Exon. &amp; no Exon.'!$A:$AL,'P.N.C. x Comp. x Ramos'!F$71,0)</f>
        <v>0</v>
      </c>
      <c r="G683" s="48">
        <f>VLOOKUP($Q683&amp;$B683,'PNC Exon. &amp; no Exon.'!$A:$AL,'P.N.C. x Comp. x Ramos'!G$71,0)</f>
        <v>0</v>
      </c>
      <c r="H683" s="48">
        <f>VLOOKUP($Q683&amp;$B683,'PNC Exon. &amp; no Exon.'!$A:$AL,'P.N.C. x Comp. x Ramos'!H$71,0)</f>
        <v>0</v>
      </c>
      <c r="I683" s="48">
        <f>VLOOKUP($Q683&amp;$B683,'PNC Exon. &amp; no Exon.'!$A:$AL,'P.N.C. x Comp. x Ramos'!I$71,0)</f>
        <v>0</v>
      </c>
      <c r="J683" s="48">
        <f>VLOOKUP($Q683&amp;$B683,'PNC Exon. &amp; no Exon.'!$A:$AL,'P.N.C. x Comp. x Ramos'!J$71,0)</f>
        <v>0</v>
      </c>
      <c r="K683" s="48">
        <f>VLOOKUP($Q683&amp;$B683,'PNC Exon. &amp; no Exon.'!$A:$AL,'P.N.C. x Comp. x Ramos'!K$71,0)</f>
        <v>0</v>
      </c>
      <c r="L683" s="48">
        <f>VLOOKUP($Q683&amp;$B683,'PNC Exon. &amp; no Exon.'!$A:$AL,'P.N.C. x Comp. x Ramos'!L$71,0)</f>
        <v>0</v>
      </c>
      <c r="M683" s="48">
        <f>VLOOKUP($Q683&amp;$B683,'PNC Exon. &amp; no Exon.'!$A:$AL,'P.N.C. x Comp. x Ramos'!M$71,0)</f>
        <v>0</v>
      </c>
      <c r="N683" s="48">
        <f>VLOOKUP($Q683&amp;$B683,'PNC Exon. &amp; no Exon.'!$A:$AL,'P.N.C. x Comp. x Ramos'!N$71,0)</f>
        <v>0</v>
      </c>
      <c r="O683" s="58">
        <f t="shared" si="64"/>
        <v>0</v>
      </c>
      <c r="Q683" s="164" t="s">
        <v>9</v>
      </c>
    </row>
    <row r="684" spans="1:17" ht="15.9" customHeight="1" x14ac:dyDescent="0.25">
      <c r="A684" s="47">
        <f t="shared" si="65"/>
        <v>1</v>
      </c>
      <c r="B684" s="51" t="s">
        <v>113</v>
      </c>
      <c r="C684" s="101">
        <f t="shared" si="66"/>
        <v>0</v>
      </c>
      <c r="D684" s="48">
        <f>VLOOKUP($Q684&amp;$B684,'PNC Exon. &amp; no Exon.'!$A:$AL,'P.N.C. x Comp. x Ramos'!D$71,0)</f>
        <v>0</v>
      </c>
      <c r="E684" s="48">
        <f>VLOOKUP($Q684&amp;$B684,'PNC Exon. &amp; no Exon.'!$A:$AL,'P.N.C. x Comp. x Ramos'!E$71,0)</f>
        <v>0</v>
      </c>
      <c r="F684" s="48">
        <f>VLOOKUP($Q684&amp;$B684,'PNC Exon. &amp; no Exon.'!$A:$AL,'P.N.C. x Comp. x Ramos'!F$71,0)</f>
        <v>0</v>
      </c>
      <c r="G684" s="48">
        <f>VLOOKUP($Q684&amp;$B684,'PNC Exon. &amp; no Exon.'!$A:$AL,'P.N.C. x Comp. x Ramos'!G$71,0)</f>
        <v>0</v>
      </c>
      <c r="H684" s="48">
        <f>VLOOKUP($Q684&amp;$B684,'PNC Exon. &amp; no Exon.'!$A:$AL,'P.N.C. x Comp. x Ramos'!H$71,0)</f>
        <v>0</v>
      </c>
      <c r="I684" s="48">
        <f>VLOOKUP($Q684&amp;$B684,'PNC Exon. &amp; no Exon.'!$A:$AL,'P.N.C. x Comp. x Ramos'!I$71,0)</f>
        <v>0</v>
      </c>
      <c r="J684" s="48">
        <f>VLOOKUP($Q684&amp;$B684,'PNC Exon. &amp; no Exon.'!$A:$AL,'P.N.C. x Comp. x Ramos'!J$71,0)</f>
        <v>0</v>
      </c>
      <c r="K684" s="48">
        <f>VLOOKUP($Q684&amp;$B684,'PNC Exon. &amp; no Exon.'!$A:$AL,'P.N.C. x Comp. x Ramos'!K$71,0)</f>
        <v>0</v>
      </c>
      <c r="L684" s="48">
        <f>VLOOKUP($Q684&amp;$B684,'PNC Exon. &amp; no Exon.'!$A:$AL,'P.N.C. x Comp. x Ramos'!L$71,0)</f>
        <v>0</v>
      </c>
      <c r="M684" s="48">
        <f>VLOOKUP($Q684&amp;$B684,'PNC Exon. &amp; no Exon.'!$A:$AL,'P.N.C. x Comp. x Ramos'!M$71,0)</f>
        <v>0</v>
      </c>
      <c r="N684" s="48">
        <f>VLOOKUP($Q684&amp;$B684,'PNC Exon. &amp; no Exon.'!$A:$AL,'P.N.C. x Comp. x Ramos'!N$71,0)</f>
        <v>0</v>
      </c>
      <c r="O684" s="58">
        <f t="shared" si="64"/>
        <v>0</v>
      </c>
      <c r="Q684" s="164" t="s">
        <v>9</v>
      </c>
    </row>
    <row r="685" spans="1:17" ht="15.9" customHeight="1" x14ac:dyDescent="0.25">
      <c r="A685" s="47">
        <f t="shared" si="65"/>
        <v>1</v>
      </c>
      <c r="B685" s="50" t="s">
        <v>104</v>
      </c>
      <c r="C685" s="101">
        <f t="shared" si="66"/>
        <v>0</v>
      </c>
      <c r="D685" s="48">
        <f>VLOOKUP($Q685&amp;$B685,'PNC Exon. &amp; no Exon.'!$A:$AL,'P.N.C. x Comp. x Ramos'!D$71,0)</f>
        <v>0</v>
      </c>
      <c r="E685" s="48">
        <f>VLOOKUP($Q685&amp;$B685,'PNC Exon. &amp; no Exon.'!$A:$AL,'P.N.C. x Comp. x Ramos'!E$71,0)</f>
        <v>0</v>
      </c>
      <c r="F685" s="48">
        <f>VLOOKUP($Q685&amp;$B685,'PNC Exon. &amp; no Exon.'!$A:$AL,'P.N.C. x Comp. x Ramos'!F$71,0)</f>
        <v>0</v>
      </c>
      <c r="G685" s="48">
        <f>VLOOKUP($Q685&amp;$B685,'PNC Exon. &amp; no Exon.'!$A:$AL,'P.N.C. x Comp. x Ramos'!G$71,0)</f>
        <v>0</v>
      </c>
      <c r="H685" s="48">
        <f>VLOOKUP($Q685&amp;$B685,'PNC Exon. &amp; no Exon.'!$A:$AL,'P.N.C. x Comp. x Ramos'!H$71,0)</f>
        <v>0</v>
      </c>
      <c r="I685" s="48">
        <f>VLOOKUP($Q685&amp;$B685,'PNC Exon. &amp; no Exon.'!$A:$AL,'P.N.C. x Comp. x Ramos'!I$71,0)</f>
        <v>0</v>
      </c>
      <c r="J685" s="48">
        <f>VLOOKUP($Q685&amp;$B685,'PNC Exon. &amp; no Exon.'!$A:$AL,'P.N.C. x Comp. x Ramos'!J$71,0)</f>
        <v>0</v>
      </c>
      <c r="K685" s="48">
        <f>VLOOKUP($Q685&amp;$B685,'PNC Exon. &amp; no Exon.'!$A:$AL,'P.N.C. x Comp. x Ramos'!K$71,0)</f>
        <v>0</v>
      </c>
      <c r="L685" s="48">
        <f>VLOOKUP($Q685&amp;$B685,'PNC Exon. &amp; no Exon.'!$A:$AL,'P.N.C. x Comp. x Ramos'!L$71,0)</f>
        <v>0</v>
      </c>
      <c r="M685" s="48">
        <f>VLOOKUP($Q685&amp;$B685,'PNC Exon. &amp; no Exon.'!$A:$AL,'P.N.C. x Comp. x Ramos'!M$71,0)</f>
        <v>0</v>
      </c>
      <c r="N685" s="48">
        <f>VLOOKUP($Q685&amp;$B685,'PNC Exon. &amp; no Exon.'!$A:$AL,'P.N.C. x Comp. x Ramos'!N$71,0)</f>
        <v>0</v>
      </c>
      <c r="O685" s="58">
        <f t="shared" si="64"/>
        <v>0</v>
      </c>
      <c r="Q685" s="164" t="s">
        <v>9</v>
      </c>
    </row>
    <row r="686" spans="1:17" ht="15.9" customHeight="1" x14ac:dyDescent="0.25">
      <c r="A686" s="47">
        <f t="shared" si="65"/>
        <v>1</v>
      </c>
      <c r="B686" s="51" t="s">
        <v>117</v>
      </c>
      <c r="C686" s="101">
        <f t="shared" si="66"/>
        <v>0</v>
      </c>
      <c r="D686" s="48">
        <f>VLOOKUP($Q686&amp;$B686,'PNC Exon. &amp; no Exon.'!$A:$AL,'P.N.C. x Comp. x Ramos'!D$71,0)</f>
        <v>0</v>
      </c>
      <c r="E686" s="48">
        <f>VLOOKUP($Q686&amp;$B686,'PNC Exon. &amp; no Exon.'!$A:$AL,'P.N.C. x Comp. x Ramos'!E$71,0)</f>
        <v>0</v>
      </c>
      <c r="F686" s="48">
        <f>VLOOKUP($Q686&amp;$B686,'PNC Exon. &amp; no Exon.'!$A:$AL,'P.N.C. x Comp. x Ramos'!F$71,0)</f>
        <v>0</v>
      </c>
      <c r="G686" s="48">
        <f>VLOOKUP($Q686&amp;$B686,'PNC Exon. &amp; no Exon.'!$A:$AL,'P.N.C. x Comp. x Ramos'!G$71,0)</f>
        <v>0</v>
      </c>
      <c r="H686" s="48">
        <f>VLOOKUP($Q686&amp;$B686,'PNC Exon. &amp; no Exon.'!$A:$AL,'P.N.C. x Comp. x Ramos'!H$71,0)</f>
        <v>0</v>
      </c>
      <c r="I686" s="48">
        <f>VLOOKUP($Q686&amp;$B686,'PNC Exon. &amp; no Exon.'!$A:$AL,'P.N.C. x Comp. x Ramos'!I$71,0)</f>
        <v>0</v>
      </c>
      <c r="J686" s="48">
        <f>VLOOKUP($Q686&amp;$B686,'PNC Exon. &amp; no Exon.'!$A:$AL,'P.N.C. x Comp. x Ramos'!J$71,0)</f>
        <v>0</v>
      </c>
      <c r="K686" s="48">
        <f>VLOOKUP($Q686&amp;$B686,'PNC Exon. &amp; no Exon.'!$A:$AL,'P.N.C. x Comp. x Ramos'!K$71,0)</f>
        <v>0</v>
      </c>
      <c r="L686" s="48">
        <f>VLOOKUP($Q686&amp;$B686,'PNC Exon. &amp; no Exon.'!$A:$AL,'P.N.C. x Comp. x Ramos'!L$71,0)</f>
        <v>0</v>
      </c>
      <c r="M686" s="48">
        <f>VLOOKUP($Q686&amp;$B686,'PNC Exon. &amp; no Exon.'!$A:$AL,'P.N.C. x Comp. x Ramos'!M$71,0)</f>
        <v>0</v>
      </c>
      <c r="N686" s="48">
        <f>VLOOKUP($Q686&amp;$B686,'PNC Exon. &amp; no Exon.'!$A:$AL,'P.N.C. x Comp. x Ramos'!N$71,0)</f>
        <v>0</v>
      </c>
      <c r="O686" s="58">
        <f t="shared" si="64"/>
        <v>0</v>
      </c>
      <c r="Q686" s="164" t="s">
        <v>9</v>
      </c>
    </row>
    <row r="687" spans="1:17" ht="15.9" customHeight="1" x14ac:dyDescent="0.25">
      <c r="A687" s="47">
        <f t="shared" si="65"/>
        <v>1</v>
      </c>
      <c r="B687" s="51" t="s">
        <v>96</v>
      </c>
      <c r="C687" s="101">
        <f t="shared" si="66"/>
        <v>0</v>
      </c>
      <c r="D687" s="48">
        <f>VLOOKUP($Q687&amp;$B687,'PNC Exon. &amp; no Exon.'!$A:$AL,'P.N.C. x Comp. x Ramos'!D$71,0)</f>
        <v>0</v>
      </c>
      <c r="E687" s="48">
        <f>VLOOKUP($Q687&amp;$B687,'PNC Exon. &amp; no Exon.'!$A:$AL,'P.N.C. x Comp. x Ramos'!E$71,0)</f>
        <v>0</v>
      </c>
      <c r="F687" s="48">
        <f>VLOOKUP($Q687&amp;$B687,'PNC Exon. &amp; no Exon.'!$A:$AL,'P.N.C. x Comp. x Ramos'!F$71,0)</f>
        <v>0</v>
      </c>
      <c r="G687" s="48">
        <f>VLOOKUP($Q687&amp;$B687,'PNC Exon. &amp; no Exon.'!$A:$AL,'P.N.C. x Comp. x Ramos'!G$71,0)</f>
        <v>0</v>
      </c>
      <c r="H687" s="48">
        <f>VLOOKUP($Q687&amp;$B687,'PNC Exon. &amp; no Exon.'!$A:$AL,'P.N.C. x Comp. x Ramos'!H$71,0)</f>
        <v>0</v>
      </c>
      <c r="I687" s="48">
        <f>VLOOKUP($Q687&amp;$B687,'PNC Exon. &amp; no Exon.'!$A:$AL,'P.N.C. x Comp. x Ramos'!I$71,0)</f>
        <v>0</v>
      </c>
      <c r="J687" s="48">
        <f>VLOOKUP($Q687&amp;$B687,'PNC Exon. &amp; no Exon.'!$A:$AL,'P.N.C. x Comp. x Ramos'!J$71,0)</f>
        <v>0</v>
      </c>
      <c r="K687" s="48">
        <f>VLOOKUP($Q687&amp;$B687,'PNC Exon. &amp; no Exon.'!$A:$AL,'P.N.C. x Comp. x Ramos'!K$71,0)</f>
        <v>0</v>
      </c>
      <c r="L687" s="48">
        <f>VLOOKUP($Q687&amp;$B687,'PNC Exon. &amp; no Exon.'!$A:$AL,'P.N.C. x Comp. x Ramos'!L$71,0)</f>
        <v>0</v>
      </c>
      <c r="M687" s="48">
        <f>VLOOKUP($Q687&amp;$B687,'PNC Exon. &amp; no Exon.'!$A:$AL,'P.N.C. x Comp. x Ramos'!M$71,0)</f>
        <v>0</v>
      </c>
      <c r="N687" s="48">
        <f>VLOOKUP($Q687&amp;$B687,'PNC Exon. &amp; no Exon.'!$A:$AL,'P.N.C. x Comp. x Ramos'!N$71,0)</f>
        <v>0</v>
      </c>
      <c r="O687" s="58">
        <f t="shared" si="64"/>
        <v>0</v>
      </c>
      <c r="Q687" s="164" t="s">
        <v>9</v>
      </c>
    </row>
    <row r="688" spans="1:17" ht="15.9" customHeight="1" x14ac:dyDescent="0.25">
      <c r="A688" s="47">
        <f t="shared" si="65"/>
        <v>1</v>
      </c>
      <c r="B688" s="51" t="s">
        <v>116</v>
      </c>
      <c r="C688" s="101">
        <f t="shared" si="66"/>
        <v>0</v>
      </c>
      <c r="D688" s="48">
        <f>VLOOKUP($Q688&amp;$B688,'PNC Exon. &amp; no Exon.'!$A:$AL,'P.N.C. x Comp. x Ramos'!D$71,0)</f>
        <v>0</v>
      </c>
      <c r="E688" s="48">
        <f>VLOOKUP($Q688&amp;$B688,'PNC Exon. &amp; no Exon.'!$A:$AL,'P.N.C. x Comp. x Ramos'!E$71,0)</f>
        <v>0</v>
      </c>
      <c r="F688" s="48">
        <f>VLOOKUP($Q688&amp;$B688,'PNC Exon. &amp; no Exon.'!$A:$AL,'P.N.C. x Comp. x Ramos'!F$71,0)</f>
        <v>0</v>
      </c>
      <c r="G688" s="48">
        <f>VLOOKUP($Q688&amp;$B688,'PNC Exon. &amp; no Exon.'!$A:$AL,'P.N.C. x Comp. x Ramos'!G$71,0)</f>
        <v>0</v>
      </c>
      <c r="H688" s="48">
        <f>VLOOKUP($Q688&amp;$B688,'PNC Exon. &amp; no Exon.'!$A:$AL,'P.N.C. x Comp. x Ramos'!H$71,0)</f>
        <v>0</v>
      </c>
      <c r="I688" s="48">
        <f>VLOOKUP($Q688&amp;$B688,'PNC Exon. &amp; no Exon.'!$A:$AL,'P.N.C. x Comp. x Ramos'!I$71,0)</f>
        <v>0</v>
      </c>
      <c r="J688" s="48">
        <f>VLOOKUP($Q688&amp;$B688,'PNC Exon. &amp; no Exon.'!$A:$AL,'P.N.C. x Comp. x Ramos'!J$71,0)</f>
        <v>0</v>
      </c>
      <c r="K688" s="48">
        <f>VLOOKUP($Q688&amp;$B688,'PNC Exon. &amp; no Exon.'!$A:$AL,'P.N.C. x Comp. x Ramos'!K$71,0)</f>
        <v>0</v>
      </c>
      <c r="L688" s="48">
        <f>VLOOKUP($Q688&amp;$B688,'PNC Exon. &amp; no Exon.'!$A:$AL,'P.N.C. x Comp. x Ramos'!L$71,0)</f>
        <v>0</v>
      </c>
      <c r="M688" s="48">
        <f>VLOOKUP($Q688&amp;$B688,'PNC Exon. &amp; no Exon.'!$A:$AL,'P.N.C. x Comp. x Ramos'!M$71,0)</f>
        <v>0</v>
      </c>
      <c r="N688" s="48">
        <f>VLOOKUP($Q688&amp;$B688,'PNC Exon. &amp; no Exon.'!$A:$AL,'P.N.C. x Comp. x Ramos'!N$71,0)</f>
        <v>0</v>
      </c>
      <c r="O688" s="58">
        <f t="shared" si="64"/>
        <v>0</v>
      </c>
      <c r="Q688" s="164" t="s">
        <v>9</v>
      </c>
    </row>
    <row r="689" spans="1:17" ht="15.9" customHeight="1" x14ac:dyDescent="0.25">
      <c r="A689" s="47">
        <f t="shared" si="65"/>
        <v>1</v>
      </c>
      <c r="B689" s="51" t="s">
        <v>99</v>
      </c>
      <c r="C689" s="101">
        <f t="shared" si="66"/>
        <v>0</v>
      </c>
      <c r="D689" s="48">
        <f>VLOOKUP($Q689&amp;$B689,'PNC Exon. &amp; no Exon.'!$A:$AL,'P.N.C. x Comp. x Ramos'!D$71,0)</f>
        <v>0</v>
      </c>
      <c r="E689" s="48">
        <f>VLOOKUP($Q689&amp;$B689,'PNC Exon. &amp; no Exon.'!$A:$AL,'P.N.C. x Comp. x Ramos'!E$71,0)</f>
        <v>0</v>
      </c>
      <c r="F689" s="48">
        <f>VLOOKUP($Q689&amp;$B689,'PNC Exon. &amp; no Exon.'!$A:$AL,'P.N.C. x Comp. x Ramos'!F$71,0)</f>
        <v>0</v>
      </c>
      <c r="G689" s="48">
        <f>VLOOKUP($Q689&amp;$B689,'PNC Exon. &amp; no Exon.'!$A:$AL,'P.N.C. x Comp. x Ramos'!G$71,0)</f>
        <v>0</v>
      </c>
      <c r="H689" s="48">
        <f>VLOOKUP($Q689&amp;$B689,'PNC Exon. &amp; no Exon.'!$A:$AL,'P.N.C. x Comp. x Ramos'!H$71,0)</f>
        <v>0</v>
      </c>
      <c r="I689" s="48">
        <f>VLOOKUP($Q689&amp;$B689,'PNC Exon. &amp; no Exon.'!$A:$AL,'P.N.C. x Comp. x Ramos'!I$71,0)</f>
        <v>0</v>
      </c>
      <c r="J689" s="48">
        <f>VLOOKUP($Q689&amp;$B689,'PNC Exon. &amp; no Exon.'!$A:$AL,'P.N.C. x Comp. x Ramos'!J$71,0)</f>
        <v>0</v>
      </c>
      <c r="K689" s="48">
        <f>VLOOKUP($Q689&amp;$B689,'PNC Exon. &amp; no Exon.'!$A:$AL,'P.N.C. x Comp. x Ramos'!K$71,0)</f>
        <v>0</v>
      </c>
      <c r="L689" s="48">
        <f>VLOOKUP($Q689&amp;$B689,'PNC Exon. &amp; no Exon.'!$A:$AL,'P.N.C. x Comp. x Ramos'!L$71,0)</f>
        <v>0</v>
      </c>
      <c r="M689" s="48">
        <f>VLOOKUP($Q689&amp;$B689,'PNC Exon. &amp; no Exon.'!$A:$AL,'P.N.C. x Comp. x Ramos'!M$71,0)</f>
        <v>0</v>
      </c>
      <c r="N689" s="48">
        <f>VLOOKUP($Q689&amp;$B689,'PNC Exon. &amp; no Exon.'!$A:$AL,'P.N.C. x Comp. x Ramos'!N$71,0)</f>
        <v>0</v>
      </c>
      <c r="O689" s="58">
        <f t="shared" si="64"/>
        <v>0</v>
      </c>
      <c r="Q689" s="164" t="s">
        <v>9</v>
      </c>
    </row>
    <row r="690" spans="1:17" ht="15.9" customHeight="1" x14ac:dyDescent="0.25">
      <c r="A690" s="47">
        <f t="shared" si="65"/>
        <v>1</v>
      </c>
      <c r="B690" s="51" t="s">
        <v>112</v>
      </c>
      <c r="C690" s="101">
        <f t="shared" si="66"/>
        <v>0</v>
      </c>
      <c r="D690" s="48">
        <f>VLOOKUP($Q690&amp;$B690,'PNC Exon. &amp; no Exon.'!$A:$AL,'P.N.C. x Comp. x Ramos'!D$71,0)</f>
        <v>0</v>
      </c>
      <c r="E690" s="48">
        <f>VLOOKUP($Q690&amp;$B690,'PNC Exon. &amp; no Exon.'!$A:$AL,'P.N.C. x Comp. x Ramos'!E$71,0)</f>
        <v>0</v>
      </c>
      <c r="F690" s="48">
        <f>VLOOKUP($Q690&amp;$B690,'PNC Exon. &amp; no Exon.'!$A:$AL,'P.N.C. x Comp. x Ramos'!F$71,0)</f>
        <v>0</v>
      </c>
      <c r="G690" s="48">
        <f>VLOOKUP($Q690&amp;$B690,'PNC Exon. &amp; no Exon.'!$A:$AL,'P.N.C. x Comp. x Ramos'!G$71,0)</f>
        <v>0</v>
      </c>
      <c r="H690" s="48">
        <f>VLOOKUP($Q690&amp;$B690,'PNC Exon. &amp; no Exon.'!$A:$AL,'P.N.C. x Comp. x Ramos'!H$71,0)</f>
        <v>0</v>
      </c>
      <c r="I690" s="48">
        <f>VLOOKUP($Q690&amp;$B690,'PNC Exon. &amp; no Exon.'!$A:$AL,'P.N.C. x Comp. x Ramos'!I$71,0)</f>
        <v>0</v>
      </c>
      <c r="J690" s="48">
        <f>VLOOKUP($Q690&amp;$B690,'PNC Exon. &amp; no Exon.'!$A:$AL,'P.N.C. x Comp. x Ramos'!J$71,0)</f>
        <v>0</v>
      </c>
      <c r="K690" s="48">
        <f>VLOOKUP($Q690&amp;$B690,'PNC Exon. &amp; no Exon.'!$A:$AL,'P.N.C. x Comp. x Ramos'!K$71,0)</f>
        <v>0</v>
      </c>
      <c r="L690" s="48">
        <f>VLOOKUP($Q690&amp;$B690,'PNC Exon. &amp; no Exon.'!$A:$AL,'P.N.C. x Comp. x Ramos'!L$71,0)</f>
        <v>0</v>
      </c>
      <c r="M690" s="48">
        <f>VLOOKUP($Q690&amp;$B690,'PNC Exon. &amp; no Exon.'!$A:$AL,'P.N.C. x Comp. x Ramos'!M$71,0)</f>
        <v>0</v>
      </c>
      <c r="N690" s="48">
        <f>VLOOKUP($Q690&amp;$B690,'PNC Exon. &amp; no Exon.'!$A:$AL,'P.N.C. x Comp. x Ramos'!N$71,0)</f>
        <v>0</v>
      </c>
      <c r="O690" s="58">
        <f t="shared" si="64"/>
        <v>0</v>
      </c>
      <c r="Q690" s="164" t="s">
        <v>9</v>
      </c>
    </row>
    <row r="691" spans="1:17" ht="15.9" customHeight="1" x14ac:dyDescent="0.25">
      <c r="A691" s="47">
        <f t="shared" si="65"/>
        <v>1</v>
      </c>
      <c r="B691" s="51" t="s">
        <v>94</v>
      </c>
      <c r="C691" s="101">
        <f t="shared" si="66"/>
        <v>0</v>
      </c>
      <c r="D691" s="48">
        <f>VLOOKUP($Q691&amp;$B691,'PNC Exon. &amp; no Exon.'!$A:$AL,'P.N.C. x Comp. x Ramos'!D$71,0)</f>
        <v>0</v>
      </c>
      <c r="E691" s="48">
        <f>VLOOKUP($Q691&amp;$B691,'PNC Exon. &amp; no Exon.'!$A:$AL,'P.N.C. x Comp. x Ramos'!E$71,0)</f>
        <v>0</v>
      </c>
      <c r="F691" s="48">
        <f>VLOOKUP($Q691&amp;$B691,'PNC Exon. &amp; no Exon.'!$A:$AL,'P.N.C. x Comp. x Ramos'!F$71,0)</f>
        <v>0</v>
      </c>
      <c r="G691" s="48">
        <f>VLOOKUP($Q691&amp;$B691,'PNC Exon. &amp; no Exon.'!$A:$AL,'P.N.C. x Comp. x Ramos'!G$71,0)</f>
        <v>0</v>
      </c>
      <c r="H691" s="48">
        <f>VLOOKUP($Q691&amp;$B691,'PNC Exon. &amp; no Exon.'!$A:$AL,'P.N.C. x Comp. x Ramos'!H$71,0)</f>
        <v>0</v>
      </c>
      <c r="I691" s="48">
        <f>VLOOKUP($Q691&amp;$B691,'PNC Exon. &amp; no Exon.'!$A:$AL,'P.N.C. x Comp. x Ramos'!I$71,0)</f>
        <v>0</v>
      </c>
      <c r="J691" s="48">
        <f>VLOOKUP($Q691&amp;$B691,'PNC Exon. &amp; no Exon.'!$A:$AL,'P.N.C. x Comp. x Ramos'!J$71,0)</f>
        <v>0</v>
      </c>
      <c r="K691" s="48">
        <f>VLOOKUP($Q691&amp;$B691,'PNC Exon. &amp; no Exon.'!$A:$AL,'P.N.C. x Comp. x Ramos'!K$71,0)</f>
        <v>0</v>
      </c>
      <c r="L691" s="48">
        <f>VLOOKUP($Q691&amp;$B691,'PNC Exon. &amp; no Exon.'!$A:$AL,'P.N.C. x Comp. x Ramos'!L$71,0)</f>
        <v>0</v>
      </c>
      <c r="M691" s="48">
        <f>VLOOKUP($Q691&amp;$B691,'PNC Exon. &amp; no Exon.'!$A:$AL,'P.N.C. x Comp. x Ramos'!M$71,0)</f>
        <v>0</v>
      </c>
      <c r="N691" s="48">
        <f>VLOOKUP($Q691&amp;$B691,'PNC Exon. &amp; no Exon.'!$A:$AL,'P.N.C. x Comp. x Ramos'!N$71,0)</f>
        <v>0</v>
      </c>
      <c r="O691" s="58">
        <f t="shared" si="64"/>
        <v>0</v>
      </c>
      <c r="Q691" s="164" t="s">
        <v>9</v>
      </c>
    </row>
    <row r="692" spans="1:17" ht="15.9" customHeight="1" x14ac:dyDescent="0.25">
      <c r="A692" s="47">
        <f t="shared" si="65"/>
        <v>1</v>
      </c>
      <c r="B692" s="51" t="s">
        <v>89</v>
      </c>
      <c r="C692" s="101">
        <f t="shared" si="66"/>
        <v>0</v>
      </c>
      <c r="D692" s="48">
        <f>VLOOKUP($Q692&amp;$B692,'PNC Exon. &amp; no Exon.'!$A:$AL,'P.N.C. x Comp. x Ramos'!D$71,0)</f>
        <v>0</v>
      </c>
      <c r="E692" s="48">
        <f>VLOOKUP($Q692&amp;$B692,'PNC Exon. &amp; no Exon.'!$A:$AL,'P.N.C. x Comp. x Ramos'!E$71,0)</f>
        <v>0</v>
      </c>
      <c r="F692" s="48">
        <f>VLOOKUP($Q692&amp;$B692,'PNC Exon. &amp; no Exon.'!$A:$AL,'P.N.C. x Comp. x Ramos'!F$71,0)</f>
        <v>0</v>
      </c>
      <c r="G692" s="48">
        <f>VLOOKUP($Q692&amp;$B692,'PNC Exon. &amp; no Exon.'!$A:$AL,'P.N.C. x Comp. x Ramos'!G$71,0)</f>
        <v>0</v>
      </c>
      <c r="H692" s="48">
        <f>VLOOKUP($Q692&amp;$B692,'PNC Exon. &amp; no Exon.'!$A:$AL,'P.N.C. x Comp. x Ramos'!H$71,0)</f>
        <v>0</v>
      </c>
      <c r="I692" s="48">
        <f>VLOOKUP($Q692&amp;$B692,'PNC Exon. &amp; no Exon.'!$A:$AL,'P.N.C. x Comp. x Ramos'!I$71,0)</f>
        <v>0</v>
      </c>
      <c r="J692" s="48">
        <f>VLOOKUP($Q692&amp;$B692,'PNC Exon. &amp; no Exon.'!$A:$AL,'P.N.C. x Comp. x Ramos'!J$71,0)</f>
        <v>0</v>
      </c>
      <c r="K692" s="48">
        <f>VLOOKUP($Q692&amp;$B692,'PNC Exon. &amp; no Exon.'!$A:$AL,'P.N.C. x Comp. x Ramos'!K$71,0)</f>
        <v>0</v>
      </c>
      <c r="L692" s="48">
        <f>VLOOKUP($Q692&amp;$B692,'PNC Exon. &amp; no Exon.'!$A:$AL,'P.N.C. x Comp. x Ramos'!L$71,0)</f>
        <v>0</v>
      </c>
      <c r="M692" s="48">
        <f>VLOOKUP($Q692&amp;$B692,'PNC Exon. &amp; no Exon.'!$A:$AL,'P.N.C. x Comp. x Ramos'!M$71,0)</f>
        <v>0</v>
      </c>
      <c r="N692" s="48">
        <f>VLOOKUP($Q692&amp;$B692,'PNC Exon. &amp; no Exon.'!$A:$AL,'P.N.C. x Comp. x Ramos'!N$71,0)</f>
        <v>0</v>
      </c>
      <c r="O692" s="58">
        <f t="shared" si="64"/>
        <v>0</v>
      </c>
      <c r="Q692" s="164" t="s">
        <v>9</v>
      </c>
    </row>
    <row r="693" spans="1:17" ht="15.9" customHeight="1" x14ac:dyDescent="0.25">
      <c r="A693" s="47">
        <f t="shared" si="65"/>
        <v>1</v>
      </c>
      <c r="B693" s="51" t="s">
        <v>81</v>
      </c>
      <c r="C693" s="101">
        <f t="shared" si="66"/>
        <v>0</v>
      </c>
      <c r="D693" s="48">
        <f>VLOOKUP($Q693&amp;$B693,'PNC Exon. &amp; no Exon.'!$A:$AL,'P.N.C. x Comp. x Ramos'!D$71,0)</f>
        <v>0</v>
      </c>
      <c r="E693" s="48">
        <f>VLOOKUP($Q693&amp;$B693,'PNC Exon. &amp; no Exon.'!$A:$AL,'P.N.C. x Comp. x Ramos'!E$71,0)</f>
        <v>0</v>
      </c>
      <c r="F693" s="48">
        <f>VLOOKUP($Q693&amp;$B693,'PNC Exon. &amp; no Exon.'!$A:$AL,'P.N.C. x Comp. x Ramos'!F$71,0)</f>
        <v>0</v>
      </c>
      <c r="G693" s="48">
        <f>VLOOKUP($Q693&amp;$B693,'PNC Exon. &amp; no Exon.'!$A:$AL,'P.N.C. x Comp. x Ramos'!G$71,0)</f>
        <v>0</v>
      </c>
      <c r="H693" s="48">
        <f>VLOOKUP($Q693&amp;$B693,'PNC Exon. &amp; no Exon.'!$A:$AL,'P.N.C. x Comp. x Ramos'!H$71,0)</f>
        <v>0</v>
      </c>
      <c r="I693" s="48">
        <f>VLOOKUP($Q693&amp;$B693,'PNC Exon. &amp; no Exon.'!$A:$AL,'P.N.C. x Comp. x Ramos'!I$71,0)</f>
        <v>0</v>
      </c>
      <c r="J693" s="48">
        <f>VLOOKUP($Q693&amp;$B693,'PNC Exon. &amp; no Exon.'!$A:$AL,'P.N.C. x Comp. x Ramos'!J$71,0)</f>
        <v>0</v>
      </c>
      <c r="K693" s="48">
        <f>VLOOKUP($Q693&amp;$B693,'PNC Exon. &amp; no Exon.'!$A:$AL,'P.N.C. x Comp. x Ramos'!K$71,0)</f>
        <v>0</v>
      </c>
      <c r="L693" s="48">
        <f>VLOOKUP($Q693&amp;$B693,'PNC Exon. &amp; no Exon.'!$A:$AL,'P.N.C. x Comp. x Ramos'!L$71,0)</f>
        <v>0</v>
      </c>
      <c r="M693" s="48">
        <f>VLOOKUP($Q693&amp;$B693,'PNC Exon. &amp; no Exon.'!$A:$AL,'P.N.C. x Comp. x Ramos'!M$71,0)</f>
        <v>0</v>
      </c>
      <c r="N693" s="48">
        <f>VLOOKUP($Q693&amp;$B693,'PNC Exon. &amp; no Exon.'!$A:$AL,'P.N.C. x Comp. x Ramos'!N$71,0)</f>
        <v>0</v>
      </c>
      <c r="O693" s="58">
        <f t="shared" si="64"/>
        <v>0</v>
      </c>
      <c r="Q693" s="164" t="s">
        <v>9</v>
      </c>
    </row>
    <row r="694" spans="1:17" ht="15.9" customHeight="1" x14ac:dyDescent="0.25">
      <c r="A694" s="47">
        <f t="shared" si="65"/>
        <v>1</v>
      </c>
      <c r="B694" s="51" t="s">
        <v>122</v>
      </c>
      <c r="C694" s="101">
        <f t="shared" si="66"/>
        <v>0</v>
      </c>
      <c r="D694" s="48">
        <f>VLOOKUP($Q694&amp;$B694,'PNC Exon. &amp; no Exon.'!$A:$AL,'P.N.C. x Comp. x Ramos'!D$71,0)</f>
        <v>0</v>
      </c>
      <c r="E694" s="48">
        <f>VLOOKUP($Q694&amp;$B694,'PNC Exon. &amp; no Exon.'!$A:$AL,'P.N.C. x Comp. x Ramos'!E$71,0)</f>
        <v>0</v>
      </c>
      <c r="F694" s="48">
        <f>VLOOKUP($Q694&amp;$B694,'PNC Exon. &amp; no Exon.'!$A:$AL,'P.N.C. x Comp. x Ramos'!F$71,0)</f>
        <v>0</v>
      </c>
      <c r="G694" s="48">
        <f>VLOOKUP($Q694&amp;$B694,'PNC Exon. &amp; no Exon.'!$A:$AL,'P.N.C. x Comp. x Ramos'!G$71,0)</f>
        <v>0</v>
      </c>
      <c r="H694" s="48">
        <f>VLOOKUP($Q694&amp;$B694,'PNC Exon. &amp; no Exon.'!$A:$AL,'P.N.C. x Comp. x Ramos'!H$71,0)</f>
        <v>0</v>
      </c>
      <c r="I694" s="48">
        <f>VLOOKUP($Q694&amp;$B694,'PNC Exon. &amp; no Exon.'!$A:$AL,'P.N.C. x Comp. x Ramos'!I$71,0)</f>
        <v>0</v>
      </c>
      <c r="J694" s="48">
        <f>VLOOKUP($Q694&amp;$B694,'PNC Exon. &amp; no Exon.'!$A:$AL,'P.N.C. x Comp. x Ramos'!J$71,0)</f>
        <v>0</v>
      </c>
      <c r="K694" s="48">
        <f>VLOOKUP($Q694&amp;$B694,'PNC Exon. &amp; no Exon.'!$A:$AL,'P.N.C. x Comp. x Ramos'!K$71,0)</f>
        <v>0</v>
      </c>
      <c r="L694" s="48">
        <f>VLOOKUP($Q694&amp;$B694,'PNC Exon. &amp; no Exon.'!$A:$AL,'P.N.C. x Comp. x Ramos'!L$71,0)</f>
        <v>0</v>
      </c>
      <c r="M694" s="48">
        <f>VLOOKUP($Q694&amp;$B694,'PNC Exon. &amp; no Exon.'!$A:$AL,'P.N.C. x Comp. x Ramos'!M$71,0)</f>
        <v>0</v>
      </c>
      <c r="N694" s="48">
        <f>VLOOKUP($Q694&amp;$B694,'PNC Exon. &amp; no Exon.'!$A:$AL,'P.N.C. x Comp. x Ramos'!N$71,0)</f>
        <v>0</v>
      </c>
      <c r="O694" s="58">
        <f t="shared" si="64"/>
        <v>0</v>
      </c>
      <c r="Q694" s="164" t="s">
        <v>9</v>
      </c>
    </row>
    <row r="695" spans="1:17" ht="15.9" customHeight="1" x14ac:dyDescent="0.25">
      <c r="A695" s="47">
        <f t="shared" si="65"/>
        <v>1</v>
      </c>
      <c r="B695" s="51" t="s">
        <v>118</v>
      </c>
      <c r="C695" s="101">
        <f t="shared" si="66"/>
        <v>0</v>
      </c>
      <c r="D695" s="48">
        <f>VLOOKUP($Q695&amp;$B695,'PNC Exon. &amp; no Exon.'!$A:$AL,'P.N.C. x Comp. x Ramos'!D$71,0)</f>
        <v>0</v>
      </c>
      <c r="E695" s="48">
        <f>VLOOKUP($Q695&amp;$B695,'PNC Exon. &amp; no Exon.'!$A:$AL,'P.N.C. x Comp. x Ramos'!E$71,0)</f>
        <v>0</v>
      </c>
      <c r="F695" s="48">
        <f>VLOOKUP($Q695&amp;$B695,'PNC Exon. &amp; no Exon.'!$A:$AL,'P.N.C. x Comp. x Ramos'!F$71,0)</f>
        <v>0</v>
      </c>
      <c r="G695" s="48">
        <f>VLOOKUP($Q695&amp;$B695,'PNC Exon. &amp; no Exon.'!$A:$AL,'P.N.C. x Comp. x Ramos'!G$71,0)</f>
        <v>0</v>
      </c>
      <c r="H695" s="48">
        <f>VLOOKUP($Q695&amp;$B695,'PNC Exon. &amp; no Exon.'!$A:$AL,'P.N.C. x Comp. x Ramos'!H$71,0)</f>
        <v>0</v>
      </c>
      <c r="I695" s="48">
        <f>VLOOKUP($Q695&amp;$B695,'PNC Exon. &amp; no Exon.'!$A:$AL,'P.N.C. x Comp. x Ramos'!I$71,0)</f>
        <v>0</v>
      </c>
      <c r="J695" s="48">
        <f>VLOOKUP($Q695&amp;$B695,'PNC Exon. &amp; no Exon.'!$A:$AL,'P.N.C. x Comp. x Ramos'!J$71,0)</f>
        <v>0</v>
      </c>
      <c r="K695" s="48">
        <f>VLOOKUP($Q695&amp;$B695,'PNC Exon. &amp; no Exon.'!$A:$AL,'P.N.C. x Comp. x Ramos'!K$71,0)</f>
        <v>0</v>
      </c>
      <c r="L695" s="48">
        <f>VLOOKUP($Q695&amp;$B695,'PNC Exon. &amp; no Exon.'!$A:$AL,'P.N.C. x Comp. x Ramos'!L$71,0)</f>
        <v>0</v>
      </c>
      <c r="M695" s="48">
        <f>VLOOKUP($Q695&amp;$B695,'PNC Exon. &amp; no Exon.'!$A:$AL,'P.N.C. x Comp. x Ramos'!M$71,0)</f>
        <v>0</v>
      </c>
      <c r="N695" s="48">
        <f>VLOOKUP($Q695&amp;$B695,'PNC Exon. &amp; no Exon.'!$A:$AL,'P.N.C. x Comp. x Ramos'!N$71,0)</f>
        <v>0</v>
      </c>
      <c r="O695" s="58">
        <f t="shared" si="64"/>
        <v>0</v>
      </c>
      <c r="Q695" s="164" t="s">
        <v>9</v>
      </c>
    </row>
    <row r="696" spans="1:17" ht="15.9" customHeight="1" x14ac:dyDescent="0.25">
      <c r="A696" s="47">
        <f t="shared" si="65"/>
        <v>1</v>
      </c>
      <c r="B696" s="51" t="s">
        <v>121</v>
      </c>
      <c r="C696" s="101">
        <f t="shared" si="66"/>
        <v>0</v>
      </c>
      <c r="D696" s="48">
        <f>VLOOKUP($Q696&amp;$B696,'PNC Exon. &amp; no Exon.'!$A:$AL,'P.N.C. x Comp. x Ramos'!D$71,0)</f>
        <v>0</v>
      </c>
      <c r="E696" s="48">
        <f>VLOOKUP($Q696&amp;$B696,'PNC Exon. &amp; no Exon.'!$A:$AL,'P.N.C. x Comp. x Ramos'!E$71,0)</f>
        <v>0</v>
      </c>
      <c r="F696" s="48">
        <f>VLOOKUP($Q696&amp;$B696,'PNC Exon. &amp; no Exon.'!$A:$AL,'P.N.C. x Comp. x Ramos'!F$71,0)</f>
        <v>0</v>
      </c>
      <c r="G696" s="48">
        <f>VLOOKUP($Q696&amp;$B696,'PNC Exon. &amp; no Exon.'!$A:$AL,'P.N.C. x Comp. x Ramos'!G$71,0)</f>
        <v>0</v>
      </c>
      <c r="H696" s="48">
        <f>VLOOKUP($Q696&amp;$B696,'PNC Exon. &amp; no Exon.'!$A:$AL,'P.N.C. x Comp. x Ramos'!H$71,0)</f>
        <v>0</v>
      </c>
      <c r="I696" s="48">
        <f>VLOOKUP($Q696&amp;$B696,'PNC Exon. &amp; no Exon.'!$A:$AL,'P.N.C. x Comp. x Ramos'!I$71,0)</f>
        <v>0</v>
      </c>
      <c r="J696" s="48">
        <f>VLOOKUP($Q696&amp;$B696,'PNC Exon. &amp; no Exon.'!$A:$AL,'P.N.C. x Comp. x Ramos'!J$71,0)</f>
        <v>0</v>
      </c>
      <c r="K696" s="48">
        <f>VLOOKUP($Q696&amp;$B696,'PNC Exon. &amp; no Exon.'!$A:$AL,'P.N.C. x Comp. x Ramos'!K$71,0)</f>
        <v>0</v>
      </c>
      <c r="L696" s="48">
        <f>VLOOKUP($Q696&amp;$B696,'PNC Exon. &amp; no Exon.'!$A:$AL,'P.N.C. x Comp. x Ramos'!L$71,0)</f>
        <v>0</v>
      </c>
      <c r="M696" s="48">
        <f>VLOOKUP($Q696&amp;$B696,'PNC Exon. &amp; no Exon.'!$A:$AL,'P.N.C. x Comp. x Ramos'!M$71,0)</f>
        <v>0</v>
      </c>
      <c r="N696" s="48">
        <f>VLOOKUP($Q696&amp;$B696,'PNC Exon. &amp; no Exon.'!$A:$AL,'P.N.C. x Comp. x Ramos'!N$71,0)</f>
        <v>0</v>
      </c>
      <c r="O696" s="58">
        <f t="shared" si="64"/>
        <v>0</v>
      </c>
      <c r="Q696" s="164" t="s">
        <v>9</v>
      </c>
    </row>
    <row r="697" spans="1:17" ht="15.9" customHeight="1" x14ac:dyDescent="0.25">
      <c r="A697" s="47">
        <f t="shared" si="65"/>
        <v>1</v>
      </c>
      <c r="B697" s="51" t="s">
        <v>120</v>
      </c>
      <c r="C697" s="101">
        <f t="shared" si="66"/>
        <v>0</v>
      </c>
      <c r="D697" s="48">
        <f>VLOOKUP($Q697&amp;$B697,'PNC Exon. &amp; no Exon.'!$A:$AL,'P.N.C. x Comp. x Ramos'!D$71,0)</f>
        <v>0</v>
      </c>
      <c r="E697" s="48">
        <f>VLOOKUP($Q697&amp;$B697,'PNC Exon. &amp; no Exon.'!$A:$AL,'P.N.C. x Comp. x Ramos'!E$71,0)</f>
        <v>0</v>
      </c>
      <c r="F697" s="48">
        <f>VLOOKUP($Q697&amp;$B697,'PNC Exon. &amp; no Exon.'!$A:$AL,'P.N.C. x Comp. x Ramos'!F$71,0)</f>
        <v>0</v>
      </c>
      <c r="G697" s="48">
        <f>VLOOKUP($Q697&amp;$B697,'PNC Exon. &amp; no Exon.'!$A:$AL,'P.N.C. x Comp. x Ramos'!G$71,0)</f>
        <v>0</v>
      </c>
      <c r="H697" s="48">
        <f>VLOOKUP($Q697&amp;$B697,'PNC Exon. &amp; no Exon.'!$A:$AL,'P.N.C. x Comp. x Ramos'!H$71,0)</f>
        <v>0</v>
      </c>
      <c r="I697" s="48">
        <f>VLOOKUP($Q697&amp;$B697,'PNC Exon. &amp; no Exon.'!$A:$AL,'P.N.C. x Comp. x Ramos'!I$71,0)</f>
        <v>0</v>
      </c>
      <c r="J697" s="48">
        <f>VLOOKUP($Q697&amp;$B697,'PNC Exon. &amp; no Exon.'!$A:$AL,'P.N.C. x Comp. x Ramos'!J$71,0)</f>
        <v>0</v>
      </c>
      <c r="K697" s="48">
        <f>VLOOKUP($Q697&amp;$B697,'PNC Exon. &amp; no Exon.'!$A:$AL,'P.N.C. x Comp. x Ramos'!K$71,0)</f>
        <v>0</v>
      </c>
      <c r="L697" s="48">
        <f>VLOOKUP($Q697&amp;$B697,'PNC Exon. &amp; no Exon.'!$A:$AL,'P.N.C. x Comp. x Ramos'!L$71,0)</f>
        <v>0</v>
      </c>
      <c r="M697" s="48">
        <f>VLOOKUP($Q697&amp;$B697,'PNC Exon. &amp; no Exon.'!$A:$AL,'P.N.C. x Comp. x Ramos'!M$71,0)</f>
        <v>0</v>
      </c>
      <c r="N697" s="48">
        <f>VLOOKUP($Q697&amp;$B697,'PNC Exon. &amp; no Exon.'!$A:$AL,'P.N.C. x Comp. x Ramos'!N$71,0)</f>
        <v>0</v>
      </c>
      <c r="O697" s="58">
        <f t="shared" si="64"/>
        <v>0</v>
      </c>
      <c r="Q697" s="164" t="s">
        <v>9</v>
      </c>
    </row>
    <row r="698" spans="1:17" ht="15.9" customHeight="1" x14ac:dyDescent="0.25">
      <c r="A698" s="47">
        <f t="shared" si="65"/>
        <v>1</v>
      </c>
      <c r="B698" s="51" t="s">
        <v>83</v>
      </c>
      <c r="C698" s="101">
        <f t="shared" si="66"/>
        <v>0</v>
      </c>
      <c r="D698" s="48">
        <f>VLOOKUP($Q698&amp;$B698,'PNC Exon. &amp; no Exon.'!$A:$AL,'P.N.C. x Comp. x Ramos'!D$71,0)</f>
        <v>0</v>
      </c>
      <c r="E698" s="48">
        <f>VLOOKUP($Q698&amp;$B698,'PNC Exon. &amp; no Exon.'!$A:$AL,'P.N.C. x Comp. x Ramos'!E$71,0)</f>
        <v>0</v>
      </c>
      <c r="F698" s="48">
        <f>VLOOKUP($Q698&amp;$B698,'PNC Exon. &amp; no Exon.'!$A:$AL,'P.N.C. x Comp. x Ramos'!F$71,0)</f>
        <v>0</v>
      </c>
      <c r="G698" s="48">
        <f>VLOOKUP($Q698&amp;$B698,'PNC Exon. &amp; no Exon.'!$A:$AL,'P.N.C. x Comp. x Ramos'!G$71,0)</f>
        <v>0</v>
      </c>
      <c r="H698" s="48">
        <f>VLOOKUP($Q698&amp;$B698,'PNC Exon. &amp; no Exon.'!$A:$AL,'P.N.C. x Comp. x Ramos'!H$71,0)</f>
        <v>0</v>
      </c>
      <c r="I698" s="48">
        <f>VLOOKUP($Q698&amp;$B698,'PNC Exon. &amp; no Exon.'!$A:$AL,'P.N.C. x Comp. x Ramos'!I$71,0)</f>
        <v>0</v>
      </c>
      <c r="J698" s="48">
        <f>VLOOKUP($Q698&amp;$B698,'PNC Exon. &amp; no Exon.'!$A:$AL,'P.N.C. x Comp. x Ramos'!J$71,0)</f>
        <v>0</v>
      </c>
      <c r="K698" s="48">
        <f>VLOOKUP($Q698&amp;$B698,'PNC Exon. &amp; no Exon.'!$A:$AL,'P.N.C. x Comp. x Ramos'!K$71,0)</f>
        <v>0</v>
      </c>
      <c r="L698" s="48">
        <f>VLOOKUP($Q698&amp;$B698,'PNC Exon. &amp; no Exon.'!$A:$AL,'P.N.C. x Comp. x Ramos'!L$71,0)</f>
        <v>0</v>
      </c>
      <c r="M698" s="48">
        <f>VLOOKUP($Q698&amp;$B698,'PNC Exon. &amp; no Exon.'!$A:$AL,'P.N.C. x Comp. x Ramos'!M$71,0)</f>
        <v>0</v>
      </c>
      <c r="N698" s="48">
        <f>VLOOKUP($Q698&amp;$B698,'PNC Exon. &amp; no Exon.'!$A:$AL,'P.N.C. x Comp. x Ramos'!N$71,0)</f>
        <v>0</v>
      </c>
      <c r="O698" s="58">
        <f t="shared" si="64"/>
        <v>0</v>
      </c>
      <c r="Q698" s="164" t="s">
        <v>9</v>
      </c>
    </row>
    <row r="699" spans="1:17" ht="15.9" customHeight="1" x14ac:dyDescent="0.25">
      <c r="A699" s="47">
        <f t="shared" si="65"/>
        <v>1</v>
      </c>
      <c r="B699" s="51" t="s">
        <v>101</v>
      </c>
      <c r="C699" s="101">
        <f t="shared" si="66"/>
        <v>0</v>
      </c>
      <c r="D699" s="48">
        <f>VLOOKUP($Q699&amp;$B699,'PNC Exon. &amp; no Exon.'!$A:$AL,'P.N.C. x Comp. x Ramos'!D$71,0)</f>
        <v>0</v>
      </c>
      <c r="E699" s="48">
        <f>VLOOKUP($Q699&amp;$B699,'PNC Exon. &amp; no Exon.'!$A:$AL,'P.N.C. x Comp. x Ramos'!E$71,0)</f>
        <v>0</v>
      </c>
      <c r="F699" s="48">
        <f>VLOOKUP($Q699&amp;$B699,'PNC Exon. &amp; no Exon.'!$A:$AL,'P.N.C. x Comp. x Ramos'!F$71,0)</f>
        <v>0</v>
      </c>
      <c r="G699" s="48">
        <f>VLOOKUP($Q699&amp;$B699,'PNC Exon. &amp; no Exon.'!$A:$AL,'P.N.C. x Comp. x Ramos'!G$71,0)</f>
        <v>0</v>
      </c>
      <c r="H699" s="48">
        <f>VLOOKUP($Q699&amp;$B699,'PNC Exon. &amp; no Exon.'!$A:$AL,'P.N.C. x Comp. x Ramos'!H$71,0)</f>
        <v>0</v>
      </c>
      <c r="I699" s="48">
        <f>VLOOKUP($Q699&amp;$B699,'PNC Exon. &amp; no Exon.'!$A:$AL,'P.N.C. x Comp. x Ramos'!I$71,0)</f>
        <v>0</v>
      </c>
      <c r="J699" s="48">
        <f>VLOOKUP($Q699&amp;$B699,'PNC Exon. &amp; no Exon.'!$A:$AL,'P.N.C. x Comp. x Ramos'!J$71,0)</f>
        <v>0</v>
      </c>
      <c r="K699" s="48">
        <f>VLOOKUP($Q699&amp;$B699,'PNC Exon. &amp; no Exon.'!$A:$AL,'P.N.C. x Comp. x Ramos'!K$71,0)</f>
        <v>0</v>
      </c>
      <c r="L699" s="48">
        <f>VLOOKUP($Q699&amp;$B699,'PNC Exon. &amp; no Exon.'!$A:$AL,'P.N.C. x Comp. x Ramos'!L$71,0)</f>
        <v>0</v>
      </c>
      <c r="M699" s="48">
        <f>VLOOKUP($Q699&amp;$B699,'PNC Exon. &amp; no Exon.'!$A:$AL,'P.N.C. x Comp. x Ramos'!M$71,0)</f>
        <v>0</v>
      </c>
      <c r="N699" s="48">
        <f>VLOOKUP($Q699&amp;$B699,'PNC Exon. &amp; no Exon.'!$A:$AL,'P.N.C. x Comp. x Ramos'!N$71,0)</f>
        <v>0</v>
      </c>
      <c r="O699" s="58">
        <f t="shared" si="64"/>
        <v>0</v>
      </c>
      <c r="Q699" s="164" t="s">
        <v>9</v>
      </c>
    </row>
    <row r="700" spans="1:17" ht="15.9" customHeight="1" x14ac:dyDescent="0.25">
      <c r="A700" s="47">
        <f t="shared" si="65"/>
        <v>1</v>
      </c>
      <c r="B700" s="51" t="s">
        <v>100</v>
      </c>
      <c r="C700" s="101">
        <f t="shared" si="66"/>
        <v>0</v>
      </c>
      <c r="D700" s="48">
        <f>VLOOKUP($Q700&amp;$B700,'PNC Exon. &amp; no Exon.'!$A:$AL,'P.N.C. x Comp. x Ramos'!D$71,0)</f>
        <v>0</v>
      </c>
      <c r="E700" s="48">
        <f>VLOOKUP($Q700&amp;$B700,'PNC Exon. &amp; no Exon.'!$A:$AL,'P.N.C. x Comp. x Ramos'!E$71,0)</f>
        <v>0</v>
      </c>
      <c r="F700" s="48">
        <f>VLOOKUP($Q700&amp;$B700,'PNC Exon. &amp; no Exon.'!$A:$AL,'P.N.C. x Comp. x Ramos'!F$71,0)</f>
        <v>0</v>
      </c>
      <c r="G700" s="48">
        <f>VLOOKUP($Q700&amp;$B700,'PNC Exon. &amp; no Exon.'!$A:$AL,'P.N.C. x Comp. x Ramos'!G$71,0)</f>
        <v>0</v>
      </c>
      <c r="H700" s="48">
        <f>VLOOKUP($Q700&amp;$B700,'PNC Exon. &amp; no Exon.'!$A:$AL,'P.N.C. x Comp. x Ramos'!H$71,0)</f>
        <v>0</v>
      </c>
      <c r="I700" s="48">
        <f>VLOOKUP($Q700&amp;$B700,'PNC Exon. &amp; no Exon.'!$A:$AL,'P.N.C. x Comp. x Ramos'!I$71,0)</f>
        <v>0</v>
      </c>
      <c r="J700" s="48">
        <f>VLOOKUP($Q700&amp;$B700,'PNC Exon. &amp; no Exon.'!$A:$AL,'P.N.C. x Comp. x Ramos'!J$71,0)</f>
        <v>0</v>
      </c>
      <c r="K700" s="48">
        <f>VLOOKUP($Q700&amp;$B700,'PNC Exon. &amp; no Exon.'!$A:$AL,'P.N.C. x Comp. x Ramos'!K$71,0)</f>
        <v>0</v>
      </c>
      <c r="L700" s="48">
        <f>VLOOKUP($Q700&amp;$B700,'PNC Exon. &amp; no Exon.'!$A:$AL,'P.N.C. x Comp. x Ramos'!L$71,0)</f>
        <v>0</v>
      </c>
      <c r="M700" s="48">
        <f>VLOOKUP($Q700&amp;$B700,'PNC Exon. &amp; no Exon.'!$A:$AL,'P.N.C. x Comp. x Ramos'!M$71,0)</f>
        <v>0</v>
      </c>
      <c r="N700" s="48">
        <f>VLOOKUP($Q700&amp;$B700,'PNC Exon. &amp; no Exon.'!$A:$AL,'P.N.C. x Comp. x Ramos'!N$71,0)</f>
        <v>0</v>
      </c>
      <c r="O700" s="58">
        <f t="shared" si="64"/>
        <v>0</v>
      </c>
      <c r="Q700" s="164" t="s">
        <v>9</v>
      </c>
    </row>
    <row r="701" spans="1:17" ht="15.9" customHeight="1" x14ac:dyDescent="0.25">
      <c r="A701" s="47">
        <f t="shared" si="65"/>
        <v>1</v>
      </c>
      <c r="B701" s="51" t="s">
        <v>98</v>
      </c>
      <c r="C701" s="101">
        <f t="shared" si="66"/>
        <v>0</v>
      </c>
      <c r="D701" s="48">
        <f>VLOOKUP($Q701&amp;$B701,'PNC Exon. &amp; no Exon.'!$A:$AL,'P.N.C. x Comp. x Ramos'!D$71,0)</f>
        <v>0</v>
      </c>
      <c r="E701" s="48">
        <f>VLOOKUP($Q701&amp;$B701,'PNC Exon. &amp; no Exon.'!$A:$AL,'P.N.C. x Comp. x Ramos'!E$71,0)</f>
        <v>0</v>
      </c>
      <c r="F701" s="48">
        <f>VLOOKUP($Q701&amp;$B701,'PNC Exon. &amp; no Exon.'!$A:$AL,'P.N.C. x Comp. x Ramos'!F$71,0)</f>
        <v>0</v>
      </c>
      <c r="G701" s="48">
        <f>VLOOKUP($Q701&amp;$B701,'PNC Exon. &amp; no Exon.'!$A:$AL,'P.N.C. x Comp. x Ramos'!G$71,0)</f>
        <v>0</v>
      </c>
      <c r="H701" s="48">
        <f>VLOOKUP($Q701&amp;$B701,'PNC Exon. &amp; no Exon.'!$A:$AL,'P.N.C. x Comp. x Ramos'!H$71,0)</f>
        <v>0</v>
      </c>
      <c r="I701" s="48">
        <f>VLOOKUP($Q701&amp;$B701,'PNC Exon. &amp; no Exon.'!$A:$AL,'P.N.C. x Comp. x Ramos'!I$71,0)</f>
        <v>0</v>
      </c>
      <c r="J701" s="48">
        <f>VLOOKUP($Q701&amp;$B701,'PNC Exon. &amp; no Exon.'!$A:$AL,'P.N.C. x Comp. x Ramos'!J$71,0)</f>
        <v>0</v>
      </c>
      <c r="K701" s="48">
        <f>VLOOKUP($Q701&amp;$B701,'PNC Exon. &amp; no Exon.'!$A:$AL,'P.N.C. x Comp. x Ramos'!K$71,0)</f>
        <v>0</v>
      </c>
      <c r="L701" s="48">
        <f>VLOOKUP($Q701&amp;$B701,'PNC Exon. &amp; no Exon.'!$A:$AL,'P.N.C. x Comp. x Ramos'!L$71,0)</f>
        <v>0</v>
      </c>
      <c r="M701" s="48">
        <f>VLOOKUP($Q701&amp;$B701,'PNC Exon. &amp; no Exon.'!$A:$AL,'P.N.C. x Comp. x Ramos'!M$71,0)</f>
        <v>0</v>
      </c>
      <c r="N701" s="48">
        <f>VLOOKUP($Q701&amp;$B701,'PNC Exon. &amp; no Exon.'!$A:$AL,'P.N.C. x Comp. x Ramos'!N$71,0)</f>
        <v>0</v>
      </c>
      <c r="O701" s="58">
        <f t="shared" si="64"/>
        <v>0</v>
      </c>
      <c r="Q701" s="164" t="s">
        <v>9</v>
      </c>
    </row>
    <row r="702" spans="1:17" ht="15.9" customHeight="1" x14ac:dyDescent="0.25">
      <c r="A702" s="47">
        <f t="shared" si="65"/>
        <v>1</v>
      </c>
      <c r="B702" s="51" t="s">
        <v>114</v>
      </c>
      <c r="C702" s="101">
        <f t="shared" si="66"/>
        <v>0</v>
      </c>
      <c r="D702" s="48">
        <f>VLOOKUP($Q702&amp;$B702,'PNC Exon. &amp; no Exon.'!$A:$AL,'P.N.C. x Comp. x Ramos'!D$71,0)</f>
        <v>0</v>
      </c>
      <c r="E702" s="48">
        <f>VLOOKUP($Q702&amp;$B702,'PNC Exon. &amp; no Exon.'!$A:$AL,'P.N.C. x Comp. x Ramos'!E$71,0)</f>
        <v>0</v>
      </c>
      <c r="F702" s="48">
        <f>VLOOKUP($Q702&amp;$B702,'PNC Exon. &amp; no Exon.'!$A:$AL,'P.N.C. x Comp. x Ramos'!F$71,0)</f>
        <v>0</v>
      </c>
      <c r="G702" s="48">
        <f>VLOOKUP($Q702&amp;$B702,'PNC Exon. &amp; no Exon.'!$A:$AL,'P.N.C. x Comp. x Ramos'!G$71,0)</f>
        <v>0</v>
      </c>
      <c r="H702" s="48">
        <f>VLOOKUP($Q702&amp;$B702,'PNC Exon. &amp; no Exon.'!$A:$AL,'P.N.C. x Comp. x Ramos'!H$71,0)</f>
        <v>0</v>
      </c>
      <c r="I702" s="48">
        <f>VLOOKUP($Q702&amp;$B702,'PNC Exon. &amp; no Exon.'!$A:$AL,'P.N.C. x Comp. x Ramos'!I$71,0)</f>
        <v>0</v>
      </c>
      <c r="J702" s="48">
        <f>VLOOKUP($Q702&amp;$B702,'PNC Exon. &amp; no Exon.'!$A:$AL,'P.N.C. x Comp. x Ramos'!J$71,0)</f>
        <v>0</v>
      </c>
      <c r="K702" s="48">
        <f>VLOOKUP($Q702&amp;$B702,'PNC Exon. &amp; no Exon.'!$A:$AL,'P.N.C. x Comp. x Ramos'!K$71,0)</f>
        <v>0</v>
      </c>
      <c r="L702" s="48">
        <f>VLOOKUP($Q702&amp;$B702,'PNC Exon. &amp; no Exon.'!$A:$AL,'P.N.C. x Comp. x Ramos'!L$71,0)</f>
        <v>0</v>
      </c>
      <c r="M702" s="48">
        <f>VLOOKUP($Q702&amp;$B702,'PNC Exon. &amp; no Exon.'!$A:$AL,'P.N.C. x Comp. x Ramos'!M$71,0)</f>
        <v>0</v>
      </c>
      <c r="N702" s="48">
        <f>VLOOKUP($Q702&amp;$B702,'PNC Exon. &amp; no Exon.'!$A:$AL,'P.N.C. x Comp. x Ramos'!N$71,0)</f>
        <v>0</v>
      </c>
      <c r="O702" s="58">
        <f t="shared" si="64"/>
        <v>0</v>
      </c>
      <c r="Q702" s="164" t="s">
        <v>9</v>
      </c>
    </row>
    <row r="703" spans="1:17" x14ac:dyDescent="0.25">
      <c r="A703" s="75" t="s">
        <v>174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7" ht="21" x14ac:dyDescent="0.4">
      <c r="A724" s="198" t="s">
        <v>42</v>
      </c>
      <c r="B724" s="198"/>
      <c r="C724" s="198"/>
      <c r="D724" s="198"/>
      <c r="E724" s="198"/>
      <c r="F724" s="198"/>
      <c r="G724" s="198"/>
      <c r="H724" s="198"/>
      <c r="I724" s="198"/>
      <c r="J724" s="198"/>
      <c r="K724" s="198"/>
      <c r="L724" s="198"/>
      <c r="M724" s="198"/>
      <c r="N724" s="198"/>
      <c r="O724" s="198"/>
    </row>
    <row r="725" spans="1:17" ht="12.75" customHeight="1" x14ac:dyDescent="0.25">
      <c r="A725" s="199" t="s">
        <v>56</v>
      </c>
      <c r="B725" s="199"/>
      <c r="C725" s="199"/>
      <c r="D725" s="199"/>
      <c r="E725" s="199"/>
      <c r="F725" s="199"/>
      <c r="G725" s="199"/>
      <c r="H725" s="199"/>
      <c r="I725" s="199"/>
      <c r="J725" s="199"/>
      <c r="K725" s="199"/>
      <c r="L725" s="199"/>
      <c r="M725" s="199"/>
      <c r="N725" s="199"/>
      <c r="O725" s="199"/>
    </row>
    <row r="726" spans="1:17" ht="12.75" customHeight="1" x14ac:dyDescent="0.25">
      <c r="A726" s="200" t="s">
        <v>159</v>
      </c>
      <c r="B726" s="201"/>
      <c r="C726" s="201"/>
      <c r="D726" s="201"/>
      <c r="E726" s="201"/>
      <c r="F726" s="201"/>
      <c r="G726" s="201"/>
      <c r="H726" s="201"/>
      <c r="I726" s="201"/>
      <c r="J726" s="201"/>
      <c r="K726" s="201"/>
      <c r="L726" s="201"/>
      <c r="M726" s="201"/>
      <c r="N726" s="201"/>
      <c r="O726" s="201"/>
    </row>
    <row r="727" spans="1:17" ht="12.75" customHeight="1" x14ac:dyDescent="0.25">
      <c r="A727" s="199" t="s">
        <v>108</v>
      </c>
      <c r="B727" s="199"/>
      <c r="C727" s="199"/>
      <c r="D727" s="199"/>
      <c r="E727" s="199"/>
      <c r="F727" s="199"/>
      <c r="G727" s="199"/>
      <c r="H727" s="199"/>
      <c r="I727" s="199"/>
      <c r="J727" s="199"/>
      <c r="K727" s="199"/>
      <c r="L727" s="199"/>
      <c r="M727" s="199"/>
      <c r="N727" s="199"/>
      <c r="O727" s="199"/>
    </row>
    <row r="728" spans="1:17" x14ac:dyDescent="0.25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7" ht="27" customHeight="1" x14ac:dyDescent="0.25">
      <c r="A729" s="129" t="s">
        <v>32</v>
      </c>
      <c r="B729" s="74" t="s">
        <v>103</v>
      </c>
      <c r="C729" s="129" t="s">
        <v>0</v>
      </c>
      <c r="D729" s="129" t="s">
        <v>43</v>
      </c>
      <c r="E729" s="129" t="s">
        <v>13</v>
      </c>
      <c r="F729" s="129" t="s">
        <v>44</v>
      </c>
      <c r="G729" s="129" t="s">
        <v>15</v>
      </c>
      <c r="H729" s="129" t="s">
        <v>45</v>
      </c>
      <c r="I729" s="129" t="s">
        <v>107</v>
      </c>
      <c r="J729" s="129" t="s">
        <v>46</v>
      </c>
      <c r="K729" s="129" t="s">
        <v>36</v>
      </c>
      <c r="L729" s="129" t="s">
        <v>47</v>
      </c>
      <c r="M729" s="129" t="s">
        <v>48</v>
      </c>
      <c r="N729" s="129" t="s">
        <v>49</v>
      </c>
      <c r="O729" s="129" t="s">
        <v>61</v>
      </c>
    </row>
    <row r="730" spans="1:17" ht="15.9" customHeight="1" x14ac:dyDescent="0.25">
      <c r="A730" s="47"/>
      <c r="B730" s="71" t="s">
        <v>21</v>
      </c>
      <c r="C730" s="81">
        <f>SUM(C731:C768)</f>
        <v>0</v>
      </c>
      <c r="D730" s="103">
        <f t="shared" ref="D730:N730" si="67">SUM(D731:D768)</f>
        <v>0</v>
      </c>
      <c r="E730" s="103">
        <f t="shared" si="67"/>
        <v>0</v>
      </c>
      <c r="F730" s="103">
        <f t="shared" si="67"/>
        <v>0</v>
      </c>
      <c r="G730" s="103">
        <f t="shared" si="67"/>
        <v>0</v>
      </c>
      <c r="H730" s="103">
        <f t="shared" si="67"/>
        <v>0</v>
      </c>
      <c r="I730" s="103">
        <f t="shared" si="67"/>
        <v>0</v>
      </c>
      <c r="J730" s="103">
        <f t="shared" si="67"/>
        <v>0</v>
      </c>
      <c r="K730" s="103">
        <f t="shared" si="67"/>
        <v>0</v>
      </c>
      <c r="L730" s="103">
        <f t="shared" si="67"/>
        <v>0</v>
      </c>
      <c r="M730" s="103">
        <f t="shared" si="67"/>
        <v>0</v>
      </c>
      <c r="N730" s="103">
        <f t="shared" si="67"/>
        <v>0</v>
      </c>
      <c r="O730" s="132">
        <f>SUM(O731:O768,0)</f>
        <v>0</v>
      </c>
      <c r="Q730" s="164" t="s">
        <v>10</v>
      </c>
    </row>
    <row r="731" spans="1:17" ht="15.9" customHeight="1" x14ac:dyDescent="0.25">
      <c r="A731" s="47">
        <f t="shared" ref="A731" si="68">RANK(C731,$C$731:$C$768,0)</f>
        <v>1</v>
      </c>
      <c r="B731" s="92" t="s">
        <v>87</v>
      </c>
      <c r="C731" s="81">
        <f t="shared" ref="C731" si="69">SUM(D731:N731)</f>
        <v>0</v>
      </c>
      <c r="D731" s="48">
        <f>VLOOKUP($Q731&amp;$B731,'PNC Exon. &amp; no Exon.'!$A:$AL,'P.N.C. x Comp. x Ramos'!D$71,0)</f>
        <v>0</v>
      </c>
      <c r="E731" s="48">
        <f>VLOOKUP($Q731&amp;$B731,'PNC Exon. &amp; no Exon.'!$A:$AL,'P.N.C. x Comp. x Ramos'!E$71,0)</f>
        <v>0</v>
      </c>
      <c r="F731" s="48">
        <f>VLOOKUP($Q731&amp;$B731,'PNC Exon. &amp; no Exon.'!$A:$AL,'P.N.C. x Comp. x Ramos'!F$71,0)</f>
        <v>0</v>
      </c>
      <c r="G731" s="48">
        <f>VLOOKUP($Q731&amp;$B731,'PNC Exon. &amp; no Exon.'!$A:$AL,'P.N.C. x Comp. x Ramos'!G$71,0)</f>
        <v>0</v>
      </c>
      <c r="H731" s="48">
        <f>VLOOKUP($Q731&amp;$B731,'PNC Exon. &amp; no Exon.'!$A:$AL,'P.N.C. x Comp. x Ramos'!H$71,0)</f>
        <v>0</v>
      </c>
      <c r="I731" s="48">
        <f>VLOOKUP($Q731&amp;$B731,'PNC Exon. &amp; no Exon.'!$A:$AL,'P.N.C. x Comp. x Ramos'!I$71,0)</f>
        <v>0</v>
      </c>
      <c r="J731" s="48">
        <f>VLOOKUP($Q731&amp;$B731,'PNC Exon. &amp; no Exon.'!$A:$AL,'P.N.C. x Comp. x Ramos'!J$71,0)</f>
        <v>0</v>
      </c>
      <c r="K731" s="48">
        <f>VLOOKUP($Q731&amp;$B731,'PNC Exon. &amp; no Exon.'!$A:$AL,'P.N.C. x Comp. x Ramos'!K$71,0)</f>
        <v>0</v>
      </c>
      <c r="L731" s="48">
        <f>VLOOKUP($Q731&amp;$B731,'PNC Exon. &amp; no Exon.'!$A:$AL,'P.N.C. x Comp. x Ramos'!L$71,0)</f>
        <v>0</v>
      </c>
      <c r="M731" s="48">
        <f>VLOOKUP($Q731&amp;$B731,'PNC Exon. &amp; no Exon.'!$A:$AL,'P.N.C. x Comp. x Ramos'!M$71,0)</f>
        <v>0</v>
      </c>
      <c r="N731" s="48">
        <f>VLOOKUP($Q731&amp;$B731,'PNC Exon. &amp; no Exon.'!$A:$AL,'P.N.C. x Comp. x Ramos'!N$71,0)</f>
        <v>0</v>
      </c>
      <c r="O731" s="58">
        <f t="shared" ref="O731:O768" si="70">IFERROR(C731/$C$730*100,0)</f>
        <v>0</v>
      </c>
      <c r="Q731" s="164" t="s">
        <v>10</v>
      </c>
    </row>
    <row r="732" spans="1:17" ht="15.9" customHeight="1" x14ac:dyDescent="0.25">
      <c r="A732" s="47">
        <f t="shared" ref="A732:A768" si="71">RANK(C732,$C$731:$C$768,0)</f>
        <v>1</v>
      </c>
      <c r="B732" s="51" t="s">
        <v>111</v>
      </c>
      <c r="C732" s="81">
        <f t="shared" ref="C732:C768" si="72">SUM(D732:N732)</f>
        <v>0</v>
      </c>
      <c r="D732" s="48">
        <f>VLOOKUP($Q732&amp;$B732,'PNC Exon. &amp; no Exon.'!$A:$AL,'P.N.C. x Comp. x Ramos'!D$71,0)</f>
        <v>0</v>
      </c>
      <c r="E732" s="48">
        <f>VLOOKUP($Q732&amp;$B732,'PNC Exon. &amp; no Exon.'!$A:$AL,'P.N.C. x Comp. x Ramos'!E$71,0)</f>
        <v>0</v>
      </c>
      <c r="F732" s="48">
        <f>VLOOKUP($Q732&amp;$B732,'PNC Exon. &amp; no Exon.'!$A:$AL,'P.N.C. x Comp. x Ramos'!F$71,0)</f>
        <v>0</v>
      </c>
      <c r="G732" s="48">
        <f>VLOOKUP($Q732&amp;$B732,'PNC Exon. &amp; no Exon.'!$A:$AL,'P.N.C. x Comp. x Ramos'!G$71,0)</f>
        <v>0</v>
      </c>
      <c r="H732" s="48">
        <f>VLOOKUP($Q732&amp;$B732,'PNC Exon. &amp; no Exon.'!$A:$AL,'P.N.C. x Comp. x Ramos'!H$71,0)</f>
        <v>0</v>
      </c>
      <c r="I732" s="48">
        <f>VLOOKUP($Q732&amp;$B732,'PNC Exon. &amp; no Exon.'!$A:$AL,'P.N.C. x Comp. x Ramos'!I$71,0)</f>
        <v>0</v>
      </c>
      <c r="J732" s="48">
        <f>VLOOKUP($Q732&amp;$B732,'PNC Exon. &amp; no Exon.'!$A:$AL,'P.N.C. x Comp. x Ramos'!J$71,0)</f>
        <v>0</v>
      </c>
      <c r="K732" s="48">
        <f>VLOOKUP($Q732&amp;$B732,'PNC Exon. &amp; no Exon.'!$A:$AL,'P.N.C. x Comp. x Ramos'!K$71,0)</f>
        <v>0</v>
      </c>
      <c r="L732" s="48">
        <f>VLOOKUP($Q732&amp;$B732,'PNC Exon. &amp; no Exon.'!$A:$AL,'P.N.C. x Comp. x Ramos'!L$71,0)</f>
        <v>0</v>
      </c>
      <c r="M732" s="48">
        <f>VLOOKUP($Q732&amp;$B732,'PNC Exon. &amp; no Exon.'!$A:$AL,'P.N.C. x Comp. x Ramos'!M$71,0)</f>
        <v>0</v>
      </c>
      <c r="N732" s="48">
        <f>VLOOKUP($Q732&amp;$B732,'PNC Exon. &amp; no Exon.'!$A:$AL,'P.N.C. x Comp. x Ramos'!N$71,0)</f>
        <v>0</v>
      </c>
      <c r="O732" s="58">
        <f t="shared" si="70"/>
        <v>0</v>
      </c>
      <c r="Q732" s="164" t="s">
        <v>10</v>
      </c>
    </row>
    <row r="733" spans="1:17" ht="15.9" customHeight="1" x14ac:dyDescent="0.25">
      <c r="A733" s="47">
        <f t="shared" si="71"/>
        <v>1</v>
      </c>
      <c r="B733" s="51" t="s">
        <v>115</v>
      </c>
      <c r="C733" s="81">
        <f t="shared" si="72"/>
        <v>0</v>
      </c>
      <c r="D733" s="48">
        <f>VLOOKUP($Q733&amp;$B733,'PNC Exon. &amp; no Exon.'!$A:$AL,'P.N.C. x Comp. x Ramos'!D$71,0)</f>
        <v>0</v>
      </c>
      <c r="E733" s="48">
        <f>VLOOKUP($Q733&amp;$B733,'PNC Exon. &amp; no Exon.'!$A:$AL,'P.N.C. x Comp. x Ramos'!E$71,0)</f>
        <v>0</v>
      </c>
      <c r="F733" s="48">
        <f>VLOOKUP($Q733&amp;$B733,'PNC Exon. &amp; no Exon.'!$A:$AL,'P.N.C. x Comp. x Ramos'!F$71,0)</f>
        <v>0</v>
      </c>
      <c r="G733" s="48">
        <f>VLOOKUP($Q733&amp;$B733,'PNC Exon. &amp; no Exon.'!$A:$AL,'P.N.C. x Comp. x Ramos'!G$71,0)</f>
        <v>0</v>
      </c>
      <c r="H733" s="48">
        <f>VLOOKUP($Q733&amp;$B733,'PNC Exon. &amp; no Exon.'!$A:$AL,'P.N.C. x Comp. x Ramos'!H$71,0)</f>
        <v>0</v>
      </c>
      <c r="I733" s="48">
        <f>VLOOKUP($Q733&amp;$B733,'PNC Exon. &amp; no Exon.'!$A:$AL,'P.N.C. x Comp. x Ramos'!I$71,0)</f>
        <v>0</v>
      </c>
      <c r="J733" s="48">
        <f>VLOOKUP($Q733&amp;$B733,'PNC Exon. &amp; no Exon.'!$A:$AL,'P.N.C. x Comp. x Ramos'!J$71,0)</f>
        <v>0</v>
      </c>
      <c r="K733" s="48">
        <f>VLOOKUP($Q733&amp;$B733,'PNC Exon. &amp; no Exon.'!$A:$AL,'P.N.C. x Comp. x Ramos'!K$71,0)</f>
        <v>0</v>
      </c>
      <c r="L733" s="48">
        <f>VLOOKUP($Q733&amp;$B733,'PNC Exon. &amp; no Exon.'!$A:$AL,'P.N.C. x Comp. x Ramos'!L$71,0)</f>
        <v>0</v>
      </c>
      <c r="M733" s="48">
        <f>VLOOKUP($Q733&amp;$B733,'PNC Exon. &amp; no Exon.'!$A:$AL,'P.N.C. x Comp. x Ramos'!M$71,0)</f>
        <v>0</v>
      </c>
      <c r="N733" s="48">
        <f>VLOOKUP($Q733&amp;$B733,'PNC Exon. &amp; no Exon.'!$A:$AL,'P.N.C. x Comp. x Ramos'!N$71,0)</f>
        <v>0</v>
      </c>
      <c r="O733" s="58">
        <f t="shared" si="70"/>
        <v>0</v>
      </c>
      <c r="Q733" s="164" t="s">
        <v>10</v>
      </c>
    </row>
    <row r="734" spans="1:17" ht="15.9" customHeight="1" x14ac:dyDescent="0.25">
      <c r="A734" s="47">
        <f t="shared" si="71"/>
        <v>1</v>
      </c>
      <c r="B734" s="51" t="s">
        <v>95</v>
      </c>
      <c r="C734" s="81">
        <f t="shared" si="72"/>
        <v>0</v>
      </c>
      <c r="D734" s="48">
        <f>VLOOKUP($Q734&amp;$B734,'PNC Exon. &amp; no Exon.'!$A:$AL,'P.N.C. x Comp. x Ramos'!D$71,0)</f>
        <v>0</v>
      </c>
      <c r="E734" s="48">
        <f>VLOOKUP($Q734&amp;$B734,'PNC Exon. &amp; no Exon.'!$A:$AL,'P.N.C. x Comp. x Ramos'!E$71,0)</f>
        <v>0</v>
      </c>
      <c r="F734" s="48">
        <f>VLOOKUP($Q734&amp;$B734,'PNC Exon. &amp; no Exon.'!$A:$AL,'P.N.C. x Comp. x Ramos'!F$71,0)</f>
        <v>0</v>
      </c>
      <c r="G734" s="48">
        <f>VLOOKUP($Q734&amp;$B734,'PNC Exon. &amp; no Exon.'!$A:$AL,'P.N.C. x Comp. x Ramos'!G$71,0)</f>
        <v>0</v>
      </c>
      <c r="H734" s="48">
        <f>VLOOKUP($Q734&amp;$B734,'PNC Exon. &amp; no Exon.'!$A:$AL,'P.N.C. x Comp. x Ramos'!H$71,0)</f>
        <v>0</v>
      </c>
      <c r="I734" s="48">
        <f>VLOOKUP($Q734&amp;$B734,'PNC Exon. &amp; no Exon.'!$A:$AL,'P.N.C. x Comp. x Ramos'!I$71,0)</f>
        <v>0</v>
      </c>
      <c r="J734" s="48">
        <f>VLOOKUP($Q734&amp;$B734,'PNC Exon. &amp; no Exon.'!$A:$AL,'P.N.C. x Comp. x Ramos'!J$71,0)</f>
        <v>0</v>
      </c>
      <c r="K734" s="48">
        <f>VLOOKUP($Q734&amp;$B734,'PNC Exon. &amp; no Exon.'!$A:$AL,'P.N.C. x Comp. x Ramos'!K$71,0)</f>
        <v>0</v>
      </c>
      <c r="L734" s="48">
        <f>VLOOKUP($Q734&amp;$B734,'PNC Exon. &amp; no Exon.'!$A:$AL,'P.N.C. x Comp. x Ramos'!L$71,0)</f>
        <v>0</v>
      </c>
      <c r="M734" s="48">
        <f>VLOOKUP($Q734&amp;$B734,'PNC Exon. &amp; no Exon.'!$A:$AL,'P.N.C. x Comp. x Ramos'!M$71,0)</f>
        <v>0</v>
      </c>
      <c r="N734" s="48">
        <f>VLOOKUP($Q734&amp;$B734,'PNC Exon. &amp; no Exon.'!$A:$AL,'P.N.C. x Comp. x Ramos'!N$71,0)</f>
        <v>0</v>
      </c>
      <c r="O734" s="58">
        <f t="shared" si="70"/>
        <v>0</v>
      </c>
      <c r="Q734" s="164" t="s">
        <v>10</v>
      </c>
    </row>
    <row r="735" spans="1:17" ht="15.9" customHeight="1" x14ac:dyDescent="0.25">
      <c r="A735" s="47">
        <f t="shared" si="71"/>
        <v>1</v>
      </c>
      <c r="B735" s="51" t="s">
        <v>88</v>
      </c>
      <c r="C735" s="81">
        <f t="shared" si="72"/>
        <v>0</v>
      </c>
      <c r="D735" s="48">
        <f>VLOOKUP($Q735&amp;$B735,'PNC Exon. &amp; no Exon.'!$A:$AL,'P.N.C. x Comp. x Ramos'!D$71,0)</f>
        <v>0</v>
      </c>
      <c r="E735" s="48">
        <f>VLOOKUP($Q735&amp;$B735,'PNC Exon. &amp; no Exon.'!$A:$AL,'P.N.C. x Comp. x Ramos'!E$71,0)</f>
        <v>0</v>
      </c>
      <c r="F735" s="48">
        <f>VLOOKUP($Q735&amp;$B735,'PNC Exon. &amp; no Exon.'!$A:$AL,'P.N.C. x Comp. x Ramos'!F$71,0)</f>
        <v>0</v>
      </c>
      <c r="G735" s="48">
        <f>VLOOKUP($Q735&amp;$B735,'PNC Exon. &amp; no Exon.'!$A:$AL,'P.N.C. x Comp. x Ramos'!G$71,0)</f>
        <v>0</v>
      </c>
      <c r="H735" s="48">
        <f>VLOOKUP($Q735&amp;$B735,'PNC Exon. &amp; no Exon.'!$A:$AL,'P.N.C. x Comp. x Ramos'!H$71,0)</f>
        <v>0</v>
      </c>
      <c r="I735" s="48">
        <f>VLOOKUP($Q735&amp;$B735,'PNC Exon. &amp; no Exon.'!$A:$AL,'P.N.C. x Comp. x Ramos'!I$71,0)</f>
        <v>0</v>
      </c>
      <c r="J735" s="48">
        <f>VLOOKUP($Q735&amp;$B735,'PNC Exon. &amp; no Exon.'!$A:$AL,'P.N.C. x Comp. x Ramos'!J$71,0)</f>
        <v>0</v>
      </c>
      <c r="K735" s="48">
        <f>VLOOKUP($Q735&amp;$B735,'PNC Exon. &amp; no Exon.'!$A:$AL,'P.N.C. x Comp. x Ramos'!K$71,0)</f>
        <v>0</v>
      </c>
      <c r="L735" s="48">
        <f>VLOOKUP($Q735&amp;$B735,'PNC Exon. &amp; no Exon.'!$A:$AL,'P.N.C. x Comp. x Ramos'!L$71,0)</f>
        <v>0</v>
      </c>
      <c r="M735" s="48">
        <f>VLOOKUP($Q735&amp;$B735,'PNC Exon. &amp; no Exon.'!$A:$AL,'P.N.C. x Comp. x Ramos'!M$71,0)</f>
        <v>0</v>
      </c>
      <c r="N735" s="48">
        <f>VLOOKUP($Q735&amp;$B735,'PNC Exon. &amp; no Exon.'!$A:$AL,'P.N.C. x Comp. x Ramos'!N$71,0)</f>
        <v>0</v>
      </c>
      <c r="O735" s="58">
        <f t="shared" si="70"/>
        <v>0</v>
      </c>
      <c r="Q735" s="164" t="s">
        <v>10</v>
      </c>
    </row>
    <row r="736" spans="1:17" ht="15.9" customHeight="1" x14ac:dyDescent="0.25">
      <c r="A736" s="47">
        <f t="shared" si="71"/>
        <v>1</v>
      </c>
      <c r="B736" s="51" t="s">
        <v>93</v>
      </c>
      <c r="C736" s="81">
        <f t="shared" si="72"/>
        <v>0</v>
      </c>
      <c r="D736" s="48">
        <f>VLOOKUP($Q736&amp;$B736,'PNC Exon. &amp; no Exon.'!$A:$AL,'P.N.C. x Comp. x Ramos'!D$71,0)</f>
        <v>0</v>
      </c>
      <c r="E736" s="48">
        <f>VLOOKUP($Q736&amp;$B736,'PNC Exon. &amp; no Exon.'!$A:$AL,'P.N.C. x Comp. x Ramos'!E$71,0)</f>
        <v>0</v>
      </c>
      <c r="F736" s="48">
        <f>VLOOKUP($Q736&amp;$B736,'PNC Exon. &amp; no Exon.'!$A:$AL,'P.N.C. x Comp. x Ramos'!F$71,0)</f>
        <v>0</v>
      </c>
      <c r="G736" s="48">
        <f>VLOOKUP($Q736&amp;$B736,'PNC Exon. &amp; no Exon.'!$A:$AL,'P.N.C. x Comp. x Ramos'!G$71,0)</f>
        <v>0</v>
      </c>
      <c r="H736" s="48">
        <f>VLOOKUP($Q736&amp;$B736,'PNC Exon. &amp; no Exon.'!$A:$AL,'P.N.C. x Comp. x Ramos'!H$71,0)</f>
        <v>0</v>
      </c>
      <c r="I736" s="48">
        <f>VLOOKUP($Q736&amp;$B736,'PNC Exon. &amp; no Exon.'!$A:$AL,'P.N.C. x Comp. x Ramos'!I$71,0)</f>
        <v>0</v>
      </c>
      <c r="J736" s="48">
        <f>VLOOKUP($Q736&amp;$B736,'PNC Exon. &amp; no Exon.'!$A:$AL,'P.N.C. x Comp. x Ramos'!J$71,0)</f>
        <v>0</v>
      </c>
      <c r="K736" s="48">
        <f>VLOOKUP($Q736&amp;$B736,'PNC Exon. &amp; no Exon.'!$A:$AL,'P.N.C. x Comp. x Ramos'!K$71,0)</f>
        <v>0</v>
      </c>
      <c r="L736" s="48">
        <f>VLOOKUP($Q736&amp;$B736,'PNC Exon. &amp; no Exon.'!$A:$AL,'P.N.C. x Comp. x Ramos'!L$71,0)</f>
        <v>0</v>
      </c>
      <c r="M736" s="48">
        <f>VLOOKUP($Q736&amp;$B736,'PNC Exon. &amp; no Exon.'!$A:$AL,'P.N.C. x Comp. x Ramos'!M$71,0)</f>
        <v>0</v>
      </c>
      <c r="N736" s="48">
        <f>VLOOKUP($Q736&amp;$B736,'PNC Exon. &amp; no Exon.'!$A:$AL,'P.N.C. x Comp. x Ramos'!N$71,0)</f>
        <v>0</v>
      </c>
      <c r="O736" s="58">
        <f t="shared" si="70"/>
        <v>0</v>
      </c>
      <c r="Q736" s="164" t="s">
        <v>10</v>
      </c>
    </row>
    <row r="737" spans="1:17" ht="15.9" customHeight="1" x14ac:dyDescent="0.25">
      <c r="A737" s="47">
        <f t="shared" si="71"/>
        <v>1</v>
      </c>
      <c r="B737" s="51" t="s">
        <v>92</v>
      </c>
      <c r="C737" s="81">
        <f t="shared" si="72"/>
        <v>0</v>
      </c>
      <c r="D737" s="48">
        <f>VLOOKUP($Q737&amp;$B737,'PNC Exon. &amp; no Exon.'!$A:$AL,'P.N.C. x Comp. x Ramos'!D$71,0)</f>
        <v>0</v>
      </c>
      <c r="E737" s="48">
        <f>VLOOKUP($Q737&amp;$B737,'PNC Exon. &amp; no Exon.'!$A:$AL,'P.N.C. x Comp. x Ramos'!E$71,0)</f>
        <v>0</v>
      </c>
      <c r="F737" s="48">
        <f>VLOOKUP($Q737&amp;$B737,'PNC Exon. &amp; no Exon.'!$A:$AL,'P.N.C. x Comp. x Ramos'!F$71,0)</f>
        <v>0</v>
      </c>
      <c r="G737" s="48">
        <f>VLOOKUP($Q737&amp;$B737,'PNC Exon. &amp; no Exon.'!$A:$AL,'P.N.C. x Comp. x Ramos'!G$71,0)</f>
        <v>0</v>
      </c>
      <c r="H737" s="48">
        <f>VLOOKUP($Q737&amp;$B737,'PNC Exon. &amp; no Exon.'!$A:$AL,'P.N.C. x Comp. x Ramos'!H$71,0)</f>
        <v>0</v>
      </c>
      <c r="I737" s="48">
        <f>VLOOKUP($Q737&amp;$B737,'PNC Exon. &amp; no Exon.'!$A:$AL,'P.N.C. x Comp. x Ramos'!I$71,0)</f>
        <v>0</v>
      </c>
      <c r="J737" s="48">
        <f>VLOOKUP($Q737&amp;$B737,'PNC Exon. &amp; no Exon.'!$A:$AL,'P.N.C. x Comp. x Ramos'!J$71,0)</f>
        <v>0</v>
      </c>
      <c r="K737" s="48">
        <f>VLOOKUP($Q737&amp;$B737,'PNC Exon. &amp; no Exon.'!$A:$AL,'P.N.C. x Comp. x Ramos'!K$71,0)</f>
        <v>0</v>
      </c>
      <c r="L737" s="48">
        <f>VLOOKUP($Q737&amp;$B737,'PNC Exon. &amp; no Exon.'!$A:$AL,'P.N.C. x Comp. x Ramos'!L$71,0)</f>
        <v>0</v>
      </c>
      <c r="M737" s="48">
        <f>VLOOKUP($Q737&amp;$B737,'PNC Exon. &amp; no Exon.'!$A:$AL,'P.N.C. x Comp. x Ramos'!M$71,0)</f>
        <v>0</v>
      </c>
      <c r="N737" s="48">
        <f>VLOOKUP($Q737&amp;$B737,'PNC Exon. &amp; no Exon.'!$A:$AL,'P.N.C. x Comp. x Ramos'!N$71,0)</f>
        <v>0</v>
      </c>
      <c r="O737" s="58">
        <f t="shared" si="70"/>
        <v>0</v>
      </c>
      <c r="Q737" s="164" t="s">
        <v>10</v>
      </c>
    </row>
    <row r="738" spans="1:17" ht="15.9" customHeight="1" x14ac:dyDescent="0.25">
      <c r="A738" s="47">
        <f t="shared" si="71"/>
        <v>1</v>
      </c>
      <c r="B738" s="51" t="s">
        <v>78</v>
      </c>
      <c r="C738" s="81">
        <f t="shared" si="72"/>
        <v>0</v>
      </c>
      <c r="D738" s="48">
        <f>VLOOKUP($Q738&amp;$B738,'PNC Exon. &amp; no Exon.'!$A:$AL,'P.N.C. x Comp. x Ramos'!D$71,0)</f>
        <v>0</v>
      </c>
      <c r="E738" s="48">
        <f>VLOOKUP($Q738&amp;$B738,'PNC Exon. &amp; no Exon.'!$A:$AL,'P.N.C. x Comp. x Ramos'!E$71,0)</f>
        <v>0</v>
      </c>
      <c r="F738" s="48">
        <f>VLOOKUP($Q738&amp;$B738,'PNC Exon. &amp; no Exon.'!$A:$AL,'P.N.C. x Comp. x Ramos'!F$71,0)</f>
        <v>0</v>
      </c>
      <c r="G738" s="48">
        <f>VLOOKUP($Q738&amp;$B738,'PNC Exon. &amp; no Exon.'!$A:$AL,'P.N.C. x Comp. x Ramos'!G$71,0)</f>
        <v>0</v>
      </c>
      <c r="H738" s="48">
        <f>VLOOKUP($Q738&amp;$B738,'PNC Exon. &amp; no Exon.'!$A:$AL,'P.N.C. x Comp. x Ramos'!H$71,0)</f>
        <v>0</v>
      </c>
      <c r="I738" s="48">
        <f>VLOOKUP($Q738&amp;$B738,'PNC Exon. &amp; no Exon.'!$A:$AL,'P.N.C. x Comp. x Ramos'!I$71,0)</f>
        <v>0</v>
      </c>
      <c r="J738" s="48">
        <f>VLOOKUP($Q738&amp;$B738,'PNC Exon. &amp; no Exon.'!$A:$AL,'P.N.C. x Comp. x Ramos'!J$71,0)</f>
        <v>0</v>
      </c>
      <c r="K738" s="48">
        <f>VLOOKUP($Q738&amp;$B738,'PNC Exon. &amp; no Exon.'!$A:$AL,'P.N.C. x Comp. x Ramos'!K$71,0)</f>
        <v>0</v>
      </c>
      <c r="L738" s="48">
        <f>VLOOKUP($Q738&amp;$B738,'PNC Exon. &amp; no Exon.'!$A:$AL,'P.N.C. x Comp. x Ramos'!L$71,0)</f>
        <v>0</v>
      </c>
      <c r="M738" s="48">
        <f>VLOOKUP($Q738&amp;$B738,'PNC Exon. &amp; no Exon.'!$A:$AL,'P.N.C. x Comp. x Ramos'!M$71,0)</f>
        <v>0</v>
      </c>
      <c r="N738" s="48">
        <f>VLOOKUP($Q738&amp;$B738,'PNC Exon. &amp; no Exon.'!$A:$AL,'P.N.C. x Comp. x Ramos'!N$71,0)</f>
        <v>0</v>
      </c>
      <c r="O738" s="58">
        <f t="shared" si="70"/>
        <v>0</v>
      </c>
      <c r="Q738" s="164" t="s">
        <v>10</v>
      </c>
    </row>
    <row r="739" spans="1:17" ht="15.9" customHeight="1" x14ac:dyDescent="0.25">
      <c r="A739" s="47">
        <f t="shared" si="71"/>
        <v>1</v>
      </c>
      <c r="B739" s="51" t="s">
        <v>90</v>
      </c>
      <c r="C739" s="81">
        <f t="shared" si="72"/>
        <v>0</v>
      </c>
      <c r="D739" s="48">
        <f>VLOOKUP($Q739&amp;$B739,'PNC Exon. &amp; no Exon.'!$A:$AL,'P.N.C. x Comp. x Ramos'!D$71,0)</f>
        <v>0</v>
      </c>
      <c r="E739" s="48">
        <f>VLOOKUP($Q739&amp;$B739,'PNC Exon. &amp; no Exon.'!$A:$AL,'P.N.C. x Comp. x Ramos'!E$71,0)</f>
        <v>0</v>
      </c>
      <c r="F739" s="48">
        <f>VLOOKUP($Q739&amp;$B739,'PNC Exon. &amp; no Exon.'!$A:$AL,'P.N.C. x Comp. x Ramos'!F$71,0)</f>
        <v>0</v>
      </c>
      <c r="G739" s="48">
        <f>VLOOKUP($Q739&amp;$B739,'PNC Exon. &amp; no Exon.'!$A:$AL,'P.N.C. x Comp. x Ramos'!G$71,0)</f>
        <v>0</v>
      </c>
      <c r="H739" s="48">
        <f>VLOOKUP($Q739&amp;$B739,'PNC Exon. &amp; no Exon.'!$A:$AL,'P.N.C. x Comp. x Ramos'!H$71,0)</f>
        <v>0</v>
      </c>
      <c r="I739" s="48">
        <f>VLOOKUP($Q739&amp;$B739,'PNC Exon. &amp; no Exon.'!$A:$AL,'P.N.C. x Comp. x Ramos'!I$71,0)</f>
        <v>0</v>
      </c>
      <c r="J739" s="48">
        <f>VLOOKUP($Q739&amp;$B739,'PNC Exon. &amp; no Exon.'!$A:$AL,'P.N.C. x Comp. x Ramos'!J$71,0)</f>
        <v>0</v>
      </c>
      <c r="K739" s="48">
        <f>VLOOKUP($Q739&amp;$B739,'PNC Exon. &amp; no Exon.'!$A:$AL,'P.N.C. x Comp. x Ramos'!K$71,0)</f>
        <v>0</v>
      </c>
      <c r="L739" s="48">
        <f>VLOOKUP($Q739&amp;$B739,'PNC Exon. &amp; no Exon.'!$A:$AL,'P.N.C. x Comp. x Ramos'!L$71,0)</f>
        <v>0</v>
      </c>
      <c r="M739" s="48">
        <f>VLOOKUP($Q739&amp;$B739,'PNC Exon. &amp; no Exon.'!$A:$AL,'P.N.C. x Comp. x Ramos'!M$71,0)</f>
        <v>0</v>
      </c>
      <c r="N739" s="48">
        <f>VLOOKUP($Q739&amp;$B739,'PNC Exon. &amp; no Exon.'!$A:$AL,'P.N.C. x Comp. x Ramos'!N$71,0)</f>
        <v>0</v>
      </c>
      <c r="O739" s="58">
        <f t="shared" si="70"/>
        <v>0</v>
      </c>
      <c r="Q739" s="164" t="s">
        <v>10</v>
      </c>
    </row>
    <row r="740" spans="1:17" ht="15.9" customHeight="1" x14ac:dyDescent="0.25">
      <c r="A740" s="47">
        <f t="shared" si="71"/>
        <v>1</v>
      </c>
      <c r="B740" s="51" t="s">
        <v>119</v>
      </c>
      <c r="C740" s="81">
        <f t="shared" si="72"/>
        <v>0</v>
      </c>
      <c r="D740" s="48">
        <f>VLOOKUP($Q740&amp;$B740,'PNC Exon. &amp; no Exon.'!$A:$AL,'P.N.C. x Comp. x Ramos'!D$71,0)</f>
        <v>0</v>
      </c>
      <c r="E740" s="48">
        <f>VLOOKUP($Q740&amp;$B740,'PNC Exon. &amp; no Exon.'!$A:$AL,'P.N.C. x Comp. x Ramos'!E$71,0)</f>
        <v>0</v>
      </c>
      <c r="F740" s="48">
        <f>VLOOKUP($Q740&amp;$B740,'PNC Exon. &amp; no Exon.'!$A:$AL,'P.N.C. x Comp. x Ramos'!F$71,0)</f>
        <v>0</v>
      </c>
      <c r="G740" s="48">
        <f>VLOOKUP($Q740&amp;$B740,'PNC Exon. &amp; no Exon.'!$A:$AL,'P.N.C. x Comp. x Ramos'!G$71,0)</f>
        <v>0</v>
      </c>
      <c r="H740" s="48">
        <f>VLOOKUP($Q740&amp;$B740,'PNC Exon. &amp; no Exon.'!$A:$AL,'P.N.C. x Comp. x Ramos'!H$71,0)</f>
        <v>0</v>
      </c>
      <c r="I740" s="48">
        <f>VLOOKUP($Q740&amp;$B740,'PNC Exon. &amp; no Exon.'!$A:$AL,'P.N.C. x Comp. x Ramos'!I$71,0)</f>
        <v>0</v>
      </c>
      <c r="J740" s="48">
        <f>VLOOKUP($Q740&amp;$B740,'PNC Exon. &amp; no Exon.'!$A:$AL,'P.N.C. x Comp. x Ramos'!J$71,0)</f>
        <v>0</v>
      </c>
      <c r="K740" s="48">
        <f>VLOOKUP($Q740&amp;$B740,'PNC Exon. &amp; no Exon.'!$A:$AL,'P.N.C. x Comp. x Ramos'!K$71,0)</f>
        <v>0</v>
      </c>
      <c r="L740" s="48">
        <f>VLOOKUP($Q740&amp;$B740,'PNC Exon. &amp; no Exon.'!$A:$AL,'P.N.C. x Comp. x Ramos'!L$71,0)</f>
        <v>0</v>
      </c>
      <c r="M740" s="48">
        <f>VLOOKUP($Q740&amp;$B740,'PNC Exon. &amp; no Exon.'!$A:$AL,'P.N.C. x Comp. x Ramos'!M$71,0)</f>
        <v>0</v>
      </c>
      <c r="N740" s="48">
        <f>VLOOKUP($Q740&amp;$B740,'PNC Exon. &amp; no Exon.'!$A:$AL,'P.N.C. x Comp. x Ramos'!N$71,0)</f>
        <v>0</v>
      </c>
      <c r="O740" s="58">
        <f t="shared" si="70"/>
        <v>0</v>
      </c>
      <c r="Q740" s="164" t="s">
        <v>10</v>
      </c>
    </row>
    <row r="741" spans="1:17" ht="15.9" customHeight="1" x14ac:dyDescent="0.25">
      <c r="A741" s="47">
        <f t="shared" si="71"/>
        <v>1</v>
      </c>
      <c r="B741" s="51" t="s">
        <v>77</v>
      </c>
      <c r="C741" s="81">
        <f t="shared" si="72"/>
        <v>0</v>
      </c>
      <c r="D741" s="48">
        <f>VLOOKUP($Q741&amp;$B741,'PNC Exon. &amp; no Exon.'!$A:$AL,'P.N.C. x Comp. x Ramos'!D$71,0)</f>
        <v>0</v>
      </c>
      <c r="E741" s="48">
        <f>VLOOKUP($Q741&amp;$B741,'PNC Exon. &amp; no Exon.'!$A:$AL,'P.N.C. x Comp. x Ramos'!E$71,0)</f>
        <v>0</v>
      </c>
      <c r="F741" s="48">
        <f>VLOOKUP($Q741&amp;$B741,'PNC Exon. &amp; no Exon.'!$A:$AL,'P.N.C. x Comp. x Ramos'!F$71,0)</f>
        <v>0</v>
      </c>
      <c r="G741" s="48">
        <f>VLOOKUP($Q741&amp;$B741,'PNC Exon. &amp; no Exon.'!$A:$AL,'P.N.C. x Comp. x Ramos'!G$71,0)</f>
        <v>0</v>
      </c>
      <c r="H741" s="48">
        <f>VLOOKUP($Q741&amp;$B741,'PNC Exon. &amp; no Exon.'!$A:$AL,'P.N.C. x Comp. x Ramos'!H$71,0)</f>
        <v>0</v>
      </c>
      <c r="I741" s="48">
        <f>VLOOKUP($Q741&amp;$B741,'PNC Exon. &amp; no Exon.'!$A:$AL,'P.N.C. x Comp. x Ramos'!I$71,0)</f>
        <v>0</v>
      </c>
      <c r="J741" s="48">
        <f>VLOOKUP($Q741&amp;$B741,'PNC Exon. &amp; no Exon.'!$A:$AL,'P.N.C. x Comp. x Ramos'!J$71,0)</f>
        <v>0</v>
      </c>
      <c r="K741" s="48">
        <f>VLOOKUP($Q741&amp;$B741,'PNC Exon. &amp; no Exon.'!$A:$AL,'P.N.C. x Comp. x Ramos'!K$71,0)</f>
        <v>0</v>
      </c>
      <c r="L741" s="48">
        <f>VLOOKUP($Q741&amp;$B741,'PNC Exon. &amp; no Exon.'!$A:$AL,'P.N.C. x Comp. x Ramos'!L$71,0)</f>
        <v>0</v>
      </c>
      <c r="M741" s="48">
        <f>VLOOKUP($Q741&amp;$B741,'PNC Exon. &amp; no Exon.'!$A:$AL,'P.N.C. x Comp. x Ramos'!M$71,0)</f>
        <v>0</v>
      </c>
      <c r="N741" s="48">
        <f>VLOOKUP($Q741&amp;$B741,'PNC Exon. &amp; no Exon.'!$A:$AL,'P.N.C. x Comp. x Ramos'!N$71,0)</f>
        <v>0</v>
      </c>
      <c r="O741" s="58">
        <f t="shared" si="70"/>
        <v>0</v>
      </c>
      <c r="Q741" s="164" t="s">
        <v>10</v>
      </c>
    </row>
    <row r="742" spans="1:17" ht="15.9" customHeight="1" x14ac:dyDescent="0.25">
      <c r="A742" s="47">
        <f t="shared" si="71"/>
        <v>1</v>
      </c>
      <c r="B742" s="51" t="s">
        <v>97</v>
      </c>
      <c r="C742" s="81">
        <f t="shared" si="72"/>
        <v>0</v>
      </c>
      <c r="D742" s="48">
        <f>VLOOKUP($Q742&amp;$B742,'PNC Exon. &amp; no Exon.'!$A:$AL,'P.N.C. x Comp. x Ramos'!D$71,0)</f>
        <v>0</v>
      </c>
      <c r="E742" s="48">
        <f>VLOOKUP($Q742&amp;$B742,'PNC Exon. &amp; no Exon.'!$A:$AL,'P.N.C. x Comp. x Ramos'!E$71,0)</f>
        <v>0</v>
      </c>
      <c r="F742" s="48">
        <f>VLOOKUP($Q742&amp;$B742,'PNC Exon. &amp; no Exon.'!$A:$AL,'P.N.C. x Comp. x Ramos'!F$71,0)</f>
        <v>0</v>
      </c>
      <c r="G742" s="48">
        <f>VLOOKUP($Q742&amp;$B742,'PNC Exon. &amp; no Exon.'!$A:$AL,'P.N.C. x Comp. x Ramos'!G$71,0)</f>
        <v>0</v>
      </c>
      <c r="H742" s="48">
        <f>VLOOKUP($Q742&amp;$B742,'PNC Exon. &amp; no Exon.'!$A:$AL,'P.N.C. x Comp. x Ramos'!H$71,0)</f>
        <v>0</v>
      </c>
      <c r="I742" s="48">
        <f>VLOOKUP($Q742&amp;$B742,'PNC Exon. &amp; no Exon.'!$A:$AL,'P.N.C. x Comp. x Ramos'!I$71,0)</f>
        <v>0</v>
      </c>
      <c r="J742" s="48">
        <f>VLOOKUP($Q742&amp;$B742,'PNC Exon. &amp; no Exon.'!$A:$AL,'P.N.C. x Comp. x Ramos'!J$71,0)</f>
        <v>0</v>
      </c>
      <c r="K742" s="48">
        <f>VLOOKUP($Q742&amp;$B742,'PNC Exon. &amp; no Exon.'!$A:$AL,'P.N.C. x Comp. x Ramos'!K$71,0)</f>
        <v>0</v>
      </c>
      <c r="L742" s="48">
        <f>VLOOKUP($Q742&amp;$B742,'PNC Exon. &amp; no Exon.'!$A:$AL,'P.N.C. x Comp. x Ramos'!L$71,0)</f>
        <v>0</v>
      </c>
      <c r="M742" s="48">
        <f>VLOOKUP($Q742&amp;$B742,'PNC Exon. &amp; no Exon.'!$A:$AL,'P.N.C. x Comp. x Ramos'!M$71,0)</f>
        <v>0</v>
      </c>
      <c r="N742" s="48">
        <f>VLOOKUP($Q742&amp;$B742,'PNC Exon. &amp; no Exon.'!$A:$AL,'P.N.C. x Comp. x Ramos'!N$71,0)</f>
        <v>0</v>
      </c>
      <c r="O742" s="58">
        <f t="shared" si="70"/>
        <v>0</v>
      </c>
      <c r="Q742" s="164" t="s">
        <v>10</v>
      </c>
    </row>
    <row r="743" spans="1:17" ht="15.9" customHeight="1" x14ac:dyDescent="0.25">
      <c r="A743" s="47">
        <f t="shared" si="71"/>
        <v>1</v>
      </c>
      <c r="B743" s="51" t="s">
        <v>102</v>
      </c>
      <c r="C743" s="81">
        <f t="shared" si="72"/>
        <v>0</v>
      </c>
      <c r="D743" s="48">
        <f>VLOOKUP($Q743&amp;$B743,'PNC Exon. &amp; no Exon.'!$A:$AL,'P.N.C. x Comp. x Ramos'!D$71,0)</f>
        <v>0</v>
      </c>
      <c r="E743" s="48">
        <f>VLOOKUP($Q743&amp;$B743,'PNC Exon. &amp; no Exon.'!$A:$AL,'P.N.C. x Comp. x Ramos'!E$71,0)</f>
        <v>0</v>
      </c>
      <c r="F743" s="48">
        <f>VLOOKUP($Q743&amp;$B743,'PNC Exon. &amp; no Exon.'!$A:$AL,'P.N.C. x Comp. x Ramos'!F$71,0)</f>
        <v>0</v>
      </c>
      <c r="G743" s="48">
        <f>VLOOKUP($Q743&amp;$B743,'PNC Exon. &amp; no Exon.'!$A:$AL,'P.N.C. x Comp. x Ramos'!G$71,0)</f>
        <v>0</v>
      </c>
      <c r="H743" s="48">
        <f>VLOOKUP($Q743&amp;$B743,'PNC Exon. &amp; no Exon.'!$A:$AL,'P.N.C. x Comp. x Ramos'!H$71,0)</f>
        <v>0</v>
      </c>
      <c r="I743" s="48">
        <f>VLOOKUP($Q743&amp;$B743,'PNC Exon. &amp; no Exon.'!$A:$AL,'P.N.C. x Comp. x Ramos'!I$71,0)</f>
        <v>0</v>
      </c>
      <c r="J743" s="48">
        <f>VLOOKUP($Q743&amp;$B743,'PNC Exon. &amp; no Exon.'!$A:$AL,'P.N.C. x Comp. x Ramos'!J$71,0)</f>
        <v>0</v>
      </c>
      <c r="K743" s="48">
        <f>VLOOKUP($Q743&amp;$B743,'PNC Exon. &amp; no Exon.'!$A:$AL,'P.N.C. x Comp. x Ramos'!K$71,0)</f>
        <v>0</v>
      </c>
      <c r="L743" s="48">
        <f>VLOOKUP($Q743&amp;$B743,'PNC Exon. &amp; no Exon.'!$A:$AL,'P.N.C. x Comp. x Ramos'!L$71,0)</f>
        <v>0</v>
      </c>
      <c r="M743" s="48">
        <f>VLOOKUP($Q743&amp;$B743,'PNC Exon. &amp; no Exon.'!$A:$AL,'P.N.C. x Comp. x Ramos'!M$71,0)</f>
        <v>0</v>
      </c>
      <c r="N743" s="48">
        <f>VLOOKUP($Q743&amp;$B743,'PNC Exon. &amp; no Exon.'!$A:$AL,'P.N.C. x Comp. x Ramos'!N$71,0)</f>
        <v>0</v>
      </c>
      <c r="O743" s="58">
        <f t="shared" si="70"/>
        <v>0</v>
      </c>
      <c r="Q743" s="164" t="s">
        <v>10</v>
      </c>
    </row>
    <row r="744" spans="1:17" ht="15.9" customHeight="1" x14ac:dyDescent="0.25">
      <c r="A744" s="47">
        <f t="shared" si="71"/>
        <v>1</v>
      </c>
      <c r="B744" s="51" t="s">
        <v>109</v>
      </c>
      <c r="C744" s="81">
        <f t="shared" si="72"/>
        <v>0</v>
      </c>
      <c r="D744" s="48">
        <f>VLOOKUP($Q744&amp;$B744,'PNC Exon. &amp; no Exon.'!$A:$AL,'P.N.C. x Comp. x Ramos'!D$71,0)</f>
        <v>0</v>
      </c>
      <c r="E744" s="48">
        <f>VLOOKUP($Q744&amp;$B744,'PNC Exon. &amp; no Exon.'!$A:$AL,'P.N.C. x Comp. x Ramos'!E$71,0)</f>
        <v>0</v>
      </c>
      <c r="F744" s="48">
        <f>VLOOKUP($Q744&amp;$B744,'PNC Exon. &amp; no Exon.'!$A:$AL,'P.N.C. x Comp. x Ramos'!F$71,0)</f>
        <v>0</v>
      </c>
      <c r="G744" s="48">
        <f>VLOOKUP($Q744&amp;$B744,'PNC Exon. &amp; no Exon.'!$A:$AL,'P.N.C. x Comp. x Ramos'!G$71,0)</f>
        <v>0</v>
      </c>
      <c r="H744" s="48">
        <f>VLOOKUP($Q744&amp;$B744,'PNC Exon. &amp; no Exon.'!$A:$AL,'P.N.C. x Comp. x Ramos'!H$71,0)</f>
        <v>0</v>
      </c>
      <c r="I744" s="48">
        <f>VLOOKUP($Q744&amp;$B744,'PNC Exon. &amp; no Exon.'!$A:$AL,'P.N.C. x Comp. x Ramos'!I$71,0)</f>
        <v>0</v>
      </c>
      <c r="J744" s="48">
        <f>VLOOKUP($Q744&amp;$B744,'PNC Exon. &amp; no Exon.'!$A:$AL,'P.N.C. x Comp. x Ramos'!J$71,0)</f>
        <v>0</v>
      </c>
      <c r="K744" s="48">
        <f>VLOOKUP($Q744&amp;$B744,'PNC Exon. &amp; no Exon.'!$A:$AL,'P.N.C. x Comp. x Ramos'!K$71,0)</f>
        <v>0</v>
      </c>
      <c r="L744" s="48">
        <f>VLOOKUP($Q744&amp;$B744,'PNC Exon. &amp; no Exon.'!$A:$AL,'P.N.C. x Comp. x Ramos'!L$71,0)</f>
        <v>0</v>
      </c>
      <c r="M744" s="48">
        <f>VLOOKUP($Q744&amp;$B744,'PNC Exon. &amp; no Exon.'!$A:$AL,'P.N.C. x Comp. x Ramos'!M$71,0)</f>
        <v>0</v>
      </c>
      <c r="N744" s="48">
        <f>VLOOKUP($Q744&amp;$B744,'PNC Exon. &amp; no Exon.'!$A:$AL,'P.N.C. x Comp. x Ramos'!N$71,0)</f>
        <v>0</v>
      </c>
      <c r="O744" s="58">
        <f t="shared" si="70"/>
        <v>0</v>
      </c>
      <c r="Q744" s="164" t="s">
        <v>10</v>
      </c>
    </row>
    <row r="745" spans="1:17" ht="15.9" customHeight="1" x14ac:dyDescent="0.25">
      <c r="A745" s="47">
        <f t="shared" si="71"/>
        <v>1</v>
      </c>
      <c r="B745" s="50" t="s">
        <v>104</v>
      </c>
      <c r="C745" s="81">
        <f t="shared" si="72"/>
        <v>0</v>
      </c>
      <c r="D745" s="48">
        <f>VLOOKUP($Q745&amp;$B745,'PNC Exon. &amp; no Exon.'!$A:$AL,'P.N.C. x Comp. x Ramos'!D$71,0)</f>
        <v>0</v>
      </c>
      <c r="E745" s="48">
        <f>VLOOKUP($Q745&amp;$B745,'PNC Exon. &amp; no Exon.'!$A:$AL,'P.N.C. x Comp. x Ramos'!E$71,0)</f>
        <v>0</v>
      </c>
      <c r="F745" s="48">
        <f>VLOOKUP($Q745&amp;$B745,'PNC Exon. &amp; no Exon.'!$A:$AL,'P.N.C. x Comp. x Ramos'!F$71,0)</f>
        <v>0</v>
      </c>
      <c r="G745" s="48">
        <f>VLOOKUP($Q745&amp;$B745,'PNC Exon. &amp; no Exon.'!$A:$AL,'P.N.C. x Comp. x Ramos'!G$71,0)</f>
        <v>0</v>
      </c>
      <c r="H745" s="48">
        <f>VLOOKUP($Q745&amp;$B745,'PNC Exon. &amp; no Exon.'!$A:$AL,'P.N.C. x Comp. x Ramos'!H$71,0)</f>
        <v>0</v>
      </c>
      <c r="I745" s="48">
        <f>VLOOKUP($Q745&amp;$B745,'PNC Exon. &amp; no Exon.'!$A:$AL,'P.N.C. x Comp. x Ramos'!I$71,0)</f>
        <v>0</v>
      </c>
      <c r="J745" s="48">
        <f>VLOOKUP($Q745&amp;$B745,'PNC Exon. &amp; no Exon.'!$A:$AL,'P.N.C. x Comp. x Ramos'!J$71,0)</f>
        <v>0</v>
      </c>
      <c r="K745" s="48">
        <f>VLOOKUP($Q745&amp;$B745,'PNC Exon. &amp; no Exon.'!$A:$AL,'P.N.C. x Comp. x Ramos'!K$71,0)</f>
        <v>0</v>
      </c>
      <c r="L745" s="48">
        <f>VLOOKUP($Q745&amp;$B745,'PNC Exon. &amp; no Exon.'!$A:$AL,'P.N.C. x Comp. x Ramos'!L$71,0)</f>
        <v>0</v>
      </c>
      <c r="M745" s="48">
        <f>VLOOKUP($Q745&amp;$B745,'PNC Exon. &amp; no Exon.'!$A:$AL,'P.N.C. x Comp. x Ramos'!M$71,0)</f>
        <v>0</v>
      </c>
      <c r="N745" s="48">
        <f>VLOOKUP($Q745&amp;$B745,'PNC Exon. &amp; no Exon.'!$A:$AL,'P.N.C. x Comp. x Ramos'!N$71,0)</f>
        <v>0</v>
      </c>
      <c r="O745" s="58">
        <f t="shared" si="70"/>
        <v>0</v>
      </c>
      <c r="Q745" s="164" t="s">
        <v>10</v>
      </c>
    </row>
    <row r="746" spans="1:17" ht="15.9" customHeight="1" x14ac:dyDescent="0.25">
      <c r="A746" s="47">
        <f t="shared" si="71"/>
        <v>1</v>
      </c>
      <c r="B746" s="50" t="s">
        <v>110</v>
      </c>
      <c r="C746" s="81">
        <f t="shared" si="72"/>
        <v>0</v>
      </c>
      <c r="D746" s="48">
        <f>VLOOKUP($Q746&amp;$B746,'PNC Exon. &amp; no Exon.'!$A:$AL,'P.N.C. x Comp. x Ramos'!D$71,0)</f>
        <v>0</v>
      </c>
      <c r="E746" s="48">
        <f>VLOOKUP($Q746&amp;$B746,'PNC Exon. &amp; no Exon.'!$A:$AL,'P.N.C. x Comp. x Ramos'!E$71,0)</f>
        <v>0</v>
      </c>
      <c r="F746" s="48">
        <f>VLOOKUP($Q746&amp;$B746,'PNC Exon. &amp; no Exon.'!$A:$AL,'P.N.C. x Comp. x Ramos'!F$71,0)</f>
        <v>0</v>
      </c>
      <c r="G746" s="48">
        <f>VLOOKUP($Q746&amp;$B746,'PNC Exon. &amp; no Exon.'!$A:$AL,'P.N.C. x Comp. x Ramos'!G$71,0)</f>
        <v>0</v>
      </c>
      <c r="H746" s="48">
        <f>VLOOKUP($Q746&amp;$B746,'PNC Exon. &amp; no Exon.'!$A:$AL,'P.N.C. x Comp. x Ramos'!H$71,0)</f>
        <v>0</v>
      </c>
      <c r="I746" s="48">
        <f>VLOOKUP($Q746&amp;$B746,'PNC Exon. &amp; no Exon.'!$A:$AL,'P.N.C. x Comp. x Ramos'!I$71,0)</f>
        <v>0</v>
      </c>
      <c r="J746" s="48">
        <f>VLOOKUP($Q746&amp;$B746,'PNC Exon. &amp; no Exon.'!$A:$AL,'P.N.C. x Comp. x Ramos'!J$71,0)</f>
        <v>0</v>
      </c>
      <c r="K746" s="48">
        <f>VLOOKUP($Q746&amp;$B746,'PNC Exon. &amp; no Exon.'!$A:$AL,'P.N.C. x Comp. x Ramos'!K$71,0)</f>
        <v>0</v>
      </c>
      <c r="L746" s="48">
        <f>VLOOKUP($Q746&amp;$B746,'PNC Exon. &amp; no Exon.'!$A:$AL,'P.N.C. x Comp. x Ramos'!L$71,0)</f>
        <v>0</v>
      </c>
      <c r="M746" s="48">
        <f>VLOOKUP($Q746&amp;$B746,'PNC Exon. &amp; no Exon.'!$A:$AL,'P.N.C. x Comp. x Ramos'!M$71,0)</f>
        <v>0</v>
      </c>
      <c r="N746" s="48">
        <f>VLOOKUP($Q746&amp;$B746,'PNC Exon. &amp; no Exon.'!$A:$AL,'P.N.C. x Comp. x Ramos'!N$71,0)</f>
        <v>0</v>
      </c>
      <c r="O746" s="58">
        <f t="shared" si="70"/>
        <v>0</v>
      </c>
      <c r="Q746" s="164" t="s">
        <v>10</v>
      </c>
    </row>
    <row r="747" spans="1:17" ht="15.9" customHeight="1" x14ac:dyDescent="0.25">
      <c r="A747" s="47">
        <f t="shared" si="71"/>
        <v>1</v>
      </c>
      <c r="B747" s="51" t="s">
        <v>80</v>
      </c>
      <c r="C747" s="81">
        <f t="shared" si="72"/>
        <v>0</v>
      </c>
      <c r="D747" s="48">
        <f>VLOOKUP($Q747&amp;$B747,'PNC Exon. &amp; no Exon.'!$A:$AL,'P.N.C. x Comp. x Ramos'!D$71,0)</f>
        <v>0</v>
      </c>
      <c r="E747" s="48">
        <f>VLOOKUP($Q747&amp;$B747,'PNC Exon. &amp; no Exon.'!$A:$AL,'P.N.C. x Comp. x Ramos'!E$71,0)</f>
        <v>0</v>
      </c>
      <c r="F747" s="48">
        <f>VLOOKUP($Q747&amp;$B747,'PNC Exon. &amp; no Exon.'!$A:$AL,'P.N.C. x Comp. x Ramos'!F$71,0)</f>
        <v>0</v>
      </c>
      <c r="G747" s="48">
        <f>VLOOKUP($Q747&amp;$B747,'PNC Exon. &amp; no Exon.'!$A:$AL,'P.N.C. x Comp. x Ramos'!G$71,0)</f>
        <v>0</v>
      </c>
      <c r="H747" s="48">
        <f>VLOOKUP($Q747&amp;$B747,'PNC Exon. &amp; no Exon.'!$A:$AL,'P.N.C. x Comp. x Ramos'!H$71,0)</f>
        <v>0</v>
      </c>
      <c r="I747" s="48">
        <f>VLOOKUP($Q747&amp;$B747,'PNC Exon. &amp; no Exon.'!$A:$AL,'P.N.C. x Comp. x Ramos'!I$71,0)</f>
        <v>0</v>
      </c>
      <c r="J747" s="48">
        <f>VLOOKUP($Q747&amp;$B747,'PNC Exon. &amp; no Exon.'!$A:$AL,'P.N.C. x Comp. x Ramos'!J$71,0)</f>
        <v>0</v>
      </c>
      <c r="K747" s="48">
        <f>VLOOKUP($Q747&amp;$B747,'PNC Exon. &amp; no Exon.'!$A:$AL,'P.N.C. x Comp. x Ramos'!K$71,0)</f>
        <v>0</v>
      </c>
      <c r="L747" s="48">
        <f>VLOOKUP($Q747&amp;$B747,'PNC Exon. &amp; no Exon.'!$A:$AL,'P.N.C. x Comp. x Ramos'!L$71,0)</f>
        <v>0</v>
      </c>
      <c r="M747" s="48">
        <f>VLOOKUP($Q747&amp;$B747,'PNC Exon. &amp; no Exon.'!$A:$AL,'P.N.C. x Comp. x Ramos'!M$71,0)</f>
        <v>0</v>
      </c>
      <c r="N747" s="48">
        <f>VLOOKUP($Q747&amp;$B747,'PNC Exon. &amp; no Exon.'!$A:$AL,'P.N.C. x Comp. x Ramos'!N$71,0)</f>
        <v>0</v>
      </c>
      <c r="O747" s="58">
        <f t="shared" si="70"/>
        <v>0</v>
      </c>
      <c r="Q747" s="164" t="s">
        <v>10</v>
      </c>
    </row>
    <row r="748" spans="1:17" ht="15.9" customHeight="1" x14ac:dyDescent="0.25">
      <c r="A748" s="47">
        <f t="shared" si="71"/>
        <v>1</v>
      </c>
      <c r="B748" s="51" t="s">
        <v>82</v>
      </c>
      <c r="C748" s="81">
        <f t="shared" si="72"/>
        <v>0</v>
      </c>
      <c r="D748" s="48">
        <f>VLOOKUP($Q748&amp;$B748,'PNC Exon. &amp; no Exon.'!$A:$AL,'P.N.C. x Comp. x Ramos'!D$71,0)</f>
        <v>0</v>
      </c>
      <c r="E748" s="48">
        <f>VLOOKUP($Q748&amp;$B748,'PNC Exon. &amp; no Exon.'!$A:$AL,'P.N.C. x Comp. x Ramos'!E$71,0)</f>
        <v>0</v>
      </c>
      <c r="F748" s="48">
        <f>VLOOKUP($Q748&amp;$B748,'PNC Exon. &amp; no Exon.'!$A:$AL,'P.N.C. x Comp. x Ramos'!F$71,0)</f>
        <v>0</v>
      </c>
      <c r="G748" s="48">
        <f>VLOOKUP($Q748&amp;$B748,'PNC Exon. &amp; no Exon.'!$A:$AL,'P.N.C. x Comp. x Ramos'!G$71,0)</f>
        <v>0</v>
      </c>
      <c r="H748" s="48">
        <f>VLOOKUP($Q748&amp;$B748,'PNC Exon. &amp; no Exon.'!$A:$AL,'P.N.C. x Comp. x Ramos'!H$71,0)</f>
        <v>0</v>
      </c>
      <c r="I748" s="48">
        <f>VLOOKUP($Q748&amp;$B748,'PNC Exon. &amp; no Exon.'!$A:$AL,'P.N.C. x Comp. x Ramos'!I$71,0)</f>
        <v>0</v>
      </c>
      <c r="J748" s="48">
        <f>VLOOKUP($Q748&amp;$B748,'PNC Exon. &amp; no Exon.'!$A:$AL,'P.N.C. x Comp. x Ramos'!J$71,0)</f>
        <v>0</v>
      </c>
      <c r="K748" s="48">
        <f>VLOOKUP($Q748&amp;$B748,'PNC Exon. &amp; no Exon.'!$A:$AL,'P.N.C. x Comp. x Ramos'!K$71,0)</f>
        <v>0</v>
      </c>
      <c r="L748" s="48">
        <f>VLOOKUP($Q748&amp;$B748,'PNC Exon. &amp; no Exon.'!$A:$AL,'P.N.C. x Comp. x Ramos'!L$71,0)</f>
        <v>0</v>
      </c>
      <c r="M748" s="48">
        <f>VLOOKUP($Q748&amp;$B748,'PNC Exon. &amp; no Exon.'!$A:$AL,'P.N.C. x Comp. x Ramos'!M$71,0)</f>
        <v>0</v>
      </c>
      <c r="N748" s="48">
        <f>VLOOKUP($Q748&amp;$B748,'PNC Exon. &amp; no Exon.'!$A:$AL,'P.N.C. x Comp. x Ramos'!N$71,0)</f>
        <v>0</v>
      </c>
      <c r="O748" s="58">
        <f t="shared" si="70"/>
        <v>0</v>
      </c>
      <c r="Q748" s="164" t="s">
        <v>10</v>
      </c>
    </row>
    <row r="749" spans="1:17" ht="15.9" customHeight="1" x14ac:dyDescent="0.25">
      <c r="A749" s="47">
        <f t="shared" si="71"/>
        <v>1</v>
      </c>
      <c r="B749" s="51" t="s">
        <v>96</v>
      </c>
      <c r="C749" s="81">
        <f t="shared" si="72"/>
        <v>0</v>
      </c>
      <c r="D749" s="48">
        <f>VLOOKUP($Q749&amp;$B749,'PNC Exon. &amp; no Exon.'!$A:$AL,'P.N.C. x Comp. x Ramos'!D$71,0)</f>
        <v>0</v>
      </c>
      <c r="E749" s="48">
        <f>VLOOKUP($Q749&amp;$B749,'PNC Exon. &amp; no Exon.'!$A:$AL,'P.N.C. x Comp. x Ramos'!E$71,0)</f>
        <v>0</v>
      </c>
      <c r="F749" s="48">
        <f>VLOOKUP($Q749&amp;$B749,'PNC Exon. &amp; no Exon.'!$A:$AL,'P.N.C. x Comp. x Ramos'!F$71,0)</f>
        <v>0</v>
      </c>
      <c r="G749" s="48">
        <f>VLOOKUP($Q749&amp;$B749,'PNC Exon. &amp; no Exon.'!$A:$AL,'P.N.C. x Comp. x Ramos'!G$71,0)</f>
        <v>0</v>
      </c>
      <c r="H749" s="48">
        <f>VLOOKUP($Q749&amp;$B749,'PNC Exon. &amp; no Exon.'!$A:$AL,'P.N.C. x Comp. x Ramos'!H$71,0)</f>
        <v>0</v>
      </c>
      <c r="I749" s="48">
        <f>VLOOKUP($Q749&amp;$B749,'PNC Exon. &amp; no Exon.'!$A:$AL,'P.N.C. x Comp. x Ramos'!I$71,0)</f>
        <v>0</v>
      </c>
      <c r="J749" s="48">
        <f>VLOOKUP($Q749&amp;$B749,'PNC Exon. &amp; no Exon.'!$A:$AL,'P.N.C. x Comp. x Ramos'!J$71,0)</f>
        <v>0</v>
      </c>
      <c r="K749" s="48">
        <f>VLOOKUP($Q749&amp;$B749,'PNC Exon. &amp; no Exon.'!$A:$AL,'P.N.C. x Comp. x Ramos'!K$71,0)</f>
        <v>0</v>
      </c>
      <c r="L749" s="48">
        <f>VLOOKUP($Q749&amp;$B749,'PNC Exon. &amp; no Exon.'!$A:$AL,'P.N.C. x Comp. x Ramos'!L$71,0)</f>
        <v>0</v>
      </c>
      <c r="M749" s="48">
        <f>VLOOKUP($Q749&amp;$B749,'PNC Exon. &amp; no Exon.'!$A:$AL,'P.N.C. x Comp. x Ramos'!M$71,0)</f>
        <v>0</v>
      </c>
      <c r="N749" s="48">
        <f>VLOOKUP($Q749&amp;$B749,'PNC Exon. &amp; no Exon.'!$A:$AL,'P.N.C. x Comp. x Ramos'!N$71,0)</f>
        <v>0</v>
      </c>
      <c r="O749" s="58">
        <f t="shared" si="70"/>
        <v>0</v>
      </c>
      <c r="Q749" s="164" t="s">
        <v>10</v>
      </c>
    </row>
    <row r="750" spans="1:17" ht="15.9" customHeight="1" x14ac:dyDescent="0.25">
      <c r="A750" s="47">
        <f t="shared" si="71"/>
        <v>1</v>
      </c>
      <c r="B750" s="51" t="s">
        <v>113</v>
      </c>
      <c r="C750" s="81">
        <f t="shared" si="72"/>
        <v>0</v>
      </c>
      <c r="D750" s="48">
        <f>VLOOKUP($Q750&amp;$B750,'PNC Exon. &amp; no Exon.'!$A:$AL,'P.N.C. x Comp. x Ramos'!D$71,0)</f>
        <v>0</v>
      </c>
      <c r="E750" s="48">
        <f>VLOOKUP($Q750&amp;$B750,'PNC Exon. &amp; no Exon.'!$A:$AL,'P.N.C. x Comp. x Ramos'!E$71,0)</f>
        <v>0</v>
      </c>
      <c r="F750" s="48">
        <f>VLOOKUP($Q750&amp;$B750,'PNC Exon. &amp; no Exon.'!$A:$AL,'P.N.C. x Comp. x Ramos'!F$71,0)</f>
        <v>0</v>
      </c>
      <c r="G750" s="48">
        <f>VLOOKUP($Q750&amp;$B750,'PNC Exon. &amp; no Exon.'!$A:$AL,'P.N.C. x Comp. x Ramos'!G$71,0)</f>
        <v>0</v>
      </c>
      <c r="H750" s="48">
        <f>VLOOKUP($Q750&amp;$B750,'PNC Exon. &amp; no Exon.'!$A:$AL,'P.N.C. x Comp. x Ramos'!H$71,0)</f>
        <v>0</v>
      </c>
      <c r="I750" s="48">
        <f>VLOOKUP($Q750&amp;$B750,'PNC Exon. &amp; no Exon.'!$A:$AL,'P.N.C. x Comp. x Ramos'!I$71,0)</f>
        <v>0</v>
      </c>
      <c r="J750" s="48">
        <f>VLOOKUP($Q750&amp;$B750,'PNC Exon. &amp; no Exon.'!$A:$AL,'P.N.C. x Comp. x Ramos'!J$71,0)</f>
        <v>0</v>
      </c>
      <c r="K750" s="48">
        <f>VLOOKUP($Q750&amp;$B750,'PNC Exon. &amp; no Exon.'!$A:$AL,'P.N.C. x Comp. x Ramos'!K$71,0)</f>
        <v>0</v>
      </c>
      <c r="L750" s="48">
        <f>VLOOKUP($Q750&amp;$B750,'PNC Exon. &amp; no Exon.'!$A:$AL,'P.N.C. x Comp. x Ramos'!L$71,0)</f>
        <v>0</v>
      </c>
      <c r="M750" s="48">
        <f>VLOOKUP($Q750&amp;$B750,'PNC Exon. &amp; no Exon.'!$A:$AL,'P.N.C. x Comp. x Ramos'!M$71,0)</f>
        <v>0</v>
      </c>
      <c r="N750" s="48">
        <f>VLOOKUP($Q750&amp;$B750,'PNC Exon. &amp; no Exon.'!$A:$AL,'P.N.C. x Comp. x Ramos'!N$71,0)</f>
        <v>0</v>
      </c>
      <c r="O750" s="58">
        <f t="shared" si="70"/>
        <v>0</v>
      </c>
      <c r="Q750" s="164" t="s">
        <v>10</v>
      </c>
    </row>
    <row r="751" spans="1:17" ht="15.9" customHeight="1" x14ac:dyDescent="0.25">
      <c r="A751" s="47">
        <f t="shared" si="71"/>
        <v>1</v>
      </c>
      <c r="B751" s="51" t="s">
        <v>79</v>
      </c>
      <c r="C751" s="81">
        <f t="shared" si="72"/>
        <v>0</v>
      </c>
      <c r="D751" s="48">
        <f>VLOOKUP($Q751&amp;$B751,'PNC Exon. &amp; no Exon.'!$A:$AL,'P.N.C. x Comp. x Ramos'!D$71,0)</f>
        <v>0</v>
      </c>
      <c r="E751" s="48">
        <f>VLOOKUP($Q751&amp;$B751,'PNC Exon. &amp; no Exon.'!$A:$AL,'P.N.C. x Comp. x Ramos'!E$71,0)</f>
        <v>0</v>
      </c>
      <c r="F751" s="48">
        <f>VLOOKUP($Q751&amp;$B751,'PNC Exon. &amp; no Exon.'!$A:$AL,'P.N.C. x Comp. x Ramos'!F$71,0)</f>
        <v>0</v>
      </c>
      <c r="G751" s="48">
        <f>VLOOKUP($Q751&amp;$B751,'PNC Exon. &amp; no Exon.'!$A:$AL,'P.N.C. x Comp. x Ramos'!G$71,0)</f>
        <v>0</v>
      </c>
      <c r="H751" s="48">
        <f>VLOOKUP($Q751&amp;$B751,'PNC Exon. &amp; no Exon.'!$A:$AL,'P.N.C. x Comp. x Ramos'!H$71,0)</f>
        <v>0</v>
      </c>
      <c r="I751" s="48">
        <f>VLOOKUP($Q751&amp;$B751,'PNC Exon. &amp; no Exon.'!$A:$AL,'P.N.C. x Comp. x Ramos'!I$71,0)</f>
        <v>0</v>
      </c>
      <c r="J751" s="48">
        <f>VLOOKUP($Q751&amp;$B751,'PNC Exon. &amp; no Exon.'!$A:$AL,'P.N.C. x Comp. x Ramos'!J$71,0)</f>
        <v>0</v>
      </c>
      <c r="K751" s="48">
        <f>VLOOKUP($Q751&amp;$B751,'PNC Exon. &amp; no Exon.'!$A:$AL,'P.N.C. x Comp. x Ramos'!K$71,0)</f>
        <v>0</v>
      </c>
      <c r="L751" s="48">
        <f>VLOOKUP($Q751&amp;$B751,'PNC Exon. &amp; no Exon.'!$A:$AL,'P.N.C. x Comp. x Ramos'!L$71,0)</f>
        <v>0</v>
      </c>
      <c r="M751" s="48">
        <f>VLOOKUP($Q751&amp;$B751,'PNC Exon. &amp; no Exon.'!$A:$AL,'P.N.C. x Comp. x Ramos'!M$71,0)</f>
        <v>0</v>
      </c>
      <c r="N751" s="48">
        <f>VLOOKUP($Q751&amp;$B751,'PNC Exon. &amp; no Exon.'!$A:$AL,'P.N.C. x Comp. x Ramos'!N$71,0)</f>
        <v>0</v>
      </c>
      <c r="O751" s="58">
        <f t="shared" si="70"/>
        <v>0</v>
      </c>
      <c r="Q751" s="164" t="s">
        <v>10</v>
      </c>
    </row>
    <row r="752" spans="1:17" ht="15.9" customHeight="1" x14ac:dyDescent="0.25">
      <c r="A752" s="47">
        <f t="shared" si="71"/>
        <v>1</v>
      </c>
      <c r="B752" s="51" t="s">
        <v>117</v>
      </c>
      <c r="C752" s="81">
        <f t="shared" si="72"/>
        <v>0</v>
      </c>
      <c r="D752" s="48">
        <f>VLOOKUP($Q752&amp;$B752,'PNC Exon. &amp; no Exon.'!$A:$AL,'P.N.C. x Comp. x Ramos'!D$71,0)</f>
        <v>0</v>
      </c>
      <c r="E752" s="48">
        <f>VLOOKUP($Q752&amp;$B752,'PNC Exon. &amp; no Exon.'!$A:$AL,'P.N.C. x Comp. x Ramos'!E$71,0)</f>
        <v>0</v>
      </c>
      <c r="F752" s="48">
        <f>VLOOKUP($Q752&amp;$B752,'PNC Exon. &amp; no Exon.'!$A:$AL,'P.N.C. x Comp. x Ramos'!F$71,0)</f>
        <v>0</v>
      </c>
      <c r="G752" s="48">
        <f>VLOOKUP($Q752&amp;$B752,'PNC Exon. &amp; no Exon.'!$A:$AL,'P.N.C. x Comp. x Ramos'!G$71,0)</f>
        <v>0</v>
      </c>
      <c r="H752" s="48">
        <f>VLOOKUP($Q752&amp;$B752,'PNC Exon. &amp; no Exon.'!$A:$AL,'P.N.C. x Comp. x Ramos'!H$71,0)</f>
        <v>0</v>
      </c>
      <c r="I752" s="48">
        <f>VLOOKUP($Q752&amp;$B752,'PNC Exon. &amp; no Exon.'!$A:$AL,'P.N.C. x Comp. x Ramos'!I$71,0)</f>
        <v>0</v>
      </c>
      <c r="J752" s="48">
        <f>VLOOKUP($Q752&amp;$B752,'PNC Exon. &amp; no Exon.'!$A:$AL,'P.N.C. x Comp. x Ramos'!J$71,0)</f>
        <v>0</v>
      </c>
      <c r="K752" s="48">
        <f>VLOOKUP($Q752&amp;$B752,'PNC Exon. &amp; no Exon.'!$A:$AL,'P.N.C. x Comp. x Ramos'!K$71,0)</f>
        <v>0</v>
      </c>
      <c r="L752" s="48">
        <f>VLOOKUP($Q752&amp;$B752,'PNC Exon. &amp; no Exon.'!$A:$AL,'P.N.C. x Comp. x Ramos'!L$71,0)</f>
        <v>0</v>
      </c>
      <c r="M752" s="48">
        <f>VLOOKUP($Q752&amp;$B752,'PNC Exon. &amp; no Exon.'!$A:$AL,'P.N.C. x Comp. x Ramos'!M$71,0)</f>
        <v>0</v>
      </c>
      <c r="N752" s="48">
        <f>VLOOKUP($Q752&amp;$B752,'PNC Exon. &amp; no Exon.'!$A:$AL,'P.N.C. x Comp. x Ramos'!N$71,0)</f>
        <v>0</v>
      </c>
      <c r="O752" s="58">
        <f t="shared" si="70"/>
        <v>0</v>
      </c>
      <c r="Q752" s="164" t="s">
        <v>10</v>
      </c>
    </row>
    <row r="753" spans="1:17" ht="15.9" customHeight="1" x14ac:dyDescent="0.25">
      <c r="A753" s="47">
        <f t="shared" si="71"/>
        <v>1</v>
      </c>
      <c r="B753" s="51" t="s">
        <v>105</v>
      </c>
      <c r="C753" s="81">
        <f t="shared" si="72"/>
        <v>0</v>
      </c>
      <c r="D753" s="48">
        <f>VLOOKUP($Q753&amp;$B753,'PNC Exon. &amp; no Exon.'!$A:$AL,'P.N.C. x Comp. x Ramos'!D$71,0)</f>
        <v>0</v>
      </c>
      <c r="E753" s="48">
        <f>VLOOKUP($Q753&amp;$B753,'PNC Exon. &amp; no Exon.'!$A:$AL,'P.N.C. x Comp. x Ramos'!E$71,0)</f>
        <v>0</v>
      </c>
      <c r="F753" s="48">
        <f>VLOOKUP($Q753&amp;$B753,'PNC Exon. &amp; no Exon.'!$A:$AL,'P.N.C. x Comp. x Ramos'!F$71,0)</f>
        <v>0</v>
      </c>
      <c r="G753" s="48">
        <f>VLOOKUP($Q753&amp;$B753,'PNC Exon. &amp; no Exon.'!$A:$AL,'P.N.C. x Comp. x Ramos'!G$71,0)</f>
        <v>0</v>
      </c>
      <c r="H753" s="48">
        <f>VLOOKUP($Q753&amp;$B753,'PNC Exon. &amp; no Exon.'!$A:$AL,'P.N.C. x Comp. x Ramos'!H$71,0)</f>
        <v>0</v>
      </c>
      <c r="I753" s="48">
        <f>VLOOKUP($Q753&amp;$B753,'PNC Exon. &amp; no Exon.'!$A:$AL,'P.N.C. x Comp. x Ramos'!I$71,0)</f>
        <v>0</v>
      </c>
      <c r="J753" s="48">
        <f>VLOOKUP($Q753&amp;$B753,'PNC Exon. &amp; no Exon.'!$A:$AL,'P.N.C. x Comp. x Ramos'!J$71,0)</f>
        <v>0</v>
      </c>
      <c r="K753" s="48">
        <f>VLOOKUP($Q753&amp;$B753,'PNC Exon. &amp; no Exon.'!$A:$AL,'P.N.C. x Comp. x Ramos'!K$71,0)</f>
        <v>0</v>
      </c>
      <c r="L753" s="48">
        <f>VLOOKUP($Q753&amp;$B753,'PNC Exon. &amp; no Exon.'!$A:$AL,'P.N.C. x Comp. x Ramos'!L$71,0)</f>
        <v>0</v>
      </c>
      <c r="M753" s="48">
        <f>VLOOKUP($Q753&amp;$B753,'PNC Exon. &amp; no Exon.'!$A:$AL,'P.N.C. x Comp. x Ramos'!M$71,0)</f>
        <v>0</v>
      </c>
      <c r="N753" s="48">
        <f>VLOOKUP($Q753&amp;$B753,'PNC Exon. &amp; no Exon.'!$A:$AL,'P.N.C. x Comp. x Ramos'!N$71,0)</f>
        <v>0</v>
      </c>
      <c r="O753" s="58">
        <f t="shared" si="70"/>
        <v>0</v>
      </c>
      <c r="Q753" s="164" t="s">
        <v>10</v>
      </c>
    </row>
    <row r="754" spans="1:17" ht="15.9" customHeight="1" x14ac:dyDescent="0.25">
      <c r="A754" s="47">
        <f t="shared" si="71"/>
        <v>1</v>
      </c>
      <c r="B754" s="51" t="s">
        <v>116</v>
      </c>
      <c r="C754" s="81">
        <f t="shared" si="72"/>
        <v>0</v>
      </c>
      <c r="D754" s="48">
        <f>VLOOKUP($Q754&amp;$B754,'PNC Exon. &amp; no Exon.'!$A:$AL,'P.N.C. x Comp. x Ramos'!D$71,0)</f>
        <v>0</v>
      </c>
      <c r="E754" s="48">
        <f>VLOOKUP($Q754&amp;$B754,'PNC Exon. &amp; no Exon.'!$A:$AL,'P.N.C. x Comp. x Ramos'!E$71,0)</f>
        <v>0</v>
      </c>
      <c r="F754" s="48">
        <f>VLOOKUP($Q754&amp;$B754,'PNC Exon. &amp; no Exon.'!$A:$AL,'P.N.C. x Comp. x Ramos'!F$71,0)</f>
        <v>0</v>
      </c>
      <c r="G754" s="48">
        <f>VLOOKUP($Q754&amp;$B754,'PNC Exon. &amp; no Exon.'!$A:$AL,'P.N.C. x Comp. x Ramos'!G$71,0)</f>
        <v>0</v>
      </c>
      <c r="H754" s="48">
        <f>VLOOKUP($Q754&amp;$B754,'PNC Exon. &amp; no Exon.'!$A:$AL,'P.N.C. x Comp. x Ramos'!H$71,0)</f>
        <v>0</v>
      </c>
      <c r="I754" s="48">
        <f>VLOOKUP($Q754&amp;$B754,'PNC Exon. &amp; no Exon.'!$A:$AL,'P.N.C. x Comp. x Ramos'!I$71,0)</f>
        <v>0</v>
      </c>
      <c r="J754" s="48">
        <f>VLOOKUP($Q754&amp;$B754,'PNC Exon. &amp; no Exon.'!$A:$AL,'P.N.C. x Comp. x Ramos'!J$71,0)</f>
        <v>0</v>
      </c>
      <c r="K754" s="48">
        <f>VLOOKUP($Q754&amp;$B754,'PNC Exon. &amp; no Exon.'!$A:$AL,'P.N.C. x Comp. x Ramos'!K$71,0)</f>
        <v>0</v>
      </c>
      <c r="L754" s="48">
        <f>VLOOKUP($Q754&amp;$B754,'PNC Exon. &amp; no Exon.'!$A:$AL,'P.N.C. x Comp. x Ramos'!L$71,0)</f>
        <v>0</v>
      </c>
      <c r="M754" s="48">
        <f>VLOOKUP($Q754&amp;$B754,'PNC Exon. &amp; no Exon.'!$A:$AL,'P.N.C. x Comp. x Ramos'!M$71,0)</f>
        <v>0</v>
      </c>
      <c r="N754" s="48">
        <f>VLOOKUP($Q754&amp;$B754,'PNC Exon. &amp; no Exon.'!$A:$AL,'P.N.C. x Comp. x Ramos'!N$71,0)</f>
        <v>0</v>
      </c>
      <c r="O754" s="58">
        <f t="shared" si="70"/>
        <v>0</v>
      </c>
      <c r="Q754" s="164" t="s">
        <v>10</v>
      </c>
    </row>
    <row r="755" spans="1:17" ht="15.9" customHeight="1" x14ac:dyDescent="0.25">
      <c r="A755" s="47">
        <f t="shared" si="71"/>
        <v>1</v>
      </c>
      <c r="B755" s="51" t="s">
        <v>112</v>
      </c>
      <c r="C755" s="81">
        <f t="shared" si="72"/>
        <v>0</v>
      </c>
      <c r="D755" s="48">
        <f>VLOOKUP($Q755&amp;$B755,'PNC Exon. &amp; no Exon.'!$A:$AL,'P.N.C. x Comp. x Ramos'!D$71,0)</f>
        <v>0</v>
      </c>
      <c r="E755" s="48">
        <f>VLOOKUP($Q755&amp;$B755,'PNC Exon. &amp; no Exon.'!$A:$AL,'P.N.C. x Comp. x Ramos'!E$71,0)</f>
        <v>0</v>
      </c>
      <c r="F755" s="48">
        <f>VLOOKUP($Q755&amp;$B755,'PNC Exon. &amp; no Exon.'!$A:$AL,'P.N.C. x Comp. x Ramos'!F$71,0)</f>
        <v>0</v>
      </c>
      <c r="G755" s="48">
        <f>VLOOKUP($Q755&amp;$B755,'PNC Exon. &amp; no Exon.'!$A:$AL,'P.N.C. x Comp. x Ramos'!G$71,0)</f>
        <v>0</v>
      </c>
      <c r="H755" s="48">
        <f>VLOOKUP($Q755&amp;$B755,'PNC Exon. &amp; no Exon.'!$A:$AL,'P.N.C. x Comp. x Ramos'!H$71,0)</f>
        <v>0</v>
      </c>
      <c r="I755" s="48">
        <f>VLOOKUP($Q755&amp;$B755,'PNC Exon. &amp; no Exon.'!$A:$AL,'P.N.C. x Comp. x Ramos'!I$71,0)</f>
        <v>0</v>
      </c>
      <c r="J755" s="48">
        <f>VLOOKUP($Q755&amp;$B755,'PNC Exon. &amp; no Exon.'!$A:$AL,'P.N.C. x Comp. x Ramos'!J$71,0)</f>
        <v>0</v>
      </c>
      <c r="K755" s="48">
        <f>VLOOKUP($Q755&amp;$B755,'PNC Exon. &amp; no Exon.'!$A:$AL,'P.N.C. x Comp. x Ramos'!K$71,0)</f>
        <v>0</v>
      </c>
      <c r="L755" s="48">
        <f>VLOOKUP($Q755&amp;$B755,'PNC Exon. &amp; no Exon.'!$A:$AL,'P.N.C. x Comp. x Ramos'!L$71,0)</f>
        <v>0</v>
      </c>
      <c r="M755" s="48">
        <f>VLOOKUP($Q755&amp;$B755,'PNC Exon. &amp; no Exon.'!$A:$AL,'P.N.C. x Comp. x Ramos'!M$71,0)</f>
        <v>0</v>
      </c>
      <c r="N755" s="48">
        <f>VLOOKUP($Q755&amp;$B755,'PNC Exon. &amp; no Exon.'!$A:$AL,'P.N.C. x Comp. x Ramos'!N$71,0)</f>
        <v>0</v>
      </c>
      <c r="O755" s="58">
        <f t="shared" si="70"/>
        <v>0</v>
      </c>
      <c r="Q755" s="164" t="s">
        <v>10</v>
      </c>
    </row>
    <row r="756" spans="1:17" ht="15.9" customHeight="1" x14ac:dyDescent="0.25">
      <c r="A756" s="47">
        <f t="shared" si="71"/>
        <v>1</v>
      </c>
      <c r="B756" s="51" t="s">
        <v>99</v>
      </c>
      <c r="C756" s="81">
        <f t="shared" si="72"/>
        <v>0</v>
      </c>
      <c r="D756" s="48">
        <f>VLOOKUP($Q756&amp;$B756,'PNC Exon. &amp; no Exon.'!$A:$AL,'P.N.C. x Comp. x Ramos'!D$71,0)</f>
        <v>0</v>
      </c>
      <c r="E756" s="48">
        <f>VLOOKUP($Q756&amp;$B756,'PNC Exon. &amp; no Exon.'!$A:$AL,'P.N.C. x Comp. x Ramos'!E$71,0)</f>
        <v>0</v>
      </c>
      <c r="F756" s="48">
        <f>VLOOKUP($Q756&amp;$B756,'PNC Exon. &amp; no Exon.'!$A:$AL,'P.N.C. x Comp. x Ramos'!F$71,0)</f>
        <v>0</v>
      </c>
      <c r="G756" s="48">
        <f>VLOOKUP($Q756&amp;$B756,'PNC Exon. &amp; no Exon.'!$A:$AL,'P.N.C. x Comp. x Ramos'!G$71,0)</f>
        <v>0</v>
      </c>
      <c r="H756" s="48">
        <f>VLOOKUP($Q756&amp;$B756,'PNC Exon. &amp; no Exon.'!$A:$AL,'P.N.C. x Comp. x Ramos'!H$71,0)</f>
        <v>0</v>
      </c>
      <c r="I756" s="48">
        <f>VLOOKUP($Q756&amp;$B756,'PNC Exon. &amp; no Exon.'!$A:$AL,'P.N.C. x Comp. x Ramos'!I$71,0)</f>
        <v>0</v>
      </c>
      <c r="J756" s="48">
        <f>VLOOKUP($Q756&amp;$B756,'PNC Exon. &amp; no Exon.'!$A:$AL,'P.N.C. x Comp. x Ramos'!J$71,0)</f>
        <v>0</v>
      </c>
      <c r="K756" s="48">
        <f>VLOOKUP($Q756&amp;$B756,'PNC Exon. &amp; no Exon.'!$A:$AL,'P.N.C. x Comp. x Ramos'!K$71,0)</f>
        <v>0</v>
      </c>
      <c r="L756" s="48">
        <f>VLOOKUP($Q756&amp;$B756,'PNC Exon. &amp; no Exon.'!$A:$AL,'P.N.C. x Comp. x Ramos'!L$71,0)</f>
        <v>0</v>
      </c>
      <c r="M756" s="48">
        <f>VLOOKUP($Q756&amp;$B756,'PNC Exon. &amp; no Exon.'!$A:$AL,'P.N.C. x Comp. x Ramos'!M$71,0)</f>
        <v>0</v>
      </c>
      <c r="N756" s="48">
        <f>VLOOKUP($Q756&amp;$B756,'PNC Exon. &amp; no Exon.'!$A:$AL,'P.N.C. x Comp. x Ramos'!N$71,0)</f>
        <v>0</v>
      </c>
      <c r="O756" s="58">
        <f t="shared" si="70"/>
        <v>0</v>
      </c>
      <c r="Q756" s="164" t="s">
        <v>10</v>
      </c>
    </row>
    <row r="757" spans="1:17" ht="15.9" customHeight="1" x14ac:dyDescent="0.25">
      <c r="A757" s="47">
        <f t="shared" si="71"/>
        <v>1</v>
      </c>
      <c r="B757" s="51" t="s">
        <v>94</v>
      </c>
      <c r="C757" s="81">
        <f t="shared" si="72"/>
        <v>0</v>
      </c>
      <c r="D757" s="48">
        <f>VLOOKUP($Q757&amp;$B757,'PNC Exon. &amp; no Exon.'!$A:$AL,'P.N.C. x Comp. x Ramos'!D$71,0)</f>
        <v>0</v>
      </c>
      <c r="E757" s="48">
        <f>VLOOKUP($Q757&amp;$B757,'PNC Exon. &amp; no Exon.'!$A:$AL,'P.N.C. x Comp. x Ramos'!E$71,0)</f>
        <v>0</v>
      </c>
      <c r="F757" s="48">
        <f>VLOOKUP($Q757&amp;$B757,'PNC Exon. &amp; no Exon.'!$A:$AL,'P.N.C. x Comp. x Ramos'!F$71,0)</f>
        <v>0</v>
      </c>
      <c r="G757" s="48">
        <f>VLOOKUP($Q757&amp;$B757,'PNC Exon. &amp; no Exon.'!$A:$AL,'P.N.C. x Comp. x Ramos'!G$71,0)</f>
        <v>0</v>
      </c>
      <c r="H757" s="48">
        <f>VLOOKUP($Q757&amp;$B757,'PNC Exon. &amp; no Exon.'!$A:$AL,'P.N.C. x Comp. x Ramos'!H$71,0)</f>
        <v>0</v>
      </c>
      <c r="I757" s="48">
        <f>VLOOKUP($Q757&amp;$B757,'PNC Exon. &amp; no Exon.'!$A:$AL,'P.N.C. x Comp. x Ramos'!I$71,0)</f>
        <v>0</v>
      </c>
      <c r="J757" s="48">
        <f>VLOOKUP($Q757&amp;$B757,'PNC Exon. &amp; no Exon.'!$A:$AL,'P.N.C. x Comp. x Ramos'!J$71,0)</f>
        <v>0</v>
      </c>
      <c r="K757" s="48">
        <f>VLOOKUP($Q757&amp;$B757,'PNC Exon. &amp; no Exon.'!$A:$AL,'P.N.C. x Comp. x Ramos'!K$71,0)</f>
        <v>0</v>
      </c>
      <c r="L757" s="48">
        <f>VLOOKUP($Q757&amp;$B757,'PNC Exon. &amp; no Exon.'!$A:$AL,'P.N.C. x Comp. x Ramos'!L$71,0)</f>
        <v>0</v>
      </c>
      <c r="M757" s="48">
        <f>VLOOKUP($Q757&amp;$B757,'PNC Exon. &amp; no Exon.'!$A:$AL,'P.N.C. x Comp. x Ramos'!M$71,0)</f>
        <v>0</v>
      </c>
      <c r="N757" s="48">
        <f>VLOOKUP($Q757&amp;$B757,'PNC Exon. &amp; no Exon.'!$A:$AL,'P.N.C. x Comp. x Ramos'!N$71,0)</f>
        <v>0</v>
      </c>
      <c r="O757" s="58">
        <f t="shared" si="70"/>
        <v>0</v>
      </c>
      <c r="Q757" s="164" t="s">
        <v>10</v>
      </c>
    </row>
    <row r="758" spans="1:17" ht="15.9" customHeight="1" x14ac:dyDescent="0.25">
      <c r="A758" s="47">
        <f t="shared" si="71"/>
        <v>1</v>
      </c>
      <c r="B758" s="51" t="s">
        <v>81</v>
      </c>
      <c r="C758" s="81">
        <f t="shared" si="72"/>
        <v>0</v>
      </c>
      <c r="D758" s="48">
        <f>VLOOKUP($Q758&amp;$B758,'PNC Exon. &amp; no Exon.'!$A:$AL,'P.N.C. x Comp. x Ramos'!D$71,0)</f>
        <v>0</v>
      </c>
      <c r="E758" s="48">
        <f>VLOOKUP($Q758&amp;$B758,'PNC Exon. &amp; no Exon.'!$A:$AL,'P.N.C. x Comp. x Ramos'!E$71,0)</f>
        <v>0</v>
      </c>
      <c r="F758" s="48">
        <f>VLOOKUP($Q758&amp;$B758,'PNC Exon. &amp; no Exon.'!$A:$AL,'P.N.C. x Comp. x Ramos'!F$71,0)</f>
        <v>0</v>
      </c>
      <c r="G758" s="48">
        <f>VLOOKUP($Q758&amp;$B758,'PNC Exon. &amp; no Exon.'!$A:$AL,'P.N.C. x Comp. x Ramos'!G$71,0)</f>
        <v>0</v>
      </c>
      <c r="H758" s="48">
        <f>VLOOKUP($Q758&amp;$B758,'PNC Exon. &amp; no Exon.'!$A:$AL,'P.N.C. x Comp. x Ramos'!H$71,0)</f>
        <v>0</v>
      </c>
      <c r="I758" s="48">
        <f>VLOOKUP($Q758&amp;$B758,'PNC Exon. &amp; no Exon.'!$A:$AL,'P.N.C. x Comp. x Ramos'!I$71,0)</f>
        <v>0</v>
      </c>
      <c r="J758" s="48">
        <f>VLOOKUP($Q758&amp;$B758,'PNC Exon. &amp; no Exon.'!$A:$AL,'P.N.C. x Comp. x Ramos'!J$71,0)</f>
        <v>0</v>
      </c>
      <c r="K758" s="48">
        <f>VLOOKUP($Q758&amp;$B758,'PNC Exon. &amp; no Exon.'!$A:$AL,'P.N.C. x Comp. x Ramos'!K$71,0)</f>
        <v>0</v>
      </c>
      <c r="L758" s="48">
        <f>VLOOKUP($Q758&amp;$B758,'PNC Exon. &amp; no Exon.'!$A:$AL,'P.N.C. x Comp. x Ramos'!L$71,0)</f>
        <v>0</v>
      </c>
      <c r="M758" s="48">
        <f>VLOOKUP($Q758&amp;$B758,'PNC Exon. &amp; no Exon.'!$A:$AL,'P.N.C. x Comp. x Ramos'!M$71,0)</f>
        <v>0</v>
      </c>
      <c r="N758" s="48">
        <f>VLOOKUP($Q758&amp;$B758,'PNC Exon. &amp; no Exon.'!$A:$AL,'P.N.C. x Comp. x Ramos'!N$71,0)</f>
        <v>0</v>
      </c>
      <c r="O758" s="58">
        <f t="shared" si="70"/>
        <v>0</v>
      </c>
      <c r="Q758" s="164" t="s">
        <v>10</v>
      </c>
    </row>
    <row r="759" spans="1:17" ht="15.9" customHeight="1" x14ac:dyDescent="0.25">
      <c r="A759" s="47">
        <f t="shared" si="71"/>
        <v>1</v>
      </c>
      <c r="B759" s="51" t="s">
        <v>89</v>
      </c>
      <c r="C759" s="81">
        <f t="shared" si="72"/>
        <v>0</v>
      </c>
      <c r="D759" s="48">
        <f>VLOOKUP($Q759&amp;$B759,'PNC Exon. &amp; no Exon.'!$A:$AL,'P.N.C. x Comp. x Ramos'!D$71,0)</f>
        <v>0</v>
      </c>
      <c r="E759" s="48">
        <f>VLOOKUP($Q759&amp;$B759,'PNC Exon. &amp; no Exon.'!$A:$AL,'P.N.C. x Comp. x Ramos'!E$71,0)</f>
        <v>0</v>
      </c>
      <c r="F759" s="48">
        <f>VLOOKUP($Q759&amp;$B759,'PNC Exon. &amp; no Exon.'!$A:$AL,'P.N.C. x Comp. x Ramos'!F$71,0)</f>
        <v>0</v>
      </c>
      <c r="G759" s="48">
        <f>VLOOKUP($Q759&amp;$B759,'PNC Exon. &amp; no Exon.'!$A:$AL,'P.N.C. x Comp. x Ramos'!G$71,0)</f>
        <v>0</v>
      </c>
      <c r="H759" s="48">
        <f>VLOOKUP($Q759&amp;$B759,'PNC Exon. &amp; no Exon.'!$A:$AL,'P.N.C. x Comp. x Ramos'!H$71,0)</f>
        <v>0</v>
      </c>
      <c r="I759" s="48">
        <f>VLOOKUP($Q759&amp;$B759,'PNC Exon. &amp; no Exon.'!$A:$AL,'P.N.C. x Comp. x Ramos'!I$71,0)</f>
        <v>0</v>
      </c>
      <c r="J759" s="48">
        <f>VLOOKUP($Q759&amp;$B759,'PNC Exon. &amp; no Exon.'!$A:$AL,'P.N.C. x Comp. x Ramos'!J$71,0)</f>
        <v>0</v>
      </c>
      <c r="K759" s="48">
        <f>VLOOKUP($Q759&amp;$B759,'PNC Exon. &amp; no Exon.'!$A:$AL,'P.N.C. x Comp. x Ramos'!K$71,0)</f>
        <v>0</v>
      </c>
      <c r="L759" s="48">
        <f>VLOOKUP($Q759&amp;$B759,'PNC Exon. &amp; no Exon.'!$A:$AL,'P.N.C. x Comp. x Ramos'!L$71,0)</f>
        <v>0</v>
      </c>
      <c r="M759" s="48">
        <f>VLOOKUP($Q759&amp;$B759,'PNC Exon. &amp; no Exon.'!$A:$AL,'P.N.C. x Comp. x Ramos'!M$71,0)</f>
        <v>0</v>
      </c>
      <c r="N759" s="48">
        <f>VLOOKUP($Q759&amp;$B759,'PNC Exon. &amp; no Exon.'!$A:$AL,'P.N.C. x Comp. x Ramos'!N$71,0)</f>
        <v>0</v>
      </c>
      <c r="O759" s="58">
        <f t="shared" si="70"/>
        <v>0</v>
      </c>
      <c r="Q759" s="164" t="s">
        <v>10</v>
      </c>
    </row>
    <row r="760" spans="1:17" ht="15.9" customHeight="1" x14ac:dyDescent="0.25">
      <c r="A760" s="47">
        <f t="shared" si="71"/>
        <v>1</v>
      </c>
      <c r="B760" s="51" t="s">
        <v>122</v>
      </c>
      <c r="C760" s="81">
        <f t="shared" si="72"/>
        <v>0</v>
      </c>
      <c r="D760" s="48">
        <f>VLOOKUP($Q760&amp;$B760,'PNC Exon. &amp; no Exon.'!$A:$AL,'P.N.C. x Comp. x Ramos'!D$71,0)</f>
        <v>0</v>
      </c>
      <c r="E760" s="48">
        <f>VLOOKUP($Q760&amp;$B760,'PNC Exon. &amp; no Exon.'!$A:$AL,'P.N.C. x Comp. x Ramos'!E$71,0)</f>
        <v>0</v>
      </c>
      <c r="F760" s="48">
        <f>VLOOKUP($Q760&amp;$B760,'PNC Exon. &amp; no Exon.'!$A:$AL,'P.N.C. x Comp. x Ramos'!F$71,0)</f>
        <v>0</v>
      </c>
      <c r="G760" s="48">
        <f>VLOOKUP($Q760&amp;$B760,'PNC Exon. &amp; no Exon.'!$A:$AL,'P.N.C. x Comp. x Ramos'!G$71,0)</f>
        <v>0</v>
      </c>
      <c r="H760" s="48">
        <f>VLOOKUP($Q760&amp;$B760,'PNC Exon. &amp; no Exon.'!$A:$AL,'P.N.C. x Comp. x Ramos'!H$71,0)</f>
        <v>0</v>
      </c>
      <c r="I760" s="48">
        <f>VLOOKUP($Q760&amp;$B760,'PNC Exon. &amp; no Exon.'!$A:$AL,'P.N.C. x Comp. x Ramos'!I$71,0)</f>
        <v>0</v>
      </c>
      <c r="J760" s="48">
        <f>VLOOKUP($Q760&amp;$B760,'PNC Exon. &amp; no Exon.'!$A:$AL,'P.N.C. x Comp. x Ramos'!J$71,0)</f>
        <v>0</v>
      </c>
      <c r="K760" s="48">
        <f>VLOOKUP($Q760&amp;$B760,'PNC Exon. &amp; no Exon.'!$A:$AL,'P.N.C. x Comp. x Ramos'!K$71,0)</f>
        <v>0</v>
      </c>
      <c r="L760" s="48">
        <f>VLOOKUP($Q760&amp;$B760,'PNC Exon. &amp; no Exon.'!$A:$AL,'P.N.C. x Comp. x Ramos'!L$71,0)</f>
        <v>0</v>
      </c>
      <c r="M760" s="48">
        <f>VLOOKUP($Q760&amp;$B760,'PNC Exon. &amp; no Exon.'!$A:$AL,'P.N.C. x Comp. x Ramos'!M$71,0)</f>
        <v>0</v>
      </c>
      <c r="N760" s="48">
        <f>VLOOKUP($Q760&amp;$B760,'PNC Exon. &amp; no Exon.'!$A:$AL,'P.N.C. x Comp. x Ramos'!N$71,0)</f>
        <v>0</v>
      </c>
      <c r="O760" s="58">
        <f t="shared" si="70"/>
        <v>0</v>
      </c>
      <c r="Q760" s="164" t="s">
        <v>10</v>
      </c>
    </row>
    <row r="761" spans="1:17" ht="15.9" customHeight="1" x14ac:dyDescent="0.25">
      <c r="A761" s="47">
        <f t="shared" si="71"/>
        <v>1</v>
      </c>
      <c r="B761" s="51" t="s">
        <v>120</v>
      </c>
      <c r="C761" s="81">
        <f t="shared" si="72"/>
        <v>0</v>
      </c>
      <c r="D761" s="48">
        <f>VLOOKUP($Q761&amp;$B761,'PNC Exon. &amp; no Exon.'!$A:$AL,'P.N.C. x Comp. x Ramos'!D$71,0)</f>
        <v>0</v>
      </c>
      <c r="E761" s="48">
        <f>VLOOKUP($Q761&amp;$B761,'PNC Exon. &amp; no Exon.'!$A:$AL,'P.N.C. x Comp. x Ramos'!E$71,0)</f>
        <v>0</v>
      </c>
      <c r="F761" s="48">
        <f>VLOOKUP($Q761&amp;$B761,'PNC Exon. &amp; no Exon.'!$A:$AL,'P.N.C. x Comp. x Ramos'!F$71,0)</f>
        <v>0</v>
      </c>
      <c r="G761" s="48">
        <f>VLOOKUP($Q761&amp;$B761,'PNC Exon. &amp; no Exon.'!$A:$AL,'P.N.C. x Comp. x Ramos'!G$71,0)</f>
        <v>0</v>
      </c>
      <c r="H761" s="48">
        <f>VLOOKUP($Q761&amp;$B761,'PNC Exon. &amp; no Exon.'!$A:$AL,'P.N.C. x Comp. x Ramos'!H$71,0)</f>
        <v>0</v>
      </c>
      <c r="I761" s="48">
        <f>VLOOKUP($Q761&amp;$B761,'PNC Exon. &amp; no Exon.'!$A:$AL,'P.N.C. x Comp. x Ramos'!I$71,0)</f>
        <v>0</v>
      </c>
      <c r="J761" s="48">
        <f>VLOOKUP($Q761&amp;$B761,'PNC Exon. &amp; no Exon.'!$A:$AL,'P.N.C. x Comp. x Ramos'!J$71,0)</f>
        <v>0</v>
      </c>
      <c r="K761" s="48">
        <f>VLOOKUP($Q761&amp;$B761,'PNC Exon. &amp; no Exon.'!$A:$AL,'P.N.C. x Comp. x Ramos'!K$71,0)</f>
        <v>0</v>
      </c>
      <c r="L761" s="48">
        <f>VLOOKUP($Q761&amp;$B761,'PNC Exon. &amp; no Exon.'!$A:$AL,'P.N.C. x Comp. x Ramos'!L$71,0)</f>
        <v>0</v>
      </c>
      <c r="M761" s="48">
        <f>VLOOKUP($Q761&amp;$B761,'PNC Exon. &amp; no Exon.'!$A:$AL,'P.N.C. x Comp. x Ramos'!M$71,0)</f>
        <v>0</v>
      </c>
      <c r="N761" s="48">
        <f>VLOOKUP($Q761&amp;$B761,'PNC Exon. &amp; no Exon.'!$A:$AL,'P.N.C. x Comp. x Ramos'!N$71,0)</f>
        <v>0</v>
      </c>
      <c r="O761" s="58">
        <f t="shared" si="70"/>
        <v>0</v>
      </c>
      <c r="Q761" s="164" t="s">
        <v>10</v>
      </c>
    </row>
    <row r="762" spans="1:17" ht="15.9" customHeight="1" x14ac:dyDescent="0.25">
      <c r="A762" s="47">
        <f t="shared" si="71"/>
        <v>1</v>
      </c>
      <c r="B762" s="51" t="s">
        <v>118</v>
      </c>
      <c r="C762" s="81">
        <f t="shared" si="72"/>
        <v>0</v>
      </c>
      <c r="D762" s="48">
        <f>VLOOKUP($Q762&amp;$B762,'PNC Exon. &amp; no Exon.'!$A:$AL,'P.N.C. x Comp. x Ramos'!D$71,0)</f>
        <v>0</v>
      </c>
      <c r="E762" s="48">
        <f>VLOOKUP($Q762&amp;$B762,'PNC Exon. &amp; no Exon.'!$A:$AL,'P.N.C. x Comp. x Ramos'!E$71,0)</f>
        <v>0</v>
      </c>
      <c r="F762" s="48">
        <f>VLOOKUP($Q762&amp;$B762,'PNC Exon. &amp; no Exon.'!$A:$AL,'P.N.C. x Comp. x Ramos'!F$71,0)</f>
        <v>0</v>
      </c>
      <c r="G762" s="48">
        <f>VLOOKUP($Q762&amp;$B762,'PNC Exon. &amp; no Exon.'!$A:$AL,'P.N.C. x Comp. x Ramos'!G$71,0)</f>
        <v>0</v>
      </c>
      <c r="H762" s="48">
        <f>VLOOKUP($Q762&amp;$B762,'PNC Exon. &amp; no Exon.'!$A:$AL,'P.N.C. x Comp. x Ramos'!H$71,0)</f>
        <v>0</v>
      </c>
      <c r="I762" s="48">
        <f>VLOOKUP($Q762&amp;$B762,'PNC Exon. &amp; no Exon.'!$A:$AL,'P.N.C. x Comp. x Ramos'!I$71,0)</f>
        <v>0</v>
      </c>
      <c r="J762" s="48">
        <f>VLOOKUP($Q762&amp;$B762,'PNC Exon. &amp; no Exon.'!$A:$AL,'P.N.C. x Comp. x Ramos'!J$71,0)</f>
        <v>0</v>
      </c>
      <c r="K762" s="48">
        <f>VLOOKUP($Q762&amp;$B762,'PNC Exon. &amp; no Exon.'!$A:$AL,'P.N.C. x Comp. x Ramos'!K$71,0)</f>
        <v>0</v>
      </c>
      <c r="L762" s="48">
        <f>VLOOKUP($Q762&amp;$B762,'PNC Exon. &amp; no Exon.'!$A:$AL,'P.N.C. x Comp. x Ramos'!L$71,0)</f>
        <v>0</v>
      </c>
      <c r="M762" s="48">
        <f>VLOOKUP($Q762&amp;$B762,'PNC Exon. &amp; no Exon.'!$A:$AL,'P.N.C. x Comp. x Ramos'!M$71,0)</f>
        <v>0</v>
      </c>
      <c r="N762" s="48">
        <f>VLOOKUP($Q762&amp;$B762,'PNC Exon. &amp; no Exon.'!$A:$AL,'P.N.C. x Comp. x Ramos'!N$71,0)</f>
        <v>0</v>
      </c>
      <c r="O762" s="58">
        <f t="shared" si="70"/>
        <v>0</v>
      </c>
      <c r="Q762" s="164" t="s">
        <v>10</v>
      </c>
    </row>
    <row r="763" spans="1:17" ht="15.9" customHeight="1" x14ac:dyDescent="0.25">
      <c r="A763" s="47">
        <f t="shared" si="71"/>
        <v>1</v>
      </c>
      <c r="B763" s="51" t="s">
        <v>121</v>
      </c>
      <c r="C763" s="81">
        <f t="shared" si="72"/>
        <v>0</v>
      </c>
      <c r="D763" s="48">
        <f>VLOOKUP($Q763&amp;$B763,'PNC Exon. &amp; no Exon.'!$A:$AL,'P.N.C. x Comp. x Ramos'!D$71,0)</f>
        <v>0</v>
      </c>
      <c r="E763" s="48">
        <f>VLOOKUP($Q763&amp;$B763,'PNC Exon. &amp; no Exon.'!$A:$AL,'P.N.C. x Comp. x Ramos'!E$71,0)</f>
        <v>0</v>
      </c>
      <c r="F763" s="48">
        <f>VLOOKUP($Q763&amp;$B763,'PNC Exon. &amp; no Exon.'!$A:$AL,'P.N.C. x Comp. x Ramos'!F$71,0)</f>
        <v>0</v>
      </c>
      <c r="G763" s="48">
        <f>VLOOKUP($Q763&amp;$B763,'PNC Exon. &amp; no Exon.'!$A:$AL,'P.N.C. x Comp. x Ramos'!G$71,0)</f>
        <v>0</v>
      </c>
      <c r="H763" s="48">
        <f>VLOOKUP($Q763&amp;$B763,'PNC Exon. &amp; no Exon.'!$A:$AL,'P.N.C. x Comp. x Ramos'!H$71,0)</f>
        <v>0</v>
      </c>
      <c r="I763" s="48">
        <f>VLOOKUP($Q763&amp;$B763,'PNC Exon. &amp; no Exon.'!$A:$AL,'P.N.C. x Comp. x Ramos'!I$71,0)</f>
        <v>0</v>
      </c>
      <c r="J763" s="48">
        <f>VLOOKUP($Q763&amp;$B763,'PNC Exon. &amp; no Exon.'!$A:$AL,'P.N.C. x Comp. x Ramos'!J$71,0)</f>
        <v>0</v>
      </c>
      <c r="K763" s="48">
        <f>VLOOKUP($Q763&amp;$B763,'PNC Exon. &amp; no Exon.'!$A:$AL,'P.N.C. x Comp. x Ramos'!K$71,0)</f>
        <v>0</v>
      </c>
      <c r="L763" s="48">
        <f>VLOOKUP($Q763&amp;$B763,'PNC Exon. &amp; no Exon.'!$A:$AL,'P.N.C. x Comp. x Ramos'!L$71,0)</f>
        <v>0</v>
      </c>
      <c r="M763" s="48">
        <f>VLOOKUP($Q763&amp;$B763,'PNC Exon. &amp; no Exon.'!$A:$AL,'P.N.C. x Comp. x Ramos'!M$71,0)</f>
        <v>0</v>
      </c>
      <c r="N763" s="48">
        <f>VLOOKUP($Q763&amp;$B763,'PNC Exon. &amp; no Exon.'!$A:$AL,'P.N.C. x Comp. x Ramos'!N$71,0)</f>
        <v>0</v>
      </c>
      <c r="O763" s="58">
        <f t="shared" si="70"/>
        <v>0</v>
      </c>
      <c r="Q763" s="164" t="s">
        <v>10</v>
      </c>
    </row>
    <row r="764" spans="1:17" ht="15.9" customHeight="1" x14ac:dyDescent="0.25">
      <c r="A764" s="47">
        <f t="shared" si="71"/>
        <v>1</v>
      </c>
      <c r="B764" s="51" t="s">
        <v>83</v>
      </c>
      <c r="C764" s="81">
        <f t="shared" si="72"/>
        <v>0</v>
      </c>
      <c r="D764" s="48">
        <f>VLOOKUP($Q764&amp;$B764,'PNC Exon. &amp; no Exon.'!$A:$AL,'P.N.C. x Comp. x Ramos'!D$71,0)</f>
        <v>0</v>
      </c>
      <c r="E764" s="48">
        <f>VLOOKUP($Q764&amp;$B764,'PNC Exon. &amp; no Exon.'!$A:$AL,'P.N.C. x Comp. x Ramos'!E$71,0)</f>
        <v>0</v>
      </c>
      <c r="F764" s="48">
        <f>VLOOKUP($Q764&amp;$B764,'PNC Exon. &amp; no Exon.'!$A:$AL,'P.N.C. x Comp. x Ramos'!F$71,0)</f>
        <v>0</v>
      </c>
      <c r="G764" s="48">
        <f>VLOOKUP($Q764&amp;$B764,'PNC Exon. &amp; no Exon.'!$A:$AL,'P.N.C. x Comp. x Ramos'!G$71,0)</f>
        <v>0</v>
      </c>
      <c r="H764" s="48">
        <f>VLOOKUP($Q764&amp;$B764,'PNC Exon. &amp; no Exon.'!$A:$AL,'P.N.C. x Comp. x Ramos'!H$71,0)</f>
        <v>0</v>
      </c>
      <c r="I764" s="48">
        <f>VLOOKUP($Q764&amp;$B764,'PNC Exon. &amp; no Exon.'!$A:$AL,'P.N.C. x Comp. x Ramos'!I$71,0)</f>
        <v>0</v>
      </c>
      <c r="J764" s="48">
        <f>VLOOKUP($Q764&amp;$B764,'PNC Exon. &amp; no Exon.'!$A:$AL,'P.N.C. x Comp. x Ramos'!J$71,0)</f>
        <v>0</v>
      </c>
      <c r="K764" s="48">
        <f>VLOOKUP($Q764&amp;$B764,'PNC Exon. &amp; no Exon.'!$A:$AL,'P.N.C. x Comp. x Ramos'!K$71,0)</f>
        <v>0</v>
      </c>
      <c r="L764" s="48">
        <f>VLOOKUP($Q764&amp;$B764,'PNC Exon. &amp; no Exon.'!$A:$AL,'P.N.C. x Comp. x Ramos'!L$71,0)</f>
        <v>0</v>
      </c>
      <c r="M764" s="48">
        <f>VLOOKUP($Q764&amp;$B764,'PNC Exon. &amp; no Exon.'!$A:$AL,'P.N.C. x Comp. x Ramos'!M$71,0)</f>
        <v>0</v>
      </c>
      <c r="N764" s="48">
        <f>VLOOKUP($Q764&amp;$B764,'PNC Exon. &amp; no Exon.'!$A:$AL,'P.N.C. x Comp. x Ramos'!N$71,0)</f>
        <v>0</v>
      </c>
      <c r="O764" s="58">
        <f t="shared" si="70"/>
        <v>0</v>
      </c>
      <c r="Q764" s="164" t="s">
        <v>10</v>
      </c>
    </row>
    <row r="765" spans="1:17" ht="15.9" customHeight="1" x14ac:dyDescent="0.25">
      <c r="A765" s="47">
        <f t="shared" si="71"/>
        <v>1</v>
      </c>
      <c r="B765" s="51" t="s">
        <v>101</v>
      </c>
      <c r="C765" s="81">
        <f t="shared" si="72"/>
        <v>0</v>
      </c>
      <c r="D765" s="48">
        <f>VLOOKUP($Q765&amp;$B765,'PNC Exon. &amp; no Exon.'!$A:$AL,'P.N.C. x Comp. x Ramos'!D$71,0)</f>
        <v>0</v>
      </c>
      <c r="E765" s="48">
        <f>VLOOKUP($Q765&amp;$B765,'PNC Exon. &amp; no Exon.'!$A:$AL,'P.N.C. x Comp. x Ramos'!E$71,0)</f>
        <v>0</v>
      </c>
      <c r="F765" s="48">
        <f>VLOOKUP($Q765&amp;$B765,'PNC Exon. &amp; no Exon.'!$A:$AL,'P.N.C. x Comp. x Ramos'!F$71,0)</f>
        <v>0</v>
      </c>
      <c r="G765" s="48">
        <f>VLOOKUP($Q765&amp;$B765,'PNC Exon. &amp; no Exon.'!$A:$AL,'P.N.C. x Comp. x Ramos'!G$71,0)</f>
        <v>0</v>
      </c>
      <c r="H765" s="48">
        <f>VLOOKUP($Q765&amp;$B765,'PNC Exon. &amp; no Exon.'!$A:$AL,'P.N.C. x Comp. x Ramos'!H$71,0)</f>
        <v>0</v>
      </c>
      <c r="I765" s="48">
        <f>VLOOKUP($Q765&amp;$B765,'PNC Exon. &amp; no Exon.'!$A:$AL,'P.N.C. x Comp. x Ramos'!I$71,0)</f>
        <v>0</v>
      </c>
      <c r="J765" s="48">
        <f>VLOOKUP($Q765&amp;$B765,'PNC Exon. &amp; no Exon.'!$A:$AL,'P.N.C. x Comp. x Ramos'!J$71,0)</f>
        <v>0</v>
      </c>
      <c r="K765" s="48">
        <f>VLOOKUP($Q765&amp;$B765,'PNC Exon. &amp; no Exon.'!$A:$AL,'P.N.C. x Comp. x Ramos'!K$71,0)</f>
        <v>0</v>
      </c>
      <c r="L765" s="48">
        <f>VLOOKUP($Q765&amp;$B765,'PNC Exon. &amp; no Exon.'!$A:$AL,'P.N.C. x Comp. x Ramos'!L$71,0)</f>
        <v>0</v>
      </c>
      <c r="M765" s="48">
        <f>VLOOKUP($Q765&amp;$B765,'PNC Exon. &amp; no Exon.'!$A:$AL,'P.N.C. x Comp. x Ramos'!M$71,0)</f>
        <v>0</v>
      </c>
      <c r="N765" s="48">
        <f>VLOOKUP($Q765&amp;$B765,'PNC Exon. &amp; no Exon.'!$A:$AL,'P.N.C. x Comp. x Ramos'!N$71,0)</f>
        <v>0</v>
      </c>
      <c r="O765" s="58">
        <f t="shared" si="70"/>
        <v>0</v>
      </c>
      <c r="Q765" s="164" t="s">
        <v>10</v>
      </c>
    </row>
    <row r="766" spans="1:17" ht="15.9" customHeight="1" x14ac:dyDescent="0.25">
      <c r="A766" s="47">
        <f t="shared" si="71"/>
        <v>1</v>
      </c>
      <c r="B766" s="51" t="s">
        <v>100</v>
      </c>
      <c r="C766" s="81">
        <f t="shared" si="72"/>
        <v>0</v>
      </c>
      <c r="D766" s="48">
        <f>VLOOKUP($Q766&amp;$B766,'PNC Exon. &amp; no Exon.'!$A:$AL,'P.N.C. x Comp. x Ramos'!D$71,0)</f>
        <v>0</v>
      </c>
      <c r="E766" s="48">
        <f>VLOOKUP($Q766&amp;$B766,'PNC Exon. &amp; no Exon.'!$A:$AL,'P.N.C. x Comp. x Ramos'!E$71,0)</f>
        <v>0</v>
      </c>
      <c r="F766" s="48">
        <f>VLOOKUP($Q766&amp;$B766,'PNC Exon. &amp; no Exon.'!$A:$AL,'P.N.C. x Comp. x Ramos'!F$71,0)</f>
        <v>0</v>
      </c>
      <c r="G766" s="48">
        <f>VLOOKUP($Q766&amp;$B766,'PNC Exon. &amp; no Exon.'!$A:$AL,'P.N.C. x Comp. x Ramos'!G$71,0)</f>
        <v>0</v>
      </c>
      <c r="H766" s="48">
        <f>VLOOKUP($Q766&amp;$B766,'PNC Exon. &amp; no Exon.'!$A:$AL,'P.N.C. x Comp. x Ramos'!H$71,0)</f>
        <v>0</v>
      </c>
      <c r="I766" s="48">
        <f>VLOOKUP($Q766&amp;$B766,'PNC Exon. &amp; no Exon.'!$A:$AL,'P.N.C. x Comp. x Ramos'!I$71,0)</f>
        <v>0</v>
      </c>
      <c r="J766" s="48">
        <f>VLOOKUP($Q766&amp;$B766,'PNC Exon. &amp; no Exon.'!$A:$AL,'P.N.C. x Comp. x Ramos'!J$71,0)</f>
        <v>0</v>
      </c>
      <c r="K766" s="48">
        <f>VLOOKUP($Q766&amp;$B766,'PNC Exon. &amp; no Exon.'!$A:$AL,'P.N.C. x Comp. x Ramos'!K$71,0)</f>
        <v>0</v>
      </c>
      <c r="L766" s="48">
        <f>VLOOKUP($Q766&amp;$B766,'PNC Exon. &amp; no Exon.'!$A:$AL,'P.N.C. x Comp. x Ramos'!L$71,0)</f>
        <v>0</v>
      </c>
      <c r="M766" s="48">
        <f>VLOOKUP($Q766&amp;$B766,'PNC Exon. &amp; no Exon.'!$A:$AL,'P.N.C. x Comp. x Ramos'!M$71,0)</f>
        <v>0</v>
      </c>
      <c r="N766" s="48">
        <f>VLOOKUP($Q766&amp;$B766,'PNC Exon. &amp; no Exon.'!$A:$AL,'P.N.C. x Comp. x Ramos'!N$71,0)</f>
        <v>0</v>
      </c>
      <c r="O766" s="58">
        <f t="shared" si="70"/>
        <v>0</v>
      </c>
      <c r="Q766" s="164" t="s">
        <v>10</v>
      </c>
    </row>
    <row r="767" spans="1:17" ht="15.9" customHeight="1" x14ac:dyDescent="0.25">
      <c r="A767" s="47">
        <f t="shared" si="71"/>
        <v>1</v>
      </c>
      <c r="B767" s="51" t="s">
        <v>98</v>
      </c>
      <c r="C767" s="81">
        <f t="shared" si="72"/>
        <v>0</v>
      </c>
      <c r="D767" s="48">
        <f>VLOOKUP($Q767&amp;$B767,'PNC Exon. &amp; no Exon.'!$A:$AL,'P.N.C. x Comp. x Ramos'!D$71,0)</f>
        <v>0</v>
      </c>
      <c r="E767" s="48">
        <f>VLOOKUP($Q767&amp;$B767,'PNC Exon. &amp; no Exon.'!$A:$AL,'P.N.C. x Comp. x Ramos'!E$71,0)</f>
        <v>0</v>
      </c>
      <c r="F767" s="48">
        <f>VLOOKUP($Q767&amp;$B767,'PNC Exon. &amp; no Exon.'!$A:$AL,'P.N.C. x Comp. x Ramos'!F$71,0)</f>
        <v>0</v>
      </c>
      <c r="G767" s="48">
        <f>VLOOKUP($Q767&amp;$B767,'PNC Exon. &amp; no Exon.'!$A:$AL,'P.N.C. x Comp. x Ramos'!G$71,0)</f>
        <v>0</v>
      </c>
      <c r="H767" s="48">
        <f>VLOOKUP($Q767&amp;$B767,'PNC Exon. &amp; no Exon.'!$A:$AL,'P.N.C. x Comp. x Ramos'!H$71,0)</f>
        <v>0</v>
      </c>
      <c r="I767" s="48">
        <f>VLOOKUP($Q767&amp;$B767,'PNC Exon. &amp; no Exon.'!$A:$AL,'P.N.C. x Comp. x Ramos'!I$71,0)</f>
        <v>0</v>
      </c>
      <c r="J767" s="48">
        <f>VLOOKUP($Q767&amp;$B767,'PNC Exon. &amp; no Exon.'!$A:$AL,'P.N.C. x Comp. x Ramos'!J$71,0)</f>
        <v>0</v>
      </c>
      <c r="K767" s="48">
        <f>VLOOKUP($Q767&amp;$B767,'PNC Exon. &amp; no Exon.'!$A:$AL,'P.N.C. x Comp. x Ramos'!K$71,0)</f>
        <v>0</v>
      </c>
      <c r="L767" s="48">
        <f>VLOOKUP($Q767&amp;$B767,'PNC Exon. &amp; no Exon.'!$A:$AL,'P.N.C. x Comp. x Ramos'!L$71,0)</f>
        <v>0</v>
      </c>
      <c r="M767" s="48">
        <f>VLOOKUP($Q767&amp;$B767,'PNC Exon. &amp; no Exon.'!$A:$AL,'P.N.C. x Comp. x Ramos'!M$71,0)</f>
        <v>0</v>
      </c>
      <c r="N767" s="48">
        <f>VLOOKUP($Q767&amp;$B767,'PNC Exon. &amp; no Exon.'!$A:$AL,'P.N.C. x Comp. x Ramos'!N$71,0)</f>
        <v>0</v>
      </c>
      <c r="O767" s="58">
        <f t="shared" si="70"/>
        <v>0</v>
      </c>
      <c r="Q767" s="164" t="s">
        <v>10</v>
      </c>
    </row>
    <row r="768" spans="1:17" ht="15.9" customHeight="1" x14ac:dyDescent="0.25">
      <c r="A768" s="47">
        <f t="shared" si="71"/>
        <v>1</v>
      </c>
      <c r="B768" s="51" t="s">
        <v>114</v>
      </c>
      <c r="C768" s="81">
        <f t="shared" si="72"/>
        <v>0</v>
      </c>
      <c r="D768" s="48">
        <f>VLOOKUP($Q768&amp;$B768,'PNC Exon. &amp; no Exon.'!$A:$AL,'P.N.C. x Comp. x Ramos'!D$71,0)</f>
        <v>0</v>
      </c>
      <c r="E768" s="48">
        <f>VLOOKUP($Q768&amp;$B768,'PNC Exon. &amp; no Exon.'!$A:$AL,'P.N.C. x Comp. x Ramos'!E$71,0)</f>
        <v>0</v>
      </c>
      <c r="F768" s="48">
        <f>VLOOKUP($Q768&amp;$B768,'PNC Exon. &amp; no Exon.'!$A:$AL,'P.N.C. x Comp. x Ramos'!F$71,0)</f>
        <v>0</v>
      </c>
      <c r="G768" s="48">
        <f>VLOOKUP($Q768&amp;$B768,'PNC Exon. &amp; no Exon.'!$A:$AL,'P.N.C. x Comp. x Ramos'!G$71,0)</f>
        <v>0</v>
      </c>
      <c r="H768" s="48">
        <f>VLOOKUP($Q768&amp;$B768,'PNC Exon. &amp; no Exon.'!$A:$AL,'P.N.C. x Comp. x Ramos'!H$71,0)</f>
        <v>0</v>
      </c>
      <c r="I768" s="48">
        <f>VLOOKUP($Q768&amp;$B768,'PNC Exon. &amp; no Exon.'!$A:$AL,'P.N.C. x Comp. x Ramos'!I$71,0)</f>
        <v>0</v>
      </c>
      <c r="J768" s="48">
        <f>VLOOKUP($Q768&amp;$B768,'PNC Exon. &amp; no Exon.'!$A:$AL,'P.N.C. x Comp. x Ramos'!J$71,0)</f>
        <v>0</v>
      </c>
      <c r="K768" s="48">
        <f>VLOOKUP($Q768&amp;$B768,'PNC Exon. &amp; no Exon.'!$A:$AL,'P.N.C. x Comp. x Ramos'!K$71,0)</f>
        <v>0</v>
      </c>
      <c r="L768" s="48">
        <f>VLOOKUP($Q768&amp;$B768,'PNC Exon. &amp; no Exon.'!$A:$AL,'P.N.C. x Comp. x Ramos'!L$71,0)</f>
        <v>0</v>
      </c>
      <c r="M768" s="48">
        <f>VLOOKUP($Q768&amp;$B768,'PNC Exon. &amp; no Exon.'!$A:$AL,'P.N.C. x Comp. x Ramos'!M$71,0)</f>
        <v>0</v>
      </c>
      <c r="N768" s="48">
        <f>VLOOKUP($Q768&amp;$B768,'PNC Exon. &amp; no Exon.'!$A:$AL,'P.N.C. x Comp. x Ramos'!N$71,0)</f>
        <v>0</v>
      </c>
      <c r="O768" s="58">
        <f t="shared" si="70"/>
        <v>0</v>
      </c>
      <c r="Q768" s="164" t="s">
        <v>10</v>
      </c>
    </row>
    <row r="769" spans="1:15" x14ac:dyDescent="0.25">
      <c r="A769" s="75" t="s">
        <v>174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25">
      <c r="B771" s="12"/>
    </row>
    <row r="772" spans="1:15" x14ac:dyDescent="0.25">
      <c r="B772" s="12"/>
    </row>
    <row r="789" spans="1:17" ht="21" x14ac:dyDescent="0.4">
      <c r="A789" s="198" t="s">
        <v>42</v>
      </c>
      <c r="B789" s="198"/>
      <c r="C789" s="198"/>
      <c r="D789" s="198"/>
      <c r="E789" s="198"/>
      <c r="F789" s="198"/>
      <c r="G789" s="198"/>
      <c r="H789" s="198"/>
      <c r="I789" s="198"/>
      <c r="J789" s="198"/>
      <c r="K789" s="198"/>
      <c r="L789" s="198"/>
      <c r="M789" s="198"/>
      <c r="N789" s="198"/>
      <c r="O789" s="198"/>
    </row>
    <row r="790" spans="1:17" ht="12.75" customHeight="1" x14ac:dyDescent="0.25">
      <c r="A790" s="199" t="s">
        <v>56</v>
      </c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99"/>
      <c r="M790" s="199"/>
      <c r="N790" s="199"/>
      <c r="O790" s="199"/>
    </row>
    <row r="791" spans="1:17" ht="12.75" customHeight="1" x14ac:dyDescent="0.25">
      <c r="A791" s="200" t="s">
        <v>160</v>
      </c>
      <c r="B791" s="200"/>
      <c r="C791" s="200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</row>
    <row r="792" spans="1:17" ht="12.75" customHeight="1" x14ac:dyDescent="0.25">
      <c r="A792" s="199" t="s">
        <v>108</v>
      </c>
      <c r="B792" s="199"/>
      <c r="C792" s="199"/>
      <c r="D792" s="199"/>
      <c r="E792" s="199"/>
      <c r="F792" s="199"/>
      <c r="G792" s="199"/>
      <c r="H792" s="199"/>
      <c r="I792" s="199"/>
      <c r="J792" s="199"/>
      <c r="K792" s="199"/>
      <c r="L792" s="199"/>
      <c r="M792" s="199"/>
      <c r="N792" s="199"/>
      <c r="O792" s="199"/>
    </row>
    <row r="793" spans="1:17" x14ac:dyDescent="0.25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7" ht="27" customHeight="1" x14ac:dyDescent="0.25">
      <c r="A794" s="129" t="s">
        <v>32</v>
      </c>
      <c r="B794" s="74" t="s">
        <v>103</v>
      </c>
      <c r="C794" s="129" t="s">
        <v>0</v>
      </c>
      <c r="D794" s="129" t="s">
        <v>43</v>
      </c>
      <c r="E794" s="129" t="s">
        <v>13</v>
      </c>
      <c r="F794" s="129" t="s">
        <v>44</v>
      </c>
      <c r="G794" s="129" t="s">
        <v>15</v>
      </c>
      <c r="H794" s="129" t="s">
        <v>45</v>
      </c>
      <c r="I794" s="129" t="s">
        <v>107</v>
      </c>
      <c r="J794" s="129" t="s">
        <v>46</v>
      </c>
      <c r="K794" s="129" t="s">
        <v>36</v>
      </c>
      <c r="L794" s="129" t="s">
        <v>47</v>
      </c>
      <c r="M794" s="129" t="s">
        <v>48</v>
      </c>
      <c r="N794" s="129" t="s">
        <v>49</v>
      </c>
      <c r="O794" s="129" t="s">
        <v>61</v>
      </c>
    </row>
    <row r="795" spans="1:17" ht="15.9" customHeight="1" x14ac:dyDescent="0.25">
      <c r="A795" s="166">
        <v>0</v>
      </c>
      <c r="B795" s="71" t="s">
        <v>21</v>
      </c>
      <c r="C795" s="81">
        <f t="shared" ref="C795:N795" si="73">SUM(C796:C833)</f>
        <v>0</v>
      </c>
      <c r="D795" s="81">
        <f t="shared" si="73"/>
        <v>0</v>
      </c>
      <c r="E795" s="81">
        <f t="shared" si="73"/>
        <v>0</v>
      </c>
      <c r="F795" s="81">
        <f t="shared" si="73"/>
        <v>0</v>
      </c>
      <c r="G795" s="81">
        <f t="shared" si="73"/>
        <v>0</v>
      </c>
      <c r="H795" s="81">
        <f t="shared" si="73"/>
        <v>0</v>
      </c>
      <c r="I795" s="81">
        <f t="shared" si="73"/>
        <v>0</v>
      </c>
      <c r="J795" s="81">
        <f t="shared" si="73"/>
        <v>0</v>
      </c>
      <c r="K795" s="81">
        <f t="shared" si="73"/>
        <v>0</v>
      </c>
      <c r="L795" s="81">
        <f t="shared" si="73"/>
        <v>0</v>
      </c>
      <c r="M795" s="81">
        <f t="shared" si="73"/>
        <v>0</v>
      </c>
      <c r="N795" s="81">
        <f t="shared" si="73"/>
        <v>0</v>
      </c>
      <c r="O795" s="61">
        <f>SUM(O796:O833,0)</f>
        <v>0</v>
      </c>
      <c r="Q795" s="164" t="s">
        <v>11</v>
      </c>
    </row>
    <row r="796" spans="1:17" ht="15.9" customHeight="1" x14ac:dyDescent="0.25">
      <c r="A796" s="47">
        <f t="shared" ref="A796:A833" si="74">RANK(C796,$C$796:$C$833,0)</f>
        <v>1</v>
      </c>
      <c r="B796" s="92" t="s">
        <v>87</v>
      </c>
      <c r="C796" s="81">
        <f t="shared" ref="C796:C833" si="75">SUM(D796:N796)</f>
        <v>0</v>
      </c>
      <c r="D796" s="48">
        <f>VLOOKUP($Q796&amp;$B796,'PNC Exon. &amp; no Exon.'!$A:$AL,'P.N.C. x Comp. x Ramos'!D$71,0)</f>
        <v>0</v>
      </c>
      <c r="E796" s="48">
        <f>VLOOKUP($Q796&amp;$B796,'PNC Exon. &amp; no Exon.'!$A:$AL,'P.N.C. x Comp. x Ramos'!E$71,0)</f>
        <v>0</v>
      </c>
      <c r="F796" s="48">
        <f>VLOOKUP($Q796&amp;$B796,'PNC Exon. &amp; no Exon.'!$A:$AL,'P.N.C. x Comp. x Ramos'!F$71,0)</f>
        <v>0</v>
      </c>
      <c r="G796" s="48">
        <f>VLOOKUP($Q796&amp;$B796,'PNC Exon. &amp; no Exon.'!$A:$AL,'P.N.C. x Comp. x Ramos'!G$71,0)</f>
        <v>0</v>
      </c>
      <c r="H796" s="48">
        <f>VLOOKUP($Q796&amp;$B796,'PNC Exon. &amp; no Exon.'!$A:$AL,'P.N.C. x Comp. x Ramos'!H$71,0)</f>
        <v>0</v>
      </c>
      <c r="I796" s="48">
        <f>VLOOKUP($Q796&amp;$B796,'PNC Exon. &amp; no Exon.'!$A:$AL,'P.N.C. x Comp. x Ramos'!I$71,0)</f>
        <v>0</v>
      </c>
      <c r="J796" s="48">
        <f>VLOOKUP($Q796&amp;$B796,'PNC Exon. &amp; no Exon.'!$A:$AL,'P.N.C. x Comp. x Ramos'!J$71,0)</f>
        <v>0</v>
      </c>
      <c r="K796" s="48">
        <f>VLOOKUP($Q796&amp;$B796,'PNC Exon. &amp; no Exon.'!$A:$AL,'P.N.C. x Comp. x Ramos'!K$71,0)</f>
        <v>0</v>
      </c>
      <c r="L796" s="48">
        <f>VLOOKUP($Q796&amp;$B796,'PNC Exon. &amp; no Exon.'!$A:$AL,'P.N.C. x Comp. x Ramos'!L$71,0)</f>
        <v>0</v>
      </c>
      <c r="M796" s="48">
        <f>VLOOKUP($Q796&amp;$B796,'PNC Exon. &amp; no Exon.'!$A:$AL,'P.N.C. x Comp. x Ramos'!M$71,0)</f>
        <v>0</v>
      </c>
      <c r="N796" s="48">
        <f>VLOOKUP($Q796&amp;$B796,'PNC Exon. &amp; no Exon.'!$A:$AL,'P.N.C. x Comp. x Ramos'!N$71,0)</f>
        <v>0</v>
      </c>
      <c r="O796" s="58">
        <f t="shared" ref="O796:O833" si="76">IFERROR(C796/$C$795*100,0)</f>
        <v>0</v>
      </c>
      <c r="Q796" s="164" t="s">
        <v>11</v>
      </c>
    </row>
    <row r="797" spans="1:17" ht="15.9" customHeight="1" x14ac:dyDescent="0.25">
      <c r="A797" s="47">
        <f t="shared" si="74"/>
        <v>1</v>
      </c>
      <c r="B797" s="51" t="s">
        <v>115</v>
      </c>
      <c r="C797" s="81">
        <f t="shared" si="75"/>
        <v>0</v>
      </c>
      <c r="D797" s="48">
        <f>VLOOKUP($Q797&amp;$B797,'PNC Exon. &amp; no Exon.'!$A:$AL,'P.N.C. x Comp. x Ramos'!D$71,0)</f>
        <v>0</v>
      </c>
      <c r="E797" s="48">
        <f>VLOOKUP($Q797&amp;$B797,'PNC Exon. &amp; no Exon.'!$A:$AL,'P.N.C. x Comp. x Ramos'!E$71,0)</f>
        <v>0</v>
      </c>
      <c r="F797" s="48">
        <f>VLOOKUP($Q797&amp;$B797,'PNC Exon. &amp; no Exon.'!$A:$AL,'P.N.C. x Comp. x Ramos'!F$71,0)</f>
        <v>0</v>
      </c>
      <c r="G797" s="48">
        <f>VLOOKUP($Q797&amp;$B797,'PNC Exon. &amp; no Exon.'!$A:$AL,'P.N.C. x Comp. x Ramos'!G$71,0)</f>
        <v>0</v>
      </c>
      <c r="H797" s="48">
        <f>VLOOKUP($Q797&amp;$B797,'PNC Exon. &amp; no Exon.'!$A:$AL,'P.N.C. x Comp. x Ramos'!H$71,0)</f>
        <v>0</v>
      </c>
      <c r="I797" s="48">
        <f>VLOOKUP($Q797&amp;$B797,'PNC Exon. &amp; no Exon.'!$A:$AL,'P.N.C. x Comp. x Ramos'!I$71,0)</f>
        <v>0</v>
      </c>
      <c r="J797" s="48">
        <f>VLOOKUP($Q797&amp;$B797,'PNC Exon. &amp; no Exon.'!$A:$AL,'P.N.C. x Comp. x Ramos'!J$71,0)</f>
        <v>0</v>
      </c>
      <c r="K797" s="48">
        <f>VLOOKUP($Q797&amp;$B797,'PNC Exon. &amp; no Exon.'!$A:$AL,'P.N.C. x Comp. x Ramos'!K$71,0)</f>
        <v>0</v>
      </c>
      <c r="L797" s="48">
        <f>VLOOKUP($Q797&amp;$B797,'PNC Exon. &amp; no Exon.'!$A:$AL,'P.N.C. x Comp. x Ramos'!L$71,0)</f>
        <v>0</v>
      </c>
      <c r="M797" s="48">
        <f>VLOOKUP($Q797&amp;$B797,'PNC Exon. &amp; no Exon.'!$A:$AL,'P.N.C. x Comp. x Ramos'!M$71,0)</f>
        <v>0</v>
      </c>
      <c r="N797" s="48">
        <f>VLOOKUP($Q797&amp;$B797,'PNC Exon. &amp; no Exon.'!$A:$AL,'P.N.C. x Comp. x Ramos'!N$71,0)</f>
        <v>0</v>
      </c>
      <c r="O797" s="58">
        <f t="shared" si="76"/>
        <v>0</v>
      </c>
      <c r="Q797" s="164" t="s">
        <v>11</v>
      </c>
    </row>
    <row r="798" spans="1:17" ht="15.9" customHeight="1" x14ac:dyDescent="0.25">
      <c r="A798" s="47">
        <f t="shared" si="74"/>
        <v>1</v>
      </c>
      <c r="B798" s="51" t="s">
        <v>111</v>
      </c>
      <c r="C798" s="81">
        <f t="shared" si="75"/>
        <v>0</v>
      </c>
      <c r="D798" s="48">
        <f>VLOOKUP($Q798&amp;$B798,'PNC Exon. &amp; no Exon.'!$A:$AL,'P.N.C. x Comp. x Ramos'!D$71,0)</f>
        <v>0</v>
      </c>
      <c r="E798" s="48">
        <f>VLOOKUP($Q798&amp;$B798,'PNC Exon. &amp; no Exon.'!$A:$AL,'P.N.C. x Comp. x Ramos'!E$71,0)</f>
        <v>0</v>
      </c>
      <c r="F798" s="48">
        <f>VLOOKUP($Q798&amp;$B798,'PNC Exon. &amp; no Exon.'!$A:$AL,'P.N.C. x Comp. x Ramos'!F$71,0)</f>
        <v>0</v>
      </c>
      <c r="G798" s="48">
        <f>VLOOKUP($Q798&amp;$B798,'PNC Exon. &amp; no Exon.'!$A:$AL,'P.N.C. x Comp. x Ramos'!G$71,0)</f>
        <v>0</v>
      </c>
      <c r="H798" s="48">
        <f>VLOOKUP($Q798&amp;$B798,'PNC Exon. &amp; no Exon.'!$A:$AL,'P.N.C. x Comp. x Ramos'!H$71,0)</f>
        <v>0</v>
      </c>
      <c r="I798" s="48">
        <f>VLOOKUP($Q798&amp;$B798,'PNC Exon. &amp; no Exon.'!$A:$AL,'P.N.C. x Comp. x Ramos'!I$71,0)</f>
        <v>0</v>
      </c>
      <c r="J798" s="48">
        <f>VLOOKUP($Q798&amp;$B798,'PNC Exon. &amp; no Exon.'!$A:$AL,'P.N.C. x Comp. x Ramos'!J$71,0)</f>
        <v>0</v>
      </c>
      <c r="K798" s="48">
        <f>VLOOKUP($Q798&amp;$B798,'PNC Exon. &amp; no Exon.'!$A:$AL,'P.N.C. x Comp. x Ramos'!K$71,0)</f>
        <v>0</v>
      </c>
      <c r="L798" s="48">
        <f>VLOOKUP($Q798&amp;$B798,'PNC Exon. &amp; no Exon.'!$A:$AL,'P.N.C. x Comp. x Ramos'!L$71,0)</f>
        <v>0</v>
      </c>
      <c r="M798" s="48">
        <f>VLOOKUP($Q798&amp;$B798,'PNC Exon. &amp; no Exon.'!$A:$AL,'P.N.C. x Comp. x Ramos'!M$71,0)</f>
        <v>0</v>
      </c>
      <c r="N798" s="48">
        <f>VLOOKUP($Q798&amp;$B798,'PNC Exon. &amp; no Exon.'!$A:$AL,'P.N.C. x Comp. x Ramos'!N$71,0)</f>
        <v>0</v>
      </c>
      <c r="O798" s="58">
        <f t="shared" si="76"/>
        <v>0</v>
      </c>
      <c r="Q798" s="164" t="s">
        <v>11</v>
      </c>
    </row>
    <row r="799" spans="1:17" ht="15.9" customHeight="1" x14ac:dyDescent="0.25">
      <c r="A799" s="47">
        <f t="shared" si="74"/>
        <v>1</v>
      </c>
      <c r="B799" s="51" t="s">
        <v>95</v>
      </c>
      <c r="C799" s="81">
        <f t="shared" si="75"/>
        <v>0</v>
      </c>
      <c r="D799" s="48">
        <f>VLOOKUP($Q799&amp;$B799,'PNC Exon. &amp; no Exon.'!$A:$AL,'P.N.C. x Comp. x Ramos'!D$71,0)</f>
        <v>0</v>
      </c>
      <c r="E799" s="48">
        <f>VLOOKUP($Q799&amp;$B799,'PNC Exon. &amp; no Exon.'!$A:$AL,'P.N.C. x Comp. x Ramos'!E$71,0)</f>
        <v>0</v>
      </c>
      <c r="F799" s="48">
        <f>VLOOKUP($Q799&amp;$B799,'PNC Exon. &amp; no Exon.'!$A:$AL,'P.N.C. x Comp. x Ramos'!F$71,0)</f>
        <v>0</v>
      </c>
      <c r="G799" s="48">
        <f>VLOOKUP($Q799&amp;$B799,'PNC Exon. &amp; no Exon.'!$A:$AL,'P.N.C. x Comp. x Ramos'!G$71,0)</f>
        <v>0</v>
      </c>
      <c r="H799" s="48">
        <f>VLOOKUP($Q799&amp;$B799,'PNC Exon. &amp; no Exon.'!$A:$AL,'P.N.C. x Comp. x Ramos'!H$71,0)</f>
        <v>0</v>
      </c>
      <c r="I799" s="48">
        <f>VLOOKUP($Q799&amp;$B799,'PNC Exon. &amp; no Exon.'!$A:$AL,'P.N.C. x Comp. x Ramos'!I$71,0)</f>
        <v>0</v>
      </c>
      <c r="J799" s="48">
        <f>VLOOKUP($Q799&amp;$B799,'PNC Exon. &amp; no Exon.'!$A:$AL,'P.N.C. x Comp. x Ramos'!J$71,0)</f>
        <v>0</v>
      </c>
      <c r="K799" s="48">
        <f>VLOOKUP($Q799&amp;$B799,'PNC Exon. &amp; no Exon.'!$A:$AL,'P.N.C. x Comp. x Ramos'!K$71,0)</f>
        <v>0</v>
      </c>
      <c r="L799" s="48">
        <f>VLOOKUP($Q799&amp;$B799,'PNC Exon. &amp; no Exon.'!$A:$AL,'P.N.C. x Comp. x Ramos'!L$71,0)</f>
        <v>0</v>
      </c>
      <c r="M799" s="48">
        <f>VLOOKUP($Q799&amp;$B799,'PNC Exon. &amp; no Exon.'!$A:$AL,'P.N.C. x Comp. x Ramos'!M$71,0)</f>
        <v>0</v>
      </c>
      <c r="N799" s="48">
        <f>VLOOKUP($Q799&amp;$B799,'PNC Exon. &amp; no Exon.'!$A:$AL,'P.N.C. x Comp. x Ramos'!N$71,0)</f>
        <v>0</v>
      </c>
      <c r="O799" s="58">
        <f t="shared" si="76"/>
        <v>0</v>
      </c>
      <c r="Q799" s="164" t="s">
        <v>11</v>
      </c>
    </row>
    <row r="800" spans="1:17" ht="15.9" customHeight="1" x14ac:dyDescent="0.25">
      <c r="A800" s="47">
        <f t="shared" si="74"/>
        <v>1</v>
      </c>
      <c r="B800" s="51" t="s">
        <v>88</v>
      </c>
      <c r="C800" s="81">
        <f t="shared" si="75"/>
        <v>0</v>
      </c>
      <c r="D800" s="48">
        <f>VLOOKUP($Q800&amp;$B800,'PNC Exon. &amp; no Exon.'!$A:$AL,'P.N.C. x Comp. x Ramos'!D$71,0)</f>
        <v>0</v>
      </c>
      <c r="E800" s="48">
        <f>VLOOKUP($Q800&amp;$B800,'PNC Exon. &amp; no Exon.'!$A:$AL,'P.N.C. x Comp. x Ramos'!E$71,0)</f>
        <v>0</v>
      </c>
      <c r="F800" s="48">
        <f>VLOOKUP($Q800&amp;$B800,'PNC Exon. &amp; no Exon.'!$A:$AL,'P.N.C. x Comp. x Ramos'!F$71,0)</f>
        <v>0</v>
      </c>
      <c r="G800" s="48">
        <f>VLOOKUP($Q800&amp;$B800,'PNC Exon. &amp; no Exon.'!$A:$AL,'P.N.C. x Comp. x Ramos'!G$71,0)</f>
        <v>0</v>
      </c>
      <c r="H800" s="48">
        <f>VLOOKUP($Q800&amp;$B800,'PNC Exon. &amp; no Exon.'!$A:$AL,'P.N.C. x Comp. x Ramos'!H$71,0)</f>
        <v>0</v>
      </c>
      <c r="I800" s="48">
        <f>VLOOKUP($Q800&amp;$B800,'PNC Exon. &amp; no Exon.'!$A:$AL,'P.N.C. x Comp. x Ramos'!I$71,0)</f>
        <v>0</v>
      </c>
      <c r="J800" s="48">
        <f>VLOOKUP($Q800&amp;$B800,'PNC Exon. &amp; no Exon.'!$A:$AL,'P.N.C. x Comp. x Ramos'!J$71,0)</f>
        <v>0</v>
      </c>
      <c r="K800" s="48">
        <f>VLOOKUP($Q800&amp;$B800,'PNC Exon. &amp; no Exon.'!$A:$AL,'P.N.C. x Comp. x Ramos'!K$71,0)</f>
        <v>0</v>
      </c>
      <c r="L800" s="48">
        <f>VLOOKUP($Q800&amp;$B800,'PNC Exon. &amp; no Exon.'!$A:$AL,'P.N.C. x Comp. x Ramos'!L$71,0)</f>
        <v>0</v>
      </c>
      <c r="M800" s="48">
        <f>VLOOKUP($Q800&amp;$B800,'PNC Exon. &amp; no Exon.'!$A:$AL,'P.N.C. x Comp. x Ramos'!M$71,0)</f>
        <v>0</v>
      </c>
      <c r="N800" s="48">
        <f>VLOOKUP($Q800&amp;$B800,'PNC Exon. &amp; no Exon.'!$A:$AL,'P.N.C. x Comp. x Ramos'!N$71,0)</f>
        <v>0</v>
      </c>
      <c r="O800" s="58">
        <f t="shared" si="76"/>
        <v>0</v>
      </c>
      <c r="Q800" s="164" t="s">
        <v>11</v>
      </c>
    </row>
    <row r="801" spans="1:17" ht="15.9" customHeight="1" x14ac:dyDescent="0.25">
      <c r="A801" s="47">
        <f t="shared" si="74"/>
        <v>1</v>
      </c>
      <c r="B801" s="51" t="s">
        <v>93</v>
      </c>
      <c r="C801" s="81">
        <f t="shared" si="75"/>
        <v>0</v>
      </c>
      <c r="D801" s="48">
        <f>VLOOKUP($Q801&amp;$B801,'PNC Exon. &amp; no Exon.'!$A:$AL,'P.N.C. x Comp. x Ramos'!D$71,0)</f>
        <v>0</v>
      </c>
      <c r="E801" s="48">
        <f>VLOOKUP($Q801&amp;$B801,'PNC Exon. &amp; no Exon.'!$A:$AL,'P.N.C. x Comp. x Ramos'!E$71,0)</f>
        <v>0</v>
      </c>
      <c r="F801" s="48">
        <f>VLOOKUP($Q801&amp;$B801,'PNC Exon. &amp; no Exon.'!$A:$AL,'P.N.C. x Comp. x Ramos'!F$71,0)</f>
        <v>0</v>
      </c>
      <c r="G801" s="48">
        <f>VLOOKUP($Q801&amp;$B801,'PNC Exon. &amp; no Exon.'!$A:$AL,'P.N.C. x Comp. x Ramos'!G$71,0)</f>
        <v>0</v>
      </c>
      <c r="H801" s="48">
        <f>VLOOKUP($Q801&amp;$B801,'PNC Exon. &amp; no Exon.'!$A:$AL,'P.N.C. x Comp. x Ramos'!H$71,0)</f>
        <v>0</v>
      </c>
      <c r="I801" s="48">
        <f>VLOOKUP($Q801&amp;$B801,'PNC Exon. &amp; no Exon.'!$A:$AL,'P.N.C. x Comp. x Ramos'!I$71,0)</f>
        <v>0</v>
      </c>
      <c r="J801" s="48">
        <f>VLOOKUP($Q801&amp;$B801,'PNC Exon. &amp; no Exon.'!$A:$AL,'P.N.C. x Comp. x Ramos'!J$71,0)</f>
        <v>0</v>
      </c>
      <c r="K801" s="48">
        <f>VLOOKUP($Q801&amp;$B801,'PNC Exon. &amp; no Exon.'!$A:$AL,'P.N.C. x Comp. x Ramos'!K$71,0)</f>
        <v>0</v>
      </c>
      <c r="L801" s="48">
        <f>VLOOKUP($Q801&amp;$B801,'PNC Exon. &amp; no Exon.'!$A:$AL,'P.N.C. x Comp. x Ramos'!L$71,0)</f>
        <v>0</v>
      </c>
      <c r="M801" s="48">
        <f>VLOOKUP($Q801&amp;$B801,'PNC Exon. &amp; no Exon.'!$A:$AL,'P.N.C. x Comp. x Ramos'!M$71,0)</f>
        <v>0</v>
      </c>
      <c r="N801" s="48">
        <f>VLOOKUP($Q801&amp;$B801,'PNC Exon. &amp; no Exon.'!$A:$AL,'P.N.C. x Comp. x Ramos'!N$71,0)</f>
        <v>0</v>
      </c>
      <c r="O801" s="58">
        <f t="shared" si="76"/>
        <v>0</v>
      </c>
      <c r="Q801" s="164" t="s">
        <v>11</v>
      </c>
    </row>
    <row r="802" spans="1:17" ht="15.9" customHeight="1" x14ac:dyDescent="0.25">
      <c r="A802" s="47">
        <f t="shared" si="74"/>
        <v>1</v>
      </c>
      <c r="B802" s="51" t="s">
        <v>92</v>
      </c>
      <c r="C802" s="81">
        <f t="shared" si="75"/>
        <v>0</v>
      </c>
      <c r="D802" s="48">
        <f>VLOOKUP($Q802&amp;$B802,'PNC Exon. &amp; no Exon.'!$A:$AL,'P.N.C. x Comp. x Ramos'!D$71,0)</f>
        <v>0</v>
      </c>
      <c r="E802" s="48">
        <f>VLOOKUP($Q802&amp;$B802,'PNC Exon. &amp; no Exon.'!$A:$AL,'P.N.C. x Comp. x Ramos'!E$71,0)</f>
        <v>0</v>
      </c>
      <c r="F802" s="48">
        <f>VLOOKUP($Q802&amp;$B802,'PNC Exon. &amp; no Exon.'!$A:$AL,'P.N.C. x Comp. x Ramos'!F$71,0)</f>
        <v>0</v>
      </c>
      <c r="G802" s="48">
        <f>VLOOKUP($Q802&amp;$B802,'PNC Exon. &amp; no Exon.'!$A:$AL,'P.N.C. x Comp. x Ramos'!G$71,0)</f>
        <v>0</v>
      </c>
      <c r="H802" s="48">
        <f>VLOOKUP($Q802&amp;$B802,'PNC Exon. &amp; no Exon.'!$A:$AL,'P.N.C. x Comp. x Ramos'!H$71,0)</f>
        <v>0</v>
      </c>
      <c r="I802" s="48">
        <f>VLOOKUP($Q802&amp;$B802,'PNC Exon. &amp; no Exon.'!$A:$AL,'P.N.C. x Comp. x Ramos'!I$71,0)</f>
        <v>0</v>
      </c>
      <c r="J802" s="48">
        <f>VLOOKUP($Q802&amp;$B802,'PNC Exon. &amp; no Exon.'!$A:$AL,'P.N.C. x Comp. x Ramos'!J$71,0)</f>
        <v>0</v>
      </c>
      <c r="K802" s="48">
        <f>VLOOKUP($Q802&amp;$B802,'PNC Exon. &amp; no Exon.'!$A:$AL,'P.N.C. x Comp. x Ramos'!K$71,0)</f>
        <v>0</v>
      </c>
      <c r="L802" s="48">
        <f>VLOOKUP($Q802&amp;$B802,'PNC Exon. &amp; no Exon.'!$A:$AL,'P.N.C. x Comp. x Ramos'!L$71,0)</f>
        <v>0</v>
      </c>
      <c r="M802" s="48">
        <f>VLOOKUP($Q802&amp;$B802,'PNC Exon. &amp; no Exon.'!$A:$AL,'P.N.C. x Comp. x Ramos'!M$71,0)</f>
        <v>0</v>
      </c>
      <c r="N802" s="48">
        <f>VLOOKUP($Q802&amp;$B802,'PNC Exon. &amp; no Exon.'!$A:$AL,'P.N.C. x Comp. x Ramos'!N$71,0)</f>
        <v>0</v>
      </c>
      <c r="O802" s="58">
        <f t="shared" si="76"/>
        <v>0</v>
      </c>
      <c r="Q802" s="164" t="s">
        <v>11</v>
      </c>
    </row>
    <row r="803" spans="1:17" ht="15.9" customHeight="1" x14ac:dyDescent="0.25">
      <c r="A803" s="47">
        <f t="shared" si="74"/>
        <v>1</v>
      </c>
      <c r="B803" s="51" t="s">
        <v>78</v>
      </c>
      <c r="C803" s="81">
        <f t="shared" si="75"/>
        <v>0</v>
      </c>
      <c r="D803" s="48">
        <f>VLOOKUP($Q803&amp;$B803,'PNC Exon. &amp; no Exon.'!$A:$AL,'P.N.C. x Comp. x Ramos'!D$71,0)</f>
        <v>0</v>
      </c>
      <c r="E803" s="48">
        <f>VLOOKUP($Q803&amp;$B803,'PNC Exon. &amp; no Exon.'!$A:$AL,'P.N.C. x Comp. x Ramos'!E$71,0)</f>
        <v>0</v>
      </c>
      <c r="F803" s="48">
        <f>VLOOKUP($Q803&amp;$B803,'PNC Exon. &amp; no Exon.'!$A:$AL,'P.N.C. x Comp. x Ramos'!F$71,0)</f>
        <v>0</v>
      </c>
      <c r="G803" s="48">
        <f>VLOOKUP($Q803&amp;$B803,'PNC Exon. &amp; no Exon.'!$A:$AL,'P.N.C. x Comp. x Ramos'!G$71,0)</f>
        <v>0</v>
      </c>
      <c r="H803" s="48">
        <f>VLOOKUP($Q803&amp;$B803,'PNC Exon. &amp; no Exon.'!$A:$AL,'P.N.C. x Comp. x Ramos'!H$71,0)</f>
        <v>0</v>
      </c>
      <c r="I803" s="48">
        <f>VLOOKUP($Q803&amp;$B803,'PNC Exon. &amp; no Exon.'!$A:$AL,'P.N.C. x Comp. x Ramos'!I$71,0)</f>
        <v>0</v>
      </c>
      <c r="J803" s="48">
        <f>VLOOKUP($Q803&amp;$B803,'PNC Exon. &amp; no Exon.'!$A:$AL,'P.N.C. x Comp. x Ramos'!J$71,0)</f>
        <v>0</v>
      </c>
      <c r="K803" s="48">
        <f>VLOOKUP($Q803&amp;$B803,'PNC Exon. &amp; no Exon.'!$A:$AL,'P.N.C. x Comp. x Ramos'!K$71,0)</f>
        <v>0</v>
      </c>
      <c r="L803" s="48">
        <f>VLOOKUP($Q803&amp;$B803,'PNC Exon. &amp; no Exon.'!$A:$AL,'P.N.C. x Comp. x Ramos'!L$71,0)</f>
        <v>0</v>
      </c>
      <c r="M803" s="48">
        <f>VLOOKUP($Q803&amp;$B803,'PNC Exon. &amp; no Exon.'!$A:$AL,'P.N.C. x Comp. x Ramos'!M$71,0)</f>
        <v>0</v>
      </c>
      <c r="N803" s="48">
        <f>VLOOKUP($Q803&amp;$B803,'PNC Exon. &amp; no Exon.'!$A:$AL,'P.N.C. x Comp. x Ramos'!N$71,0)</f>
        <v>0</v>
      </c>
      <c r="O803" s="58">
        <f t="shared" si="76"/>
        <v>0</v>
      </c>
      <c r="Q803" s="164" t="s">
        <v>11</v>
      </c>
    </row>
    <row r="804" spans="1:17" ht="15.9" customHeight="1" x14ac:dyDescent="0.25">
      <c r="A804" s="47">
        <f t="shared" si="74"/>
        <v>1</v>
      </c>
      <c r="B804" s="51" t="s">
        <v>119</v>
      </c>
      <c r="C804" s="81">
        <f t="shared" si="75"/>
        <v>0</v>
      </c>
      <c r="D804" s="48">
        <f>VLOOKUP($Q804&amp;$B804,'PNC Exon. &amp; no Exon.'!$A:$AL,'P.N.C. x Comp. x Ramos'!D$71,0)</f>
        <v>0</v>
      </c>
      <c r="E804" s="48">
        <f>VLOOKUP($Q804&amp;$B804,'PNC Exon. &amp; no Exon.'!$A:$AL,'P.N.C. x Comp. x Ramos'!E$71,0)</f>
        <v>0</v>
      </c>
      <c r="F804" s="48">
        <f>VLOOKUP($Q804&amp;$B804,'PNC Exon. &amp; no Exon.'!$A:$AL,'P.N.C. x Comp. x Ramos'!F$71,0)</f>
        <v>0</v>
      </c>
      <c r="G804" s="48">
        <f>VLOOKUP($Q804&amp;$B804,'PNC Exon. &amp; no Exon.'!$A:$AL,'P.N.C. x Comp. x Ramos'!G$71,0)</f>
        <v>0</v>
      </c>
      <c r="H804" s="48">
        <f>VLOOKUP($Q804&amp;$B804,'PNC Exon. &amp; no Exon.'!$A:$AL,'P.N.C. x Comp. x Ramos'!H$71,0)</f>
        <v>0</v>
      </c>
      <c r="I804" s="48">
        <f>VLOOKUP($Q804&amp;$B804,'PNC Exon. &amp; no Exon.'!$A:$AL,'P.N.C. x Comp. x Ramos'!I$71,0)</f>
        <v>0</v>
      </c>
      <c r="J804" s="48">
        <f>VLOOKUP($Q804&amp;$B804,'PNC Exon. &amp; no Exon.'!$A:$AL,'P.N.C. x Comp. x Ramos'!J$71,0)</f>
        <v>0</v>
      </c>
      <c r="K804" s="48">
        <f>VLOOKUP($Q804&amp;$B804,'PNC Exon. &amp; no Exon.'!$A:$AL,'P.N.C. x Comp. x Ramos'!K$71,0)</f>
        <v>0</v>
      </c>
      <c r="L804" s="48">
        <f>VLOOKUP($Q804&amp;$B804,'PNC Exon. &amp; no Exon.'!$A:$AL,'P.N.C. x Comp. x Ramos'!L$71,0)</f>
        <v>0</v>
      </c>
      <c r="M804" s="48">
        <f>VLOOKUP($Q804&amp;$B804,'PNC Exon. &amp; no Exon.'!$A:$AL,'P.N.C. x Comp. x Ramos'!M$71,0)</f>
        <v>0</v>
      </c>
      <c r="N804" s="48">
        <f>VLOOKUP($Q804&amp;$B804,'PNC Exon. &amp; no Exon.'!$A:$AL,'P.N.C. x Comp. x Ramos'!N$71,0)</f>
        <v>0</v>
      </c>
      <c r="O804" s="58">
        <f t="shared" si="76"/>
        <v>0</v>
      </c>
      <c r="Q804" s="164" t="s">
        <v>11</v>
      </c>
    </row>
    <row r="805" spans="1:17" ht="15.9" customHeight="1" x14ac:dyDescent="0.25">
      <c r="A805" s="47">
        <f t="shared" si="74"/>
        <v>1</v>
      </c>
      <c r="B805" s="51" t="s">
        <v>77</v>
      </c>
      <c r="C805" s="81">
        <f t="shared" si="75"/>
        <v>0</v>
      </c>
      <c r="D805" s="48">
        <f>VLOOKUP($Q805&amp;$B805,'PNC Exon. &amp; no Exon.'!$A:$AL,'P.N.C. x Comp. x Ramos'!D$71,0)</f>
        <v>0</v>
      </c>
      <c r="E805" s="48">
        <f>VLOOKUP($Q805&amp;$B805,'PNC Exon. &amp; no Exon.'!$A:$AL,'P.N.C. x Comp. x Ramos'!E$71,0)</f>
        <v>0</v>
      </c>
      <c r="F805" s="48">
        <f>VLOOKUP($Q805&amp;$B805,'PNC Exon. &amp; no Exon.'!$A:$AL,'P.N.C. x Comp. x Ramos'!F$71,0)</f>
        <v>0</v>
      </c>
      <c r="G805" s="48">
        <f>VLOOKUP($Q805&amp;$B805,'PNC Exon. &amp; no Exon.'!$A:$AL,'P.N.C. x Comp. x Ramos'!G$71,0)</f>
        <v>0</v>
      </c>
      <c r="H805" s="48">
        <f>VLOOKUP($Q805&amp;$B805,'PNC Exon. &amp; no Exon.'!$A:$AL,'P.N.C. x Comp. x Ramos'!H$71,0)</f>
        <v>0</v>
      </c>
      <c r="I805" s="48">
        <f>VLOOKUP($Q805&amp;$B805,'PNC Exon. &amp; no Exon.'!$A:$AL,'P.N.C. x Comp. x Ramos'!I$71,0)</f>
        <v>0</v>
      </c>
      <c r="J805" s="48">
        <f>VLOOKUP($Q805&amp;$B805,'PNC Exon. &amp; no Exon.'!$A:$AL,'P.N.C. x Comp. x Ramos'!J$71,0)</f>
        <v>0</v>
      </c>
      <c r="K805" s="48">
        <f>VLOOKUP($Q805&amp;$B805,'PNC Exon. &amp; no Exon.'!$A:$AL,'P.N.C. x Comp. x Ramos'!K$71,0)</f>
        <v>0</v>
      </c>
      <c r="L805" s="48">
        <f>VLOOKUP($Q805&amp;$B805,'PNC Exon. &amp; no Exon.'!$A:$AL,'P.N.C. x Comp. x Ramos'!L$71,0)</f>
        <v>0</v>
      </c>
      <c r="M805" s="48">
        <f>VLOOKUP($Q805&amp;$B805,'PNC Exon. &amp; no Exon.'!$A:$AL,'P.N.C. x Comp. x Ramos'!M$71,0)</f>
        <v>0</v>
      </c>
      <c r="N805" s="48">
        <f>VLOOKUP($Q805&amp;$B805,'PNC Exon. &amp; no Exon.'!$A:$AL,'P.N.C. x Comp. x Ramos'!N$71,0)</f>
        <v>0</v>
      </c>
      <c r="O805" s="58">
        <f t="shared" si="76"/>
        <v>0</v>
      </c>
      <c r="Q805" s="164" t="s">
        <v>11</v>
      </c>
    </row>
    <row r="806" spans="1:17" ht="15.9" customHeight="1" x14ac:dyDescent="0.25">
      <c r="A806" s="47">
        <f t="shared" si="74"/>
        <v>1</v>
      </c>
      <c r="B806" s="51" t="s">
        <v>90</v>
      </c>
      <c r="C806" s="81">
        <f t="shared" si="75"/>
        <v>0</v>
      </c>
      <c r="D806" s="48">
        <f>VLOOKUP($Q806&amp;$B806,'PNC Exon. &amp; no Exon.'!$A:$AL,'P.N.C. x Comp. x Ramos'!D$71,0)</f>
        <v>0</v>
      </c>
      <c r="E806" s="48">
        <f>VLOOKUP($Q806&amp;$B806,'PNC Exon. &amp; no Exon.'!$A:$AL,'P.N.C. x Comp. x Ramos'!E$71,0)</f>
        <v>0</v>
      </c>
      <c r="F806" s="48">
        <f>VLOOKUP($Q806&amp;$B806,'PNC Exon. &amp; no Exon.'!$A:$AL,'P.N.C. x Comp. x Ramos'!F$71,0)</f>
        <v>0</v>
      </c>
      <c r="G806" s="48">
        <f>VLOOKUP($Q806&amp;$B806,'PNC Exon. &amp; no Exon.'!$A:$AL,'P.N.C. x Comp. x Ramos'!G$71,0)</f>
        <v>0</v>
      </c>
      <c r="H806" s="48">
        <f>VLOOKUP($Q806&amp;$B806,'PNC Exon. &amp; no Exon.'!$A:$AL,'P.N.C. x Comp. x Ramos'!H$71,0)</f>
        <v>0</v>
      </c>
      <c r="I806" s="48">
        <f>VLOOKUP($Q806&amp;$B806,'PNC Exon. &amp; no Exon.'!$A:$AL,'P.N.C. x Comp. x Ramos'!I$71,0)</f>
        <v>0</v>
      </c>
      <c r="J806" s="48">
        <f>VLOOKUP($Q806&amp;$B806,'PNC Exon. &amp; no Exon.'!$A:$AL,'P.N.C. x Comp. x Ramos'!J$71,0)</f>
        <v>0</v>
      </c>
      <c r="K806" s="48">
        <f>VLOOKUP($Q806&amp;$B806,'PNC Exon. &amp; no Exon.'!$A:$AL,'P.N.C. x Comp. x Ramos'!K$71,0)</f>
        <v>0</v>
      </c>
      <c r="L806" s="48">
        <f>VLOOKUP($Q806&amp;$B806,'PNC Exon. &amp; no Exon.'!$A:$AL,'P.N.C. x Comp. x Ramos'!L$71,0)</f>
        <v>0</v>
      </c>
      <c r="M806" s="48">
        <f>VLOOKUP($Q806&amp;$B806,'PNC Exon. &amp; no Exon.'!$A:$AL,'P.N.C. x Comp. x Ramos'!M$71,0)</f>
        <v>0</v>
      </c>
      <c r="N806" s="48">
        <f>VLOOKUP($Q806&amp;$B806,'PNC Exon. &amp; no Exon.'!$A:$AL,'P.N.C. x Comp. x Ramos'!N$71,0)</f>
        <v>0</v>
      </c>
      <c r="O806" s="58">
        <f t="shared" si="76"/>
        <v>0</v>
      </c>
      <c r="Q806" s="164" t="s">
        <v>11</v>
      </c>
    </row>
    <row r="807" spans="1:17" ht="15.9" customHeight="1" x14ac:dyDescent="0.25">
      <c r="A807" s="47">
        <f t="shared" si="74"/>
        <v>1</v>
      </c>
      <c r="B807" s="51" t="s">
        <v>97</v>
      </c>
      <c r="C807" s="81">
        <f t="shared" si="75"/>
        <v>0</v>
      </c>
      <c r="D807" s="48">
        <f>VLOOKUP($Q807&amp;$B807,'PNC Exon. &amp; no Exon.'!$A:$AL,'P.N.C. x Comp. x Ramos'!D$71,0)</f>
        <v>0</v>
      </c>
      <c r="E807" s="48">
        <f>VLOOKUP($Q807&amp;$B807,'PNC Exon. &amp; no Exon.'!$A:$AL,'P.N.C. x Comp. x Ramos'!E$71,0)</f>
        <v>0</v>
      </c>
      <c r="F807" s="48">
        <f>VLOOKUP($Q807&amp;$B807,'PNC Exon. &amp; no Exon.'!$A:$AL,'P.N.C. x Comp. x Ramos'!F$71,0)</f>
        <v>0</v>
      </c>
      <c r="G807" s="48">
        <f>VLOOKUP($Q807&amp;$B807,'PNC Exon. &amp; no Exon.'!$A:$AL,'P.N.C. x Comp. x Ramos'!G$71,0)</f>
        <v>0</v>
      </c>
      <c r="H807" s="48">
        <f>VLOOKUP($Q807&amp;$B807,'PNC Exon. &amp; no Exon.'!$A:$AL,'P.N.C. x Comp. x Ramos'!H$71,0)</f>
        <v>0</v>
      </c>
      <c r="I807" s="48">
        <f>VLOOKUP($Q807&amp;$B807,'PNC Exon. &amp; no Exon.'!$A:$AL,'P.N.C. x Comp. x Ramos'!I$71,0)</f>
        <v>0</v>
      </c>
      <c r="J807" s="48">
        <f>VLOOKUP($Q807&amp;$B807,'PNC Exon. &amp; no Exon.'!$A:$AL,'P.N.C. x Comp. x Ramos'!J$71,0)</f>
        <v>0</v>
      </c>
      <c r="K807" s="48">
        <f>VLOOKUP($Q807&amp;$B807,'PNC Exon. &amp; no Exon.'!$A:$AL,'P.N.C. x Comp. x Ramos'!K$71,0)</f>
        <v>0</v>
      </c>
      <c r="L807" s="48">
        <f>VLOOKUP($Q807&amp;$B807,'PNC Exon. &amp; no Exon.'!$A:$AL,'P.N.C. x Comp. x Ramos'!L$71,0)</f>
        <v>0</v>
      </c>
      <c r="M807" s="48">
        <f>VLOOKUP($Q807&amp;$B807,'PNC Exon. &amp; no Exon.'!$A:$AL,'P.N.C. x Comp. x Ramos'!M$71,0)</f>
        <v>0</v>
      </c>
      <c r="N807" s="48">
        <f>VLOOKUP($Q807&amp;$B807,'PNC Exon. &amp; no Exon.'!$A:$AL,'P.N.C. x Comp. x Ramos'!N$71,0)</f>
        <v>0</v>
      </c>
      <c r="O807" s="58">
        <f t="shared" si="76"/>
        <v>0</v>
      </c>
      <c r="Q807" s="164" t="s">
        <v>11</v>
      </c>
    </row>
    <row r="808" spans="1:17" ht="15.9" customHeight="1" x14ac:dyDescent="0.25">
      <c r="A808" s="47">
        <f t="shared" si="74"/>
        <v>1</v>
      </c>
      <c r="B808" s="51" t="s">
        <v>102</v>
      </c>
      <c r="C808" s="81">
        <f t="shared" si="75"/>
        <v>0</v>
      </c>
      <c r="D808" s="48">
        <f>VLOOKUP($Q808&amp;$B808,'PNC Exon. &amp; no Exon.'!$A:$AL,'P.N.C. x Comp. x Ramos'!D$71,0)</f>
        <v>0</v>
      </c>
      <c r="E808" s="48">
        <f>VLOOKUP($Q808&amp;$B808,'PNC Exon. &amp; no Exon.'!$A:$AL,'P.N.C. x Comp. x Ramos'!E$71,0)</f>
        <v>0</v>
      </c>
      <c r="F808" s="48">
        <f>VLOOKUP($Q808&amp;$B808,'PNC Exon. &amp; no Exon.'!$A:$AL,'P.N.C. x Comp. x Ramos'!F$71,0)</f>
        <v>0</v>
      </c>
      <c r="G808" s="48">
        <f>VLOOKUP($Q808&amp;$B808,'PNC Exon. &amp; no Exon.'!$A:$AL,'P.N.C. x Comp. x Ramos'!G$71,0)</f>
        <v>0</v>
      </c>
      <c r="H808" s="48">
        <f>VLOOKUP($Q808&amp;$B808,'PNC Exon. &amp; no Exon.'!$A:$AL,'P.N.C. x Comp. x Ramos'!H$71,0)</f>
        <v>0</v>
      </c>
      <c r="I808" s="48">
        <f>VLOOKUP($Q808&amp;$B808,'PNC Exon. &amp; no Exon.'!$A:$AL,'P.N.C. x Comp. x Ramos'!I$71,0)</f>
        <v>0</v>
      </c>
      <c r="J808" s="48">
        <f>VLOOKUP($Q808&amp;$B808,'PNC Exon. &amp; no Exon.'!$A:$AL,'P.N.C. x Comp. x Ramos'!J$71,0)</f>
        <v>0</v>
      </c>
      <c r="K808" s="48">
        <f>VLOOKUP($Q808&amp;$B808,'PNC Exon. &amp; no Exon.'!$A:$AL,'P.N.C. x Comp. x Ramos'!K$71,0)</f>
        <v>0</v>
      </c>
      <c r="L808" s="48">
        <f>VLOOKUP($Q808&amp;$B808,'PNC Exon. &amp; no Exon.'!$A:$AL,'P.N.C. x Comp. x Ramos'!L$71,0)</f>
        <v>0</v>
      </c>
      <c r="M808" s="48">
        <f>VLOOKUP($Q808&amp;$B808,'PNC Exon. &amp; no Exon.'!$A:$AL,'P.N.C. x Comp. x Ramos'!M$71,0)</f>
        <v>0</v>
      </c>
      <c r="N808" s="48">
        <f>VLOOKUP($Q808&amp;$B808,'PNC Exon. &amp; no Exon.'!$A:$AL,'P.N.C. x Comp. x Ramos'!N$71,0)</f>
        <v>0</v>
      </c>
      <c r="O808" s="58">
        <f t="shared" si="76"/>
        <v>0</v>
      </c>
      <c r="Q808" s="164" t="s">
        <v>11</v>
      </c>
    </row>
    <row r="809" spans="1:17" ht="15.9" customHeight="1" x14ac:dyDescent="0.25">
      <c r="A809" s="47">
        <f t="shared" si="74"/>
        <v>1</v>
      </c>
      <c r="B809" s="51" t="s">
        <v>79</v>
      </c>
      <c r="C809" s="81">
        <f t="shared" si="75"/>
        <v>0</v>
      </c>
      <c r="D809" s="48">
        <f>VLOOKUP($Q809&amp;$B809,'PNC Exon. &amp; no Exon.'!$A:$AL,'P.N.C. x Comp. x Ramos'!D$71,0)</f>
        <v>0</v>
      </c>
      <c r="E809" s="48">
        <f>VLOOKUP($Q809&amp;$B809,'PNC Exon. &amp; no Exon.'!$A:$AL,'P.N.C. x Comp. x Ramos'!E$71,0)</f>
        <v>0</v>
      </c>
      <c r="F809" s="48">
        <f>VLOOKUP($Q809&amp;$B809,'PNC Exon. &amp; no Exon.'!$A:$AL,'P.N.C. x Comp. x Ramos'!F$71,0)</f>
        <v>0</v>
      </c>
      <c r="G809" s="48">
        <f>VLOOKUP($Q809&amp;$B809,'PNC Exon. &amp; no Exon.'!$A:$AL,'P.N.C. x Comp. x Ramos'!G$71,0)</f>
        <v>0</v>
      </c>
      <c r="H809" s="48">
        <f>VLOOKUP($Q809&amp;$B809,'PNC Exon. &amp; no Exon.'!$A:$AL,'P.N.C. x Comp. x Ramos'!H$71,0)</f>
        <v>0</v>
      </c>
      <c r="I809" s="48">
        <f>VLOOKUP($Q809&amp;$B809,'PNC Exon. &amp; no Exon.'!$A:$AL,'P.N.C. x Comp. x Ramos'!I$71,0)</f>
        <v>0</v>
      </c>
      <c r="J809" s="48">
        <f>VLOOKUP($Q809&amp;$B809,'PNC Exon. &amp; no Exon.'!$A:$AL,'P.N.C. x Comp. x Ramos'!J$71,0)</f>
        <v>0</v>
      </c>
      <c r="K809" s="48">
        <f>VLOOKUP($Q809&amp;$B809,'PNC Exon. &amp; no Exon.'!$A:$AL,'P.N.C. x Comp. x Ramos'!K$71,0)</f>
        <v>0</v>
      </c>
      <c r="L809" s="48">
        <f>VLOOKUP($Q809&amp;$B809,'PNC Exon. &amp; no Exon.'!$A:$AL,'P.N.C. x Comp. x Ramos'!L$71,0)</f>
        <v>0</v>
      </c>
      <c r="M809" s="48">
        <f>VLOOKUP($Q809&amp;$B809,'PNC Exon. &amp; no Exon.'!$A:$AL,'P.N.C. x Comp. x Ramos'!M$71,0)</f>
        <v>0</v>
      </c>
      <c r="N809" s="48">
        <f>VLOOKUP($Q809&amp;$B809,'PNC Exon. &amp; no Exon.'!$A:$AL,'P.N.C. x Comp. x Ramos'!N$71,0)</f>
        <v>0</v>
      </c>
      <c r="O809" s="58">
        <f t="shared" si="76"/>
        <v>0</v>
      </c>
      <c r="Q809" s="164" t="s">
        <v>11</v>
      </c>
    </row>
    <row r="810" spans="1:17" ht="15.9" customHeight="1" x14ac:dyDescent="0.25">
      <c r="A810" s="47">
        <f t="shared" si="74"/>
        <v>1</v>
      </c>
      <c r="B810" s="51" t="s">
        <v>80</v>
      </c>
      <c r="C810" s="81">
        <f t="shared" si="75"/>
        <v>0</v>
      </c>
      <c r="D810" s="48">
        <f>VLOOKUP($Q810&amp;$B810,'PNC Exon. &amp; no Exon.'!$A:$AL,'P.N.C. x Comp. x Ramos'!D$71,0)</f>
        <v>0</v>
      </c>
      <c r="E810" s="48">
        <f>VLOOKUP($Q810&amp;$B810,'PNC Exon. &amp; no Exon.'!$A:$AL,'P.N.C. x Comp. x Ramos'!E$71,0)</f>
        <v>0</v>
      </c>
      <c r="F810" s="48">
        <f>VLOOKUP($Q810&amp;$B810,'PNC Exon. &amp; no Exon.'!$A:$AL,'P.N.C. x Comp. x Ramos'!F$71,0)</f>
        <v>0</v>
      </c>
      <c r="G810" s="48">
        <f>VLOOKUP($Q810&amp;$B810,'PNC Exon. &amp; no Exon.'!$A:$AL,'P.N.C. x Comp. x Ramos'!G$71,0)</f>
        <v>0</v>
      </c>
      <c r="H810" s="48">
        <f>VLOOKUP($Q810&amp;$B810,'PNC Exon. &amp; no Exon.'!$A:$AL,'P.N.C. x Comp. x Ramos'!H$71,0)</f>
        <v>0</v>
      </c>
      <c r="I810" s="48">
        <f>VLOOKUP($Q810&amp;$B810,'PNC Exon. &amp; no Exon.'!$A:$AL,'P.N.C. x Comp. x Ramos'!I$71,0)</f>
        <v>0</v>
      </c>
      <c r="J810" s="48">
        <f>VLOOKUP($Q810&amp;$B810,'PNC Exon. &amp; no Exon.'!$A:$AL,'P.N.C. x Comp. x Ramos'!J$71,0)</f>
        <v>0</v>
      </c>
      <c r="K810" s="48">
        <f>VLOOKUP($Q810&amp;$B810,'PNC Exon. &amp; no Exon.'!$A:$AL,'P.N.C. x Comp. x Ramos'!K$71,0)</f>
        <v>0</v>
      </c>
      <c r="L810" s="48">
        <f>VLOOKUP($Q810&amp;$B810,'PNC Exon. &amp; no Exon.'!$A:$AL,'P.N.C. x Comp. x Ramos'!L$71,0)</f>
        <v>0</v>
      </c>
      <c r="M810" s="48">
        <f>VLOOKUP($Q810&amp;$B810,'PNC Exon. &amp; no Exon.'!$A:$AL,'P.N.C. x Comp. x Ramos'!M$71,0)</f>
        <v>0</v>
      </c>
      <c r="N810" s="48">
        <f>VLOOKUP($Q810&amp;$B810,'PNC Exon. &amp; no Exon.'!$A:$AL,'P.N.C. x Comp. x Ramos'!N$71,0)</f>
        <v>0</v>
      </c>
      <c r="O810" s="58">
        <f t="shared" si="76"/>
        <v>0</v>
      </c>
      <c r="Q810" s="164" t="s">
        <v>11</v>
      </c>
    </row>
    <row r="811" spans="1:17" ht="15.9" customHeight="1" x14ac:dyDescent="0.25">
      <c r="A811" s="47">
        <f t="shared" si="74"/>
        <v>1</v>
      </c>
      <c r="B811" s="51" t="s">
        <v>99</v>
      </c>
      <c r="C811" s="81">
        <f t="shared" si="75"/>
        <v>0</v>
      </c>
      <c r="D811" s="48">
        <f>VLOOKUP($Q811&amp;$B811,'PNC Exon. &amp; no Exon.'!$A:$AL,'P.N.C. x Comp. x Ramos'!D$71,0)</f>
        <v>0</v>
      </c>
      <c r="E811" s="48">
        <f>VLOOKUP($Q811&amp;$B811,'PNC Exon. &amp; no Exon.'!$A:$AL,'P.N.C. x Comp. x Ramos'!E$71,0)</f>
        <v>0</v>
      </c>
      <c r="F811" s="48">
        <f>VLOOKUP($Q811&amp;$B811,'PNC Exon. &amp; no Exon.'!$A:$AL,'P.N.C. x Comp. x Ramos'!F$71,0)</f>
        <v>0</v>
      </c>
      <c r="G811" s="48">
        <f>VLOOKUP($Q811&amp;$B811,'PNC Exon. &amp; no Exon.'!$A:$AL,'P.N.C. x Comp. x Ramos'!G$71,0)</f>
        <v>0</v>
      </c>
      <c r="H811" s="48">
        <f>VLOOKUP($Q811&amp;$B811,'PNC Exon. &amp; no Exon.'!$A:$AL,'P.N.C. x Comp. x Ramos'!H$71,0)</f>
        <v>0</v>
      </c>
      <c r="I811" s="48">
        <f>VLOOKUP($Q811&amp;$B811,'PNC Exon. &amp; no Exon.'!$A:$AL,'P.N.C. x Comp. x Ramos'!I$71,0)</f>
        <v>0</v>
      </c>
      <c r="J811" s="48">
        <f>VLOOKUP($Q811&amp;$B811,'PNC Exon. &amp; no Exon.'!$A:$AL,'P.N.C. x Comp. x Ramos'!J$71,0)</f>
        <v>0</v>
      </c>
      <c r="K811" s="48">
        <f>VLOOKUP($Q811&amp;$B811,'PNC Exon. &amp; no Exon.'!$A:$AL,'P.N.C. x Comp. x Ramos'!K$71,0)</f>
        <v>0</v>
      </c>
      <c r="L811" s="48">
        <f>VLOOKUP($Q811&amp;$B811,'PNC Exon. &amp; no Exon.'!$A:$AL,'P.N.C. x Comp. x Ramos'!L$71,0)</f>
        <v>0</v>
      </c>
      <c r="M811" s="48">
        <f>VLOOKUP($Q811&amp;$B811,'PNC Exon. &amp; no Exon.'!$A:$AL,'P.N.C. x Comp. x Ramos'!M$71,0)</f>
        <v>0</v>
      </c>
      <c r="N811" s="48">
        <f>VLOOKUP($Q811&amp;$B811,'PNC Exon. &amp; no Exon.'!$A:$AL,'P.N.C. x Comp. x Ramos'!N$71,0)</f>
        <v>0</v>
      </c>
      <c r="O811" s="58">
        <f t="shared" si="76"/>
        <v>0</v>
      </c>
      <c r="Q811" s="164" t="s">
        <v>11</v>
      </c>
    </row>
    <row r="812" spans="1:17" ht="15.9" customHeight="1" x14ac:dyDescent="0.25">
      <c r="A812" s="47">
        <f t="shared" si="74"/>
        <v>1</v>
      </c>
      <c r="B812" s="50" t="s">
        <v>110</v>
      </c>
      <c r="C812" s="81">
        <f t="shared" si="75"/>
        <v>0</v>
      </c>
      <c r="D812" s="48">
        <f>VLOOKUP($Q812&amp;$B812,'PNC Exon. &amp; no Exon.'!$A:$AL,'P.N.C. x Comp. x Ramos'!D$71,0)</f>
        <v>0</v>
      </c>
      <c r="E812" s="48">
        <f>VLOOKUP($Q812&amp;$B812,'PNC Exon. &amp; no Exon.'!$A:$AL,'P.N.C. x Comp. x Ramos'!E$71,0)</f>
        <v>0</v>
      </c>
      <c r="F812" s="48">
        <f>VLOOKUP($Q812&amp;$B812,'PNC Exon. &amp; no Exon.'!$A:$AL,'P.N.C. x Comp. x Ramos'!F$71,0)</f>
        <v>0</v>
      </c>
      <c r="G812" s="48">
        <f>VLOOKUP($Q812&amp;$B812,'PNC Exon. &amp; no Exon.'!$A:$AL,'P.N.C. x Comp. x Ramos'!G$71,0)</f>
        <v>0</v>
      </c>
      <c r="H812" s="48">
        <f>VLOOKUP($Q812&amp;$B812,'PNC Exon. &amp; no Exon.'!$A:$AL,'P.N.C. x Comp. x Ramos'!H$71,0)</f>
        <v>0</v>
      </c>
      <c r="I812" s="48">
        <f>VLOOKUP($Q812&amp;$B812,'PNC Exon. &amp; no Exon.'!$A:$AL,'P.N.C. x Comp. x Ramos'!I$71,0)</f>
        <v>0</v>
      </c>
      <c r="J812" s="48">
        <f>VLOOKUP($Q812&amp;$B812,'PNC Exon. &amp; no Exon.'!$A:$AL,'P.N.C. x Comp. x Ramos'!J$71,0)</f>
        <v>0</v>
      </c>
      <c r="K812" s="48">
        <f>VLOOKUP($Q812&amp;$B812,'PNC Exon. &amp; no Exon.'!$A:$AL,'P.N.C. x Comp. x Ramos'!K$71,0)</f>
        <v>0</v>
      </c>
      <c r="L812" s="48">
        <f>VLOOKUP($Q812&amp;$B812,'PNC Exon. &amp; no Exon.'!$A:$AL,'P.N.C. x Comp. x Ramos'!L$71,0)</f>
        <v>0</v>
      </c>
      <c r="M812" s="48">
        <f>VLOOKUP($Q812&amp;$B812,'PNC Exon. &amp; no Exon.'!$A:$AL,'P.N.C. x Comp. x Ramos'!M$71,0)</f>
        <v>0</v>
      </c>
      <c r="N812" s="48">
        <f>VLOOKUP($Q812&amp;$B812,'PNC Exon. &amp; no Exon.'!$A:$AL,'P.N.C. x Comp. x Ramos'!N$71,0)</f>
        <v>0</v>
      </c>
      <c r="O812" s="58">
        <f t="shared" si="76"/>
        <v>0</v>
      </c>
      <c r="Q812" s="164" t="s">
        <v>11</v>
      </c>
    </row>
    <row r="813" spans="1:17" ht="15.9" customHeight="1" x14ac:dyDescent="0.25">
      <c r="A813" s="47">
        <f t="shared" si="74"/>
        <v>1</v>
      </c>
      <c r="B813" s="51" t="s">
        <v>109</v>
      </c>
      <c r="C813" s="81">
        <f t="shared" si="75"/>
        <v>0</v>
      </c>
      <c r="D813" s="48">
        <f>VLOOKUP($Q813&amp;$B813,'PNC Exon. &amp; no Exon.'!$A:$AL,'P.N.C. x Comp. x Ramos'!D$71,0)</f>
        <v>0</v>
      </c>
      <c r="E813" s="48">
        <f>VLOOKUP($Q813&amp;$B813,'PNC Exon. &amp; no Exon.'!$A:$AL,'P.N.C. x Comp. x Ramos'!E$71,0)</f>
        <v>0</v>
      </c>
      <c r="F813" s="48">
        <f>VLOOKUP($Q813&amp;$B813,'PNC Exon. &amp; no Exon.'!$A:$AL,'P.N.C. x Comp. x Ramos'!F$71,0)</f>
        <v>0</v>
      </c>
      <c r="G813" s="48">
        <f>VLOOKUP($Q813&amp;$B813,'PNC Exon. &amp; no Exon.'!$A:$AL,'P.N.C. x Comp. x Ramos'!G$71,0)</f>
        <v>0</v>
      </c>
      <c r="H813" s="48">
        <f>VLOOKUP($Q813&amp;$B813,'PNC Exon. &amp; no Exon.'!$A:$AL,'P.N.C. x Comp. x Ramos'!H$71,0)</f>
        <v>0</v>
      </c>
      <c r="I813" s="48">
        <f>VLOOKUP($Q813&amp;$B813,'PNC Exon. &amp; no Exon.'!$A:$AL,'P.N.C. x Comp. x Ramos'!I$71,0)</f>
        <v>0</v>
      </c>
      <c r="J813" s="48">
        <f>VLOOKUP($Q813&amp;$B813,'PNC Exon. &amp; no Exon.'!$A:$AL,'P.N.C. x Comp. x Ramos'!J$71,0)</f>
        <v>0</v>
      </c>
      <c r="K813" s="48">
        <f>VLOOKUP($Q813&amp;$B813,'PNC Exon. &amp; no Exon.'!$A:$AL,'P.N.C. x Comp. x Ramos'!K$71,0)</f>
        <v>0</v>
      </c>
      <c r="L813" s="48">
        <f>VLOOKUP($Q813&amp;$B813,'PNC Exon. &amp; no Exon.'!$A:$AL,'P.N.C. x Comp. x Ramos'!L$71,0)</f>
        <v>0</v>
      </c>
      <c r="M813" s="48">
        <f>VLOOKUP($Q813&amp;$B813,'PNC Exon. &amp; no Exon.'!$A:$AL,'P.N.C. x Comp. x Ramos'!M$71,0)</f>
        <v>0</v>
      </c>
      <c r="N813" s="48">
        <f>VLOOKUP($Q813&amp;$B813,'PNC Exon. &amp; no Exon.'!$A:$AL,'P.N.C. x Comp. x Ramos'!N$71,0)</f>
        <v>0</v>
      </c>
      <c r="O813" s="58">
        <f t="shared" si="76"/>
        <v>0</v>
      </c>
      <c r="Q813" s="164" t="s">
        <v>11</v>
      </c>
    </row>
    <row r="814" spans="1:17" ht="15.9" customHeight="1" x14ac:dyDescent="0.25">
      <c r="A814" s="47">
        <f t="shared" si="74"/>
        <v>1</v>
      </c>
      <c r="B814" s="51" t="s">
        <v>82</v>
      </c>
      <c r="C814" s="81">
        <f t="shared" si="75"/>
        <v>0</v>
      </c>
      <c r="D814" s="48">
        <f>VLOOKUP($Q814&amp;$B814,'PNC Exon. &amp; no Exon.'!$A:$AL,'P.N.C. x Comp. x Ramos'!D$71,0)</f>
        <v>0</v>
      </c>
      <c r="E814" s="48">
        <f>VLOOKUP($Q814&amp;$B814,'PNC Exon. &amp; no Exon.'!$A:$AL,'P.N.C. x Comp. x Ramos'!E$71,0)</f>
        <v>0</v>
      </c>
      <c r="F814" s="48">
        <f>VLOOKUP($Q814&amp;$B814,'PNC Exon. &amp; no Exon.'!$A:$AL,'P.N.C. x Comp. x Ramos'!F$71,0)</f>
        <v>0</v>
      </c>
      <c r="G814" s="48">
        <f>VLOOKUP($Q814&amp;$B814,'PNC Exon. &amp; no Exon.'!$A:$AL,'P.N.C. x Comp. x Ramos'!G$71,0)</f>
        <v>0</v>
      </c>
      <c r="H814" s="48">
        <f>VLOOKUP($Q814&amp;$B814,'PNC Exon. &amp; no Exon.'!$A:$AL,'P.N.C. x Comp. x Ramos'!H$71,0)</f>
        <v>0</v>
      </c>
      <c r="I814" s="48">
        <f>VLOOKUP($Q814&amp;$B814,'PNC Exon. &amp; no Exon.'!$A:$AL,'P.N.C. x Comp. x Ramos'!I$71,0)</f>
        <v>0</v>
      </c>
      <c r="J814" s="48">
        <f>VLOOKUP($Q814&amp;$B814,'PNC Exon. &amp; no Exon.'!$A:$AL,'P.N.C. x Comp. x Ramos'!J$71,0)</f>
        <v>0</v>
      </c>
      <c r="K814" s="48">
        <f>VLOOKUP($Q814&amp;$B814,'PNC Exon. &amp; no Exon.'!$A:$AL,'P.N.C. x Comp. x Ramos'!K$71,0)</f>
        <v>0</v>
      </c>
      <c r="L814" s="48">
        <f>VLOOKUP($Q814&amp;$B814,'PNC Exon. &amp; no Exon.'!$A:$AL,'P.N.C. x Comp. x Ramos'!L$71,0)</f>
        <v>0</v>
      </c>
      <c r="M814" s="48">
        <f>VLOOKUP($Q814&amp;$B814,'PNC Exon. &amp; no Exon.'!$A:$AL,'P.N.C. x Comp. x Ramos'!M$71,0)</f>
        <v>0</v>
      </c>
      <c r="N814" s="48">
        <f>VLOOKUP($Q814&amp;$B814,'PNC Exon. &amp; no Exon.'!$A:$AL,'P.N.C. x Comp. x Ramos'!N$71,0)</f>
        <v>0</v>
      </c>
      <c r="O814" s="58">
        <f t="shared" si="76"/>
        <v>0</v>
      </c>
      <c r="Q814" s="164" t="s">
        <v>11</v>
      </c>
    </row>
    <row r="815" spans="1:17" ht="15.9" customHeight="1" x14ac:dyDescent="0.25">
      <c r="A815" s="47">
        <f t="shared" si="74"/>
        <v>1</v>
      </c>
      <c r="B815" s="51" t="s">
        <v>96</v>
      </c>
      <c r="C815" s="81">
        <f t="shared" si="75"/>
        <v>0</v>
      </c>
      <c r="D815" s="48">
        <f>VLOOKUP($Q815&amp;$B815,'PNC Exon. &amp; no Exon.'!$A:$AL,'P.N.C. x Comp. x Ramos'!D$71,0)</f>
        <v>0</v>
      </c>
      <c r="E815" s="48">
        <f>VLOOKUP($Q815&amp;$B815,'PNC Exon. &amp; no Exon.'!$A:$AL,'P.N.C. x Comp. x Ramos'!E$71,0)</f>
        <v>0</v>
      </c>
      <c r="F815" s="48">
        <f>VLOOKUP($Q815&amp;$B815,'PNC Exon. &amp; no Exon.'!$A:$AL,'P.N.C. x Comp. x Ramos'!F$71,0)</f>
        <v>0</v>
      </c>
      <c r="G815" s="48">
        <f>VLOOKUP($Q815&amp;$B815,'PNC Exon. &amp; no Exon.'!$A:$AL,'P.N.C. x Comp. x Ramos'!G$71,0)</f>
        <v>0</v>
      </c>
      <c r="H815" s="48">
        <f>VLOOKUP($Q815&amp;$B815,'PNC Exon. &amp; no Exon.'!$A:$AL,'P.N.C. x Comp. x Ramos'!H$71,0)</f>
        <v>0</v>
      </c>
      <c r="I815" s="48">
        <f>VLOOKUP($Q815&amp;$B815,'PNC Exon. &amp; no Exon.'!$A:$AL,'P.N.C. x Comp. x Ramos'!I$71,0)</f>
        <v>0</v>
      </c>
      <c r="J815" s="48">
        <f>VLOOKUP($Q815&amp;$B815,'PNC Exon. &amp; no Exon.'!$A:$AL,'P.N.C. x Comp. x Ramos'!J$71,0)</f>
        <v>0</v>
      </c>
      <c r="K815" s="48">
        <f>VLOOKUP($Q815&amp;$B815,'PNC Exon. &amp; no Exon.'!$A:$AL,'P.N.C. x Comp. x Ramos'!K$71,0)</f>
        <v>0</v>
      </c>
      <c r="L815" s="48">
        <f>VLOOKUP($Q815&amp;$B815,'PNC Exon. &amp; no Exon.'!$A:$AL,'P.N.C. x Comp. x Ramos'!L$71,0)</f>
        <v>0</v>
      </c>
      <c r="M815" s="48">
        <f>VLOOKUP($Q815&amp;$B815,'PNC Exon. &amp; no Exon.'!$A:$AL,'P.N.C. x Comp. x Ramos'!M$71,0)</f>
        <v>0</v>
      </c>
      <c r="N815" s="48">
        <f>VLOOKUP($Q815&amp;$B815,'PNC Exon. &amp; no Exon.'!$A:$AL,'P.N.C. x Comp. x Ramos'!N$71,0)</f>
        <v>0</v>
      </c>
      <c r="O815" s="58">
        <f t="shared" si="76"/>
        <v>0</v>
      </c>
      <c r="Q815" s="164" t="s">
        <v>11</v>
      </c>
    </row>
    <row r="816" spans="1:17" ht="15.9" customHeight="1" x14ac:dyDescent="0.25">
      <c r="A816" s="47">
        <f t="shared" si="74"/>
        <v>1</v>
      </c>
      <c r="B816" s="50" t="s">
        <v>104</v>
      </c>
      <c r="C816" s="81">
        <f t="shared" si="75"/>
        <v>0</v>
      </c>
      <c r="D816" s="48">
        <f>VLOOKUP($Q816&amp;$B816,'PNC Exon. &amp; no Exon.'!$A:$AL,'P.N.C. x Comp. x Ramos'!D$71,0)</f>
        <v>0</v>
      </c>
      <c r="E816" s="48">
        <f>VLOOKUP($Q816&amp;$B816,'PNC Exon. &amp; no Exon.'!$A:$AL,'P.N.C. x Comp. x Ramos'!E$71,0)</f>
        <v>0</v>
      </c>
      <c r="F816" s="48">
        <f>VLOOKUP($Q816&amp;$B816,'PNC Exon. &amp; no Exon.'!$A:$AL,'P.N.C. x Comp. x Ramos'!F$71,0)</f>
        <v>0</v>
      </c>
      <c r="G816" s="48">
        <f>VLOOKUP($Q816&amp;$B816,'PNC Exon. &amp; no Exon.'!$A:$AL,'P.N.C. x Comp. x Ramos'!G$71,0)</f>
        <v>0</v>
      </c>
      <c r="H816" s="48">
        <f>VLOOKUP($Q816&amp;$B816,'PNC Exon. &amp; no Exon.'!$A:$AL,'P.N.C. x Comp. x Ramos'!H$71,0)</f>
        <v>0</v>
      </c>
      <c r="I816" s="48">
        <f>VLOOKUP($Q816&amp;$B816,'PNC Exon. &amp; no Exon.'!$A:$AL,'P.N.C. x Comp. x Ramos'!I$71,0)</f>
        <v>0</v>
      </c>
      <c r="J816" s="48">
        <f>VLOOKUP($Q816&amp;$B816,'PNC Exon. &amp; no Exon.'!$A:$AL,'P.N.C. x Comp. x Ramos'!J$71,0)</f>
        <v>0</v>
      </c>
      <c r="K816" s="48">
        <f>VLOOKUP($Q816&amp;$B816,'PNC Exon. &amp; no Exon.'!$A:$AL,'P.N.C. x Comp. x Ramos'!K$71,0)</f>
        <v>0</v>
      </c>
      <c r="L816" s="48">
        <f>VLOOKUP($Q816&amp;$B816,'PNC Exon. &amp; no Exon.'!$A:$AL,'P.N.C. x Comp. x Ramos'!L$71,0)</f>
        <v>0</v>
      </c>
      <c r="M816" s="48">
        <f>VLOOKUP($Q816&amp;$B816,'PNC Exon. &amp; no Exon.'!$A:$AL,'P.N.C. x Comp. x Ramos'!M$71,0)</f>
        <v>0</v>
      </c>
      <c r="N816" s="48">
        <f>VLOOKUP($Q816&amp;$B816,'PNC Exon. &amp; no Exon.'!$A:$AL,'P.N.C. x Comp. x Ramos'!N$71,0)</f>
        <v>0</v>
      </c>
      <c r="O816" s="58">
        <f t="shared" si="76"/>
        <v>0</v>
      </c>
      <c r="Q816" s="164" t="s">
        <v>11</v>
      </c>
    </row>
    <row r="817" spans="1:17" ht="15.9" customHeight="1" x14ac:dyDescent="0.25">
      <c r="A817" s="47">
        <f t="shared" si="74"/>
        <v>1</v>
      </c>
      <c r="B817" s="51" t="s">
        <v>105</v>
      </c>
      <c r="C817" s="81">
        <f t="shared" si="75"/>
        <v>0</v>
      </c>
      <c r="D817" s="48">
        <f>VLOOKUP($Q817&amp;$B817,'PNC Exon. &amp; no Exon.'!$A:$AL,'P.N.C. x Comp. x Ramos'!D$71,0)</f>
        <v>0</v>
      </c>
      <c r="E817" s="48">
        <f>VLOOKUP($Q817&amp;$B817,'PNC Exon. &amp; no Exon.'!$A:$AL,'P.N.C. x Comp. x Ramos'!E$71,0)</f>
        <v>0</v>
      </c>
      <c r="F817" s="48">
        <f>VLOOKUP($Q817&amp;$B817,'PNC Exon. &amp; no Exon.'!$A:$AL,'P.N.C. x Comp. x Ramos'!F$71,0)</f>
        <v>0</v>
      </c>
      <c r="G817" s="48">
        <f>VLOOKUP($Q817&amp;$B817,'PNC Exon. &amp; no Exon.'!$A:$AL,'P.N.C. x Comp. x Ramos'!G$71,0)</f>
        <v>0</v>
      </c>
      <c r="H817" s="48">
        <f>VLOOKUP($Q817&amp;$B817,'PNC Exon. &amp; no Exon.'!$A:$AL,'P.N.C. x Comp. x Ramos'!H$71,0)</f>
        <v>0</v>
      </c>
      <c r="I817" s="48">
        <f>VLOOKUP($Q817&amp;$B817,'PNC Exon. &amp; no Exon.'!$A:$AL,'P.N.C. x Comp. x Ramos'!I$71,0)</f>
        <v>0</v>
      </c>
      <c r="J817" s="48">
        <f>VLOOKUP($Q817&amp;$B817,'PNC Exon. &amp; no Exon.'!$A:$AL,'P.N.C. x Comp. x Ramos'!J$71,0)</f>
        <v>0</v>
      </c>
      <c r="K817" s="48">
        <f>VLOOKUP($Q817&amp;$B817,'PNC Exon. &amp; no Exon.'!$A:$AL,'P.N.C. x Comp. x Ramos'!K$71,0)</f>
        <v>0</v>
      </c>
      <c r="L817" s="48">
        <f>VLOOKUP($Q817&amp;$B817,'PNC Exon. &amp; no Exon.'!$A:$AL,'P.N.C. x Comp. x Ramos'!L$71,0)</f>
        <v>0</v>
      </c>
      <c r="M817" s="48">
        <f>VLOOKUP($Q817&amp;$B817,'PNC Exon. &amp; no Exon.'!$A:$AL,'P.N.C. x Comp. x Ramos'!M$71,0)</f>
        <v>0</v>
      </c>
      <c r="N817" s="48">
        <f>VLOOKUP($Q817&amp;$B817,'PNC Exon. &amp; no Exon.'!$A:$AL,'P.N.C. x Comp. x Ramos'!N$71,0)</f>
        <v>0</v>
      </c>
      <c r="O817" s="58">
        <f t="shared" si="76"/>
        <v>0</v>
      </c>
      <c r="Q817" s="164" t="s">
        <v>11</v>
      </c>
    </row>
    <row r="818" spans="1:17" ht="15.9" customHeight="1" x14ac:dyDescent="0.25">
      <c r="A818" s="47">
        <f t="shared" si="74"/>
        <v>1</v>
      </c>
      <c r="B818" s="51" t="s">
        <v>113</v>
      </c>
      <c r="C818" s="81">
        <f t="shared" si="75"/>
        <v>0</v>
      </c>
      <c r="D818" s="48">
        <f>VLOOKUP($Q818&amp;$B818,'PNC Exon. &amp; no Exon.'!$A:$AL,'P.N.C. x Comp. x Ramos'!D$71,0)</f>
        <v>0</v>
      </c>
      <c r="E818" s="48">
        <f>VLOOKUP($Q818&amp;$B818,'PNC Exon. &amp; no Exon.'!$A:$AL,'P.N.C. x Comp. x Ramos'!E$71,0)</f>
        <v>0</v>
      </c>
      <c r="F818" s="48">
        <f>VLOOKUP($Q818&amp;$B818,'PNC Exon. &amp; no Exon.'!$A:$AL,'P.N.C. x Comp. x Ramos'!F$71,0)</f>
        <v>0</v>
      </c>
      <c r="G818" s="48">
        <f>VLOOKUP($Q818&amp;$B818,'PNC Exon. &amp; no Exon.'!$A:$AL,'P.N.C. x Comp. x Ramos'!G$71,0)</f>
        <v>0</v>
      </c>
      <c r="H818" s="48">
        <f>VLOOKUP($Q818&amp;$B818,'PNC Exon. &amp; no Exon.'!$A:$AL,'P.N.C. x Comp. x Ramos'!H$71,0)</f>
        <v>0</v>
      </c>
      <c r="I818" s="48">
        <f>VLOOKUP($Q818&amp;$B818,'PNC Exon. &amp; no Exon.'!$A:$AL,'P.N.C. x Comp. x Ramos'!I$71,0)</f>
        <v>0</v>
      </c>
      <c r="J818" s="48">
        <f>VLOOKUP($Q818&amp;$B818,'PNC Exon. &amp; no Exon.'!$A:$AL,'P.N.C. x Comp. x Ramos'!J$71,0)</f>
        <v>0</v>
      </c>
      <c r="K818" s="48">
        <f>VLOOKUP($Q818&amp;$B818,'PNC Exon. &amp; no Exon.'!$A:$AL,'P.N.C. x Comp. x Ramos'!K$71,0)</f>
        <v>0</v>
      </c>
      <c r="L818" s="48">
        <f>VLOOKUP($Q818&amp;$B818,'PNC Exon. &amp; no Exon.'!$A:$AL,'P.N.C. x Comp. x Ramos'!L$71,0)</f>
        <v>0</v>
      </c>
      <c r="M818" s="48">
        <f>VLOOKUP($Q818&amp;$B818,'PNC Exon. &amp; no Exon.'!$A:$AL,'P.N.C. x Comp. x Ramos'!M$71,0)</f>
        <v>0</v>
      </c>
      <c r="N818" s="48">
        <f>VLOOKUP($Q818&amp;$B818,'PNC Exon. &amp; no Exon.'!$A:$AL,'P.N.C. x Comp. x Ramos'!N$71,0)</f>
        <v>0</v>
      </c>
      <c r="O818" s="58">
        <f t="shared" si="76"/>
        <v>0</v>
      </c>
      <c r="Q818" s="164" t="s">
        <v>11</v>
      </c>
    </row>
    <row r="819" spans="1:17" ht="15.9" customHeight="1" x14ac:dyDescent="0.25">
      <c r="A819" s="47">
        <f t="shared" si="74"/>
        <v>1</v>
      </c>
      <c r="B819" s="51" t="s">
        <v>117</v>
      </c>
      <c r="C819" s="81">
        <f t="shared" si="75"/>
        <v>0</v>
      </c>
      <c r="D819" s="48">
        <f>VLOOKUP($Q819&amp;$B819,'PNC Exon. &amp; no Exon.'!$A:$AL,'P.N.C. x Comp. x Ramos'!D$71,0)</f>
        <v>0</v>
      </c>
      <c r="E819" s="48">
        <f>VLOOKUP($Q819&amp;$B819,'PNC Exon. &amp; no Exon.'!$A:$AL,'P.N.C. x Comp. x Ramos'!E$71,0)</f>
        <v>0</v>
      </c>
      <c r="F819" s="48">
        <f>VLOOKUP($Q819&amp;$B819,'PNC Exon. &amp; no Exon.'!$A:$AL,'P.N.C. x Comp. x Ramos'!F$71,0)</f>
        <v>0</v>
      </c>
      <c r="G819" s="48">
        <f>VLOOKUP($Q819&amp;$B819,'PNC Exon. &amp; no Exon.'!$A:$AL,'P.N.C. x Comp. x Ramos'!G$71,0)</f>
        <v>0</v>
      </c>
      <c r="H819" s="48">
        <f>VLOOKUP($Q819&amp;$B819,'PNC Exon. &amp; no Exon.'!$A:$AL,'P.N.C. x Comp. x Ramos'!H$71,0)</f>
        <v>0</v>
      </c>
      <c r="I819" s="48">
        <f>VLOOKUP($Q819&amp;$B819,'PNC Exon. &amp; no Exon.'!$A:$AL,'P.N.C. x Comp. x Ramos'!I$71,0)</f>
        <v>0</v>
      </c>
      <c r="J819" s="48">
        <f>VLOOKUP($Q819&amp;$B819,'PNC Exon. &amp; no Exon.'!$A:$AL,'P.N.C. x Comp. x Ramos'!J$71,0)</f>
        <v>0</v>
      </c>
      <c r="K819" s="48">
        <f>VLOOKUP($Q819&amp;$B819,'PNC Exon. &amp; no Exon.'!$A:$AL,'P.N.C. x Comp. x Ramos'!K$71,0)</f>
        <v>0</v>
      </c>
      <c r="L819" s="48">
        <f>VLOOKUP($Q819&amp;$B819,'PNC Exon. &amp; no Exon.'!$A:$AL,'P.N.C. x Comp. x Ramos'!L$71,0)</f>
        <v>0</v>
      </c>
      <c r="M819" s="48">
        <f>VLOOKUP($Q819&amp;$B819,'PNC Exon. &amp; no Exon.'!$A:$AL,'P.N.C. x Comp. x Ramos'!M$71,0)</f>
        <v>0</v>
      </c>
      <c r="N819" s="48">
        <f>VLOOKUP($Q819&amp;$B819,'PNC Exon. &amp; no Exon.'!$A:$AL,'P.N.C. x Comp. x Ramos'!N$71,0)</f>
        <v>0</v>
      </c>
      <c r="O819" s="58">
        <f t="shared" si="76"/>
        <v>0</v>
      </c>
      <c r="Q819" s="164" t="s">
        <v>11</v>
      </c>
    </row>
    <row r="820" spans="1:17" ht="15.9" customHeight="1" x14ac:dyDescent="0.25">
      <c r="A820" s="47">
        <f t="shared" si="74"/>
        <v>1</v>
      </c>
      <c r="B820" s="51" t="s">
        <v>112</v>
      </c>
      <c r="C820" s="81">
        <f t="shared" si="75"/>
        <v>0</v>
      </c>
      <c r="D820" s="48">
        <f>VLOOKUP($Q820&amp;$B820,'PNC Exon. &amp; no Exon.'!$A:$AL,'P.N.C. x Comp. x Ramos'!D$71,0)</f>
        <v>0</v>
      </c>
      <c r="E820" s="48">
        <f>VLOOKUP($Q820&amp;$B820,'PNC Exon. &amp; no Exon.'!$A:$AL,'P.N.C. x Comp. x Ramos'!E$71,0)</f>
        <v>0</v>
      </c>
      <c r="F820" s="48">
        <f>VLOOKUP($Q820&amp;$B820,'PNC Exon. &amp; no Exon.'!$A:$AL,'P.N.C. x Comp. x Ramos'!F$71,0)</f>
        <v>0</v>
      </c>
      <c r="G820" s="48">
        <f>VLOOKUP($Q820&amp;$B820,'PNC Exon. &amp; no Exon.'!$A:$AL,'P.N.C. x Comp. x Ramos'!G$71,0)</f>
        <v>0</v>
      </c>
      <c r="H820" s="48">
        <f>VLOOKUP($Q820&amp;$B820,'PNC Exon. &amp; no Exon.'!$A:$AL,'P.N.C. x Comp. x Ramos'!H$71,0)</f>
        <v>0</v>
      </c>
      <c r="I820" s="48">
        <f>VLOOKUP($Q820&amp;$B820,'PNC Exon. &amp; no Exon.'!$A:$AL,'P.N.C. x Comp. x Ramos'!I$71,0)</f>
        <v>0</v>
      </c>
      <c r="J820" s="48">
        <f>VLOOKUP($Q820&amp;$B820,'PNC Exon. &amp; no Exon.'!$A:$AL,'P.N.C. x Comp. x Ramos'!J$71,0)</f>
        <v>0</v>
      </c>
      <c r="K820" s="48">
        <f>VLOOKUP($Q820&amp;$B820,'PNC Exon. &amp; no Exon.'!$A:$AL,'P.N.C. x Comp. x Ramos'!K$71,0)</f>
        <v>0</v>
      </c>
      <c r="L820" s="48">
        <f>VLOOKUP($Q820&amp;$B820,'PNC Exon. &amp; no Exon.'!$A:$AL,'P.N.C. x Comp. x Ramos'!L$71,0)</f>
        <v>0</v>
      </c>
      <c r="M820" s="48">
        <f>VLOOKUP($Q820&amp;$B820,'PNC Exon. &amp; no Exon.'!$A:$AL,'P.N.C. x Comp. x Ramos'!M$71,0)</f>
        <v>0</v>
      </c>
      <c r="N820" s="48">
        <f>VLOOKUP($Q820&amp;$B820,'PNC Exon. &amp; no Exon.'!$A:$AL,'P.N.C. x Comp. x Ramos'!N$71,0)</f>
        <v>0</v>
      </c>
      <c r="O820" s="58">
        <f t="shared" si="76"/>
        <v>0</v>
      </c>
      <c r="Q820" s="164" t="s">
        <v>11</v>
      </c>
    </row>
    <row r="821" spans="1:17" ht="15.9" customHeight="1" x14ac:dyDescent="0.25">
      <c r="A821" s="47">
        <f t="shared" si="74"/>
        <v>1</v>
      </c>
      <c r="B821" s="51" t="s">
        <v>116</v>
      </c>
      <c r="C821" s="81">
        <f t="shared" si="75"/>
        <v>0</v>
      </c>
      <c r="D821" s="48">
        <f>VLOOKUP($Q821&amp;$B821,'PNC Exon. &amp; no Exon.'!$A:$AL,'P.N.C. x Comp. x Ramos'!D$71,0)</f>
        <v>0</v>
      </c>
      <c r="E821" s="48">
        <f>VLOOKUP($Q821&amp;$B821,'PNC Exon. &amp; no Exon.'!$A:$AL,'P.N.C. x Comp. x Ramos'!E$71,0)</f>
        <v>0</v>
      </c>
      <c r="F821" s="48">
        <f>VLOOKUP($Q821&amp;$B821,'PNC Exon. &amp; no Exon.'!$A:$AL,'P.N.C. x Comp. x Ramos'!F$71,0)</f>
        <v>0</v>
      </c>
      <c r="G821" s="48">
        <f>VLOOKUP($Q821&amp;$B821,'PNC Exon. &amp; no Exon.'!$A:$AL,'P.N.C. x Comp. x Ramos'!G$71,0)</f>
        <v>0</v>
      </c>
      <c r="H821" s="48">
        <f>VLOOKUP($Q821&amp;$B821,'PNC Exon. &amp; no Exon.'!$A:$AL,'P.N.C. x Comp. x Ramos'!H$71,0)</f>
        <v>0</v>
      </c>
      <c r="I821" s="48">
        <f>VLOOKUP($Q821&amp;$B821,'PNC Exon. &amp; no Exon.'!$A:$AL,'P.N.C. x Comp. x Ramos'!I$71,0)</f>
        <v>0</v>
      </c>
      <c r="J821" s="48">
        <f>VLOOKUP($Q821&amp;$B821,'PNC Exon. &amp; no Exon.'!$A:$AL,'P.N.C. x Comp. x Ramos'!J$71,0)</f>
        <v>0</v>
      </c>
      <c r="K821" s="48">
        <f>VLOOKUP($Q821&amp;$B821,'PNC Exon. &amp; no Exon.'!$A:$AL,'P.N.C. x Comp. x Ramos'!K$71,0)</f>
        <v>0</v>
      </c>
      <c r="L821" s="48">
        <f>VLOOKUP($Q821&amp;$B821,'PNC Exon. &amp; no Exon.'!$A:$AL,'P.N.C. x Comp. x Ramos'!L$71,0)</f>
        <v>0</v>
      </c>
      <c r="M821" s="48">
        <f>VLOOKUP($Q821&amp;$B821,'PNC Exon. &amp; no Exon.'!$A:$AL,'P.N.C. x Comp. x Ramos'!M$71,0)</f>
        <v>0</v>
      </c>
      <c r="N821" s="48">
        <f>VLOOKUP($Q821&amp;$B821,'PNC Exon. &amp; no Exon.'!$A:$AL,'P.N.C. x Comp. x Ramos'!N$71,0)</f>
        <v>0</v>
      </c>
      <c r="O821" s="58">
        <f t="shared" si="76"/>
        <v>0</v>
      </c>
      <c r="Q821" s="164" t="s">
        <v>11</v>
      </c>
    </row>
    <row r="822" spans="1:17" ht="15.9" customHeight="1" x14ac:dyDescent="0.25">
      <c r="A822" s="47">
        <f t="shared" si="74"/>
        <v>1</v>
      </c>
      <c r="B822" s="51" t="s">
        <v>89</v>
      </c>
      <c r="C822" s="81">
        <f t="shared" si="75"/>
        <v>0</v>
      </c>
      <c r="D822" s="48">
        <f>VLOOKUP($Q822&amp;$B822,'PNC Exon. &amp; no Exon.'!$A:$AL,'P.N.C. x Comp. x Ramos'!D$71,0)</f>
        <v>0</v>
      </c>
      <c r="E822" s="48">
        <f>VLOOKUP($Q822&amp;$B822,'PNC Exon. &amp; no Exon.'!$A:$AL,'P.N.C. x Comp. x Ramos'!E$71,0)</f>
        <v>0</v>
      </c>
      <c r="F822" s="48">
        <f>VLOOKUP($Q822&amp;$B822,'PNC Exon. &amp; no Exon.'!$A:$AL,'P.N.C. x Comp. x Ramos'!F$71,0)</f>
        <v>0</v>
      </c>
      <c r="G822" s="48">
        <f>VLOOKUP($Q822&amp;$B822,'PNC Exon. &amp; no Exon.'!$A:$AL,'P.N.C. x Comp. x Ramos'!G$71,0)</f>
        <v>0</v>
      </c>
      <c r="H822" s="48">
        <f>VLOOKUP($Q822&amp;$B822,'PNC Exon. &amp; no Exon.'!$A:$AL,'P.N.C. x Comp. x Ramos'!H$71,0)</f>
        <v>0</v>
      </c>
      <c r="I822" s="48">
        <f>VLOOKUP($Q822&amp;$B822,'PNC Exon. &amp; no Exon.'!$A:$AL,'P.N.C. x Comp. x Ramos'!I$71,0)</f>
        <v>0</v>
      </c>
      <c r="J822" s="48">
        <f>VLOOKUP($Q822&amp;$B822,'PNC Exon. &amp; no Exon.'!$A:$AL,'P.N.C. x Comp. x Ramos'!J$71,0)</f>
        <v>0</v>
      </c>
      <c r="K822" s="48">
        <f>VLOOKUP($Q822&amp;$B822,'PNC Exon. &amp; no Exon.'!$A:$AL,'P.N.C. x Comp. x Ramos'!K$71,0)</f>
        <v>0</v>
      </c>
      <c r="L822" s="48">
        <f>VLOOKUP($Q822&amp;$B822,'PNC Exon. &amp; no Exon.'!$A:$AL,'P.N.C. x Comp. x Ramos'!L$71,0)</f>
        <v>0</v>
      </c>
      <c r="M822" s="48">
        <f>VLOOKUP($Q822&amp;$B822,'PNC Exon. &amp; no Exon.'!$A:$AL,'P.N.C. x Comp. x Ramos'!M$71,0)</f>
        <v>0</v>
      </c>
      <c r="N822" s="48">
        <f>VLOOKUP($Q822&amp;$B822,'PNC Exon. &amp; no Exon.'!$A:$AL,'P.N.C. x Comp. x Ramos'!N$71,0)</f>
        <v>0</v>
      </c>
      <c r="O822" s="58">
        <f t="shared" si="76"/>
        <v>0</v>
      </c>
      <c r="Q822" s="164" t="s">
        <v>11</v>
      </c>
    </row>
    <row r="823" spans="1:17" ht="15.9" customHeight="1" x14ac:dyDescent="0.25">
      <c r="A823" s="47">
        <f t="shared" si="74"/>
        <v>1</v>
      </c>
      <c r="B823" s="51" t="s">
        <v>94</v>
      </c>
      <c r="C823" s="81">
        <f t="shared" si="75"/>
        <v>0</v>
      </c>
      <c r="D823" s="48">
        <f>VLOOKUP($Q823&amp;$B823,'PNC Exon. &amp; no Exon.'!$A:$AL,'P.N.C. x Comp. x Ramos'!D$71,0)</f>
        <v>0</v>
      </c>
      <c r="E823" s="48">
        <f>VLOOKUP($Q823&amp;$B823,'PNC Exon. &amp; no Exon.'!$A:$AL,'P.N.C. x Comp. x Ramos'!E$71,0)</f>
        <v>0</v>
      </c>
      <c r="F823" s="48">
        <f>VLOOKUP($Q823&amp;$B823,'PNC Exon. &amp; no Exon.'!$A:$AL,'P.N.C. x Comp. x Ramos'!F$71,0)</f>
        <v>0</v>
      </c>
      <c r="G823" s="48">
        <f>VLOOKUP($Q823&amp;$B823,'PNC Exon. &amp; no Exon.'!$A:$AL,'P.N.C. x Comp. x Ramos'!G$71,0)</f>
        <v>0</v>
      </c>
      <c r="H823" s="48">
        <f>VLOOKUP($Q823&amp;$B823,'PNC Exon. &amp; no Exon.'!$A:$AL,'P.N.C. x Comp. x Ramos'!H$71,0)</f>
        <v>0</v>
      </c>
      <c r="I823" s="48">
        <f>VLOOKUP($Q823&amp;$B823,'PNC Exon. &amp; no Exon.'!$A:$AL,'P.N.C. x Comp. x Ramos'!I$71,0)</f>
        <v>0</v>
      </c>
      <c r="J823" s="48">
        <f>VLOOKUP($Q823&amp;$B823,'PNC Exon. &amp; no Exon.'!$A:$AL,'P.N.C. x Comp. x Ramos'!J$71,0)</f>
        <v>0</v>
      </c>
      <c r="K823" s="48">
        <f>VLOOKUP($Q823&amp;$B823,'PNC Exon. &amp; no Exon.'!$A:$AL,'P.N.C. x Comp. x Ramos'!K$71,0)</f>
        <v>0</v>
      </c>
      <c r="L823" s="48">
        <f>VLOOKUP($Q823&amp;$B823,'PNC Exon. &amp; no Exon.'!$A:$AL,'P.N.C. x Comp. x Ramos'!L$71,0)</f>
        <v>0</v>
      </c>
      <c r="M823" s="48">
        <f>VLOOKUP($Q823&amp;$B823,'PNC Exon. &amp; no Exon.'!$A:$AL,'P.N.C. x Comp. x Ramos'!M$71,0)</f>
        <v>0</v>
      </c>
      <c r="N823" s="48">
        <f>VLOOKUP($Q823&amp;$B823,'PNC Exon. &amp; no Exon.'!$A:$AL,'P.N.C. x Comp. x Ramos'!N$71,0)</f>
        <v>0</v>
      </c>
      <c r="O823" s="58">
        <f t="shared" si="76"/>
        <v>0</v>
      </c>
      <c r="Q823" s="164" t="s">
        <v>11</v>
      </c>
    </row>
    <row r="824" spans="1:17" ht="15.9" customHeight="1" x14ac:dyDescent="0.25">
      <c r="A824" s="47">
        <f t="shared" si="74"/>
        <v>1</v>
      </c>
      <c r="B824" s="51" t="s">
        <v>81</v>
      </c>
      <c r="C824" s="81">
        <f t="shared" si="75"/>
        <v>0</v>
      </c>
      <c r="D824" s="48">
        <f>VLOOKUP($Q824&amp;$B824,'PNC Exon. &amp; no Exon.'!$A:$AL,'P.N.C. x Comp. x Ramos'!D$71,0)</f>
        <v>0</v>
      </c>
      <c r="E824" s="48">
        <f>VLOOKUP($Q824&amp;$B824,'PNC Exon. &amp; no Exon.'!$A:$AL,'P.N.C. x Comp. x Ramos'!E$71,0)</f>
        <v>0</v>
      </c>
      <c r="F824" s="48">
        <f>VLOOKUP($Q824&amp;$B824,'PNC Exon. &amp; no Exon.'!$A:$AL,'P.N.C. x Comp. x Ramos'!F$71,0)</f>
        <v>0</v>
      </c>
      <c r="G824" s="48">
        <f>VLOOKUP($Q824&amp;$B824,'PNC Exon. &amp; no Exon.'!$A:$AL,'P.N.C. x Comp. x Ramos'!G$71,0)</f>
        <v>0</v>
      </c>
      <c r="H824" s="48">
        <f>VLOOKUP($Q824&amp;$B824,'PNC Exon. &amp; no Exon.'!$A:$AL,'P.N.C. x Comp. x Ramos'!H$71,0)</f>
        <v>0</v>
      </c>
      <c r="I824" s="48">
        <f>VLOOKUP($Q824&amp;$B824,'PNC Exon. &amp; no Exon.'!$A:$AL,'P.N.C. x Comp. x Ramos'!I$71,0)</f>
        <v>0</v>
      </c>
      <c r="J824" s="48">
        <f>VLOOKUP($Q824&amp;$B824,'PNC Exon. &amp; no Exon.'!$A:$AL,'P.N.C. x Comp. x Ramos'!J$71,0)</f>
        <v>0</v>
      </c>
      <c r="K824" s="48">
        <f>VLOOKUP($Q824&amp;$B824,'PNC Exon. &amp; no Exon.'!$A:$AL,'P.N.C. x Comp. x Ramos'!K$71,0)</f>
        <v>0</v>
      </c>
      <c r="L824" s="48">
        <f>VLOOKUP($Q824&amp;$B824,'PNC Exon. &amp; no Exon.'!$A:$AL,'P.N.C. x Comp. x Ramos'!L$71,0)</f>
        <v>0</v>
      </c>
      <c r="M824" s="48">
        <f>VLOOKUP($Q824&amp;$B824,'PNC Exon. &amp; no Exon.'!$A:$AL,'P.N.C. x Comp. x Ramos'!M$71,0)</f>
        <v>0</v>
      </c>
      <c r="N824" s="48">
        <f>VLOOKUP($Q824&amp;$B824,'PNC Exon. &amp; no Exon.'!$A:$AL,'P.N.C. x Comp. x Ramos'!N$71,0)</f>
        <v>0</v>
      </c>
      <c r="O824" s="58">
        <f t="shared" si="76"/>
        <v>0</v>
      </c>
      <c r="Q824" s="164" t="s">
        <v>11</v>
      </c>
    </row>
    <row r="825" spans="1:17" ht="15.9" customHeight="1" x14ac:dyDescent="0.25">
      <c r="A825" s="47">
        <f t="shared" si="74"/>
        <v>1</v>
      </c>
      <c r="B825" s="51" t="s">
        <v>122</v>
      </c>
      <c r="C825" s="81">
        <f t="shared" si="75"/>
        <v>0</v>
      </c>
      <c r="D825" s="48">
        <f>VLOOKUP($Q825&amp;$B825,'PNC Exon. &amp; no Exon.'!$A:$AL,'P.N.C. x Comp. x Ramos'!D$71,0)</f>
        <v>0</v>
      </c>
      <c r="E825" s="48">
        <f>VLOOKUP($Q825&amp;$B825,'PNC Exon. &amp; no Exon.'!$A:$AL,'P.N.C. x Comp. x Ramos'!E$71,0)</f>
        <v>0</v>
      </c>
      <c r="F825" s="48">
        <f>VLOOKUP($Q825&amp;$B825,'PNC Exon. &amp; no Exon.'!$A:$AL,'P.N.C. x Comp. x Ramos'!F$71,0)</f>
        <v>0</v>
      </c>
      <c r="G825" s="48">
        <f>VLOOKUP($Q825&amp;$B825,'PNC Exon. &amp; no Exon.'!$A:$AL,'P.N.C. x Comp. x Ramos'!G$71,0)</f>
        <v>0</v>
      </c>
      <c r="H825" s="48">
        <f>VLOOKUP($Q825&amp;$B825,'PNC Exon. &amp; no Exon.'!$A:$AL,'P.N.C. x Comp. x Ramos'!H$71,0)</f>
        <v>0</v>
      </c>
      <c r="I825" s="48">
        <f>VLOOKUP($Q825&amp;$B825,'PNC Exon. &amp; no Exon.'!$A:$AL,'P.N.C. x Comp. x Ramos'!I$71,0)</f>
        <v>0</v>
      </c>
      <c r="J825" s="48">
        <f>VLOOKUP($Q825&amp;$B825,'PNC Exon. &amp; no Exon.'!$A:$AL,'P.N.C. x Comp. x Ramos'!J$71,0)</f>
        <v>0</v>
      </c>
      <c r="K825" s="48">
        <f>VLOOKUP($Q825&amp;$B825,'PNC Exon. &amp; no Exon.'!$A:$AL,'P.N.C. x Comp. x Ramos'!K$71,0)</f>
        <v>0</v>
      </c>
      <c r="L825" s="48">
        <f>VLOOKUP($Q825&amp;$B825,'PNC Exon. &amp; no Exon.'!$A:$AL,'P.N.C. x Comp. x Ramos'!L$71,0)</f>
        <v>0</v>
      </c>
      <c r="M825" s="48">
        <f>VLOOKUP($Q825&amp;$B825,'PNC Exon. &amp; no Exon.'!$A:$AL,'P.N.C. x Comp. x Ramos'!M$71,0)</f>
        <v>0</v>
      </c>
      <c r="N825" s="48">
        <f>VLOOKUP($Q825&amp;$B825,'PNC Exon. &amp; no Exon.'!$A:$AL,'P.N.C. x Comp. x Ramos'!N$71,0)</f>
        <v>0</v>
      </c>
      <c r="O825" s="58">
        <f t="shared" si="76"/>
        <v>0</v>
      </c>
      <c r="Q825" s="164" t="s">
        <v>11</v>
      </c>
    </row>
    <row r="826" spans="1:17" ht="15.9" customHeight="1" x14ac:dyDescent="0.25">
      <c r="A826" s="47">
        <f t="shared" si="74"/>
        <v>1</v>
      </c>
      <c r="B826" s="51" t="s">
        <v>118</v>
      </c>
      <c r="C826" s="81">
        <f t="shared" si="75"/>
        <v>0</v>
      </c>
      <c r="D826" s="48">
        <f>VLOOKUP($Q826&amp;$B826,'PNC Exon. &amp; no Exon.'!$A:$AL,'P.N.C. x Comp. x Ramos'!D$71,0)</f>
        <v>0</v>
      </c>
      <c r="E826" s="48">
        <f>VLOOKUP($Q826&amp;$B826,'PNC Exon. &amp; no Exon.'!$A:$AL,'P.N.C. x Comp. x Ramos'!E$71,0)</f>
        <v>0</v>
      </c>
      <c r="F826" s="48">
        <f>VLOOKUP($Q826&amp;$B826,'PNC Exon. &amp; no Exon.'!$A:$AL,'P.N.C. x Comp. x Ramos'!F$71,0)</f>
        <v>0</v>
      </c>
      <c r="G826" s="48">
        <f>VLOOKUP($Q826&amp;$B826,'PNC Exon. &amp; no Exon.'!$A:$AL,'P.N.C. x Comp. x Ramos'!G$71,0)</f>
        <v>0</v>
      </c>
      <c r="H826" s="48">
        <f>VLOOKUP($Q826&amp;$B826,'PNC Exon. &amp; no Exon.'!$A:$AL,'P.N.C. x Comp. x Ramos'!H$71,0)</f>
        <v>0</v>
      </c>
      <c r="I826" s="48">
        <f>VLOOKUP($Q826&amp;$B826,'PNC Exon. &amp; no Exon.'!$A:$AL,'P.N.C. x Comp. x Ramos'!I$71,0)</f>
        <v>0</v>
      </c>
      <c r="J826" s="48">
        <f>VLOOKUP($Q826&amp;$B826,'PNC Exon. &amp; no Exon.'!$A:$AL,'P.N.C. x Comp. x Ramos'!J$71,0)</f>
        <v>0</v>
      </c>
      <c r="K826" s="48">
        <f>VLOOKUP($Q826&amp;$B826,'PNC Exon. &amp; no Exon.'!$A:$AL,'P.N.C. x Comp. x Ramos'!K$71,0)</f>
        <v>0</v>
      </c>
      <c r="L826" s="48">
        <f>VLOOKUP($Q826&amp;$B826,'PNC Exon. &amp; no Exon.'!$A:$AL,'P.N.C. x Comp. x Ramos'!L$71,0)</f>
        <v>0</v>
      </c>
      <c r="M826" s="48">
        <f>VLOOKUP($Q826&amp;$B826,'PNC Exon. &amp; no Exon.'!$A:$AL,'P.N.C. x Comp. x Ramos'!M$71,0)</f>
        <v>0</v>
      </c>
      <c r="N826" s="48">
        <f>VLOOKUP($Q826&amp;$B826,'PNC Exon. &amp; no Exon.'!$A:$AL,'P.N.C. x Comp. x Ramos'!N$71,0)</f>
        <v>0</v>
      </c>
      <c r="O826" s="58">
        <f t="shared" si="76"/>
        <v>0</v>
      </c>
      <c r="Q826" s="164" t="s">
        <v>11</v>
      </c>
    </row>
    <row r="827" spans="1:17" ht="15.9" customHeight="1" x14ac:dyDescent="0.25">
      <c r="A827" s="47">
        <f t="shared" si="74"/>
        <v>1</v>
      </c>
      <c r="B827" s="51" t="s">
        <v>120</v>
      </c>
      <c r="C827" s="81">
        <f t="shared" si="75"/>
        <v>0</v>
      </c>
      <c r="D827" s="48">
        <f>VLOOKUP($Q827&amp;$B827,'PNC Exon. &amp; no Exon.'!$A:$AL,'P.N.C. x Comp. x Ramos'!D$71,0)</f>
        <v>0</v>
      </c>
      <c r="E827" s="48">
        <f>VLOOKUP($Q827&amp;$B827,'PNC Exon. &amp; no Exon.'!$A:$AL,'P.N.C. x Comp. x Ramos'!E$71,0)</f>
        <v>0</v>
      </c>
      <c r="F827" s="48">
        <f>VLOOKUP($Q827&amp;$B827,'PNC Exon. &amp; no Exon.'!$A:$AL,'P.N.C. x Comp. x Ramos'!F$71,0)</f>
        <v>0</v>
      </c>
      <c r="G827" s="48">
        <f>VLOOKUP($Q827&amp;$B827,'PNC Exon. &amp; no Exon.'!$A:$AL,'P.N.C. x Comp. x Ramos'!G$71,0)</f>
        <v>0</v>
      </c>
      <c r="H827" s="48">
        <f>VLOOKUP($Q827&amp;$B827,'PNC Exon. &amp; no Exon.'!$A:$AL,'P.N.C. x Comp. x Ramos'!H$71,0)</f>
        <v>0</v>
      </c>
      <c r="I827" s="48">
        <f>VLOOKUP($Q827&amp;$B827,'PNC Exon. &amp; no Exon.'!$A:$AL,'P.N.C. x Comp. x Ramos'!I$71,0)</f>
        <v>0</v>
      </c>
      <c r="J827" s="48">
        <f>VLOOKUP($Q827&amp;$B827,'PNC Exon. &amp; no Exon.'!$A:$AL,'P.N.C. x Comp. x Ramos'!J$71,0)</f>
        <v>0</v>
      </c>
      <c r="K827" s="48">
        <f>VLOOKUP($Q827&amp;$B827,'PNC Exon. &amp; no Exon.'!$A:$AL,'P.N.C. x Comp. x Ramos'!K$71,0)</f>
        <v>0</v>
      </c>
      <c r="L827" s="48">
        <f>VLOOKUP($Q827&amp;$B827,'PNC Exon. &amp; no Exon.'!$A:$AL,'P.N.C. x Comp. x Ramos'!L$71,0)</f>
        <v>0</v>
      </c>
      <c r="M827" s="48">
        <f>VLOOKUP($Q827&amp;$B827,'PNC Exon. &amp; no Exon.'!$A:$AL,'P.N.C. x Comp. x Ramos'!M$71,0)</f>
        <v>0</v>
      </c>
      <c r="N827" s="48">
        <f>VLOOKUP($Q827&amp;$B827,'PNC Exon. &amp; no Exon.'!$A:$AL,'P.N.C. x Comp. x Ramos'!N$71,0)</f>
        <v>0</v>
      </c>
      <c r="O827" s="58">
        <f t="shared" si="76"/>
        <v>0</v>
      </c>
      <c r="Q827" s="164" t="s">
        <v>11</v>
      </c>
    </row>
    <row r="828" spans="1:17" ht="15.9" customHeight="1" x14ac:dyDescent="0.25">
      <c r="A828" s="47">
        <f t="shared" si="74"/>
        <v>1</v>
      </c>
      <c r="B828" s="51" t="s">
        <v>121</v>
      </c>
      <c r="C828" s="81">
        <f t="shared" si="75"/>
        <v>0</v>
      </c>
      <c r="D828" s="48">
        <f>VLOOKUP($Q828&amp;$B828,'PNC Exon. &amp; no Exon.'!$A:$AL,'P.N.C. x Comp. x Ramos'!D$71,0)</f>
        <v>0</v>
      </c>
      <c r="E828" s="48">
        <f>VLOOKUP($Q828&amp;$B828,'PNC Exon. &amp; no Exon.'!$A:$AL,'P.N.C. x Comp. x Ramos'!E$71,0)</f>
        <v>0</v>
      </c>
      <c r="F828" s="48">
        <f>VLOOKUP($Q828&amp;$B828,'PNC Exon. &amp; no Exon.'!$A:$AL,'P.N.C. x Comp. x Ramos'!F$71,0)</f>
        <v>0</v>
      </c>
      <c r="G828" s="48">
        <f>VLOOKUP($Q828&amp;$B828,'PNC Exon. &amp; no Exon.'!$A:$AL,'P.N.C. x Comp. x Ramos'!G$71,0)</f>
        <v>0</v>
      </c>
      <c r="H828" s="48">
        <f>VLOOKUP($Q828&amp;$B828,'PNC Exon. &amp; no Exon.'!$A:$AL,'P.N.C. x Comp. x Ramos'!H$71,0)</f>
        <v>0</v>
      </c>
      <c r="I828" s="48">
        <f>VLOOKUP($Q828&amp;$B828,'PNC Exon. &amp; no Exon.'!$A:$AL,'P.N.C. x Comp. x Ramos'!I$71,0)</f>
        <v>0</v>
      </c>
      <c r="J828" s="48">
        <f>VLOOKUP($Q828&amp;$B828,'PNC Exon. &amp; no Exon.'!$A:$AL,'P.N.C. x Comp. x Ramos'!J$71,0)</f>
        <v>0</v>
      </c>
      <c r="K828" s="48">
        <f>VLOOKUP($Q828&amp;$B828,'PNC Exon. &amp; no Exon.'!$A:$AL,'P.N.C. x Comp. x Ramos'!K$71,0)</f>
        <v>0</v>
      </c>
      <c r="L828" s="48">
        <f>VLOOKUP($Q828&amp;$B828,'PNC Exon. &amp; no Exon.'!$A:$AL,'P.N.C. x Comp. x Ramos'!L$71,0)</f>
        <v>0</v>
      </c>
      <c r="M828" s="48">
        <f>VLOOKUP($Q828&amp;$B828,'PNC Exon. &amp; no Exon.'!$A:$AL,'P.N.C. x Comp. x Ramos'!M$71,0)</f>
        <v>0</v>
      </c>
      <c r="N828" s="48">
        <f>VLOOKUP($Q828&amp;$B828,'PNC Exon. &amp; no Exon.'!$A:$AL,'P.N.C. x Comp. x Ramos'!N$71,0)</f>
        <v>0</v>
      </c>
      <c r="O828" s="58">
        <f t="shared" si="76"/>
        <v>0</v>
      </c>
      <c r="Q828" s="164" t="s">
        <v>11</v>
      </c>
    </row>
    <row r="829" spans="1:17" ht="15.9" customHeight="1" x14ac:dyDescent="0.25">
      <c r="A829" s="47">
        <f t="shared" si="74"/>
        <v>1</v>
      </c>
      <c r="B829" s="51" t="s">
        <v>83</v>
      </c>
      <c r="C829" s="81">
        <f t="shared" si="75"/>
        <v>0</v>
      </c>
      <c r="D829" s="48">
        <f>VLOOKUP($Q829&amp;$B829,'PNC Exon. &amp; no Exon.'!$A:$AL,'P.N.C. x Comp. x Ramos'!D$71,0)</f>
        <v>0</v>
      </c>
      <c r="E829" s="48">
        <f>VLOOKUP($Q829&amp;$B829,'PNC Exon. &amp; no Exon.'!$A:$AL,'P.N.C. x Comp. x Ramos'!E$71,0)</f>
        <v>0</v>
      </c>
      <c r="F829" s="48">
        <f>VLOOKUP($Q829&amp;$B829,'PNC Exon. &amp; no Exon.'!$A:$AL,'P.N.C. x Comp. x Ramos'!F$71,0)</f>
        <v>0</v>
      </c>
      <c r="G829" s="48">
        <f>VLOOKUP($Q829&amp;$B829,'PNC Exon. &amp; no Exon.'!$A:$AL,'P.N.C. x Comp. x Ramos'!G$71,0)</f>
        <v>0</v>
      </c>
      <c r="H829" s="48">
        <f>VLOOKUP($Q829&amp;$B829,'PNC Exon. &amp; no Exon.'!$A:$AL,'P.N.C. x Comp. x Ramos'!H$71,0)</f>
        <v>0</v>
      </c>
      <c r="I829" s="48">
        <f>VLOOKUP($Q829&amp;$B829,'PNC Exon. &amp; no Exon.'!$A:$AL,'P.N.C. x Comp. x Ramos'!I$71,0)</f>
        <v>0</v>
      </c>
      <c r="J829" s="48">
        <f>VLOOKUP($Q829&amp;$B829,'PNC Exon. &amp; no Exon.'!$A:$AL,'P.N.C. x Comp. x Ramos'!J$71,0)</f>
        <v>0</v>
      </c>
      <c r="K829" s="48">
        <f>VLOOKUP($Q829&amp;$B829,'PNC Exon. &amp; no Exon.'!$A:$AL,'P.N.C. x Comp. x Ramos'!K$71,0)</f>
        <v>0</v>
      </c>
      <c r="L829" s="48">
        <f>VLOOKUP($Q829&amp;$B829,'PNC Exon. &amp; no Exon.'!$A:$AL,'P.N.C. x Comp. x Ramos'!L$71,0)</f>
        <v>0</v>
      </c>
      <c r="M829" s="48">
        <f>VLOOKUP($Q829&amp;$B829,'PNC Exon. &amp; no Exon.'!$A:$AL,'P.N.C. x Comp. x Ramos'!M$71,0)</f>
        <v>0</v>
      </c>
      <c r="N829" s="48">
        <f>VLOOKUP($Q829&amp;$B829,'PNC Exon. &amp; no Exon.'!$A:$AL,'P.N.C. x Comp. x Ramos'!N$71,0)</f>
        <v>0</v>
      </c>
      <c r="O829" s="58">
        <f t="shared" si="76"/>
        <v>0</v>
      </c>
      <c r="Q829" s="164" t="s">
        <v>11</v>
      </c>
    </row>
    <row r="830" spans="1:17" ht="15.9" customHeight="1" x14ac:dyDescent="0.25">
      <c r="A830" s="47">
        <f t="shared" si="74"/>
        <v>1</v>
      </c>
      <c r="B830" s="51" t="s">
        <v>101</v>
      </c>
      <c r="C830" s="81">
        <f t="shared" si="75"/>
        <v>0</v>
      </c>
      <c r="D830" s="48">
        <f>VLOOKUP($Q830&amp;$B830,'PNC Exon. &amp; no Exon.'!$A:$AL,'P.N.C. x Comp. x Ramos'!D$71,0)</f>
        <v>0</v>
      </c>
      <c r="E830" s="48">
        <f>VLOOKUP($Q830&amp;$B830,'PNC Exon. &amp; no Exon.'!$A:$AL,'P.N.C. x Comp. x Ramos'!E$71,0)</f>
        <v>0</v>
      </c>
      <c r="F830" s="48">
        <f>VLOOKUP($Q830&amp;$B830,'PNC Exon. &amp; no Exon.'!$A:$AL,'P.N.C. x Comp. x Ramos'!F$71,0)</f>
        <v>0</v>
      </c>
      <c r="G830" s="48">
        <f>VLOOKUP($Q830&amp;$B830,'PNC Exon. &amp; no Exon.'!$A:$AL,'P.N.C. x Comp. x Ramos'!G$71,0)</f>
        <v>0</v>
      </c>
      <c r="H830" s="48">
        <f>VLOOKUP($Q830&amp;$B830,'PNC Exon. &amp; no Exon.'!$A:$AL,'P.N.C. x Comp. x Ramos'!H$71,0)</f>
        <v>0</v>
      </c>
      <c r="I830" s="48">
        <f>VLOOKUP($Q830&amp;$B830,'PNC Exon. &amp; no Exon.'!$A:$AL,'P.N.C. x Comp. x Ramos'!I$71,0)</f>
        <v>0</v>
      </c>
      <c r="J830" s="48">
        <f>VLOOKUP($Q830&amp;$B830,'PNC Exon. &amp; no Exon.'!$A:$AL,'P.N.C. x Comp. x Ramos'!J$71,0)</f>
        <v>0</v>
      </c>
      <c r="K830" s="48">
        <f>VLOOKUP($Q830&amp;$B830,'PNC Exon. &amp; no Exon.'!$A:$AL,'P.N.C. x Comp. x Ramos'!K$71,0)</f>
        <v>0</v>
      </c>
      <c r="L830" s="48">
        <f>VLOOKUP($Q830&amp;$B830,'PNC Exon. &amp; no Exon.'!$A:$AL,'P.N.C. x Comp. x Ramos'!L$71,0)</f>
        <v>0</v>
      </c>
      <c r="M830" s="48">
        <f>VLOOKUP($Q830&amp;$B830,'PNC Exon. &amp; no Exon.'!$A:$AL,'P.N.C. x Comp. x Ramos'!M$71,0)</f>
        <v>0</v>
      </c>
      <c r="N830" s="48">
        <f>VLOOKUP($Q830&amp;$B830,'PNC Exon. &amp; no Exon.'!$A:$AL,'P.N.C. x Comp. x Ramos'!N$71,0)</f>
        <v>0</v>
      </c>
      <c r="O830" s="58">
        <f t="shared" si="76"/>
        <v>0</v>
      </c>
      <c r="Q830" s="164" t="s">
        <v>11</v>
      </c>
    </row>
    <row r="831" spans="1:17" ht="15.9" customHeight="1" x14ac:dyDescent="0.25">
      <c r="A831" s="47">
        <f t="shared" si="74"/>
        <v>1</v>
      </c>
      <c r="B831" s="51" t="s">
        <v>100</v>
      </c>
      <c r="C831" s="81">
        <f t="shared" si="75"/>
        <v>0</v>
      </c>
      <c r="D831" s="48">
        <f>VLOOKUP($Q831&amp;$B831,'PNC Exon. &amp; no Exon.'!$A:$AL,'P.N.C. x Comp. x Ramos'!D$71,0)</f>
        <v>0</v>
      </c>
      <c r="E831" s="48">
        <f>VLOOKUP($Q831&amp;$B831,'PNC Exon. &amp; no Exon.'!$A:$AL,'P.N.C. x Comp. x Ramos'!E$71,0)</f>
        <v>0</v>
      </c>
      <c r="F831" s="48">
        <f>VLOOKUP($Q831&amp;$B831,'PNC Exon. &amp; no Exon.'!$A:$AL,'P.N.C. x Comp. x Ramos'!F$71,0)</f>
        <v>0</v>
      </c>
      <c r="G831" s="48">
        <f>VLOOKUP($Q831&amp;$B831,'PNC Exon. &amp; no Exon.'!$A:$AL,'P.N.C. x Comp. x Ramos'!G$71,0)</f>
        <v>0</v>
      </c>
      <c r="H831" s="48">
        <f>VLOOKUP($Q831&amp;$B831,'PNC Exon. &amp; no Exon.'!$A:$AL,'P.N.C. x Comp. x Ramos'!H$71,0)</f>
        <v>0</v>
      </c>
      <c r="I831" s="48">
        <f>VLOOKUP($Q831&amp;$B831,'PNC Exon. &amp; no Exon.'!$A:$AL,'P.N.C. x Comp. x Ramos'!I$71,0)</f>
        <v>0</v>
      </c>
      <c r="J831" s="48">
        <f>VLOOKUP($Q831&amp;$B831,'PNC Exon. &amp; no Exon.'!$A:$AL,'P.N.C. x Comp. x Ramos'!J$71,0)</f>
        <v>0</v>
      </c>
      <c r="K831" s="48">
        <f>VLOOKUP($Q831&amp;$B831,'PNC Exon. &amp; no Exon.'!$A:$AL,'P.N.C. x Comp. x Ramos'!K$71,0)</f>
        <v>0</v>
      </c>
      <c r="L831" s="48">
        <f>VLOOKUP($Q831&amp;$B831,'PNC Exon. &amp; no Exon.'!$A:$AL,'P.N.C. x Comp. x Ramos'!L$71,0)</f>
        <v>0</v>
      </c>
      <c r="M831" s="48">
        <f>VLOOKUP($Q831&amp;$B831,'PNC Exon. &amp; no Exon.'!$A:$AL,'P.N.C. x Comp. x Ramos'!M$71,0)</f>
        <v>0</v>
      </c>
      <c r="N831" s="48">
        <f>VLOOKUP($Q831&amp;$B831,'PNC Exon. &amp; no Exon.'!$A:$AL,'P.N.C. x Comp. x Ramos'!N$71,0)</f>
        <v>0</v>
      </c>
      <c r="O831" s="58">
        <f t="shared" si="76"/>
        <v>0</v>
      </c>
      <c r="Q831" s="164" t="s">
        <v>11</v>
      </c>
    </row>
    <row r="832" spans="1:17" ht="15.9" customHeight="1" x14ac:dyDescent="0.25">
      <c r="A832" s="47">
        <f t="shared" si="74"/>
        <v>1</v>
      </c>
      <c r="B832" s="51" t="s">
        <v>98</v>
      </c>
      <c r="C832" s="81">
        <f t="shared" si="75"/>
        <v>0</v>
      </c>
      <c r="D832" s="48">
        <f>VLOOKUP($Q832&amp;$B832,'PNC Exon. &amp; no Exon.'!$A:$AL,'P.N.C. x Comp. x Ramos'!D$71,0)</f>
        <v>0</v>
      </c>
      <c r="E832" s="48">
        <f>VLOOKUP($Q832&amp;$B832,'PNC Exon. &amp; no Exon.'!$A:$AL,'P.N.C. x Comp. x Ramos'!E$71,0)</f>
        <v>0</v>
      </c>
      <c r="F832" s="48">
        <f>VLOOKUP($Q832&amp;$B832,'PNC Exon. &amp; no Exon.'!$A:$AL,'P.N.C. x Comp. x Ramos'!F$71,0)</f>
        <v>0</v>
      </c>
      <c r="G832" s="48">
        <f>VLOOKUP($Q832&amp;$B832,'PNC Exon. &amp; no Exon.'!$A:$AL,'P.N.C. x Comp. x Ramos'!G$71,0)</f>
        <v>0</v>
      </c>
      <c r="H832" s="48">
        <f>VLOOKUP($Q832&amp;$B832,'PNC Exon. &amp; no Exon.'!$A:$AL,'P.N.C. x Comp. x Ramos'!H$71,0)</f>
        <v>0</v>
      </c>
      <c r="I832" s="48">
        <f>VLOOKUP($Q832&amp;$B832,'PNC Exon. &amp; no Exon.'!$A:$AL,'P.N.C. x Comp. x Ramos'!I$71,0)</f>
        <v>0</v>
      </c>
      <c r="J832" s="48">
        <f>VLOOKUP($Q832&amp;$B832,'PNC Exon. &amp; no Exon.'!$A:$AL,'P.N.C. x Comp. x Ramos'!J$71,0)</f>
        <v>0</v>
      </c>
      <c r="K832" s="48">
        <f>VLOOKUP($Q832&amp;$B832,'PNC Exon. &amp; no Exon.'!$A:$AL,'P.N.C. x Comp. x Ramos'!K$71,0)</f>
        <v>0</v>
      </c>
      <c r="L832" s="48">
        <f>VLOOKUP($Q832&amp;$B832,'PNC Exon. &amp; no Exon.'!$A:$AL,'P.N.C. x Comp. x Ramos'!L$71,0)</f>
        <v>0</v>
      </c>
      <c r="M832" s="48">
        <f>VLOOKUP($Q832&amp;$B832,'PNC Exon. &amp; no Exon.'!$A:$AL,'P.N.C. x Comp. x Ramos'!M$71,0)</f>
        <v>0</v>
      </c>
      <c r="N832" s="48">
        <f>VLOOKUP($Q832&amp;$B832,'PNC Exon. &amp; no Exon.'!$A:$AL,'P.N.C. x Comp. x Ramos'!N$71,0)</f>
        <v>0</v>
      </c>
      <c r="O832" s="58">
        <f t="shared" si="76"/>
        <v>0</v>
      </c>
      <c r="Q832" s="164" t="s">
        <v>11</v>
      </c>
    </row>
    <row r="833" spans="1:17" ht="15.9" customHeight="1" x14ac:dyDescent="0.25">
      <c r="A833" s="47">
        <f t="shared" si="74"/>
        <v>1</v>
      </c>
      <c r="B833" s="51" t="s">
        <v>114</v>
      </c>
      <c r="C833" s="81">
        <f t="shared" si="75"/>
        <v>0</v>
      </c>
      <c r="D833" s="48">
        <f>VLOOKUP($Q833&amp;$B833,'PNC Exon. &amp; no Exon.'!$A:$AL,'P.N.C. x Comp. x Ramos'!D$71,0)</f>
        <v>0</v>
      </c>
      <c r="E833" s="48">
        <f>VLOOKUP($Q833&amp;$B833,'PNC Exon. &amp; no Exon.'!$A:$AL,'P.N.C. x Comp. x Ramos'!E$71,0)</f>
        <v>0</v>
      </c>
      <c r="F833" s="48">
        <f>VLOOKUP($Q833&amp;$B833,'PNC Exon. &amp; no Exon.'!$A:$AL,'P.N.C. x Comp. x Ramos'!F$71,0)</f>
        <v>0</v>
      </c>
      <c r="G833" s="48">
        <f>VLOOKUP($Q833&amp;$B833,'PNC Exon. &amp; no Exon.'!$A:$AL,'P.N.C. x Comp. x Ramos'!G$71,0)</f>
        <v>0</v>
      </c>
      <c r="H833" s="48">
        <f>VLOOKUP($Q833&amp;$B833,'PNC Exon. &amp; no Exon.'!$A:$AL,'P.N.C. x Comp. x Ramos'!H$71,0)</f>
        <v>0</v>
      </c>
      <c r="I833" s="48">
        <f>VLOOKUP($Q833&amp;$B833,'PNC Exon. &amp; no Exon.'!$A:$AL,'P.N.C. x Comp. x Ramos'!I$71,0)</f>
        <v>0</v>
      </c>
      <c r="J833" s="48">
        <f>VLOOKUP($Q833&amp;$B833,'PNC Exon. &amp; no Exon.'!$A:$AL,'P.N.C. x Comp. x Ramos'!J$71,0)</f>
        <v>0</v>
      </c>
      <c r="K833" s="48">
        <f>VLOOKUP($Q833&amp;$B833,'PNC Exon. &amp; no Exon.'!$A:$AL,'P.N.C. x Comp. x Ramos'!K$71,0)</f>
        <v>0</v>
      </c>
      <c r="L833" s="48">
        <f>VLOOKUP($Q833&amp;$B833,'PNC Exon. &amp; no Exon.'!$A:$AL,'P.N.C. x Comp. x Ramos'!L$71,0)</f>
        <v>0</v>
      </c>
      <c r="M833" s="48">
        <f>VLOOKUP($Q833&amp;$B833,'PNC Exon. &amp; no Exon.'!$A:$AL,'P.N.C. x Comp. x Ramos'!M$71,0)</f>
        <v>0</v>
      </c>
      <c r="N833" s="48">
        <f>VLOOKUP($Q833&amp;$B833,'PNC Exon. &amp; no Exon.'!$A:$AL,'P.N.C. x Comp. x Ramos'!N$71,0)</f>
        <v>0</v>
      </c>
      <c r="O833" s="58">
        <f t="shared" si="76"/>
        <v>0</v>
      </c>
      <c r="Q833" s="164" t="s">
        <v>11</v>
      </c>
    </row>
    <row r="834" spans="1:17" x14ac:dyDescent="0.25">
      <c r="A834" s="75" t="s">
        <v>174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sortState ref="A75:O112">
    <sortCondition ref="A74"/>
  </sortState>
  <mergeCells count="52">
    <mergeCell ref="A593:O593"/>
    <mergeCell ref="A526:O526"/>
    <mergeCell ref="A527:O527"/>
    <mergeCell ref="A528:O528"/>
    <mergeCell ref="A529:O529"/>
    <mergeCell ref="A592:O592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395:O395"/>
    <mergeCell ref="A69:O69"/>
    <mergeCell ref="A70:O70"/>
    <mergeCell ref="A197:O197"/>
    <mergeCell ref="A198:O198"/>
    <mergeCell ref="A5:O5"/>
    <mergeCell ref="A2:O2"/>
    <mergeCell ref="A3:O3"/>
    <mergeCell ref="A4:O4"/>
    <mergeCell ref="A67:O67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 C330:C331 C336 A201 A264 A330 A67:A68 A197:A198 A398 A333 C139 A132:A133 A136 N48:N62 D330:O331 C401 B132:O134 C270 C204 A71 B73 A138:B138 A203:B203 A269:B269 A335:B335 A400:B400 N64 A48:A64 B48:B64 O48:O64 C48:M64 A113:A127 B113:B127 C113:O127 B178:B192 A178:A192 C178:O192 B197:B199 B243:B261 A243:A261 C243:O261 B309:B327 A309:A327 C309:O327 C375:O393 B375:B393 A375:A393 B67:O69 B394:O396 B264:O265 C197:O199 B330:B331 B71:C71 B136:O136 B201 C201:O201 B267:O267 C333 D333:O333 B333 B398:O398 O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7"/>
  <sheetViews>
    <sheetView showGridLines="0" zoomScaleNormal="100" workbookViewId="0">
      <selection activeCell="H2" sqref="H2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98" t="s">
        <v>42</v>
      </c>
      <c r="B1" s="198"/>
      <c r="C1" s="198"/>
      <c r="D1" s="198"/>
      <c r="E1" s="198"/>
      <c r="F1" s="198"/>
      <c r="G1" s="198"/>
    </row>
    <row r="2" spans="1:9" x14ac:dyDescent="0.25">
      <c r="A2" s="199" t="s">
        <v>53</v>
      </c>
      <c r="B2" s="199"/>
      <c r="C2" s="199"/>
      <c r="D2" s="199"/>
      <c r="E2" s="199"/>
      <c r="F2" s="199"/>
      <c r="G2" s="199"/>
    </row>
    <row r="3" spans="1:9" x14ac:dyDescent="0.25">
      <c r="A3" s="199" t="str">
        <f>"Comparativo Enero"&amp;'P.N.C. x Comp. x Ramos'!A1&amp;",  2020 - 2021"</f>
        <v>Comparativo Enero,  2020 - 2021</v>
      </c>
      <c r="B3" s="199"/>
      <c r="C3" s="199"/>
      <c r="D3" s="199"/>
      <c r="E3" s="199"/>
      <c r="F3" s="199"/>
      <c r="G3" s="199"/>
    </row>
    <row r="4" spans="1:9" x14ac:dyDescent="0.25">
      <c r="A4" s="199" t="s">
        <v>108</v>
      </c>
      <c r="B4" s="199"/>
      <c r="C4" s="199"/>
      <c r="D4" s="199"/>
      <c r="E4" s="199"/>
      <c r="F4" s="199"/>
      <c r="G4" s="199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202" t="s">
        <v>20</v>
      </c>
      <c r="B6" s="202">
        <v>2020</v>
      </c>
      <c r="C6" s="202">
        <v>2021</v>
      </c>
      <c r="D6" s="202" t="s">
        <v>29</v>
      </c>
      <c r="E6" s="202"/>
      <c r="F6" s="202" t="s">
        <v>61</v>
      </c>
      <c r="G6" s="202"/>
    </row>
    <row r="7" spans="1:9" ht="18.75" customHeight="1" x14ac:dyDescent="0.25">
      <c r="A7" s="202"/>
      <c r="B7" s="202"/>
      <c r="C7" s="202"/>
      <c r="D7" s="46" t="s">
        <v>22</v>
      </c>
      <c r="E7" s="46" t="s">
        <v>24</v>
      </c>
      <c r="F7" s="46">
        <v>2020</v>
      </c>
      <c r="G7" s="46">
        <v>2021</v>
      </c>
      <c r="I7" s="18"/>
    </row>
    <row r="8" spans="1:9" ht="15.9" customHeight="1" x14ac:dyDescent="0.25">
      <c r="A8" s="57" t="s">
        <v>12</v>
      </c>
      <c r="B8" s="105">
        <f>SUMIF($A$48:$A$499,$A8,$B$48:$B$499)</f>
        <v>30086679.129999995</v>
      </c>
      <c r="C8" s="105">
        <f>SUMIF($A$48:$A$499,$A8,$C$48:$C$499)</f>
        <v>23524479.580000002</v>
      </c>
      <c r="D8" s="105">
        <f>C8-B8</f>
        <v>-6562199.5499999933</v>
      </c>
      <c r="E8" s="106">
        <f>(D8/B8*100)</f>
        <v>-21.810979941141795</v>
      </c>
      <c r="F8" s="107">
        <f>(B8/B21*100)</f>
        <v>0.47193258571828856</v>
      </c>
      <c r="G8" s="107">
        <f>(C8/C21*100)</f>
        <v>0.42524697373063375</v>
      </c>
      <c r="I8" s="18"/>
    </row>
    <row r="9" spans="1:9" ht="15.9" customHeight="1" x14ac:dyDescent="0.25">
      <c r="A9" s="57" t="s">
        <v>13</v>
      </c>
      <c r="B9" s="105">
        <f>SUMIF($A$48:$A$499,$A9,$B$48:$B$499)</f>
        <v>895842006.01300001</v>
      </c>
      <c r="C9" s="105">
        <f>SUMIF($A$48:$A$499,$A9,$C$48:$C$499)</f>
        <v>880684463.80999994</v>
      </c>
      <c r="D9" s="105">
        <f>C9-B9</f>
        <v>-15157542.203000069</v>
      </c>
      <c r="E9" s="106">
        <f t="shared" ref="E9:E15" si="0">(D9/B9*100)</f>
        <v>-1.6919883306722401</v>
      </c>
      <c r="F9" s="107">
        <f>(B9/B21*100)</f>
        <v>14.051967399460008</v>
      </c>
      <c r="G9" s="107">
        <f>(C9/C21*100)</f>
        <v>15.919944233970948</v>
      </c>
      <c r="I9" s="18"/>
    </row>
    <row r="10" spans="1:9" ht="15.9" customHeight="1" x14ac:dyDescent="0.25">
      <c r="A10" s="65" t="s">
        <v>30</v>
      </c>
      <c r="B10" s="66">
        <f>SUBTOTAL(109,B8:B9)</f>
        <v>925928685.14300001</v>
      </c>
      <c r="C10" s="66">
        <f>SUBTOTAL(109,C8:C9)</f>
        <v>904208943.38999999</v>
      </c>
      <c r="D10" s="66">
        <f t="shared" ref="D10:D20" si="1">(C10-B10)</f>
        <v>-21719741.753000021</v>
      </c>
      <c r="E10" s="67">
        <f t="shared" si="0"/>
        <v>-2.3457251191700181</v>
      </c>
      <c r="F10" s="68">
        <f>(F8+F9)</f>
        <v>14.523899985178296</v>
      </c>
      <c r="G10" s="68">
        <f>(G8+G9)</f>
        <v>16.345191207701582</v>
      </c>
      <c r="I10" s="18"/>
    </row>
    <row r="11" spans="1:9" ht="15.9" customHeight="1" x14ac:dyDescent="0.25">
      <c r="A11" s="57" t="s">
        <v>14</v>
      </c>
      <c r="B11" s="105">
        <f t="shared" ref="B11:B19" si="2">SUMIF($A$48:$A$499,$A11,$B$48:$B$499)</f>
        <v>1529834031.4299996</v>
      </c>
      <c r="C11" s="105">
        <f t="shared" ref="C11:C19" si="3">SUMIF($A$48:$A$499,$A11,$C$48:$C$499)</f>
        <v>1455596725.9699998</v>
      </c>
      <c r="D11" s="105">
        <f t="shared" si="1"/>
        <v>-74237305.4599998</v>
      </c>
      <c r="E11" s="106">
        <f t="shared" si="0"/>
        <v>-4.8526378636385221</v>
      </c>
      <c r="F11" s="107">
        <f>(B11/B21*100)</f>
        <v>23.996617474897548</v>
      </c>
      <c r="G11" s="107">
        <f>(C11/C21*100)</f>
        <v>26.312509936126755</v>
      </c>
      <c r="I11" s="18"/>
    </row>
    <row r="12" spans="1:9" ht="15.9" customHeight="1" x14ac:dyDescent="0.25">
      <c r="A12" s="57" t="s">
        <v>15</v>
      </c>
      <c r="B12" s="105">
        <f t="shared" si="2"/>
        <v>61735471.68</v>
      </c>
      <c r="C12" s="105">
        <f t="shared" si="3"/>
        <v>35381350.739999995</v>
      </c>
      <c r="D12" s="105">
        <f t="shared" si="1"/>
        <v>-26354120.940000005</v>
      </c>
      <c r="E12" s="106">
        <f t="shared" si="0"/>
        <v>-42.688782028918652</v>
      </c>
      <c r="F12" s="107">
        <f>(B12/B21*100)</f>
        <v>0.96836811582271098</v>
      </c>
      <c r="G12" s="107">
        <f>(C12/C21*100)</f>
        <v>0.63958109158252052</v>
      </c>
      <c r="I12" s="18"/>
    </row>
    <row r="13" spans="1:9" ht="15.9" customHeight="1" x14ac:dyDescent="0.25">
      <c r="A13" s="57" t="s">
        <v>27</v>
      </c>
      <c r="B13" s="105">
        <f t="shared" si="2"/>
        <v>1923239866.8599997</v>
      </c>
      <c r="C13" s="105">
        <f t="shared" si="3"/>
        <v>1201748533.9000001</v>
      </c>
      <c r="D13" s="105">
        <f t="shared" si="1"/>
        <v>-721491332.95999956</v>
      </c>
      <c r="E13" s="106">
        <f t="shared" si="0"/>
        <v>-37.514370692510184</v>
      </c>
      <c r="F13" s="107">
        <f>(B13/B21*100)</f>
        <v>30.167489053941885</v>
      </c>
      <c r="G13" s="107">
        <f>(C13/C21*100)</f>
        <v>21.723750593006784</v>
      </c>
      <c r="I13" s="18"/>
    </row>
    <row r="14" spans="1:9" ht="15.9" customHeight="1" x14ac:dyDescent="0.25">
      <c r="A14" s="57" t="s">
        <v>35</v>
      </c>
      <c r="B14" s="105">
        <f t="shared" si="2"/>
        <v>22253949.330000002</v>
      </c>
      <c r="C14" s="105">
        <f t="shared" si="3"/>
        <v>18822773</v>
      </c>
      <c r="D14" s="105">
        <f t="shared" si="1"/>
        <v>-3431176.3300000019</v>
      </c>
      <c r="E14" s="106">
        <f t="shared" si="0"/>
        <v>-15.418280499877465</v>
      </c>
      <c r="F14" s="107">
        <f>(B14/B21*100)</f>
        <v>0.34907022487831069</v>
      </c>
      <c r="G14" s="107">
        <f>(C14/C21*100)</f>
        <v>0.34025523192758689</v>
      </c>
      <c r="I14" s="18"/>
    </row>
    <row r="15" spans="1:9" ht="15.9" customHeight="1" x14ac:dyDescent="0.25">
      <c r="A15" s="57" t="s">
        <v>16</v>
      </c>
      <c r="B15" s="105">
        <f t="shared" si="2"/>
        <v>42602851.940000013</v>
      </c>
      <c r="C15" s="105">
        <f t="shared" si="3"/>
        <v>42473100.010000005</v>
      </c>
      <c r="D15" s="105">
        <f t="shared" si="1"/>
        <v>-129751.93000000715</v>
      </c>
      <c r="E15" s="106">
        <f t="shared" si="0"/>
        <v>-0.30456160583508374</v>
      </c>
      <c r="F15" s="107">
        <f>(B15/B21*100)</f>
        <v>0.66825833413332292</v>
      </c>
      <c r="G15" s="107">
        <f>(C15/C21*100)</f>
        <v>0.76777712266870268</v>
      </c>
      <c r="I15" s="18"/>
    </row>
    <row r="16" spans="1:9" ht="15.9" customHeight="1" x14ac:dyDescent="0.25">
      <c r="A16" s="57" t="s">
        <v>67</v>
      </c>
      <c r="B16" s="105">
        <f t="shared" si="2"/>
        <v>1477280202.28</v>
      </c>
      <c r="C16" s="105">
        <f t="shared" si="3"/>
        <v>1401553916.27</v>
      </c>
      <c r="D16" s="105">
        <f t="shared" si="1"/>
        <v>-75726286.00999999</v>
      </c>
      <c r="E16" s="106">
        <f t="shared" ref="E16:E21" si="4">(D16/B16*100)</f>
        <v>-5.1260611150901365</v>
      </c>
      <c r="F16" s="107">
        <f>(B16/B21*100)</f>
        <v>23.172270448328369</v>
      </c>
      <c r="G16" s="107">
        <f>(C16/C21*100)</f>
        <v>25.335589651932079</v>
      </c>
      <c r="I16" s="18"/>
    </row>
    <row r="17" spans="1:10" ht="15.9" customHeight="1" x14ac:dyDescent="0.25">
      <c r="A17" s="57" t="s">
        <v>34</v>
      </c>
      <c r="B17" s="105">
        <f t="shared" si="2"/>
        <v>53707780.229999997</v>
      </c>
      <c r="C17" s="105">
        <f t="shared" si="3"/>
        <v>36291248.390000001</v>
      </c>
      <c r="D17" s="105">
        <f t="shared" si="1"/>
        <v>-17416531.839999996</v>
      </c>
      <c r="E17" s="106">
        <f t="shared" si="4"/>
        <v>-32.428321865872796</v>
      </c>
      <c r="F17" s="107">
        <f>(B17/B21*100)</f>
        <v>0.84244763230981023</v>
      </c>
      <c r="G17" s="107">
        <f>(C17/C21*100)</f>
        <v>0.65602911631995531</v>
      </c>
      <c r="I17" s="18"/>
    </row>
    <row r="18" spans="1:10" ht="15.9" customHeight="1" x14ac:dyDescent="0.25">
      <c r="A18" s="57" t="s">
        <v>17</v>
      </c>
      <c r="B18" s="105">
        <f t="shared" si="2"/>
        <v>101179246.76000002</v>
      </c>
      <c r="C18" s="105">
        <f t="shared" si="3"/>
        <v>183132699.86000004</v>
      </c>
      <c r="D18" s="105">
        <f t="shared" si="1"/>
        <v>81953453.100000024</v>
      </c>
      <c r="E18" s="106">
        <f t="shared" si="4"/>
        <v>80.998283466564928</v>
      </c>
      <c r="F18" s="107">
        <f>(B18/B21*100)</f>
        <v>1.5870739119513981</v>
      </c>
      <c r="G18" s="107">
        <f>(C18/C21*100)</f>
        <v>3.3104505518070835</v>
      </c>
      <c r="I18" s="18"/>
    </row>
    <row r="19" spans="1:10" ht="15.9" customHeight="1" x14ac:dyDescent="0.25">
      <c r="A19" s="57" t="s">
        <v>18</v>
      </c>
      <c r="B19" s="105">
        <f t="shared" si="2"/>
        <v>237444891.03999999</v>
      </c>
      <c r="C19" s="105">
        <f t="shared" si="3"/>
        <v>252747673.06</v>
      </c>
      <c r="D19" s="105">
        <f t="shared" si="1"/>
        <v>15302782.020000011</v>
      </c>
      <c r="E19" s="106">
        <f t="shared" si="4"/>
        <v>6.4447720702578106</v>
      </c>
      <c r="F19" s="107">
        <f>(B19/B21*100)</f>
        <v>3.7245048185583682</v>
      </c>
      <c r="G19" s="107">
        <f>(C19/C21*100)</f>
        <v>4.5688654969269518</v>
      </c>
      <c r="I19" s="18"/>
    </row>
    <row r="20" spans="1:10" ht="15.9" customHeight="1" x14ac:dyDescent="0.25">
      <c r="A20" s="59" t="s">
        <v>31</v>
      </c>
      <c r="B20" s="60">
        <f>SUBTOTAL(109,B11:B19)</f>
        <v>5449278291.5499992</v>
      </c>
      <c r="C20" s="60">
        <f>SUBTOTAL(109,C11:C19)</f>
        <v>4627748021.1999998</v>
      </c>
      <c r="D20" s="60">
        <f t="shared" si="1"/>
        <v>-821530270.34999943</v>
      </c>
      <c r="E20" s="61">
        <f t="shared" si="4"/>
        <v>-15.075946325294435</v>
      </c>
      <c r="F20" s="62">
        <f>SUM(F11:F19)</f>
        <v>85.476100014821711</v>
      </c>
      <c r="G20" s="62">
        <f>SUM(G11:G19)</f>
        <v>83.654808792298411</v>
      </c>
    </row>
    <row r="21" spans="1:10" ht="19.5" customHeight="1" x14ac:dyDescent="0.25">
      <c r="A21" s="53" t="s">
        <v>19</v>
      </c>
      <c r="B21" s="63">
        <f>SUBTOTAL(109,B8:B20)</f>
        <v>6375206976.6929979</v>
      </c>
      <c r="C21" s="63">
        <f>SUBTOTAL(109,C8:C20)</f>
        <v>5531956964.5900002</v>
      </c>
      <c r="D21" s="63">
        <f>(C21-B21)</f>
        <v>-843250012.10299778</v>
      </c>
      <c r="E21" s="55">
        <f t="shared" si="4"/>
        <v>-13.227021729424942</v>
      </c>
      <c r="F21" s="64">
        <f>(F10+F20)</f>
        <v>100</v>
      </c>
      <c r="G21" s="64">
        <f>(G10+G20)</f>
        <v>100</v>
      </c>
      <c r="I21" s="169"/>
      <c r="J21" s="169"/>
    </row>
    <row r="22" spans="1:10" x14ac:dyDescent="0.25">
      <c r="A22" s="75" t="s">
        <v>174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98" t="s">
        <v>42</v>
      </c>
      <c r="B40" s="198"/>
      <c r="C40" s="198"/>
      <c r="D40" s="198"/>
      <c r="E40" s="198"/>
      <c r="F40" s="198"/>
      <c r="G40" s="198"/>
    </row>
    <row r="41" spans="1:7" x14ac:dyDescent="0.25">
      <c r="A41" s="199" t="s">
        <v>53</v>
      </c>
      <c r="B41" s="199"/>
      <c r="C41" s="199"/>
      <c r="D41" s="199"/>
      <c r="E41" s="199"/>
      <c r="F41" s="199"/>
      <c r="G41" s="199"/>
    </row>
    <row r="42" spans="1:7" x14ac:dyDescent="0.25">
      <c r="A42" s="199" t="s">
        <v>135</v>
      </c>
      <c r="B42" s="199"/>
      <c r="C42" s="199"/>
      <c r="D42" s="199"/>
      <c r="E42" s="199"/>
      <c r="F42" s="199"/>
      <c r="G42" s="199"/>
    </row>
    <row r="43" spans="1:7" x14ac:dyDescent="0.25">
      <c r="A43" s="199" t="s">
        <v>108</v>
      </c>
      <c r="B43" s="199"/>
      <c r="C43" s="199"/>
      <c r="D43" s="199"/>
      <c r="E43" s="199"/>
      <c r="F43" s="199"/>
      <c r="G43" s="199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51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202" t="s">
        <v>20</v>
      </c>
      <c r="B46" s="202">
        <v>2020</v>
      </c>
      <c r="C46" s="202">
        <v>2021</v>
      </c>
      <c r="D46" s="202" t="s">
        <v>29</v>
      </c>
      <c r="E46" s="202"/>
      <c r="F46" s="202" t="s">
        <v>61</v>
      </c>
      <c r="G46" s="202"/>
    </row>
    <row r="47" spans="1:7" ht="16.5" customHeight="1" x14ac:dyDescent="0.25">
      <c r="A47" s="202"/>
      <c r="B47" s="202"/>
      <c r="C47" s="202"/>
      <c r="D47" s="129" t="s">
        <v>22</v>
      </c>
      <c r="E47" s="129" t="s">
        <v>24</v>
      </c>
      <c r="F47" s="129">
        <v>2020</v>
      </c>
      <c r="G47" s="129">
        <v>2021</v>
      </c>
    </row>
    <row r="48" spans="1:7" ht="15.9" customHeight="1" x14ac:dyDescent="0.25">
      <c r="A48" s="57" t="s">
        <v>12</v>
      </c>
      <c r="B48" s="114">
        <v>30086679.129999995</v>
      </c>
      <c r="C48" s="114">
        <v>23524479.580000002</v>
      </c>
      <c r="D48" s="105">
        <f>(C48-B48)</f>
        <v>-6562199.5499999933</v>
      </c>
      <c r="E48" s="106">
        <f>(D48/B48*100)</f>
        <v>-21.810979941141795</v>
      </c>
      <c r="F48" s="107">
        <f>(B48/B62*100)</f>
        <v>0.47193258571828856</v>
      </c>
      <c r="G48" s="107">
        <f>(C48/C62*100)</f>
        <v>0.42524697373063375</v>
      </c>
    </row>
    <row r="49" spans="1:7" ht="15.9" customHeight="1" x14ac:dyDescent="0.25">
      <c r="A49" s="57" t="s">
        <v>13</v>
      </c>
      <c r="B49" s="114">
        <v>895842006.01300001</v>
      </c>
      <c r="C49" s="114">
        <v>880684463.80999994</v>
      </c>
      <c r="D49" s="105">
        <f t="shared" ref="D49:D60" si="5">(C49-B49)</f>
        <v>-15157542.203000069</v>
      </c>
      <c r="E49" s="106">
        <f t="shared" ref="E49:E55" si="6">(D49/B49*100)</f>
        <v>-1.6919883306722401</v>
      </c>
      <c r="F49" s="107">
        <f>(B49/B62*100)</f>
        <v>14.051967399460006</v>
      </c>
      <c r="G49" s="107">
        <f>(C49/C62*100)</f>
        <v>15.919944233970948</v>
      </c>
    </row>
    <row r="50" spans="1:7" ht="15.9" customHeight="1" x14ac:dyDescent="0.25">
      <c r="A50" s="59" t="s">
        <v>30</v>
      </c>
      <c r="B50" s="60">
        <f>(B48+B49)</f>
        <v>925928685.14300001</v>
      </c>
      <c r="C50" s="60">
        <f>(C48+C49)</f>
        <v>904208943.38999999</v>
      </c>
      <c r="D50" s="108">
        <f t="shared" si="5"/>
        <v>-21719741.753000021</v>
      </c>
      <c r="E50" s="109">
        <f t="shared" si="6"/>
        <v>-2.3457251191700181</v>
      </c>
      <c r="F50" s="110">
        <f>(F48+F49)</f>
        <v>14.523899985178295</v>
      </c>
      <c r="G50" s="110">
        <f>(G48+G49)</f>
        <v>16.345191207701582</v>
      </c>
    </row>
    <row r="51" spans="1:7" ht="15.9" customHeight="1" x14ac:dyDescent="0.25">
      <c r="A51" s="57" t="s">
        <v>14</v>
      </c>
      <c r="B51" s="114">
        <v>1529834031.4299996</v>
      </c>
      <c r="C51" s="114">
        <v>1455596725.9699998</v>
      </c>
      <c r="D51" s="105">
        <f t="shared" si="5"/>
        <v>-74237305.4599998</v>
      </c>
      <c r="E51" s="106">
        <f t="shared" si="6"/>
        <v>-4.8526378636385221</v>
      </c>
      <c r="F51" s="107">
        <f>(B51/B62*100)</f>
        <v>23.996617474897544</v>
      </c>
      <c r="G51" s="107">
        <f>(C51/C62*100)</f>
        <v>26.312509936126755</v>
      </c>
    </row>
    <row r="52" spans="1:7" ht="15.9" customHeight="1" x14ac:dyDescent="0.25">
      <c r="A52" s="57" t="s">
        <v>15</v>
      </c>
      <c r="B52" s="114">
        <v>61735471.68</v>
      </c>
      <c r="C52" s="114">
        <v>35381350.739999995</v>
      </c>
      <c r="D52" s="105">
        <f t="shared" si="5"/>
        <v>-26354120.940000005</v>
      </c>
      <c r="E52" s="106">
        <f t="shared" si="6"/>
        <v>-42.688782028918652</v>
      </c>
      <c r="F52" s="107">
        <f>(B52/B62*100)</f>
        <v>0.96836811582271076</v>
      </c>
      <c r="G52" s="107">
        <f>(C52/C62*100)</f>
        <v>0.63958109158252052</v>
      </c>
    </row>
    <row r="53" spans="1:7" ht="15.9" customHeight="1" x14ac:dyDescent="0.25">
      <c r="A53" s="57" t="s">
        <v>27</v>
      </c>
      <c r="B53" s="114">
        <v>1923239866.8599997</v>
      </c>
      <c r="C53" s="114">
        <v>1201748533.9000001</v>
      </c>
      <c r="D53" s="105">
        <f t="shared" si="5"/>
        <v>-721491332.95999956</v>
      </c>
      <c r="E53" s="106">
        <f t="shared" si="6"/>
        <v>-37.514370692510184</v>
      </c>
      <c r="F53" s="107">
        <f>(B53/B62*100)</f>
        <v>30.167489053941882</v>
      </c>
      <c r="G53" s="107">
        <f>(C53/C62*100)</f>
        <v>21.723750593006784</v>
      </c>
    </row>
    <row r="54" spans="1:7" ht="15.9" customHeight="1" x14ac:dyDescent="0.25">
      <c r="A54" s="57" t="s">
        <v>35</v>
      </c>
      <c r="B54" s="114">
        <v>22253949.330000002</v>
      </c>
      <c r="C54" s="114">
        <v>18822773</v>
      </c>
      <c r="D54" s="105">
        <f t="shared" si="5"/>
        <v>-3431176.3300000019</v>
      </c>
      <c r="E54" s="106">
        <f t="shared" si="6"/>
        <v>-15.418280499877465</v>
      </c>
      <c r="F54" s="107">
        <f>(B54/B62*100)</f>
        <v>0.34907022487831063</v>
      </c>
      <c r="G54" s="107">
        <f>(C54/C62*100)</f>
        <v>0.34025523192758689</v>
      </c>
    </row>
    <row r="55" spans="1:7" ht="15.9" customHeight="1" x14ac:dyDescent="0.25">
      <c r="A55" s="57" t="s">
        <v>16</v>
      </c>
      <c r="B55" s="114">
        <v>42602851.940000013</v>
      </c>
      <c r="C55" s="114">
        <v>42473100.010000005</v>
      </c>
      <c r="D55" s="105">
        <f t="shared" si="5"/>
        <v>-129751.93000000715</v>
      </c>
      <c r="E55" s="106">
        <f t="shared" si="6"/>
        <v>-0.30456160583508374</v>
      </c>
      <c r="F55" s="107">
        <f>(B55/B62*100)</f>
        <v>0.66825833413332292</v>
      </c>
      <c r="G55" s="107">
        <f>(C55/C62*100)</f>
        <v>0.76777712266870268</v>
      </c>
    </row>
    <row r="56" spans="1:7" ht="15.9" customHeight="1" x14ac:dyDescent="0.25">
      <c r="A56" s="168" t="s">
        <v>67</v>
      </c>
      <c r="B56" s="114">
        <v>1477280202.28</v>
      </c>
      <c r="C56" s="114">
        <v>1401553916.27</v>
      </c>
      <c r="D56" s="105">
        <f t="shared" si="5"/>
        <v>-75726286.00999999</v>
      </c>
      <c r="E56" s="106">
        <f>(D56/B56*100)</f>
        <v>-5.1260611150901365</v>
      </c>
      <c r="F56" s="107">
        <f>(B56/B62*100)</f>
        <v>23.172270448328362</v>
      </c>
      <c r="G56" s="107">
        <f>(C56/C62*100)</f>
        <v>25.335589651932079</v>
      </c>
    </row>
    <row r="57" spans="1:7" ht="15.9" customHeight="1" x14ac:dyDescent="0.25">
      <c r="A57" s="57" t="s">
        <v>34</v>
      </c>
      <c r="B57" s="114">
        <v>53707780.229999997</v>
      </c>
      <c r="C57" s="114">
        <v>36291248.390000001</v>
      </c>
      <c r="D57" s="105">
        <f t="shared" si="5"/>
        <v>-17416531.839999996</v>
      </c>
      <c r="E57" s="106">
        <f>(D57/B57*100)</f>
        <v>-32.428321865872796</v>
      </c>
      <c r="F57" s="107">
        <f>(B57/B62*100)</f>
        <v>0.84244763230981001</v>
      </c>
      <c r="G57" s="107">
        <f>(C57/C62*100)</f>
        <v>0.65602911631995531</v>
      </c>
    </row>
    <row r="58" spans="1:7" ht="15.9" customHeight="1" x14ac:dyDescent="0.25">
      <c r="A58" s="57" t="s">
        <v>17</v>
      </c>
      <c r="B58" s="114">
        <v>101179246.76000002</v>
      </c>
      <c r="C58" s="114">
        <v>183132699.86000004</v>
      </c>
      <c r="D58" s="105">
        <f t="shared" si="5"/>
        <v>81953453.100000024</v>
      </c>
      <c r="E58" s="106">
        <f>(D58/B58*100)</f>
        <v>80.998283466564928</v>
      </c>
      <c r="F58" s="107">
        <f>(B58/B62*100)</f>
        <v>1.5870739119513981</v>
      </c>
      <c r="G58" s="107">
        <f>(C58/C62*100)</f>
        <v>3.3104505518070835</v>
      </c>
    </row>
    <row r="59" spans="1:7" ht="15.9" customHeight="1" x14ac:dyDescent="0.25">
      <c r="A59" s="57" t="s">
        <v>18</v>
      </c>
      <c r="B59" s="114">
        <v>237444891.03999999</v>
      </c>
      <c r="C59" s="114">
        <v>252747673.06</v>
      </c>
      <c r="D59" s="105">
        <f t="shared" si="5"/>
        <v>15302782.020000011</v>
      </c>
      <c r="E59" s="106">
        <f>(D59/B59*100)</f>
        <v>6.4447720702578106</v>
      </c>
      <c r="F59" s="107">
        <f>(B59/B62*100)</f>
        <v>3.7245048185583678</v>
      </c>
      <c r="G59" s="107">
        <f>(C59/C62*100)</f>
        <v>4.5688654969269518</v>
      </c>
    </row>
    <row r="60" spans="1:7" ht="15.9" customHeight="1" x14ac:dyDescent="0.25">
      <c r="A60" s="59" t="s">
        <v>31</v>
      </c>
      <c r="B60" s="60">
        <f>SUM(B51:B59)</f>
        <v>5449278291.5499992</v>
      </c>
      <c r="C60" s="60">
        <f>SUM(C51:C59)</f>
        <v>4627748021.1999998</v>
      </c>
      <c r="D60" s="108">
        <f t="shared" si="5"/>
        <v>-821530270.34999943</v>
      </c>
      <c r="E60" s="109">
        <f>(D60/B60*100)</f>
        <v>-15.075946325294435</v>
      </c>
      <c r="F60" s="110">
        <f>SUM(F51:F59)</f>
        <v>85.476100014821711</v>
      </c>
      <c r="G60" s="110">
        <f>SUM(G51:G59)</f>
        <v>83.654808792298411</v>
      </c>
    </row>
    <row r="61" spans="1:7" x14ac:dyDescent="0.25">
      <c r="A61" s="104"/>
      <c r="B61" s="138"/>
      <c r="C61" s="138"/>
      <c r="D61" s="138"/>
      <c r="E61" s="139"/>
      <c r="F61" s="140"/>
      <c r="G61" s="140"/>
    </row>
    <row r="62" spans="1:7" ht="20.25" customHeight="1" x14ac:dyDescent="0.25">
      <c r="A62" s="53" t="s">
        <v>19</v>
      </c>
      <c r="B62" s="111">
        <f>(B50+B60)</f>
        <v>6375206976.6929989</v>
      </c>
      <c r="C62" s="111">
        <f>(C50+C60)</f>
        <v>5531956964.5900002</v>
      </c>
      <c r="D62" s="111">
        <f>(C62-B62)</f>
        <v>-843250012.10299873</v>
      </c>
      <c r="E62" s="112">
        <f>(D62/B62*100)</f>
        <v>-13.227021729424957</v>
      </c>
      <c r="F62" s="113">
        <f>(F50+F60)</f>
        <v>100</v>
      </c>
      <c r="G62" s="113">
        <f>(G50+G60)</f>
        <v>100</v>
      </c>
    </row>
    <row r="63" spans="1:7" x14ac:dyDescent="0.25">
      <c r="A63" s="75" t="s">
        <v>174</v>
      </c>
    </row>
    <row r="80" spans="1:7" ht="21" x14ac:dyDescent="0.4">
      <c r="A80" s="198" t="s">
        <v>42</v>
      </c>
      <c r="B80" s="198"/>
      <c r="C80" s="198"/>
      <c r="D80" s="198"/>
      <c r="E80" s="198"/>
      <c r="F80" s="198"/>
      <c r="G80" s="198"/>
    </row>
    <row r="81" spans="1:7" x14ac:dyDescent="0.25">
      <c r="A81" s="199" t="s">
        <v>53</v>
      </c>
      <c r="B81" s="199"/>
      <c r="C81" s="199"/>
      <c r="D81" s="199"/>
      <c r="E81" s="199"/>
      <c r="F81" s="199"/>
      <c r="G81" s="199"/>
    </row>
    <row r="82" spans="1:7" x14ac:dyDescent="0.25">
      <c r="A82" s="199" t="s">
        <v>136</v>
      </c>
      <c r="B82" s="199"/>
      <c r="C82" s="199"/>
      <c r="D82" s="199"/>
      <c r="E82" s="199"/>
      <c r="F82" s="199"/>
      <c r="G82" s="199"/>
    </row>
    <row r="83" spans="1:7" x14ac:dyDescent="0.25">
      <c r="A83" s="199" t="s">
        <v>108</v>
      </c>
      <c r="B83" s="199"/>
      <c r="C83" s="199"/>
      <c r="D83" s="199"/>
      <c r="E83" s="199"/>
      <c r="F83" s="199"/>
      <c r="G83" s="199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51" t="s">
        <v>1</v>
      </c>
      <c r="B85" s="1"/>
      <c r="C85" s="1"/>
      <c r="D85" s="1"/>
      <c r="E85" s="1"/>
      <c r="F85" s="1"/>
      <c r="G85" s="1"/>
    </row>
    <row r="86" spans="1:7" ht="18" customHeight="1" x14ac:dyDescent="0.25">
      <c r="A86" s="202" t="s">
        <v>20</v>
      </c>
      <c r="B86" s="202">
        <v>2020</v>
      </c>
      <c r="C86" s="202">
        <v>2021</v>
      </c>
      <c r="D86" s="202" t="s">
        <v>29</v>
      </c>
      <c r="E86" s="202"/>
      <c r="F86" s="202" t="s">
        <v>61</v>
      </c>
      <c r="G86" s="202"/>
    </row>
    <row r="87" spans="1:7" ht="18" customHeight="1" x14ac:dyDescent="0.25">
      <c r="A87" s="202"/>
      <c r="B87" s="202"/>
      <c r="C87" s="202"/>
      <c r="D87" s="129" t="s">
        <v>22</v>
      </c>
      <c r="E87" s="129" t="s">
        <v>24</v>
      </c>
      <c r="F87" s="129">
        <v>2020</v>
      </c>
      <c r="G87" s="129">
        <v>2021</v>
      </c>
    </row>
    <row r="88" spans="1:7" ht="15.9" customHeight="1" x14ac:dyDescent="0.25">
      <c r="A88" s="57" t="s">
        <v>12</v>
      </c>
      <c r="B88" s="114">
        <v>0</v>
      </c>
      <c r="C88" s="114">
        <v>0</v>
      </c>
      <c r="D88" s="114">
        <f>(C88-B88)</f>
        <v>0</v>
      </c>
      <c r="E88" s="115" t="str">
        <f t="shared" ref="E88:E102" si="7">IFERROR(D88/B88*100,"")</f>
        <v/>
      </c>
      <c r="F88" s="116">
        <f>IFERROR(B88/$B$102*100,0)</f>
        <v>0</v>
      </c>
      <c r="G88" s="116">
        <f>IFERROR(C88/$C$102*100,0)</f>
        <v>0</v>
      </c>
    </row>
    <row r="89" spans="1:7" ht="15.9" customHeight="1" x14ac:dyDescent="0.25">
      <c r="A89" s="57" t="s">
        <v>13</v>
      </c>
      <c r="B89" s="114">
        <v>0</v>
      </c>
      <c r="C89" s="114">
        <v>0</v>
      </c>
      <c r="D89" s="114">
        <f t="shared" ref="D89:D100" si="8">(C89-B89)</f>
        <v>0</v>
      </c>
      <c r="E89" s="115" t="str">
        <f t="shared" si="7"/>
        <v/>
      </c>
      <c r="F89" s="116">
        <f>IFERROR(B89/$B$102*100,0)</f>
        <v>0</v>
      </c>
      <c r="G89" s="116">
        <f>IFERROR(C89/$C$102*100,0)</f>
        <v>0</v>
      </c>
    </row>
    <row r="90" spans="1:7" ht="15.9" customHeight="1" x14ac:dyDescent="0.25">
      <c r="A90" s="59" t="s">
        <v>30</v>
      </c>
      <c r="B90" s="60">
        <f>(B88+B89)</f>
        <v>0</v>
      </c>
      <c r="C90" s="60">
        <f>(C88+C89)</f>
        <v>0</v>
      </c>
      <c r="D90" s="60">
        <f t="shared" si="8"/>
        <v>0</v>
      </c>
      <c r="E90" s="61" t="str">
        <f t="shared" si="7"/>
        <v/>
      </c>
      <c r="F90" s="62">
        <f>(F88+F89)</f>
        <v>0</v>
      </c>
      <c r="G90" s="62">
        <f>(G88+G89)</f>
        <v>0</v>
      </c>
    </row>
    <row r="91" spans="1:7" ht="15.9" customHeight="1" x14ac:dyDescent="0.25">
      <c r="A91" s="57" t="s">
        <v>14</v>
      </c>
      <c r="B91" s="114">
        <v>0</v>
      </c>
      <c r="C91" s="114">
        <v>0</v>
      </c>
      <c r="D91" s="105">
        <f t="shared" si="8"/>
        <v>0</v>
      </c>
      <c r="E91" s="106" t="str">
        <f t="shared" si="7"/>
        <v/>
      </c>
      <c r="F91" s="116">
        <f t="shared" ref="F91:F99" si="9">IFERROR(B91/$B$102*100,0)</f>
        <v>0</v>
      </c>
      <c r="G91" s="116">
        <f t="shared" ref="G91:G99" si="10">IFERROR(C91/$C$102*100,0)</f>
        <v>0</v>
      </c>
    </row>
    <row r="92" spans="1:7" ht="15.9" customHeight="1" x14ac:dyDescent="0.25">
      <c r="A92" s="57" t="s">
        <v>15</v>
      </c>
      <c r="B92" s="114">
        <v>0</v>
      </c>
      <c r="C92" s="114">
        <v>0</v>
      </c>
      <c r="D92" s="105">
        <f t="shared" si="8"/>
        <v>0</v>
      </c>
      <c r="E92" s="106" t="str">
        <f t="shared" si="7"/>
        <v/>
      </c>
      <c r="F92" s="116">
        <f t="shared" si="9"/>
        <v>0</v>
      </c>
      <c r="G92" s="116">
        <f t="shared" si="10"/>
        <v>0</v>
      </c>
    </row>
    <row r="93" spans="1:7" ht="15.9" customHeight="1" x14ac:dyDescent="0.25">
      <c r="A93" s="57" t="s">
        <v>27</v>
      </c>
      <c r="B93" s="114">
        <v>0</v>
      </c>
      <c r="C93" s="114">
        <v>0</v>
      </c>
      <c r="D93" s="105">
        <f t="shared" si="8"/>
        <v>0</v>
      </c>
      <c r="E93" s="106" t="str">
        <f t="shared" si="7"/>
        <v/>
      </c>
      <c r="F93" s="116">
        <f t="shared" si="9"/>
        <v>0</v>
      </c>
      <c r="G93" s="116">
        <f t="shared" si="10"/>
        <v>0</v>
      </c>
    </row>
    <row r="94" spans="1:7" ht="15.9" customHeight="1" x14ac:dyDescent="0.25">
      <c r="A94" s="57" t="s">
        <v>35</v>
      </c>
      <c r="B94" s="114">
        <v>0</v>
      </c>
      <c r="C94" s="114">
        <v>0</v>
      </c>
      <c r="D94" s="105">
        <f t="shared" si="8"/>
        <v>0</v>
      </c>
      <c r="E94" s="106" t="str">
        <f t="shared" si="7"/>
        <v/>
      </c>
      <c r="F94" s="116">
        <f t="shared" si="9"/>
        <v>0</v>
      </c>
      <c r="G94" s="116">
        <f t="shared" si="10"/>
        <v>0</v>
      </c>
    </row>
    <row r="95" spans="1:7" ht="15.9" customHeight="1" x14ac:dyDescent="0.25">
      <c r="A95" s="57" t="s">
        <v>16</v>
      </c>
      <c r="B95" s="114">
        <v>0</v>
      </c>
      <c r="C95" s="114">
        <v>0</v>
      </c>
      <c r="D95" s="105">
        <f t="shared" si="8"/>
        <v>0</v>
      </c>
      <c r="E95" s="106" t="str">
        <f t="shared" si="7"/>
        <v/>
      </c>
      <c r="F95" s="116">
        <f t="shared" si="9"/>
        <v>0</v>
      </c>
      <c r="G95" s="116">
        <f t="shared" si="10"/>
        <v>0</v>
      </c>
    </row>
    <row r="96" spans="1:7" ht="15.9" customHeight="1" x14ac:dyDescent="0.25">
      <c r="A96" s="168" t="s">
        <v>67</v>
      </c>
      <c r="B96" s="114">
        <v>0</v>
      </c>
      <c r="C96" s="114">
        <v>0</v>
      </c>
      <c r="D96" s="105">
        <f t="shared" si="8"/>
        <v>0</v>
      </c>
      <c r="E96" s="106" t="str">
        <f t="shared" si="7"/>
        <v/>
      </c>
      <c r="F96" s="116">
        <f t="shared" si="9"/>
        <v>0</v>
      </c>
      <c r="G96" s="116">
        <f t="shared" si="10"/>
        <v>0</v>
      </c>
    </row>
    <row r="97" spans="1:7" ht="15.9" customHeight="1" x14ac:dyDescent="0.25">
      <c r="A97" s="57" t="s">
        <v>34</v>
      </c>
      <c r="B97" s="114">
        <v>0</v>
      </c>
      <c r="C97" s="114">
        <v>0</v>
      </c>
      <c r="D97" s="105">
        <f t="shared" si="8"/>
        <v>0</v>
      </c>
      <c r="E97" s="106" t="str">
        <f t="shared" si="7"/>
        <v/>
      </c>
      <c r="F97" s="116">
        <f t="shared" si="9"/>
        <v>0</v>
      </c>
      <c r="G97" s="116">
        <f t="shared" si="10"/>
        <v>0</v>
      </c>
    </row>
    <row r="98" spans="1:7" ht="15.9" customHeight="1" x14ac:dyDescent="0.25">
      <c r="A98" s="57" t="s">
        <v>17</v>
      </c>
      <c r="B98" s="114">
        <v>0</v>
      </c>
      <c r="C98" s="114">
        <v>0</v>
      </c>
      <c r="D98" s="105">
        <f t="shared" si="8"/>
        <v>0</v>
      </c>
      <c r="E98" s="106" t="str">
        <f t="shared" si="7"/>
        <v/>
      </c>
      <c r="F98" s="116">
        <f t="shared" si="9"/>
        <v>0</v>
      </c>
      <c r="G98" s="116">
        <f t="shared" si="10"/>
        <v>0</v>
      </c>
    </row>
    <row r="99" spans="1:7" ht="15.9" customHeight="1" x14ac:dyDescent="0.25">
      <c r="A99" s="57" t="s">
        <v>18</v>
      </c>
      <c r="B99" s="114">
        <v>0</v>
      </c>
      <c r="C99" s="114">
        <v>0</v>
      </c>
      <c r="D99" s="105">
        <f t="shared" si="8"/>
        <v>0</v>
      </c>
      <c r="E99" s="106" t="str">
        <f t="shared" si="7"/>
        <v/>
      </c>
      <c r="F99" s="116">
        <f t="shared" si="9"/>
        <v>0</v>
      </c>
      <c r="G99" s="116">
        <f t="shared" si="10"/>
        <v>0</v>
      </c>
    </row>
    <row r="100" spans="1:7" ht="15.9" customHeight="1" x14ac:dyDescent="0.25">
      <c r="A100" s="59" t="s">
        <v>31</v>
      </c>
      <c r="B100" s="60">
        <f>SUM(B91:B99)</f>
        <v>0</v>
      </c>
      <c r="C100" s="60">
        <f>SUM(C91:C99)</f>
        <v>0</v>
      </c>
      <c r="D100" s="60">
        <f t="shared" si="8"/>
        <v>0</v>
      </c>
      <c r="E100" s="61" t="str">
        <f t="shared" si="7"/>
        <v/>
      </c>
      <c r="F100" s="62">
        <f>SUM(F91:F99)</f>
        <v>0</v>
      </c>
      <c r="G100" s="62">
        <f>SUM(G91:G99)</f>
        <v>0</v>
      </c>
    </row>
    <row r="101" spans="1:7" x14ac:dyDescent="0.25">
      <c r="A101" s="104"/>
      <c r="B101" s="119"/>
      <c r="C101" s="119"/>
      <c r="D101" s="119"/>
      <c r="E101" s="121" t="str">
        <f t="shared" si="7"/>
        <v/>
      </c>
      <c r="F101" s="120"/>
      <c r="G101" s="120"/>
    </row>
    <row r="102" spans="1:7" ht="19.5" customHeight="1" x14ac:dyDescent="0.25">
      <c r="A102" s="53" t="s">
        <v>19</v>
      </c>
      <c r="B102" s="63">
        <f>(B90+B100)</f>
        <v>0</v>
      </c>
      <c r="C102" s="63">
        <f>(C90+C100)</f>
        <v>0</v>
      </c>
      <c r="D102" s="63">
        <f>(C102-B102)</f>
        <v>0</v>
      </c>
      <c r="E102" s="55" t="str">
        <f t="shared" si="7"/>
        <v/>
      </c>
      <c r="F102" s="64">
        <f>(F90+F100)</f>
        <v>0</v>
      </c>
      <c r="G102" s="64">
        <f>(G90+G100)</f>
        <v>0</v>
      </c>
    </row>
    <row r="103" spans="1:7" x14ac:dyDescent="0.25">
      <c r="A103" s="75" t="s">
        <v>174</v>
      </c>
    </row>
    <row r="120" spans="1:7" ht="21" x14ac:dyDescent="0.4">
      <c r="A120" s="198" t="s">
        <v>42</v>
      </c>
      <c r="B120" s="198"/>
      <c r="C120" s="198"/>
      <c r="D120" s="198"/>
      <c r="E120" s="198"/>
      <c r="F120" s="198"/>
      <c r="G120" s="198"/>
    </row>
    <row r="121" spans="1:7" x14ac:dyDescent="0.25">
      <c r="A121" s="199" t="s">
        <v>53</v>
      </c>
      <c r="B121" s="199"/>
      <c r="C121" s="199"/>
      <c r="D121" s="199"/>
      <c r="E121" s="199"/>
      <c r="F121" s="199"/>
      <c r="G121" s="199"/>
    </row>
    <row r="122" spans="1:7" x14ac:dyDescent="0.25">
      <c r="A122" s="199" t="s">
        <v>137</v>
      </c>
      <c r="B122" s="199"/>
      <c r="C122" s="199"/>
      <c r="D122" s="199"/>
      <c r="E122" s="199"/>
      <c r="F122" s="199"/>
      <c r="G122" s="199"/>
    </row>
    <row r="123" spans="1:7" x14ac:dyDescent="0.25">
      <c r="A123" s="199" t="s">
        <v>108</v>
      </c>
      <c r="B123" s="199"/>
      <c r="C123" s="199"/>
      <c r="D123" s="199"/>
      <c r="E123" s="199"/>
      <c r="F123" s="199"/>
      <c r="G123" s="199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51" t="s">
        <v>2</v>
      </c>
      <c r="B125" s="1"/>
      <c r="C125" s="1"/>
      <c r="D125" s="1"/>
      <c r="E125" s="1"/>
      <c r="F125" s="1"/>
      <c r="G125" s="1"/>
    </row>
    <row r="126" spans="1:7" ht="18" customHeight="1" x14ac:dyDescent="0.25">
      <c r="A126" s="202" t="s">
        <v>20</v>
      </c>
      <c r="B126" s="202">
        <v>2020</v>
      </c>
      <c r="C126" s="202">
        <v>2021</v>
      </c>
      <c r="D126" s="202" t="s">
        <v>29</v>
      </c>
      <c r="E126" s="202"/>
      <c r="F126" s="202" t="s">
        <v>61</v>
      </c>
      <c r="G126" s="202"/>
    </row>
    <row r="127" spans="1:7" ht="18.75" customHeight="1" x14ac:dyDescent="0.25">
      <c r="A127" s="202"/>
      <c r="B127" s="202"/>
      <c r="C127" s="202"/>
      <c r="D127" s="129" t="s">
        <v>22</v>
      </c>
      <c r="E127" s="129" t="s">
        <v>24</v>
      </c>
      <c r="F127" s="129">
        <v>2020</v>
      </c>
      <c r="G127" s="129">
        <v>2021</v>
      </c>
    </row>
    <row r="128" spans="1:7" ht="15.9" customHeight="1" x14ac:dyDescent="0.25">
      <c r="A128" s="57" t="s">
        <v>12</v>
      </c>
      <c r="B128" s="114">
        <v>0</v>
      </c>
      <c r="C128" s="114">
        <v>0</v>
      </c>
      <c r="D128" s="105">
        <f>(C128-B128)</f>
        <v>0</v>
      </c>
      <c r="E128" s="106" t="str">
        <f t="shared" ref="E128:E142" si="11">IFERROR(D128/B128*100,"")</f>
        <v/>
      </c>
      <c r="F128" s="116">
        <f t="shared" ref="F128:F129" si="12">IFERROR(B128/$B$142*100,0)</f>
        <v>0</v>
      </c>
      <c r="G128" s="116">
        <f t="shared" ref="G128:G129" si="13">IFERROR(C128/$C$142*100,0)</f>
        <v>0</v>
      </c>
    </row>
    <row r="129" spans="1:7" ht="15.9" customHeight="1" x14ac:dyDescent="0.25">
      <c r="A129" s="57" t="s">
        <v>13</v>
      </c>
      <c r="B129" s="114">
        <v>0</v>
      </c>
      <c r="C129" s="114">
        <v>0</v>
      </c>
      <c r="D129" s="105">
        <f t="shared" ref="D129:D140" si="14">(C129-B129)</f>
        <v>0</v>
      </c>
      <c r="E129" s="106" t="str">
        <f t="shared" si="11"/>
        <v/>
      </c>
      <c r="F129" s="116">
        <f t="shared" si="12"/>
        <v>0</v>
      </c>
      <c r="G129" s="116">
        <f t="shared" si="13"/>
        <v>0</v>
      </c>
    </row>
    <row r="130" spans="1:7" ht="15.9" customHeight="1" x14ac:dyDescent="0.25">
      <c r="A130" s="59" t="s">
        <v>30</v>
      </c>
      <c r="B130" s="60">
        <f>(B128+B129)</f>
        <v>0</v>
      </c>
      <c r="C130" s="60">
        <f>(C128+C129)</f>
        <v>0</v>
      </c>
      <c r="D130" s="60">
        <f t="shared" si="14"/>
        <v>0</v>
      </c>
      <c r="E130" s="61" t="str">
        <f t="shared" si="11"/>
        <v/>
      </c>
      <c r="F130" s="62">
        <f>(F128+F129)</f>
        <v>0</v>
      </c>
      <c r="G130" s="62">
        <f>(G128+G129)</f>
        <v>0</v>
      </c>
    </row>
    <row r="131" spans="1:7" ht="15.9" customHeight="1" x14ac:dyDescent="0.25">
      <c r="A131" s="50" t="s">
        <v>14</v>
      </c>
      <c r="B131" s="114">
        <v>0</v>
      </c>
      <c r="C131" s="114">
        <v>0</v>
      </c>
      <c r="D131" s="105">
        <f t="shared" si="14"/>
        <v>0</v>
      </c>
      <c r="E131" s="106" t="str">
        <f t="shared" si="11"/>
        <v/>
      </c>
      <c r="F131" s="116">
        <f t="shared" ref="F131:F139" si="15">IFERROR(B131/$B$142*100,0)</f>
        <v>0</v>
      </c>
      <c r="G131" s="116">
        <f t="shared" ref="G131:G139" si="16">IFERROR(C131/$C$142*100,0)</f>
        <v>0</v>
      </c>
    </row>
    <row r="132" spans="1:7" ht="15.9" customHeight="1" x14ac:dyDescent="0.25">
      <c r="A132" s="50" t="s">
        <v>15</v>
      </c>
      <c r="B132" s="114">
        <v>0</v>
      </c>
      <c r="C132" s="114">
        <v>0</v>
      </c>
      <c r="D132" s="105">
        <f t="shared" si="14"/>
        <v>0</v>
      </c>
      <c r="E132" s="106" t="str">
        <f t="shared" si="11"/>
        <v/>
      </c>
      <c r="F132" s="116">
        <f t="shared" si="15"/>
        <v>0</v>
      </c>
      <c r="G132" s="116">
        <f t="shared" si="16"/>
        <v>0</v>
      </c>
    </row>
    <row r="133" spans="1:7" ht="15.9" customHeight="1" x14ac:dyDescent="0.25">
      <c r="A133" s="50" t="s">
        <v>27</v>
      </c>
      <c r="B133" s="114">
        <v>0</v>
      </c>
      <c r="C133" s="114">
        <v>0</v>
      </c>
      <c r="D133" s="105">
        <f t="shared" si="14"/>
        <v>0</v>
      </c>
      <c r="E133" s="106" t="str">
        <f t="shared" si="11"/>
        <v/>
      </c>
      <c r="F133" s="116">
        <f t="shared" si="15"/>
        <v>0</v>
      </c>
      <c r="G133" s="116">
        <f t="shared" si="16"/>
        <v>0</v>
      </c>
    </row>
    <row r="134" spans="1:7" ht="15.9" customHeight="1" x14ac:dyDescent="0.25">
      <c r="A134" s="50" t="s">
        <v>35</v>
      </c>
      <c r="B134" s="114">
        <v>0</v>
      </c>
      <c r="C134" s="114">
        <v>0</v>
      </c>
      <c r="D134" s="105">
        <f t="shared" si="14"/>
        <v>0</v>
      </c>
      <c r="E134" s="106" t="str">
        <f t="shared" si="11"/>
        <v/>
      </c>
      <c r="F134" s="116">
        <f t="shared" si="15"/>
        <v>0</v>
      </c>
      <c r="G134" s="116">
        <f t="shared" si="16"/>
        <v>0</v>
      </c>
    </row>
    <row r="135" spans="1:7" ht="15.9" customHeight="1" x14ac:dyDescent="0.25">
      <c r="A135" s="50" t="s">
        <v>16</v>
      </c>
      <c r="B135" s="114">
        <v>0</v>
      </c>
      <c r="C135" s="114">
        <v>0</v>
      </c>
      <c r="D135" s="105">
        <f t="shared" si="14"/>
        <v>0</v>
      </c>
      <c r="E135" s="106" t="str">
        <f t="shared" si="11"/>
        <v/>
      </c>
      <c r="F135" s="116">
        <f t="shared" si="15"/>
        <v>0</v>
      </c>
      <c r="G135" s="116">
        <f t="shared" si="16"/>
        <v>0</v>
      </c>
    </row>
    <row r="136" spans="1:7" ht="15.9" customHeight="1" x14ac:dyDescent="0.25">
      <c r="A136" s="50" t="s">
        <v>67</v>
      </c>
      <c r="B136" s="114">
        <v>0</v>
      </c>
      <c r="C136" s="114">
        <v>0</v>
      </c>
      <c r="D136" s="105">
        <f t="shared" si="14"/>
        <v>0</v>
      </c>
      <c r="E136" s="106" t="str">
        <f t="shared" si="11"/>
        <v/>
      </c>
      <c r="F136" s="116">
        <f t="shared" si="15"/>
        <v>0</v>
      </c>
      <c r="G136" s="116">
        <f t="shared" si="16"/>
        <v>0</v>
      </c>
    </row>
    <row r="137" spans="1:7" ht="15.9" customHeight="1" x14ac:dyDescent="0.25">
      <c r="A137" s="50" t="s">
        <v>34</v>
      </c>
      <c r="B137" s="114">
        <v>0</v>
      </c>
      <c r="C137" s="114">
        <v>0</v>
      </c>
      <c r="D137" s="105">
        <f t="shared" si="14"/>
        <v>0</v>
      </c>
      <c r="E137" s="106" t="str">
        <f t="shared" si="11"/>
        <v/>
      </c>
      <c r="F137" s="116">
        <f t="shared" si="15"/>
        <v>0</v>
      </c>
      <c r="G137" s="116">
        <f t="shared" si="16"/>
        <v>0</v>
      </c>
    </row>
    <row r="138" spans="1:7" ht="15.9" customHeight="1" x14ac:dyDescent="0.25">
      <c r="A138" s="50" t="s">
        <v>17</v>
      </c>
      <c r="B138" s="114">
        <v>0</v>
      </c>
      <c r="C138" s="114">
        <v>0</v>
      </c>
      <c r="D138" s="105">
        <f t="shared" si="14"/>
        <v>0</v>
      </c>
      <c r="E138" s="106" t="str">
        <f t="shared" si="11"/>
        <v/>
      </c>
      <c r="F138" s="116">
        <f t="shared" si="15"/>
        <v>0</v>
      </c>
      <c r="G138" s="116">
        <f t="shared" si="16"/>
        <v>0</v>
      </c>
    </row>
    <row r="139" spans="1:7" ht="15.9" customHeight="1" x14ac:dyDescent="0.25">
      <c r="A139" s="50" t="s">
        <v>18</v>
      </c>
      <c r="B139" s="114">
        <v>0</v>
      </c>
      <c r="C139" s="114">
        <v>0</v>
      </c>
      <c r="D139" s="105">
        <f t="shared" si="14"/>
        <v>0</v>
      </c>
      <c r="E139" s="106" t="str">
        <f t="shared" si="11"/>
        <v/>
      </c>
      <c r="F139" s="116">
        <f t="shared" si="15"/>
        <v>0</v>
      </c>
      <c r="G139" s="116">
        <f t="shared" si="16"/>
        <v>0</v>
      </c>
    </row>
    <row r="140" spans="1:7" ht="15.9" customHeight="1" x14ac:dyDescent="0.25">
      <c r="A140" s="59" t="s">
        <v>31</v>
      </c>
      <c r="B140" s="60">
        <f>SUM(B131:B139)</f>
        <v>0</v>
      </c>
      <c r="C140" s="60">
        <f>SUM(C131:C139)</f>
        <v>0</v>
      </c>
      <c r="D140" s="60">
        <f t="shared" si="14"/>
        <v>0</v>
      </c>
      <c r="E140" s="61" t="str">
        <f t="shared" si="11"/>
        <v/>
      </c>
      <c r="F140" s="62">
        <f>SUM(F131:F139)</f>
        <v>0</v>
      </c>
      <c r="G140" s="62">
        <f>SUM(G131:G139)</f>
        <v>0</v>
      </c>
    </row>
    <row r="141" spans="1:7" x14ac:dyDescent="0.25">
      <c r="A141" s="104"/>
      <c r="B141" s="119"/>
      <c r="C141" s="119"/>
      <c r="D141" s="119"/>
      <c r="E141" s="121" t="str">
        <f t="shared" si="11"/>
        <v/>
      </c>
      <c r="F141" s="120"/>
      <c r="G141" s="120"/>
    </row>
    <row r="142" spans="1:7" ht="19.5" customHeight="1" x14ac:dyDescent="0.25">
      <c r="A142" s="53" t="s">
        <v>19</v>
      </c>
      <c r="B142" s="63">
        <f>(B130+B140)</f>
        <v>0</v>
      </c>
      <c r="C142" s="63">
        <f>(C130+C140)</f>
        <v>0</v>
      </c>
      <c r="D142" s="63">
        <f>(C142-B142)</f>
        <v>0</v>
      </c>
      <c r="E142" s="55" t="str">
        <f t="shared" si="11"/>
        <v/>
      </c>
      <c r="F142" s="64">
        <f>(F130+F140)</f>
        <v>0</v>
      </c>
      <c r="G142" s="64">
        <f>(G130+G140)</f>
        <v>0</v>
      </c>
    </row>
    <row r="143" spans="1:7" x14ac:dyDescent="0.25">
      <c r="A143" s="75" t="s">
        <v>174</v>
      </c>
    </row>
    <row r="160" spans="1:7" ht="21" x14ac:dyDescent="0.4">
      <c r="A160" s="198" t="s">
        <v>42</v>
      </c>
      <c r="B160" s="198"/>
      <c r="C160" s="198"/>
      <c r="D160" s="198"/>
      <c r="E160" s="198"/>
      <c r="F160" s="198"/>
      <c r="G160" s="198"/>
    </row>
    <row r="161" spans="1:7" x14ac:dyDescent="0.25">
      <c r="A161" s="199" t="s">
        <v>53</v>
      </c>
      <c r="B161" s="199"/>
      <c r="C161" s="199"/>
      <c r="D161" s="199"/>
      <c r="E161" s="199"/>
      <c r="F161" s="199"/>
      <c r="G161" s="199"/>
    </row>
    <row r="162" spans="1:7" x14ac:dyDescent="0.25">
      <c r="A162" s="199" t="s">
        <v>138</v>
      </c>
      <c r="B162" s="199"/>
      <c r="C162" s="199"/>
      <c r="D162" s="199"/>
      <c r="E162" s="199"/>
      <c r="F162" s="199"/>
      <c r="G162" s="199"/>
    </row>
    <row r="163" spans="1:7" x14ac:dyDescent="0.25">
      <c r="A163" s="199" t="s">
        <v>108</v>
      </c>
      <c r="B163" s="199"/>
      <c r="C163" s="199"/>
      <c r="D163" s="199"/>
      <c r="E163" s="199"/>
      <c r="F163" s="199"/>
      <c r="G163" s="199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51" t="s">
        <v>3</v>
      </c>
      <c r="B165" s="1"/>
      <c r="C165" s="1"/>
      <c r="D165" s="1"/>
      <c r="E165" s="1"/>
      <c r="F165" s="1"/>
      <c r="G165" s="1"/>
    </row>
    <row r="166" spans="1:7" ht="18" customHeight="1" x14ac:dyDescent="0.25">
      <c r="A166" s="202" t="s">
        <v>20</v>
      </c>
      <c r="B166" s="202">
        <v>2020</v>
      </c>
      <c r="C166" s="202">
        <v>2021</v>
      </c>
      <c r="D166" s="202" t="s">
        <v>29</v>
      </c>
      <c r="E166" s="202"/>
      <c r="F166" s="202" t="s">
        <v>61</v>
      </c>
      <c r="G166" s="202"/>
    </row>
    <row r="167" spans="1:7" ht="17.25" customHeight="1" x14ac:dyDescent="0.25">
      <c r="A167" s="202"/>
      <c r="B167" s="202"/>
      <c r="C167" s="202"/>
      <c r="D167" s="129" t="s">
        <v>22</v>
      </c>
      <c r="E167" s="129" t="s">
        <v>24</v>
      </c>
      <c r="F167" s="129">
        <v>2020</v>
      </c>
      <c r="G167" s="129">
        <v>2021</v>
      </c>
    </row>
    <row r="168" spans="1:7" ht="15.9" customHeight="1" x14ac:dyDescent="0.25">
      <c r="A168" s="57" t="s">
        <v>12</v>
      </c>
      <c r="B168" s="114">
        <v>0</v>
      </c>
      <c r="C168" s="114">
        <v>0</v>
      </c>
      <c r="D168" s="105">
        <f>(C168-B168)</f>
        <v>0</v>
      </c>
      <c r="E168" s="106" t="str">
        <f t="shared" ref="E168:E182" si="17">IFERROR(D168/B168*100,"")</f>
        <v/>
      </c>
      <c r="F168" s="116">
        <f>IFERROR(B168/$B$182*100,0)</f>
        <v>0</v>
      </c>
      <c r="G168" s="116">
        <f>IFERROR(C168/$C$182*100,0)</f>
        <v>0</v>
      </c>
    </row>
    <row r="169" spans="1:7" ht="15.9" customHeight="1" x14ac:dyDescent="0.25">
      <c r="A169" s="57" t="s">
        <v>13</v>
      </c>
      <c r="B169" s="114">
        <v>0</v>
      </c>
      <c r="C169" s="114">
        <v>0</v>
      </c>
      <c r="D169" s="105">
        <f t="shared" ref="D169:D180" si="18">(C169-B169)</f>
        <v>0</v>
      </c>
      <c r="E169" s="106" t="str">
        <f t="shared" si="17"/>
        <v/>
      </c>
      <c r="F169" s="116">
        <f>IFERROR(B169/$B$182*100,0)</f>
        <v>0</v>
      </c>
      <c r="G169" s="116">
        <f>IFERROR(C169/$C$182*100,0)</f>
        <v>0</v>
      </c>
    </row>
    <row r="170" spans="1:7" ht="15.9" customHeight="1" x14ac:dyDescent="0.25">
      <c r="A170" s="59" t="s">
        <v>30</v>
      </c>
      <c r="B170" s="60">
        <f>(B168+B169)</f>
        <v>0</v>
      </c>
      <c r="C170" s="60">
        <f>(C168+C169)</f>
        <v>0</v>
      </c>
      <c r="D170" s="60">
        <f t="shared" si="18"/>
        <v>0</v>
      </c>
      <c r="E170" s="61" t="str">
        <f t="shared" si="17"/>
        <v/>
      </c>
      <c r="F170" s="62">
        <f>(F168+F169)</f>
        <v>0</v>
      </c>
      <c r="G170" s="62">
        <f>(G168+G169)</f>
        <v>0</v>
      </c>
    </row>
    <row r="171" spans="1:7" ht="15.9" customHeight="1" x14ac:dyDescent="0.25">
      <c r="A171" s="57" t="s">
        <v>14</v>
      </c>
      <c r="B171" s="114">
        <v>0</v>
      </c>
      <c r="C171" s="114">
        <v>0</v>
      </c>
      <c r="D171" s="105">
        <f t="shared" si="18"/>
        <v>0</v>
      </c>
      <c r="E171" s="106" t="str">
        <f t="shared" si="17"/>
        <v/>
      </c>
      <c r="F171" s="116">
        <f t="shared" ref="F171:F179" si="19">IFERROR(B171/$B$182*100,0)</f>
        <v>0</v>
      </c>
      <c r="G171" s="116">
        <f t="shared" ref="G171:G179" si="20">IFERROR(C171/$C$182*100,0)</f>
        <v>0</v>
      </c>
    </row>
    <row r="172" spans="1:7" ht="15.9" customHeight="1" x14ac:dyDescent="0.25">
      <c r="A172" s="57" t="s">
        <v>15</v>
      </c>
      <c r="B172" s="114">
        <v>0</v>
      </c>
      <c r="C172" s="114">
        <v>0</v>
      </c>
      <c r="D172" s="105">
        <f t="shared" si="18"/>
        <v>0</v>
      </c>
      <c r="E172" s="106" t="str">
        <f t="shared" si="17"/>
        <v/>
      </c>
      <c r="F172" s="116">
        <f t="shared" si="19"/>
        <v>0</v>
      </c>
      <c r="G172" s="116">
        <f t="shared" si="20"/>
        <v>0</v>
      </c>
    </row>
    <row r="173" spans="1:7" ht="15.9" customHeight="1" x14ac:dyDescent="0.25">
      <c r="A173" s="57" t="s">
        <v>27</v>
      </c>
      <c r="B173" s="114">
        <v>0</v>
      </c>
      <c r="C173" s="114">
        <v>0</v>
      </c>
      <c r="D173" s="105">
        <f t="shared" si="18"/>
        <v>0</v>
      </c>
      <c r="E173" s="106" t="str">
        <f t="shared" si="17"/>
        <v/>
      </c>
      <c r="F173" s="116">
        <f t="shared" si="19"/>
        <v>0</v>
      </c>
      <c r="G173" s="116">
        <f t="shared" si="20"/>
        <v>0</v>
      </c>
    </row>
    <row r="174" spans="1:7" ht="15.9" customHeight="1" x14ac:dyDescent="0.25">
      <c r="A174" s="57" t="s">
        <v>35</v>
      </c>
      <c r="B174" s="114">
        <v>0</v>
      </c>
      <c r="C174" s="114">
        <v>0</v>
      </c>
      <c r="D174" s="105">
        <f t="shared" si="18"/>
        <v>0</v>
      </c>
      <c r="E174" s="106" t="str">
        <f t="shared" si="17"/>
        <v/>
      </c>
      <c r="F174" s="116">
        <f t="shared" si="19"/>
        <v>0</v>
      </c>
      <c r="G174" s="116">
        <f t="shared" si="20"/>
        <v>0</v>
      </c>
    </row>
    <row r="175" spans="1:7" ht="15.9" customHeight="1" x14ac:dyDescent="0.25">
      <c r="A175" s="57" t="s">
        <v>16</v>
      </c>
      <c r="B175" s="114">
        <v>0</v>
      </c>
      <c r="C175" s="114">
        <v>0</v>
      </c>
      <c r="D175" s="105">
        <f t="shared" si="18"/>
        <v>0</v>
      </c>
      <c r="E175" s="106" t="str">
        <f t="shared" si="17"/>
        <v/>
      </c>
      <c r="F175" s="116">
        <f t="shared" si="19"/>
        <v>0</v>
      </c>
      <c r="G175" s="116">
        <f t="shared" si="20"/>
        <v>0</v>
      </c>
    </row>
    <row r="176" spans="1:7" ht="15.9" customHeight="1" x14ac:dyDescent="0.25">
      <c r="A176" s="57" t="s">
        <v>67</v>
      </c>
      <c r="B176" s="114">
        <v>0</v>
      </c>
      <c r="C176" s="114">
        <v>0</v>
      </c>
      <c r="D176" s="105">
        <f t="shared" si="18"/>
        <v>0</v>
      </c>
      <c r="E176" s="106" t="str">
        <f t="shared" si="17"/>
        <v/>
      </c>
      <c r="F176" s="116">
        <f t="shared" si="19"/>
        <v>0</v>
      </c>
      <c r="G176" s="116">
        <f t="shared" si="20"/>
        <v>0</v>
      </c>
    </row>
    <row r="177" spans="1:7" ht="15.9" customHeight="1" x14ac:dyDescent="0.25">
      <c r="A177" s="57" t="s">
        <v>34</v>
      </c>
      <c r="B177" s="114">
        <v>0</v>
      </c>
      <c r="C177" s="114">
        <v>0</v>
      </c>
      <c r="D177" s="105">
        <f t="shared" si="18"/>
        <v>0</v>
      </c>
      <c r="E177" s="106" t="str">
        <f t="shared" si="17"/>
        <v/>
      </c>
      <c r="F177" s="116">
        <f t="shared" si="19"/>
        <v>0</v>
      </c>
      <c r="G177" s="116">
        <f t="shared" si="20"/>
        <v>0</v>
      </c>
    </row>
    <row r="178" spans="1:7" ht="15.9" customHeight="1" x14ac:dyDescent="0.25">
      <c r="A178" s="57" t="s">
        <v>17</v>
      </c>
      <c r="B178" s="114">
        <v>0</v>
      </c>
      <c r="C178" s="114">
        <v>0</v>
      </c>
      <c r="D178" s="105">
        <f t="shared" si="18"/>
        <v>0</v>
      </c>
      <c r="E178" s="106" t="str">
        <f t="shared" si="17"/>
        <v/>
      </c>
      <c r="F178" s="116">
        <f t="shared" si="19"/>
        <v>0</v>
      </c>
      <c r="G178" s="116">
        <f t="shared" si="20"/>
        <v>0</v>
      </c>
    </row>
    <row r="179" spans="1:7" ht="15.9" customHeight="1" x14ac:dyDescent="0.25">
      <c r="A179" s="57" t="s">
        <v>18</v>
      </c>
      <c r="B179" s="114">
        <v>0</v>
      </c>
      <c r="C179" s="114">
        <v>0</v>
      </c>
      <c r="D179" s="105">
        <f t="shared" si="18"/>
        <v>0</v>
      </c>
      <c r="E179" s="106" t="str">
        <f t="shared" si="17"/>
        <v/>
      </c>
      <c r="F179" s="116">
        <f t="shared" si="19"/>
        <v>0</v>
      </c>
      <c r="G179" s="116">
        <f t="shared" si="20"/>
        <v>0</v>
      </c>
    </row>
    <row r="180" spans="1:7" ht="15.9" customHeight="1" x14ac:dyDescent="0.25">
      <c r="A180" s="59" t="s">
        <v>31</v>
      </c>
      <c r="B180" s="60">
        <f>SUM(B171:B179)</f>
        <v>0</v>
      </c>
      <c r="C180" s="60">
        <f>SUM(C171:C179)</f>
        <v>0</v>
      </c>
      <c r="D180" s="60">
        <f t="shared" si="18"/>
        <v>0</v>
      </c>
      <c r="E180" s="61" t="str">
        <f t="shared" si="17"/>
        <v/>
      </c>
      <c r="F180" s="62">
        <f>SUM(F171:F179)</f>
        <v>0</v>
      </c>
      <c r="G180" s="62">
        <f>SUM(G171:G179)</f>
        <v>0</v>
      </c>
    </row>
    <row r="181" spans="1:7" x14ac:dyDescent="0.25">
      <c r="A181" s="104"/>
      <c r="B181" s="119"/>
      <c r="C181" s="119"/>
      <c r="D181" s="119"/>
      <c r="E181" s="136" t="str">
        <f t="shared" si="17"/>
        <v/>
      </c>
      <c r="F181" s="120"/>
      <c r="G181" s="120"/>
    </row>
    <row r="182" spans="1:7" ht="18" customHeight="1" x14ac:dyDescent="0.25">
      <c r="A182" s="53" t="s">
        <v>19</v>
      </c>
      <c r="B182" s="63">
        <f>(B170+B180)</f>
        <v>0</v>
      </c>
      <c r="C182" s="63">
        <f>(C170+C180)</f>
        <v>0</v>
      </c>
      <c r="D182" s="63">
        <f>(C182-B182)</f>
        <v>0</v>
      </c>
      <c r="E182" s="55" t="str">
        <f t="shared" si="17"/>
        <v/>
      </c>
      <c r="F182" s="64">
        <f>(F170+F180)</f>
        <v>0</v>
      </c>
      <c r="G182" s="64">
        <f>(G170+G180)</f>
        <v>0</v>
      </c>
    </row>
    <row r="183" spans="1:7" x14ac:dyDescent="0.25">
      <c r="A183" s="75" t="s">
        <v>174</v>
      </c>
    </row>
    <row r="200" spans="1:8" ht="21" x14ac:dyDescent="0.4">
      <c r="A200" s="198" t="s">
        <v>42</v>
      </c>
      <c r="B200" s="198"/>
      <c r="C200" s="198"/>
      <c r="D200" s="198"/>
      <c r="E200" s="198"/>
      <c r="F200" s="198"/>
      <c r="G200" s="198"/>
    </row>
    <row r="201" spans="1:8" x14ac:dyDescent="0.25">
      <c r="A201" s="199" t="s">
        <v>53</v>
      </c>
      <c r="B201" s="199"/>
      <c r="C201" s="199"/>
      <c r="D201" s="199"/>
      <c r="E201" s="199"/>
      <c r="F201" s="199"/>
      <c r="G201" s="199"/>
    </row>
    <row r="202" spans="1:8" x14ac:dyDescent="0.25">
      <c r="A202" s="199" t="s">
        <v>139</v>
      </c>
      <c r="B202" s="199"/>
      <c r="C202" s="199"/>
      <c r="D202" s="199"/>
      <c r="E202" s="199"/>
      <c r="F202" s="199"/>
      <c r="G202" s="199"/>
    </row>
    <row r="203" spans="1:8" x14ac:dyDescent="0.25">
      <c r="A203" s="199" t="s">
        <v>108</v>
      </c>
      <c r="B203" s="199"/>
      <c r="C203" s="199"/>
      <c r="D203" s="199"/>
      <c r="E203" s="199"/>
      <c r="F203" s="199"/>
      <c r="G203" s="199"/>
    </row>
    <row r="204" spans="1:8" x14ac:dyDescent="0.25">
      <c r="A204" s="1"/>
      <c r="B204" s="1"/>
      <c r="C204" s="1"/>
      <c r="D204" s="1"/>
      <c r="E204" s="1"/>
      <c r="F204" s="1"/>
      <c r="G204" s="1"/>
    </row>
    <row r="205" spans="1:8" x14ac:dyDescent="0.25">
      <c r="A205" s="151" t="s">
        <v>4</v>
      </c>
      <c r="B205" s="1"/>
      <c r="C205" s="1"/>
      <c r="D205" s="1"/>
      <c r="E205" s="1"/>
      <c r="F205" s="1"/>
      <c r="G205" s="1"/>
    </row>
    <row r="206" spans="1:8" ht="20.25" customHeight="1" x14ac:dyDescent="0.25">
      <c r="A206" s="202" t="s">
        <v>20</v>
      </c>
      <c r="B206" s="202">
        <v>2020</v>
      </c>
      <c r="C206" s="202">
        <v>2021</v>
      </c>
      <c r="D206" s="202" t="s">
        <v>29</v>
      </c>
      <c r="E206" s="202"/>
      <c r="F206" s="202" t="s">
        <v>61</v>
      </c>
      <c r="G206" s="202"/>
    </row>
    <row r="207" spans="1:8" ht="19.5" customHeight="1" x14ac:dyDescent="0.25">
      <c r="A207" s="202"/>
      <c r="B207" s="202"/>
      <c r="C207" s="202"/>
      <c r="D207" s="129" t="s">
        <v>22</v>
      </c>
      <c r="E207" s="129" t="s">
        <v>24</v>
      </c>
      <c r="F207" s="129">
        <v>2020</v>
      </c>
      <c r="G207" s="129">
        <v>2021</v>
      </c>
      <c r="H207" s="27"/>
    </row>
    <row r="208" spans="1:8" ht="15.9" customHeight="1" x14ac:dyDescent="0.25">
      <c r="A208" s="57" t="s">
        <v>12</v>
      </c>
      <c r="B208" s="114">
        <v>0</v>
      </c>
      <c r="C208" s="114">
        <v>0</v>
      </c>
      <c r="D208" s="114">
        <f>(C208-B208)</f>
        <v>0</v>
      </c>
      <c r="E208" s="115" t="str">
        <f t="shared" ref="E208:E222" si="21">IFERROR(D208/B208*100,"")</f>
        <v/>
      </c>
      <c r="F208" s="116">
        <f>IFERROR(B208/$B$222*100,0)</f>
        <v>0</v>
      </c>
      <c r="G208" s="116">
        <f>IFERROR(C208/$C$222*100,0)</f>
        <v>0</v>
      </c>
      <c r="H208" s="7"/>
    </row>
    <row r="209" spans="1:8" ht="15.9" customHeight="1" x14ac:dyDescent="0.25">
      <c r="A209" s="57" t="s">
        <v>13</v>
      </c>
      <c r="B209" s="114">
        <v>0</v>
      </c>
      <c r="C209" s="114">
        <v>0</v>
      </c>
      <c r="D209" s="114">
        <f t="shared" ref="D209:D220" si="22">(C209-B209)</f>
        <v>0</v>
      </c>
      <c r="E209" s="115" t="str">
        <f t="shared" si="21"/>
        <v/>
      </c>
      <c r="F209" s="116">
        <f>IFERROR(B209/$B$222*100,0)</f>
        <v>0</v>
      </c>
      <c r="G209" s="116">
        <f>IFERROR(C209/$C$222*100,0)</f>
        <v>0</v>
      </c>
      <c r="H209" s="7"/>
    </row>
    <row r="210" spans="1:8" ht="15.9" customHeight="1" x14ac:dyDescent="0.25">
      <c r="A210" s="59" t="s">
        <v>30</v>
      </c>
      <c r="B210" s="60">
        <f>(B208+B209)</f>
        <v>0</v>
      </c>
      <c r="C210" s="60">
        <f>(C208+C209)</f>
        <v>0</v>
      </c>
      <c r="D210" s="60">
        <f t="shared" si="22"/>
        <v>0</v>
      </c>
      <c r="E210" s="61" t="str">
        <f t="shared" si="21"/>
        <v/>
      </c>
      <c r="F210" s="62">
        <f>(F208+F209)</f>
        <v>0</v>
      </c>
      <c r="G210" s="62">
        <f>(G208+G209)</f>
        <v>0</v>
      </c>
      <c r="H210" s="2"/>
    </row>
    <row r="211" spans="1:8" ht="15.9" customHeight="1" x14ac:dyDescent="0.25">
      <c r="A211" s="57" t="s">
        <v>14</v>
      </c>
      <c r="B211" s="114">
        <v>0</v>
      </c>
      <c r="C211" s="114">
        <v>0</v>
      </c>
      <c r="D211" s="114">
        <f t="shared" si="22"/>
        <v>0</v>
      </c>
      <c r="E211" s="115" t="str">
        <f t="shared" si="21"/>
        <v/>
      </c>
      <c r="F211" s="116">
        <f t="shared" ref="F211:F219" si="23">IFERROR(B211/$B$222*100,0)</f>
        <v>0</v>
      </c>
      <c r="G211" s="116">
        <f t="shared" ref="G211:G219" si="24">IFERROR(C211/$C$222*100,0)</f>
        <v>0</v>
      </c>
      <c r="H211" s="7"/>
    </row>
    <row r="212" spans="1:8" ht="15.9" customHeight="1" x14ac:dyDescent="0.25">
      <c r="A212" s="57" t="s">
        <v>15</v>
      </c>
      <c r="B212" s="114">
        <v>0</v>
      </c>
      <c r="C212" s="114">
        <v>0</v>
      </c>
      <c r="D212" s="114">
        <f t="shared" si="22"/>
        <v>0</v>
      </c>
      <c r="E212" s="115" t="str">
        <f t="shared" si="21"/>
        <v/>
      </c>
      <c r="F212" s="116">
        <f t="shared" si="23"/>
        <v>0</v>
      </c>
      <c r="G212" s="116">
        <f t="shared" si="24"/>
        <v>0</v>
      </c>
      <c r="H212" s="7"/>
    </row>
    <row r="213" spans="1:8" ht="15.9" customHeight="1" x14ac:dyDescent="0.25">
      <c r="A213" s="57" t="s">
        <v>27</v>
      </c>
      <c r="B213" s="114">
        <v>0</v>
      </c>
      <c r="C213" s="114">
        <v>0</v>
      </c>
      <c r="D213" s="114">
        <f t="shared" si="22"/>
        <v>0</v>
      </c>
      <c r="E213" s="115" t="str">
        <f t="shared" si="21"/>
        <v/>
      </c>
      <c r="F213" s="116">
        <f t="shared" si="23"/>
        <v>0</v>
      </c>
      <c r="G213" s="116">
        <f t="shared" si="24"/>
        <v>0</v>
      </c>
      <c r="H213" s="7"/>
    </row>
    <row r="214" spans="1:8" ht="15.9" customHeight="1" x14ac:dyDescent="0.25">
      <c r="A214" s="57" t="s">
        <v>35</v>
      </c>
      <c r="B214" s="114">
        <v>0</v>
      </c>
      <c r="C214" s="114">
        <v>0</v>
      </c>
      <c r="D214" s="114">
        <f t="shared" si="22"/>
        <v>0</v>
      </c>
      <c r="E214" s="115" t="str">
        <f t="shared" si="21"/>
        <v/>
      </c>
      <c r="F214" s="116">
        <f t="shared" si="23"/>
        <v>0</v>
      </c>
      <c r="G214" s="116">
        <f t="shared" si="24"/>
        <v>0</v>
      </c>
      <c r="H214" s="7"/>
    </row>
    <row r="215" spans="1:8" ht="15.9" customHeight="1" x14ac:dyDescent="0.25">
      <c r="A215" s="57" t="s">
        <v>16</v>
      </c>
      <c r="B215" s="114">
        <v>0</v>
      </c>
      <c r="C215" s="114">
        <v>0</v>
      </c>
      <c r="D215" s="114">
        <f t="shared" si="22"/>
        <v>0</v>
      </c>
      <c r="E215" s="115" t="str">
        <f t="shared" si="21"/>
        <v/>
      </c>
      <c r="F215" s="116">
        <f t="shared" si="23"/>
        <v>0</v>
      </c>
      <c r="G215" s="116">
        <f t="shared" si="24"/>
        <v>0</v>
      </c>
      <c r="H215" s="7"/>
    </row>
    <row r="216" spans="1:8" ht="15.9" customHeight="1" x14ac:dyDescent="0.25">
      <c r="A216" s="57" t="s">
        <v>67</v>
      </c>
      <c r="B216" s="114">
        <v>0</v>
      </c>
      <c r="C216" s="114">
        <v>0</v>
      </c>
      <c r="D216" s="114">
        <f t="shared" si="22"/>
        <v>0</v>
      </c>
      <c r="E216" s="115" t="str">
        <f t="shared" si="21"/>
        <v/>
      </c>
      <c r="F216" s="116">
        <f t="shared" si="23"/>
        <v>0</v>
      </c>
      <c r="G216" s="116">
        <f t="shared" si="24"/>
        <v>0</v>
      </c>
      <c r="H216" s="7"/>
    </row>
    <row r="217" spans="1:8" ht="15.9" customHeight="1" x14ac:dyDescent="0.25">
      <c r="A217" s="57" t="s">
        <v>34</v>
      </c>
      <c r="B217" s="114">
        <v>0</v>
      </c>
      <c r="C217" s="114">
        <v>0</v>
      </c>
      <c r="D217" s="114">
        <f t="shared" si="22"/>
        <v>0</v>
      </c>
      <c r="E217" s="115" t="str">
        <f t="shared" si="21"/>
        <v/>
      </c>
      <c r="F217" s="116">
        <f t="shared" si="23"/>
        <v>0</v>
      </c>
      <c r="G217" s="116">
        <f t="shared" si="24"/>
        <v>0</v>
      </c>
      <c r="H217" s="7"/>
    </row>
    <row r="218" spans="1:8" ht="15.9" customHeight="1" x14ac:dyDescent="0.25">
      <c r="A218" s="57" t="s">
        <v>17</v>
      </c>
      <c r="B218" s="114">
        <v>0</v>
      </c>
      <c r="C218" s="114">
        <v>0</v>
      </c>
      <c r="D218" s="114">
        <f t="shared" si="22"/>
        <v>0</v>
      </c>
      <c r="E218" s="115" t="str">
        <f t="shared" si="21"/>
        <v/>
      </c>
      <c r="F218" s="116">
        <f t="shared" si="23"/>
        <v>0</v>
      </c>
      <c r="G218" s="116">
        <f t="shared" si="24"/>
        <v>0</v>
      </c>
      <c r="H218" s="7"/>
    </row>
    <row r="219" spans="1:8" ht="15.9" customHeight="1" x14ac:dyDescent="0.25">
      <c r="A219" s="57" t="s">
        <v>18</v>
      </c>
      <c r="B219" s="114">
        <v>0</v>
      </c>
      <c r="C219" s="114">
        <v>0</v>
      </c>
      <c r="D219" s="114">
        <f t="shared" si="22"/>
        <v>0</v>
      </c>
      <c r="E219" s="115" t="str">
        <f t="shared" si="21"/>
        <v/>
      </c>
      <c r="F219" s="116">
        <f t="shared" si="23"/>
        <v>0</v>
      </c>
      <c r="G219" s="116">
        <f t="shared" si="24"/>
        <v>0</v>
      </c>
      <c r="H219" s="7"/>
    </row>
    <row r="220" spans="1:8" ht="15.9" customHeight="1" x14ac:dyDescent="0.25">
      <c r="A220" s="59" t="s">
        <v>31</v>
      </c>
      <c r="B220" s="60">
        <f>SUM(B211:B219)</f>
        <v>0</v>
      </c>
      <c r="C220" s="60">
        <f>SUM(C211:C219)</f>
        <v>0</v>
      </c>
      <c r="D220" s="60">
        <f t="shared" si="22"/>
        <v>0</v>
      </c>
      <c r="E220" s="61" t="str">
        <f t="shared" si="21"/>
        <v/>
      </c>
      <c r="F220" s="62">
        <f>SUM(F211:F219)</f>
        <v>0</v>
      </c>
      <c r="G220" s="62">
        <f>SUM(G211:G219)</f>
        <v>0</v>
      </c>
      <c r="H220" s="7"/>
    </row>
    <row r="221" spans="1:8" ht="15.9" customHeight="1" x14ac:dyDescent="0.25">
      <c r="A221" s="104"/>
      <c r="B221" s="119"/>
      <c r="C221" s="119"/>
      <c r="D221" s="119"/>
      <c r="E221" s="136" t="str">
        <f t="shared" si="21"/>
        <v/>
      </c>
      <c r="F221" s="120"/>
      <c r="G221" s="120"/>
      <c r="H221" s="4"/>
    </row>
    <row r="222" spans="1:8" ht="18" customHeight="1" x14ac:dyDescent="0.25">
      <c r="A222" s="53" t="s">
        <v>19</v>
      </c>
      <c r="B222" s="63">
        <f>(B210+B220)</f>
        <v>0</v>
      </c>
      <c r="C222" s="63">
        <f>(C210+C220)</f>
        <v>0</v>
      </c>
      <c r="D222" s="63">
        <f>(C222-B222)</f>
        <v>0</v>
      </c>
      <c r="E222" s="55" t="str">
        <f t="shared" si="21"/>
        <v/>
      </c>
      <c r="F222" s="64">
        <f>(F210+F220)</f>
        <v>0</v>
      </c>
      <c r="G222" s="64">
        <f>(G210+G220)</f>
        <v>0</v>
      </c>
    </row>
    <row r="223" spans="1:8" x14ac:dyDescent="0.25">
      <c r="A223" s="75" t="s">
        <v>174</v>
      </c>
    </row>
    <row r="239" spans="1:7" ht="21" x14ac:dyDescent="0.4">
      <c r="A239" s="198" t="s">
        <v>42</v>
      </c>
      <c r="B239" s="198"/>
      <c r="C239" s="198"/>
      <c r="D239" s="198"/>
      <c r="E239" s="198"/>
      <c r="F239" s="198"/>
      <c r="G239" s="198"/>
    </row>
    <row r="240" spans="1:7" x14ac:dyDescent="0.25">
      <c r="A240" s="199" t="s">
        <v>53</v>
      </c>
      <c r="B240" s="199"/>
      <c r="C240" s="199"/>
      <c r="D240" s="199"/>
      <c r="E240" s="199"/>
      <c r="F240" s="199"/>
      <c r="G240" s="199"/>
    </row>
    <row r="241" spans="1:7" x14ac:dyDescent="0.25">
      <c r="A241" s="199" t="s">
        <v>140</v>
      </c>
      <c r="B241" s="199"/>
      <c r="C241" s="199"/>
      <c r="D241" s="199"/>
      <c r="E241" s="199"/>
      <c r="F241" s="199"/>
      <c r="G241" s="199"/>
    </row>
    <row r="242" spans="1:7" x14ac:dyDescent="0.25">
      <c r="A242" s="199" t="s">
        <v>108</v>
      </c>
      <c r="B242" s="199"/>
      <c r="C242" s="199"/>
      <c r="D242" s="199"/>
      <c r="E242" s="199"/>
      <c r="F242" s="199"/>
      <c r="G242" s="199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51" t="s">
        <v>5</v>
      </c>
      <c r="B244" s="1"/>
      <c r="C244" s="1"/>
      <c r="D244" s="1"/>
      <c r="E244" s="1"/>
      <c r="F244" s="1"/>
      <c r="G244" s="1"/>
    </row>
    <row r="245" spans="1:7" ht="18.75" customHeight="1" x14ac:dyDescent="0.25">
      <c r="A245" s="202" t="s">
        <v>20</v>
      </c>
      <c r="B245" s="202">
        <v>2020</v>
      </c>
      <c r="C245" s="202">
        <v>2021</v>
      </c>
      <c r="D245" s="202" t="s">
        <v>29</v>
      </c>
      <c r="E245" s="202"/>
      <c r="F245" s="202" t="s">
        <v>61</v>
      </c>
      <c r="G245" s="202"/>
    </row>
    <row r="246" spans="1:7" ht="19.5" customHeight="1" x14ac:dyDescent="0.25">
      <c r="A246" s="202"/>
      <c r="B246" s="202"/>
      <c r="C246" s="202"/>
      <c r="D246" s="129" t="s">
        <v>22</v>
      </c>
      <c r="E246" s="129" t="s">
        <v>24</v>
      </c>
      <c r="F246" s="129">
        <v>2020</v>
      </c>
      <c r="G246" s="129">
        <v>2021</v>
      </c>
    </row>
    <row r="247" spans="1:7" ht="15.9" customHeight="1" x14ac:dyDescent="0.25">
      <c r="A247" s="57" t="s">
        <v>12</v>
      </c>
      <c r="B247" s="114">
        <v>0</v>
      </c>
      <c r="C247" s="114">
        <v>0</v>
      </c>
      <c r="D247" s="48">
        <f>(C247-B247)</f>
        <v>0</v>
      </c>
      <c r="E247" s="58" t="str">
        <f t="shared" ref="E247:E261" si="25">IFERROR(D247/B247*100,"")</f>
        <v/>
      </c>
      <c r="F247" s="116">
        <f>IFERROR(B247/$B$261*100,0)</f>
        <v>0</v>
      </c>
      <c r="G247" s="116">
        <f>IFERROR(C247/$C$261*100,0)</f>
        <v>0</v>
      </c>
    </row>
    <row r="248" spans="1:7" ht="15.9" customHeight="1" x14ac:dyDescent="0.25">
      <c r="A248" s="57" t="s">
        <v>13</v>
      </c>
      <c r="B248" s="114">
        <v>0</v>
      </c>
      <c r="C248" s="114">
        <v>0</v>
      </c>
      <c r="D248" s="48">
        <f t="shared" ref="D248:D259" si="26">(C248-B248)</f>
        <v>0</v>
      </c>
      <c r="E248" s="58" t="str">
        <f t="shared" si="25"/>
        <v/>
      </c>
      <c r="F248" s="116">
        <f>IFERROR(B248/$B$261*100,0)</f>
        <v>0</v>
      </c>
      <c r="G248" s="116">
        <f>IFERROR(C248/$C$261*100,0)</f>
        <v>0</v>
      </c>
    </row>
    <row r="249" spans="1:7" ht="15.9" customHeight="1" x14ac:dyDescent="0.25">
      <c r="A249" s="59" t="s">
        <v>30</v>
      </c>
      <c r="B249" s="60">
        <f>(B247+B248)</f>
        <v>0</v>
      </c>
      <c r="C249" s="60">
        <f>(C247+C248)</f>
        <v>0</v>
      </c>
      <c r="D249" s="60">
        <f t="shared" si="26"/>
        <v>0</v>
      </c>
      <c r="E249" s="61" t="str">
        <f t="shared" si="25"/>
        <v/>
      </c>
      <c r="F249" s="62">
        <f>(F247+F248)</f>
        <v>0</v>
      </c>
      <c r="G249" s="117">
        <f>(G247+G248)</f>
        <v>0</v>
      </c>
    </row>
    <row r="250" spans="1:7" ht="15.9" customHeight="1" x14ac:dyDescent="0.25">
      <c r="A250" s="57" t="s">
        <v>14</v>
      </c>
      <c r="B250" s="114">
        <v>0</v>
      </c>
      <c r="C250" s="114">
        <v>0</v>
      </c>
      <c r="D250" s="48">
        <f t="shared" si="26"/>
        <v>0</v>
      </c>
      <c r="E250" s="58" t="str">
        <f t="shared" si="25"/>
        <v/>
      </c>
      <c r="F250" s="116">
        <f t="shared" ref="F250:F258" si="27">IFERROR(B250/$B$261*100,0)</f>
        <v>0</v>
      </c>
      <c r="G250" s="116">
        <f t="shared" ref="G250:G258" si="28">IFERROR(C250/$C$261*100,0)</f>
        <v>0</v>
      </c>
    </row>
    <row r="251" spans="1:7" ht="15.9" customHeight="1" x14ac:dyDescent="0.25">
      <c r="A251" s="57" t="s">
        <v>15</v>
      </c>
      <c r="B251" s="114">
        <v>0</v>
      </c>
      <c r="C251" s="114">
        <v>0</v>
      </c>
      <c r="D251" s="48">
        <f t="shared" si="26"/>
        <v>0</v>
      </c>
      <c r="E251" s="58" t="str">
        <f t="shared" si="25"/>
        <v/>
      </c>
      <c r="F251" s="116">
        <f t="shared" si="27"/>
        <v>0</v>
      </c>
      <c r="G251" s="116">
        <f t="shared" si="28"/>
        <v>0</v>
      </c>
    </row>
    <row r="252" spans="1:7" ht="15.9" customHeight="1" x14ac:dyDescent="0.25">
      <c r="A252" s="57" t="s">
        <v>27</v>
      </c>
      <c r="B252" s="114">
        <v>0</v>
      </c>
      <c r="C252" s="114">
        <v>0</v>
      </c>
      <c r="D252" s="48">
        <f t="shared" si="26"/>
        <v>0</v>
      </c>
      <c r="E252" s="58" t="str">
        <f t="shared" si="25"/>
        <v/>
      </c>
      <c r="F252" s="116">
        <f t="shared" si="27"/>
        <v>0</v>
      </c>
      <c r="G252" s="116">
        <f t="shared" si="28"/>
        <v>0</v>
      </c>
    </row>
    <row r="253" spans="1:7" ht="15.9" customHeight="1" x14ac:dyDescent="0.25">
      <c r="A253" s="57" t="s">
        <v>35</v>
      </c>
      <c r="B253" s="114">
        <v>0</v>
      </c>
      <c r="C253" s="114">
        <v>0</v>
      </c>
      <c r="D253" s="48">
        <f t="shared" si="26"/>
        <v>0</v>
      </c>
      <c r="E253" s="58" t="str">
        <f t="shared" si="25"/>
        <v/>
      </c>
      <c r="F253" s="116">
        <f t="shared" si="27"/>
        <v>0</v>
      </c>
      <c r="G253" s="116">
        <f t="shared" si="28"/>
        <v>0</v>
      </c>
    </row>
    <row r="254" spans="1:7" ht="15.9" customHeight="1" x14ac:dyDescent="0.25">
      <c r="A254" s="57" t="s">
        <v>16</v>
      </c>
      <c r="B254" s="114">
        <v>0</v>
      </c>
      <c r="C254" s="114">
        <v>0</v>
      </c>
      <c r="D254" s="48">
        <f t="shared" si="26"/>
        <v>0</v>
      </c>
      <c r="E254" s="58" t="str">
        <f t="shared" si="25"/>
        <v/>
      </c>
      <c r="F254" s="116">
        <f t="shared" si="27"/>
        <v>0</v>
      </c>
      <c r="G254" s="116">
        <f t="shared" si="28"/>
        <v>0</v>
      </c>
    </row>
    <row r="255" spans="1:7" ht="15.9" customHeight="1" x14ac:dyDescent="0.25">
      <c r="A255" s="57" t="s">
        <v>67</v>
      </c>
      <c r="B255" s="114">
        <v>0</v>
      </c>
      <c r="C255" s="114">
        <v>0</v>
      </c>
      <c r="D255" s="48">
        <f t="shared" si="26"/>
        <v>0</v>
      </c>
      <c r="E255" s="58" t="str">
        <f t="shared" si="25"/>
        <v/>
      </c>
      <c r="F255" s="116">
        <f t="shared" si="27"/>
        <v>0</v>
      </c>
      <c r="G255" s="116">
        <f t="shared" si="28"/>
        <v>0</v>
      </c>
    </row>
    <row r="256" spans="1:7" ht="15.9" customHeight="1" x14ac:dyDescent="0.25">
      <c r="A256" s="57" t="s">
        <v>34</v>
      </c>
      <c r="B256" s="114">
        <v>0</v>
      </c>
      <c r="C256" s="114">
        <v>0</v>
      </c>
      <c r="D256" s="48">
        <f t="shared" si="26"/>
        <v>0</v>
      </c>
      <c r="E256" s="58" t="str">
        <f t="shared" si="25"/>
        <v/>
      </c>
      <c r="F256" s="116">
        <f t="shared" si="27"/>
        <v>0</v>
      </c>
      <c r="G256" s="116">
        <f t="shared" si="28"/>
        <v>0</v>
      </c>
    </row>
    <row r="257" spans="1:7" ht="15.9" customHeight="1" x14ac:dyDescent="0.25">
      <c r="A257" s="57" t="s">
        <v>17</v>
      </c>
      <c r="B257" s="114">
        <v>0</v>
      </c>
      <c r="C257" s="114">
        <v>0</v>
      </c>
      <c r="D257" s="48">
        <f t="shared" si="26"/>
        <v>0</v>
      </c>
      <c r="E257" s="58" t="str">
        <f t="shared" si="25"/>
        <v/>
      </c>
      <c r="F257" s="116">
        <f t="shared" si="27"/>
        <v>0</v>
      </c>
      <c r="G257" s="116">
        <f t="shared" si="28"/>
        <v>0</v>
      </c>
    </row>
    <row r="258" spans="1:7" ht="15.9" customHeight="1" x14ac:dyDescent="0.25">
      <c r="A258" s="57" t="s">
        <v>18</v>
      </c>
      <c r="B258" s="114">
        <v>0</v>
      </c>
      <c r="C258" s="114">
        <v>0</v>
      </c>
      <c r="D258" s="48">
        <f t="shared" si="26"/>
        <v>0</v>
      </c>
      <c r="E258" s="58" t="str">
        <f t="shared" si="25"/>
        <v/>
      </c>
      <c r="F258" s="116">
        <f t="shared" si="27"/>
        <v>0</v>
      </c>
      <c r="G258" s="116">
        <f t="shared" si="28"/>
        <v>0</v>
      </c>
    </row>
    <row r="259" spans="1:7" ht="15.9" customHeight="1" x14ac:dyDescent="0.25">
      <c r="A259" s="59" t="s">
        <v>31</v>
      </c>
      <c r="B259" s="60">
        <f>SUM(B250:B258)</f>
        <v>0</v>
      </c>
      <c r="C259" s="60">
        <f>SUM(C250:C258)</f>
        <v>0</v>
      </c>
      <c r="D259" s="60">
        <f t="shared" si="26"/>
        <v>0</v>
      </c>
      <c r="E259" s="61" t="str">
        <f t="shared" si="25"/>
        <v/>
      </c>
      <c r="F259" s="62">
        <f>SUM(F250:F258)</f>
        <v>0</v>
      </c>
      <c r="G259" s="117">
        <f>SUM(G250:G258)</f>
        <v>0</v>
      </c>
    </row>
    <row r="260" spans="1:7" ht="15.9" customHeight="1" x14ac:dyDescent="0.25">
      <c r="A260" s="104"/>
      <c r="B260" s="119"/>
      <c r="C260" s="119"/>
      <c r="D260" s="119"/>
      <c r="E260" s="121" t="str">
        <f t="shared" si="25"/>
        <v/>
      </c>
      <c r="F260" s="120"/>
      <c r="G260" s="137"/>
    </row>
    <row r="261" spans="1:7" ht="19.5" customHeight="1" x14ac:dyDescent="0.25">
      <c r="A261" s="53" t="s">
        <v>19</v>
      </c>
      <c r="B261" s="63">
        <f>(B249+B259)</f>
        <v>0</v>
      </c>
      <c r="C261" s="63">
        <f>(C249+C259)</f>
        <v>0</v>
      </c>
      <c r="D261" s="63">
        <f>(C261-B261)</f>
        <v>0</v>
      </c>
      <c r="E261" s="55" t="str">
        <f t="shared" si="25"/>
        <v/>
      </c>
      <c r="F261" s="64">
        <f>(F249+F259)</f>
        <v>0</v>
      </c>
      <c r="G261" s="118">
        <f>(G249+G259)</f>
        <v>0</v>
      </c>
    </row>
    <row r="262" spans="1:7" x14ac:dyDescent="0.25">
      <c r="A262" s="75" t="s">
        <v>174</v>
      </c>
    </row>
    <row r="278" spans="1:7" ht="21" x14ac:dyDescent="0.4">
      <c r="A278" s="198" t="s">
        <v>42</v>
      </c>
      <c r="B278" s="198"/>
      <c r="C278" s="198"/>
      <c r="D278" s="198"/>
      <c r="E278" s="198"/>
      <c r="F278" s="198"/>
      <c r="G278" s="198"/>
    </row>
    <row r="279" spans="1:7" x14ac:dyDescent="0.25">
      <c r="A279" s="199" t="s">
        <v>53</v>
      </c>
      <c r="B279" s="199"/>
      <c r="C279" s="199"/>
      <c r="D279" s="199"/>
      <c r="E279" s="199"/>
      <c r="F279" s="199"/>
      <c r="G279" s="199"/>
    </row>
    <row r="280" spans="1:7" x14ac:dyDescent="0.25">
      <c r="A280" s="199" t="s">
        <v>141</v>
      </c>
      <c r="B280" s="199"/>
      <c r="C280" s="199"/>
      <c r="D280" s="199"/>
      <c r="E280" s="199"/>
      <c r="F280" s="199"/>
      <c r="G280" s="199"/>
    </row>
    <row r="281" spans="1:7" x14ac:dyDescent="0.25">
      <c r="A281" s="199" t="s">
        <v>108</v>
      </c>
      <c r="B281" s="199"/>
      <c r="C281" s="199"/>
      <c r="D281" s="199"/>
      <c r="E281" s="199"/>
      <c r="F281" s="199"/>
      <c r="G281" s="199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51" t="s">
        <v>6</v>
      </c>
      <c r="B283" s="1"/>
      <c r="C283" s="1"/>
      <c r="D283" s="1"/>
      <c r="E283" s="1"/>
      <c r="F283" s="1"/>
      <c r="G283" s="1"/>
    </row>
    <row r="284" spans="1:7" ht="18.75" customHeight="1" x14ac:dyDescent="0.25">
      <c r="A284" s="202" t="s">
        <v>20</v>
      </c>
      <c r="B284" s="202">
        <v>2020</v>
      </c>
      <c r="C284" s="202">
        <v>2021</v>
      </c>
      <c r="D284" s="202" t="s">
        <v>29</v>
      </c>
      <c r="E284" s="202"/>
      <c r="F284" s="202" t="s">
        <v>61</v>
      </c>
      <c r="G284" s="202"/>
    </row>
    <row r="285" spans="1:7" ht="18.75" customHeight="1" x14ac:dyDescent="0.25">
      <c r="A285" s="202"/>
      <c r="B285" s="202"/>
      <c r="C285" s="202"/>
      <c r="D285" s="129" t="s">
        <v>22</v>
      </c>
      <c r="E285" s="129" t="s">
        <v>24</v>
      </c>
      <c r="F285" s="129">
        <v>2020</v>
      </c>
      <c r="G285" s="129">
        <v>2021</v>
      </c>
    </row>
    <row r="286" spans="1:7" ht="15.9" customHeight="1" x14ac:dyDescent="0.25">
      <c r="A286" s="57" t="s">
        <v>12</v>
      </c>
      <c r="B286" s="114">
        <v>0</v>
      </c>
      <c r="C286" s="114">
        <v>0</v>
      </c>
      <c r="D286" s="114">
        <f>(C286-B286)</f>
        <v>0</v>
      </c>
      <c r="E286" s="115" t="str">
        <f t="shared" ref="E286:E300" si="29">IFERROR(D286/B286*100,"")</f>
        <v/>
      </c>
      <c r="F286" s="116">
        <f>IFERROR(B286/$B$300*100,0)</f>
        <v>0</v>
      </c>
      <c r="G286" s="116">
        <f>IFERROR(C286/$C$300*100,0)</f>
        <v>0</v>
      </c>
    </row>
    <row r="287" spans="1:7" ht="15.9" customHeight="1" x14ac:dyDescent="0.25">
      <c r="A287" s="57" t="s">
        <v>13</v>
      </c>
      <c r="B287" s="114">
        <v>0</v>
      </c>
      <c r="C287" s="114">
        <v>0</v>
      </c>
      <c r="D287" s="114">
        <f t="shared" ref="D287:D298" si="30">(C287-B287)</f>
        <v>0</v>
      </c>
      <c r="E287" s="115" t="str">
        <f t="shared" si="29"/>
        <v/>
      </c>
      <c r="F287" s="116">
        <f>IFERROR(B287/$B$300*100,0)</f>
        <v>0</v>
      </c>
      <c r="G287" s="116">
        <f>IFERROR(C287/$C$300*100,0)</f>
        <v>0</v>
      </c>
    </row>
    <row r="288" spans="1:7" ht="15.9" customHeight="1" x14ac:dyDescent="0.25">
      <c r="A288" s="59" t="s">
        <v>30</v>
      </c>
      <c r="B288" s="60">
        <f>(B286+B287)</f>
        <v>0</v>
      </c>
      <c r="C288" s="60">
        <f>(C286+C287)</f>
        <v>0</v>
      </c>
      <c r="D288" s="60">
        <f t="shared" si="30"/>
        <v>0</v>
      </c>
      <c r="E288" s="61" t="str">
        <f t="shared" si="29"/>
        <v/>
      </c>
      <c r="F288" s="62">
        <f>(F286+F287)</f>
        <v>0</v>
      </c>
      <c r="G288" s="62">
        <f>(G286+G287)</f>
        <v>0</v>
      </c>
    </row>
    <row r="289" spans="1:7" ht="15.9" customHeight="1" x14ac:dyDescent="0.25">
      <c r="A289" s="57" t="s">
        <v>14</v>
      </c>
      <c r="B289" s="114">
        <v>0</v>
      </c>
      <c r="C289" s="114">
        <v>0</v>
      </c>
      <c r="D289" s="114">
        <f t="shared" si="30"/>
        <v>0</v>
      </c>
      <c r="E289" s="115" t="str">
        <f t="shared" si="29"/>
        <v/>
      </c>
      <c r="F289" s="116">
        <f t="shared" ref="F289:F297" si="31">IFERROR(B289/$B$300*100,0)</f>
        <v>0</v>
      </c>
      <c r="G289" s="116">
        <f t="shared" ref="G289:G297" si="32">IFERROR(C289/$C$300*100,0)</f>
        <v>0</v>
      </c>
    </row>
    <row r="290" spans="1:7" ht="15.9" customHeight="1" x14ac:dyDescent="0.25">
      <c r="A290" s="57" t="s">
        <v>15</v>
      </c>
      <c r="B290" s="114">
        <v>0</v>
      </c>
      <c r="C290" s="114">
        <v>0</v>
      </c>
      <c r="D290" s="114">
        <f t="shared" si="30"/>
        <v>0</v>
      </c>
      <c r="E290" s="115" t="str">
        <f t="shared" si="29"/>
        <v/>
      </c>
      <c r="F290" s="116">
        <f t="shared" si="31"/>
        <v>0</v>
      </c>
      <c r="G290" s="116">
        <f t="shared" si="32"/>
        <v>0</v>
      </c>
    </row>
    <row r="291" spans="1:7" ht="15.9" customHeight="1" x14ac:dyDescent="0.25">
      <c r="A291" s="57" t="s">
        <v>27</v>
      </c>
      <c r="B291" s="114">
        <v>0</v>
      </c>
      <c r="C291" s="114">
        <v>0</v>
      </c>
      <c r="D291" s="114">
        <f t="shared" si="30"/>
        <v>0</v>
      </c>
      <c r="E291" s="115" t="str">
        <f t="shared" si="29"/>
        <v/>
      </c>
      <c r="F291" s="116">
        <f t="shared" si="31"/>
        <v>0</v>
      </c>
      <c r="G291" s="116">
        <f t="shared" si="32"/>
        <v>0</v>
      </c>
    </row>
    <row r="292" spans="1:7" ht="15.9" customHeight="1" x14ac:dyDescent="0.25">
      <c r="A292" s="57" t="s">
        <v>35</v>
      </c>
      <c r="B292" s="114">
        <v>0</v>
      </c>
      <c r="C292" s="114">
        <v>0</v>
      </c>
      <c r="D292" s="114">
        <f t="shared" si="30"/>
        <v>0</v>
      </c>
      <c r="E292" s="115" t="str">
        <f t="shared" si="29"/>
        <v/>
      </c>
      <c r="F292" s="116">
        <f t="shared" si="31"/>
        <v>0</v>
      </c>
      <c r="G292" s="116">
        <f t="shared" si="32"/>
        <v>0</v>
      </c>
    </row>
    <row r="293" spans="1:7" ht="15.9" customHeight="1" x14ac:dyDescent="0.25">
      <c r="A293" s="57" t="s">
        <v>16</v>
      </c>
      <c r="B293" s="114">
        <v>0</v>
      </c>
      <c r="C293" s="114">
        <v>0</v>
      </c>
      <c r="D293" s="114">
        <f t="shared" si="30"/>
        <v>0</v>
      </c>
      <c r="E293" s="115" t="str">
        <f t="shared" si="29"/>
        <v/>
      </c>
      <c r="F293" s="116">
        <f t="shared" si="31"/>
        <v>0</v>
      </c>
      <c r="G293" s="116">
        <f t="shared" si="32"/>
        <v>0</v>
      </c>
    </row>
    <row r="294" spans="1:7" ht="15.9" customHeight="1" x14ac:dyDescent="0.25">
      <c r="A294" s="57" t="s">
        <v>67</v>
      </c>
      <c r="B294" s="114">
        <v>0</v>
      </c>
      <c r="C294" s="114">
        <v>0</v>
      </c>
      <c r="D294" s="114">
        <f t="shared" si="30"/>
        <v>0</v>
      </c>
      <c r="E294" s="115" t="str">
        <f t="shared" si="29"/>
        <v/>
      </c>
      <c r="F294" s="116">
        <f t="shared" si="31"/>
        <v>0</v>
      </c>
      <c r="G294" s="116">
        <f t="shared" si="32"/>
        <v>0</v>
      </c>
    </row>
    <row r="295" spans="1:7" ht="15.9" customHeight="1" x14ac:dyDescent="0.25">
      <c r="A295" s="57" t="s">
        <v>34</v>
      </c>
      <c r="B295" s="114">
        <v>0</v>
      </c>
      <c r="C295" s="114">
        <v>0</v>
      </c>
      <c r="D295" s="114">
        <f t="shared" si="30"/>
        <v>0</v>
      </c>
      <c r="E295" s="115" t="str">
        <f t="shared" si="29"/>
        <v/>
      </c>
      <c r="F295" s="116">
        <f t="shared" si="31"/>
        <v>0</v>
      </c>
      <c r="G295" s="116">
        <f t="shared" si="32"/>
        <v>0</v>
      </c>
    </row>
    <row r="296" spans="1:7" ht="15.9" customHeight="1" x14ac:dyDescent="0.25">
      <c r="A296" s="57" t="s">
        <v>17</v>
      </c>
      <c r="B296" s="114">
        <v>0</v>
      </c>
      <c r="C296" s="114">
        <v>0</v>
      </c>
      <c r="D296" s="114">
        <f t="shared" si="30"/>
        <v>0</v>
      </c>
      <c r="E296" s="115" t="str">
        <f t="shared" si="29"/>
        <v/>
      </c>
      <c r="F296" s="116">
        <f t="shared" si="31"/>
        <v>0</v>
      </c>
      <c r="G296" s="116">
        <f t="shared" si="32"/>
        <v>0</v>
      </c>
    </row>
    <row r="297" spans="1:7" ht="15.9" customHeight="1" x14ac:dyDescent="0.25">
      <c r="A297" s="57" t="s">
        <v>18</v>
      </c>
      <c r="B297" s="114">
        <v>0</v>
      </c>
      <c r="C297" s="114">
        <v>0</v>
      </c>
      <c r="D297" s="114">
        <f t="shared" si="30"/>
        <v>0</v>
      </c>
      <c r="E297" s="115" t="str">
        <f t="shared" si="29"/>
        <v/>
      </c>
      <c r="F297" s="116">
        <f t="shared" si="31"/>
        <v>0</v>
      </c>
      <c r="G297" s="116">
        <f t="shared" si="32"/>
        <v>0</v>
      </c>
    </row>
    <row r="298" spans="1:7" ht="15.9" customHeight="1" x14ac:dyDescent="0.25">
      <c r="A298" s="59" t="s">
        <v>31</v>
      </c>
      <c r="B298" s="60">
        <f>SUM(B289:B297)</f>
        <v>0</v>
      </c>
      <c r="C298" s="60">
        <f>SUM(C289:C297)</f>
        <v>0</v>
      </c>
      <c r="D298" s="60">
        <f t="shared" si="30"/>
        <v>0</v>
      </c>
      <c r="E298" s="61" t="str">
        <f t="shared" si="29"/>
        <v/>
      </c>
      <c r="F298" s="62">
        <f>SUM(F289:F297)</f>
        <v>0</v>
      </c>
      <c r="G298" s="62">
        <f>SUM(G289:G297)</f>
        <v>0</v>
      </c>
    </row>
    <row r="299" spans="1:7" ht="15.9" customHeight="1" x14ac:dyDescent="0.25">
      <c r="A299" s="104"/>
      <c r="B299" s="119"/>
      <c r="C299" s="119"/>
      <c r="D299" s="119"/>
      <c r="E299" s="121" t="str">
        <f t="shared" si="29"/>
        <v/>
      </c>
      <c r="F299" s="120"/>
      <c r="G299" s="120"/>
    </row>
    <row r="300" spans="1:7" ht="21" customHeight="1" x14ac:dyDescent="0.25">
      <c r="A300" s="53" t="s">
        <v>19</v>
      </c>
      <c r="B300" s="63">
        <f>(B288+B298)</f>
        <v>0</v>
      </c>
      <c r="C300" s="63">
        <f>(C288+C298)</f>
        <v>0</v>
      </c>
      <c r="D300" s="63">
        <f>(C300-B300)</f>
        <v>0</v>
      </c>
      <c r="E300" s="55" t="str">
        <f t="shared" si="29"/>
        <v/>
      </c>
      <c r="F300" s="64">
        <f>(F288+F298)</f>
        <v>0</v>
      </c>
      <c r="G300" s="64">
        <f>(G288+G298)</f>
        <v>0</v>
      </c>
    </row>
    <row r="301" spans="1:7" x14ac:dyDescent="0.25">
      <c r="A301" s="75" t="s">
        <v>174</v>
      </c>
    </row>
    <row r="317" spans="1:7" ht="21" x14ac:dyDescent="0.4">
      <c r="A317" s="198" t="s">
        <v>42</v>
      </c>
      <c r="B317" s="198"/>
      <c r="C317" s="198"/>
      <c r="D317" s="198"/>
      <c r="E317" s="198"/>
      <c r="F317" s="198"/>
      <c r="G317" s="198"/>
    </row>
    <row r="318" spans="1:7" x14ac:dyDescent="0.25">
      <c r="A318" s="199" t="s">
        <v>53</v>
      </c>
      <c r="B318" s="199"/>
      <c r="C318" s="199"/>
      <c r="D318" s="199"/>
      <c r="E318" s="199"/>
      <c r="F318" s="199"/>
      <c r="G318" s="199"/>
    </row>
    <row r="319" spans="1:7" x14ac:dyDescent="0.25">
      <c r="A319" s="199" t="s">
        <v>142</v>
      </c>
      <c r="B319" s="199"/>
      <c r="C319" s="199"/>
      <c r="D319" s="199"/>
      <c r="E319" s="199"/>
      <c r="F319" s="199"/>
      <c r="G319" s="199"/>
    </row>
    <row r="320" spans="1:7" x14ac:dyDescent="0.25">
      <c r="A320" s="199" t="s">
        <v>108</v>
      </c>
      <c r="B320" s="199"/>
      <c r="C320" s="199"/>
      <c r="D320" s="199"/>
      <c r="E320" s="199"/>
      <c r="F320" s="199"/>
      <c r="G320" s="199"/>
    </row>
    <row r="321" spans="1:8" x14ac:dyDescent="0.25">
      <c r="A321" s="1"/>
      <c r="B321" s="1"/>
      <c r="C321" s="1"/>
      <c r="D321" s="1"/>
      <c r="E321" s="1"/>
      <c r="F321" s="1"/>
      <c r="G321" s="1"/>
    </row>
    <row r="322" spans="1:8" x14ac:dyDescent="0.25">
      <c r="A322" s="151" t="s">
        <v>7</v>
      </c>
      <c r="B322" s="1"/>
      <c r="C322" s="1"/>
      <c r="D322" s="1"/>
      <c r="E322" s="1"/>
      <c r="F322" s="1"/>
      <c r="G322" s="1"/>
    </row>
    <row r="323" spans="1:8" ht="16.5" customHeight="1" x14ac:dyDescent="0.25">
      <c r="A323" s="202" t="s">
        <v>20</v>
      </c>
      <c r="B323" s="202">
        <v>2020</v>
      </c>
      <c r="C323" s="202">
        <v>2021</v>
      </c>
      <c r="D323" s="202" t="s">
        <v>29</v>
      </c>
      <c r="E323" s="202"/>
      <c r="F323" s="202" t="s">
        <v>61</v>
      </c>
      <c r="G323" s="202"/>
    </row>
    <row r="324" spans="1:8" ht="17.25" customHeight="1" x14ac:dyDescent="0.25">
      <c r="A324" s="202"/>
      <c r="B324" s="202"/>
      <c r="C324" s="202"/>
      <c r="D324" s="129" t="s">
        <v>22</v>
      </c>
      <c r="E324" s="129" t="s">
        <v>24</v>
      </c>
      <c r="F324" s="129">
        <v>2020</v>
      </c>
      <c r="G324" s="129">
        <v>2021</v>
      </c>
    </row>
    <row r="325" spans="1:8" ht="15.9" customHeight="1" x14ac:dyDescent="0.25">
      <c r="A325" s="57" t="s">
        <v>12</v>
      </c>
      <c r="B325" s="114">
        <v>0</v>
      </c>
      <c r="C325" s="114">
        <v>0</v>
      </c>
      <c r="D325" s="114">
        <f>(C325-B325)</f>
        <v>0</v>
      </c>
      <c r="E325" s="115" t="str">
        <f t="shared" ref="E325:E339" si="33">IFERROR(D325/B325*100,"")</f>
        <v/>
      </c>
      <c r="F325" s="116">
        <f>IFERROR(B325/B$339*100,0)</f>
        <v>0</v>
      </c>
      <c r="G325" s="116">
        <f t="shared" ref="G325:G326" si="34">IFERROR(C325/C$339*100,0)</f>
        <v>0</v>
      </c>
    </row>
    <row r="326" spans="1:8" ht="15.9" customHeight="1" x14ac:dyDescent="0.25">
      <c r="A326" s="57" t="s">
        <v>13</v>
      </c>
      <c r="B326" s="114">
        <v>0</v>
      </c>
      <c r="C326" s="114">
        <v>0</v>
      </c>
      <c r="D326" s="114">
        <f t="shared" ref="D326:D337" si="35">(C326-B326)</f>
        <v>0</v>
      </c>
      <c r="E326" s="115" t="str">
        <f t="shared" si="33"/>
        <v/>
      </c>
      <c r="F326" s="116">
        <f t="shared" ref="F326" si="36">IFERROR(B326/B$339*100,0)</f>
        <v>0</v>
      </c>
      <c r="G326" s="116">
        <f t="shared" si="34"/>
        <v>0</v>
      </c>
    </row>
    <row r="327" spans="1:8" ht="15.9" customHeight="1" x14ac:dyDescent="0.25">
      <c r="A327" s="59" t="s">
        <v>30</v>
      </c>
      <c r="B327" s="60">
        <f>(B325+B326)</f>
        <v>0</v>
      </c>
      <c r="C327" s="60">
        <f>(C325+C326)</f>
        <v>0</v>
      </c>
      <c r="D327" s="60">
        <f t="shared" si="35"/>
        <v>0</v>
      </c>
      <c r="E327" s="61" t="str">
        <f t="shared" si="33"/>
        <v/>
      </c>
      <c r="F327" s="62">
        <f>(F325+F326)</f>
        <v>0</v>
      </c>
      <c r="G327" s="62">
        <f>(G325+G326)</f>
        <v>0</v>
      </c>
    </row>
    <row r="328" spans="1:8" ht="15.9" customHeight="1" x14ac:dyDescent="0.25">
      <c r="A328" s="57" t="s">
        <v>14</v>
      </c>
      <c r="B328" s="114">
        <v>0</v>
      </c>
      <c r="C328" s="114">
        <v>0</v>
      </c>
      <c r="D328" s="114">
        <f t="shared" si="35"/>
        <v>0</v>
      </c>
      <c r="E328" s="115" t="str">
        <f t="shared" si="33"/>
        <v/>
      </c>
      <c r="F328" s="116">
        <f t="shared" ref="F328:F336" si="37">IFERROR(B328/B$339*100,0)</f>
        <v>0</v>
      </c>
      <c r="G328" s="116">
        <f t="shared" ref="G328:G336" si="38">IFERROR(C328/C$339*100,0)</f>
        <v>0</v>
      </c>
    </row>
    <row r="329" spans="1:8" ht="15.9" customHeight="1" x14ac:dyDescent="0.25">
      <c r="A329" s="57" t="s">
        <v>15</v>
      </c>
      <c r="B329" s="114">
        <v>0</v>
      </c>
      <c r="C329" s="114">
        <v>0</v>
      </c>
      <c r="D329" s="114">
        <f t="shared" si="35"/>
        <v>0</v>
      </c>
      <c r="E329" s="115" t="str">
        <f t="shared" si="33"/>
        <v/>
      </c>
      <c r="F329" s="116">
        <f t="shared" si="37"/>
        <v>0</v>
      </c>
      <c r="G329" s="116">
        <f t="shared" si="38"/>
        <v>0</v>
      </c>
      <c r="H329" t="s">
        <v>62</v>
      </c>
    </row>
    <row r="330" spans="1:8" ht="15.9" customHeight="1" x14ac:dyDescent="0.25">
      <c r="A330" s="57" t="s">
        <v>27</v>
      </c>
      <c r="B330" s="114">
        <v>0</v>
      </c>
      <c r="C330" s="114">
        <v>0</v>
      </c>
      <c r="D330" s="114">
        <f t="shared" si="35"/>
        <v>0</v>
      </c>
      <c r="E330" s="115" t="str">
        <f t="shared" si="33"/>
        <v/>
      </c>
      <c r="F330" s="116">
        <f t="shared" si="37"/>
        <v>0</v>
      </c>
      <c r="G330" s="116">
        <f t="shared" si="38"/>
        <v>0</v>
      </c>
    </row>
    <row r="331" spans="1:8" ht="15.9" customHeight="1" x14ac:dyDescent="0.25">
      <c r="A331" s="57" t="s">
        <v>35</v>
      </c>
      <c r="B331" s="114">
        <v>0</v>
      </c>
      <c r="C331" s="114">
        <v>0</v>
      </c>
      <c r="D331" s="114">
        <f t="shared" si="35"/>
        <v>0</v>
      </c>
      <c r="E331" s="115" t="str">
        <f t="shared" si="33"/>
        <v/>
      </c>
      <c r="F331" s="116">
        <f t="shared" si="37"/>
        <v>0</v>
      </c>
      <c r="G331" s="116">
        <f t="shared" si="38"/>
        <v>0</v>
      </c>
    </row>
    <row r="332" spans="1:8" ht="15.9" customHeight="1" x14ac:dyDescent="0.25">
      <c r="A332" s="57" t="s">
        <v>16</v>
      </c>
      <c r="B332" s="114">
        <v>0</v>
      </c>
      <c r="C332" s="114">
        <v>0</v>
      </c>
      <c r="D332" s="114">
        <f t="shared" si="35"/>
        <v>0</v>
      </c>
      <c r="E332" s="115" t="str">
        <f t="shared" si="33"/>
        <v/>
      </c>
      <c r="F332" s="116">
        <f t="shared" si="37"/>
        <v>0</v>
      </c>
      <c r="G332" s="116">
        <f t="shared" si="38"/>
        <v>0</v>
      </c>
    </row>
    <row r="333" spans="1:8" ht="15.9" customHeight="1" x14ac:dyDescent="0.25">
      <c r="A333" s="57" t="s">
        <v>67</v>
      </c>
      <c r="B333" s="114">
        <v>0</v>
      </c>
      <c r="C333" s="114">
        <v>0</v>
      </c>
      <c r="D333" s="114">
        <f t="shared" si="35"/>
        <v>0</v>
      </c>
      <c r="E333" s="115" t="str">
        <f t="shared" si="33"/>
        <v/>
      </c>
      <c r="F333" s="116">
        <f t="shared" si="37"/>
        <v>0</v>
      </c>
      <c r="G333" s="116">
        <f t="shared" si="38"/>
        <v>0</v>
      </c>
    </row>
    <row r="334" spans="1:8" ht="15.9" customHeight="1" x14ac:dyDescent="0.25">
      <c r="A334" s="57" t="s">
        <v>34</v>
      </c>
      <c r="B334" s="114">
        <v>0</v>
      </c>
      <c r="C334" s="114">
        <v>0</v>
      </c>
      <c r="D334" s="114">
        <f t="shared" si="35"/>
        <v>0</v>
      </c>
      <c r="E334" s="115" t="str">
        <f t="shared" si="33"/>
        <v/>
      </c>
      <c r="F334" s="116">
        <f t="shared" si="37"/>
        <v>0</v>
      </c>
      <c r="G334" s="116">
        <f t="shared" si="38"/>
        <v>0</v>
      </c>
    </row>
    <row r="335" spans="1:8" ht="15.9" customHeight="1" x14ac:dyDescent="0.25">
      <c r="A335" s="57" t="s">
        <v>17</v>
      </c>
      <c r="B335" s="114">
        <v>0</v>
      </c>
      <c r="C335" s="114">
        <v>0</v>
      </c>
      <c r="D335" s="114">
        <f t="shared" si="35"/>
        <v>0</v>
      </c>
      <c r="E335" s="115" t="str">
        <f t="shared" si="33"/>
        <v/>
      </c>
      <c r="F335" s="116">
        <f t="shared" si="37"/>
        <v>0</v>
      </c>
      <c r="G335" s="116">
        <f t="shared" si="38"/>
        <v>0</v>
      </c>
    </row>
    <row r="336" spans="1:8" ht="15.9" customHeight="1" x14ac:dyDescent="0.25">
      <c r="A336" s="57" t="s">
        <v>18</v>
      </c>
      <c r="B336" s="114">
        <v>0</v>
      </c>
      <c r="C336" s="114">
        <v>0</v>
      </c>
      <c r="D336" s="114">
        <f t="shared" si="35"/>
        <v>0</v>
      </c>
      <c r="E336" s="115" t="str">
        <f t="shared" si="33"/>
        <v/>
      </c>
      <c r="F336" s="116">
        <f t="shared" si="37"/>
        <v>0</v>
      </c>
      <c r="G336" s="116">
        <f t="shared" si="38"/>
        <v>0</v>
      </c>
    </row>
    <row r="337" spans="1:7" ht="15.9" customHeight="1" x14ac:dyDescent="0.25">
      <c r="A337" s="59" t="s">
        <v>31</v>
      </c>
      <c r="B337" s="60">
        <f>SUM(B328:B336)</f>
        <v>0</v>
      </c>
      <c r="C337" s="60">
        <f>SUM(C328:C336)</f>
        <v>0</v>
      </c>
      <c r="D337" s="60">
        <f t="shared" si="35"/>
        <v>0</v>
      </c>
      <c r="E337" s="61" t="str">
        <f t="shared" si="33"/>
        <v/>
      </c>
      <c r="F337" s="62">
        <f>SUM(F328:F336)</f>
        <v>0</v>
      </c>
      <c r="G337" s="62">
        <f>SUM(G328:G336)</f>
        <v>0</v>
      </c>
    </row>
    <row r="338" spans="1:7" x14ac:dyDescent="0.25">
      <c r="A338" s="59"/>
      <c r="B338" s="119"/>
      <c r="C338" s="119"/>
      <c r="D338" s="119"/>
      <c r="E338" s="121" t="str">
        <f t="shared" si="33"/>
        <v/>
      </c>
      <c r="F338" s="120"/>
      <c r="G338" s="120"/>
    </row>
    <row r="339" spans="1:7" ht="19.5" customHeight="1" x14ac:dyDescent="0.25">
      <c r="A339" s="53" t="s">
        <v>19</v>
      </c>
      <c r="B339" s="63">
        <f>(B327+B337)</f>
        <v>0</v>
      </c>
      <c r="C339" s="63">
        <f>(C327+C337)</f>
        <v>0</v>
      </c>
      <c r="D339" s="63">
        <f>(C339-B339)</f>
        <v>0</v>
      </c>
      <c r="E339" s="55" t="str">
        <f t="shared" si="33"/>
        <v/>
      </c>
      <c r="F339" s="64">
        <f>(F327+F337)</f>
        <v>0</v>
      </c>
      <c r="G339" s="64">
        <f>(G327+G337)</f>
        <v>0</v>
      </c>
    </row>
    <row r="340" spans="1:7" x14ac:dyDescent="0.25">
      <c r="A340" s="75" t="s">
        <v>174</v>
      </c>
    </row>
    <row r="342" spans="1:7" x14ac:dyDescent="0.25">
      <c r="C342" s="4"/>
    </row>
    <row r="357" spans="1:7" ht="21" x14ac:dyDescent="0.4">
      <c r="A357" s="198" t="s">
        <v>42</v>
      </c>
      <c r="B357" s="198"/>
      <c r="C357" s="198"/>
      <c r="D357" s="198"/>
      <c r="E357" s="198"/>
      <c r="F357" s="198"/>
      <c r="G357" s="198"/>
    </row>
    <row r="358" spans="1:7" x14ac:dyDescent="0.25">
      <c r="A358" s="199" t="s">
        <v>53</v>
      </c>
      <c r="B358" s="199"/>
      <c r="C358" s="199"/>
      <c r="D358" s="199"/>
      <c r="E358" s="199"/>
      <c r="F358" s="199"/>
      <c r="G358" s="199"/>
    </row>
    <row r="359" spans="1:7" x14ac:dyDescent="0.25">
      <c r="A359" s="199" t="s">
        <v>143</v>
      </c>
      <c r="B359" s="199"/>
      <c r="C359" s="199"/>
      <c r="D359" s="199"/>
      <c r="E359" s="199"/>
      <c r="F359" s="199"/>
      <c r="G359" s="199"/>
    </row>
    <row r="360" spans="1:7" x14ac:dyDescent="0.25">
      <c r="A360" s="199" t="s">
        <v>108</v>
      </c>
      <c r="B360" s="199"/>
      <c r="C360" s="199"/>
      <c r="D360" s="199"/>
      <c r="E360" s="199"/>
      <c r="F360" s="199"/>
      <c r="G360" s="199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51" t="s">
        <v>8</v>
      </c>
      <c r="B362" s="1"/>
      <c r="C362" s="1"/>
      <c r="D362" s="1"/>
      <c r="E362" s="1"/>
      <c r="F362" s="1"/>
      <c r="G362" s="1"/>
    </row>
    <row r="363" spans="1:7" ht="20.25" customHeight="1" x14ac:dyDescent="0.25">
      <c r="A363" s="202" t="s">
        <v>20</v>
      </c>
      <c r="B363" s="202">
        <v>2020</v>
      </c>
      <c r="C363" s="202">
        <v>2021</v>
      </c>
      <c r="D363" s="202" t="s">
        <v>29</v>
      </c>
      <c r="E363" s="202"/>
      <c r="F363" s="202" t="s">
        <v>61</v>
      </c>
      <c r="G363" s="202"/>
    </row>
    <row r="364" spans="1:7" ht="19.5" customHeight="1" x14ac:dyDescent="0.25">
      <c r="A364" s="202"/>
      <c r="B364" s="202"/>
      <c r="C364" s="202"/>
      <c r="D364" s="129" t="s">
        <v>22</v>
      </c>
      <c r="E364" s="129" t="s">
        <v>24</v>
      </c>
      <c r="F364" s="129">
        <v>2020</v>
      </c>
      <c r="G364" s="129">
        <v>2021</v>
      </c>
    </row>
    <row r="365" spans="1:7" ht="15.9" customHeight="1" x14ac:dyDescent="0.25">
      <c r="A365" s="50" t="s">
        <v>12</v>
      </c>
      <c r="B365" s="114">
        <v>0</v>
      </c>
      <c r="C365" s="114">
        <v>0</v>
      </c>
      <c r="D365" s="48">
        <f>(C365-B365)</f>
        <v>0</v>
      </c>
      <c r="E365" s="58" t="str">
        <f t="shared" ref="E365:E379" si="39">IFERROR(D365/B365*100,"")</f>
        <v/>
      </c>
      <c r="F365" s="116">
        <f>IFERROR(B365/B$379*100,0)</f>
        <v>0</v>
      </c>
      <c r="G365" s="116">
        <f t="shared" ref="G365:G366" si="40">IFERROR(C365/C$379*100,0)</f>
        <v>0</v>
      </c>
    </row>
    <row r="366" spans="1:7" ht="15.9" customHeight="1" x14ac:dyDescent="0.25">
      <c r="A366" s="50" t="s">
        <v>13</v>
      </c>
      <c r="B366" s="114">
        <v>0</v>
      </c>
      <c r="C366" s="114">
        <v>0</v>
      </c>
      <c r="D366" s="48">
        <f t="shared" ref="D366:D377" si="41">(C366-B366)</f>
        <v>0</v>
      </c>
      <c r="E366" s="58" t="str">
        <f t="shared" si="39"/>
        <v/>
      </c>
      <c r="F366" s="116">
        <f t="shared" ref="F366" si="42">IFERROR(B366/B$379*100,0)</f>
        <v>0</v>
      </c>
      <c r="G366" s="116">
        <f t="shared" si="40"/>
        <v>0</v>
      </c>
    </row>
    <row r="367" spans="1:7" ht="15.9" customHeight="1" x14ac:dyDescent="0.25">
      <c r="A367" s="59" t="s">
        <v>30</v>
      </c>
      <c r="B367" s="60">
        <f>(B365+B366)</f>
        <v>0</v>
      </c>
      <c r="C367" s="60">
        <f>(C365+C366)</f>
        <v>0</v>
      </c>
      <c r="D367" s="60">
        <f t="shared" si="41"/>
        <v>0</v>
      </c>
      <c r="E367" s="61" t="str">
        <f t="shared" si="39"/>
        <v/>
      </c>
      <c r="F367" s="62">
        <f>(F365+F366)</f>
        <v>0</v>
      </c>
      <c r="G367" s="62">
        <f>(G365+G366)</f>
        <v>0</v>
      </c>
    </row>
    <row r="368" spans="1:7" ht="15.9" customHeight="1" x14ac:dyDescent="0.25">
      <c r="A368" s="57" t="s">
        <v>14</v>
      </c>
      <c r="B368" s="114">
        <v>0</v>
      </c>
      <c r="C368" s="114">
        <v>0</v>
      </c>
      <c r="D368" s="114">
        <f t="shared" si="41"/>
        <v>0</v>
      </c>
      <c r="E368" s="115" t="str">
        <f t="shared" si="39"/>
        <v/>
      </c>
      <c r="F368" s="116">
        <f t="shared" ref="F368:F376" si="43">IFERROR(B368/B$379*100,0)</f>
        <v>0</v>
      </c>
      <c r="G368" s="116">
        <f t="shared" ref="G368:G376" si="44">IFERROR(C368/C$379*100,0)</f>
        <v>0</v>
      </c>
    </row>
    <row r="369" spans="1:7" ht="15.9" customHeight="1" x14ac:dyDescent="0.25">
      <c r="A369" s="57" t="s">
        <v>15</v>
      </c>
      <c r="B369" s="114">
        <v>0</v>
      </c>
      <c r="C369" s="114">
        <v>0</v>
      </c>
      <c r="D369" s="114">
        <f t="shared" si="41"/>
        <v>0</v>
      </c>
      <c r="E369" s="115" t="str">
        <f t="shared" si="39"/>
        <v/>
      </c>
      <c r="F369" s="116">
        <f t="shared" si="43"/>
        <v>0</v>
      </c>
      <c r="G369" s="116">
        <f t="shared" si="44"/>
        <v>0</v>
      </c>
    </row>
    <row r="370" spans="1:7" ht="15.9" customHeight="1" x14ac:dyDescent="0.25">
      <c r="A370" s="57" t="s">
        <v>27</v>
      </c>
      <c r="B370" s="114">
        <v>0</v>
      </c>
      <c r="C370" s="114">
        <v>0</v>
      </c>
      <c r="D370" s="114">
        <f t="shared" si="41"/>
        <v>0</v>
      </c>
      <c r="E370" s="115" t="str">
        <f t="shared" si="39"/>
        <v/>
      </c>
      <c r="F370" s="116">
        <f t="shared" si="43"/>
        <v>0</v>
      </c>
      <c r="G370" s="116">
        <f t="shared" si="44"/>
        <v>0</v>
      </c>
    </row>
    <row r="371" spans="1:7" ht="15.9" customHeight="1" x14ac:dyDescent="0.25">
      <c r="A371" s="57" t="s">
        <v>35</v>
      </c>
      <c r="B371" s="114">
        <v>0</v>
      </c>
      <c r="C371" s="114">
        <v>0</v>
      </c>
      <c r="D371" s="114">
        <f t="shared" si="41"/>
        <v>0</v>
      </c>
      <c r="E371" s="115" t="str">
        <f t="shared" si="39"/>
        <v/>
      </c>
      <c r="F371" s="116">
        <f t="shared" si="43"/>
        <v>0</v>
      </c>
      <c r="G371" s="116">
        <f t="shared" si="44"/>
        <v>0</v>
      </c>
    </row>
    <row r="372" spans="1:7" ht="15.9" customHeight="1" x14ac:dyDescent="0.25">
      <c r="A372" s="57" t="s">
        <v>16</v>
      </c>
      <c r="B372" s="114">
        <v>0</v>
      </c>
      <c r="C372" s="114">
        <v>0</v>
      </c>
      <c r="D372" s="114">
        <f t="shared" si="41"/>
        <v>0</v>
      </c>
      <c r="E372" s="115" t="str">
        <f t="shared" si="39"/>
        <v/>
      </c>
      <c r="F372" s="116">
        <f t="shared" si="43"/>
        <v>0</v>
      </c>
      <c r="G372" s="116">
        <f t="shared" si="44"/>
        <v>0</v>
      </c>
    </row>
    <row r="373" spans="1:7" ht="15.9" customHeight="1" x14ac:dyDescent="0.25">
      <c r="A373" s="57" t="s">
        <v>67</v>
      </c>
      <c r="B373" s="114">
        <v>0</v>
      </c>
      <c r="C373" s="114">
        <v>0</v>
      </c>
      <c r="D373" s="114">
        <f t="shared" si="41"/>
        <v>0</v>
      </c>
      <c r="E373" s="115" t="str">
        <f t="shared" si="39"/>
        <v/>
      </c>
      <c r="F373" s="116">
        <f t="shared" si="43"/>
        <v>0</v>
      </c>
      <c r="G373" s="116">
        <f t="shared" si="44"/>
        <v>0</v>
      </c>
    </row>
    <row r="374" spans="1:7" ht="15.9" customHeight="1" x14ac:dyDescent="0.25">
      <c r="A374" s="57" t="s">
        <v>34</v>
      </c>
      <c r="B374" s="114">
        <v>0</v>
      </c>
      <c r="C374" s="114">
        <v>0</v>
      </c>
      <c r="D374" s="114">
        <f t="shared" si="41"/>
        <v>0</v>
      </c>
      <c r="E374" s="115" t="str">
        <f t="shared" si="39"/>
        <v/>
      </c>
      <c r="F374" s="116">
        <f t="shared" si="43"/>
        <v>0</v>
      </c>
      <c r="G374" s="116">
        <f t="shared" si="44"/>
        <v>0</v>
      </c>
    </row>
    <row r="375" spans="1:7" ht="15.9" customHeight="1" x14ac:dyDescent="0.25">
      <c r="A375" s="57" t="s">
        <v>17</v>
      </c>
      <c r="B375" s="114">
        <v>0</v>
      </c>
      <c r="C375" s="114">
        <v>0</v>
      </c>
      <c r="D375" s="114">
        <f t="shared" si="41"/>
        <v>0</v>
      </c>
      <c r="E375" s="115" t="str">
        <f t="shared" si="39"/>
        <v/>
      </c>
      <c r="F375" s="116">
        <f t="shared" si="43"/>
        <v>0</v>
      </c>
      <c r="G375" s="116">
        <f t="shared" si="44"/>
        <v>0</v>
      </c>
    </row>
    <row r="376" spans="1:7" ht="15.9" customHeight="1" x14ac:dyDescent="0.25">
      <c r="A376" s="57" t="s">
        <v>18</v>
      </c>
      <c r="B376" s="114">
        <v>0</v>
      </c>
      <c r="C376" s="114">
        <v>0</v>
      </c>
      <c r="D376" s="114">
        <f t="shared" si="41"/>
        <v>0</v>
      </c>
      <c r="E376" s="115" t="str">
        <f t="shared" si="39"/>
        <v/>
      </c>
      <c r="F376" s="116">
        <f t="shared" si="43"/>
        <v>0</v>
      </c>
      <c r="G376" s="116">
        <f t="shared" si="44"/>
        <v>0</v>
      </c>
    </row>
    <row r="377" spans="1:7" ht="15.9" customHeight="1" x14ac:dyDescent="0.25">
      <c r="A377" s="59" t="s">
        <v>31</v>
      </c>
      <c r="B377" s="60">
        <f>SUM(B368:B376)</f>
        <v>0</v>
      </c>
      <c r="C377" s="60">
        <f>SUM(C368:C376)</f>
        <v>0</v>
      </c>
      <c r="D377" s="60">
        <f t="shared" si="41"/>
        <v>0</v>
      </c>
      <c r="E377" s="61" t="str">
        <f t="shared" si="39"/>
        <v/>
      </c>
      <c r="F377" s="62">
        <f>SUM(F368:F376)</f>
        <v>0</v>
      </c>
      <c r="G377" s="62">
        <f>SUM(G368:G376)</f>
        <v>0</v>
      </c>
    </row>
    <row r="378" spans="1:7" ht="15.9" customHeight="1" x14ac:dyDescent="0.25">
      <c r="A378" s="104"/>
      <c r="B378" s="119"/>
      <c r="C378" s="119"/>
      <c r="D378" s="119"/>
      <c r="E378" s="136" t="str">
        <f t="shared" si="39"/>
        <v/>
      </c>
      <c r="F378" s="120"/>
      <c r="G378" s="120"/>
    </row>
    <row r="379" spans="1:7" ht="18.75" customHeight="1" x14ac:dyDescent="0.25">
      <c r="A379" s="53" t="s">
        <v>19</v>
      </c>
      <c r="B379" s="63">
        <f>(B367+B377)</f>
        <v>0</v>
      </c>
      <c r="C379" s="63">
        <f>(C367+C377)</f>
        <v>0</v>
      </c>
      <c r="D379" s="63">
        <f>(C379-B379)</f>
        <v>0</v>
      </c>
      <c r="E379" s="55" t="str">
        <f t="shared" si="39"/>
        <v/>
      </c>
      <c r="F379" s="64">
        <f>(F367+F377)</f>
        <v>0</v>
      </c>
      <c r="G379" s="64">
        <f>(G367+G377)</f>
        <v>0</v>
      </c>
    </row>
    <row r="380" spans="1:7" x14ac:dyDescent="0.25">
      <c r="A380" s="75" t="s">
        <v>174</v>
      </c>
    </row>
    <row r="396" spans="1:7" ht="21" x14ac:dyDescent="0.4">
      <c r="A396" s="198" t="s">
        <v>42</v>
      </c>
      <c r="B396" s="198"/>
      <c r="C396" s="198"/>
      <c r="D396" s="198"/>
      <c r="E396" s="198"/>
      <c r="F396" s="198"/>
      <c r="G396" s="198"/>
    </row>
    <row r="397" spans="1:7" x14ac:dyDescent="0.25">
      <c r="A397" s="199" t="s">
        <v>53</v>
      </c>
      <c r="B397" s="199"/>
      <c r="C397" s="199"/>
      <c r="D397" s="199"/>
      <c r="E397" s="199"/>
      <c r="F397" s="199"/>
      <c r="G397" s="199"/>
    </row>
    <row r="398" spans="1:7" x14ac:dyDescent="0.25">
      <c r="A398" s="199" t="s">
        <v>144</v>
      </c>
      <c r="B398" s="199"/>
      <c r="C398" s="199"/>
      <c r="D398" s="199"/>
      <c r="E398" s="199"/>
      <c r="F398" s="199"/>
      <c r="G398" s="199"/>
    </row>
    <row r="399" spans="1:7" x14ac:dyDescent="0.25">
      <c r="A399" s="199" t="s">
        <v>108</v>
      </c>
      <c r="B399" s="199"/>
      <c r="C399" s="199"/>
      <c r="D399" s="199"/>
      <c r="E399" s="199"/>
      <c r="F399" s="199"/>
      <c r="G399" s="199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51" t="s">
        <v>9</v>
      </c>
      <c r="B401" s="1"/>
      <c r="C401" s="1"/>
      <c r="D401" s="1"/>
      <c r="E401" s="1"/>
      <c r="F401" s="1"/>
      <c r="G401" s="1"/>
    </row>
    <row r="402" spans="1:7" ht="18.75" customHeight="1" x14ac:dyDescent="0.25">
      <c r="A402" s="202" t="s">
        <v>20</v>
      </c>
      <c r="B402" s="202">
        <v>2020</v>
      </c>
      <c r="C402" s="202">
        <v>2021</v>
      </c>
      <c r="D402" s="202" t="s">
        <v>29</v>
      </c>
      <c r="E402" s="202"/>
      <c r="F402" s="202" t="s">
        <v>61</v>
      </c>
      <c r="G402" s="202"/>
    </row>
    <row r="403" spans="1:7" ht="21" customHeight="1" x14ac:dyDescent="0.25">
      <c r="A403" s="202"/>
      <c r="B403" s="202"/>
      <c r="C403" s="202"/>
      <c r="D403" s="129" t="s">
        <v>22</v>
      </c>
      <c r="E403" s="129" t="s">
        <v>24</v>
      </c>
      <c r="F403" s="129">
        <v>2020</v>
      </c>
      <c r="G403" s="129">
        <v>2021</v>
      </c>
    </row>
    <row r="404" spans="1:7" ht="15.9" customHeight="1" x14ac:dyDescent="0.25">
      <c r="A404" s="57" t="s">
        <v>12</v>
      </c>
      <c r="B404" s="114">
        <v>0</v>
      </c>
      <c r="C404" s="114">
        <v>0</v>
      </c>
      <c r="D404" s="114">
        <f>(C404-B404)</f>
        <v>0</v>
      </c>
      <c r="E404" s="115" t="str">
        <f t="shared" ref="E404:E416" si="45">IFERROR(D404/B404*100,"")</f>
        <v/>
      </c>
      <c r="F404" s="116">
        <f>IFERROR(B404/B$418*100,0)</f>
        <v>0</v>
      </c>
      <c r="G404" s="116">
        <f t="shared" ref="G404:G405" si="46">IFERROR(C404/C$418*100,0)</f>
        <v>0</v>
      </c>
    </row>
    <row r="405" spans="1:7" ht="15.9" customHeight="1" x14ac:dyDescent="0.25">
      <c r="A405" s="57" t="s">
        <v>13</v>
      </c>
      <c r="B405" s="114">
        <v>0</v>
      </c>
      <c r="C405" s="114">
        <v>0</v>
      </c>
      <c r="D405" s="114">
        <f t="shared" ref="D405:D416" si="47">(C405-B405)</f>
        <v>0</v>
      </c>
      <c r="E405" s="115" t="str">
        <f t="shared" si="45"/>
        <v/>
      </c>
      <c r="F405" s="116">
        <f t="shared" ref="F405" si="48">IFERROR(B405/B$418*100,0)</f>
        <v>0</v>
      </c>
      <c r="G405" s="116">
        <f t="shared" si="46"/>
        <v>0</v>
      </c>
    </row>
    <row r="406" spans="1:7" ht="15.9" customHeight="1" x14ac:dyDescent="0.25">
      <c r="A406" s="59" t="s">
        <v>30</v>
      </c>
      <c r="B406" s="60">
        <f>(B404+B405)</f>
        <v>0</v>
      </c>
      <c r="C406" s="60">
        <f>(C404+C405)</f>
        <v>0</v>
      </c>
      <c r="D406" s="60">
        <f t="shared" si="47"/>
        <v>0</v>
      </c>
      <c r="E406" s="61" t="str">
        <f t="shared" si="45"/>
        <v/>
      </c>
      <c r="F406" s="62">
        <f>(F404+F405)</f>
        <v>0</v>
      </c>
      <c r="G406" s="62">
        <f>(G404+G405)</f>
        <v>0</v>
      </c>
    </row>
    <row r="407" spans="1:7" ht="15.9" customHeight="1" x14ac:dyDescent="0.25">
      <c r="A407" s="57" t="s">
        <v>14</v>
      </c>
      <c r="B407" s="114">
        <v>0</v>
      </c>
      <c r="C407" s="114">
        <v>0</v>
      </c>
      <c r="D407" s="114">
        <f t="shared" si="47"/>
        <v>0</v>
      </c>
      <c r="E407" s="115" t="str">
        <f t="shared" si="45"/>
        <v/>
      </c>
      <c r="F407" s="116">
        <f t="shared" ref="F407:F415" si="49">IFERROR(B407/B$418*100,0)</f>
        <v>0</v>
      </c>
      <c r="G407" s="116">
        <f t="shared" ref="G407:G415" si="50">IFERROR(C407/C$418*100,0)</f>
        <v>0</v>
      </c>
    </row>
    <row r="408" spans="1:7" ht="15.9" customHeight="1" x14ac:dyDescent="0.25">
      <c r="A408" s="57" t="s">
        <v>15</v>
      </c>
      <c r="B408" s="114">
        <v>0</v>
      </c>
      <c r="C408" s="114">
        <v>0</v>
      </c>
      <c r="D408" s="114">
        <f t="shared" si="47"/>
        <v>0</v>
      </c>
      <c r="E408" s="115" t="str">
        <f t="shared" si="45"/>
        <v/>
      </c>
      <c r="F408" s="116">
        <f t="shared" si="49"/>
        <v>0</v>
      </c>
      <c r="G408" s="116">
        <f t="shared" si="50"/>
        <v>0</v>
      </c>
    </row>
    <row r="409" spans="1:7" ht="15.9" customHeight="1" x14ac:dyDescent="0.25">
      <c r="A409" s="57" t="s">
        <v>27</v>
      </c>
      <c r="B409" s="114">
        <v>0</v>
      </c>
      <c r="C409" s="114">
        <v>0</v>
      </c>
      <c r="D409" s="114">
        <f t="shared" si="47"/>
        <v>0</v>
      </c>
      <c r="E409" s="115" t="str">
        <f t="shared" si="45"/>
        <v/>
      </c>
      <c r="F409" s="116">
        <f t="shared" si="49"/>
        <v>0</v>
      </c>
      <c r="G409" s="116">
        <f t="shared" si="50"/>
        <v>0</v>
      </c>
    </row>
    <row r="410" spans="1:7" ht="15.9" customHeight="1" x14ac:dyDescent="0.25">
      <c r="A410" s="57" t="s">
        <v>35</v>
      </c>
      <c r="B410" s="114">
        <v>0</v>
      </c>
      <c r="C410" s="114">
        <v>0</v>
      </c>
      <c r="D410" s="114">
        <f t="shared" si="47"/>
        <v>0</v>
      </c>
      <c r="E410" s="115" t="str">
        <f t="shared" si="45"/>
        <v/>
      </c>
      <c r="F410" s="116">
        <f t="shared" si="49"/>
        <v>0</v>
      </c>
      <c r="G410" s="116">
        <f t="shared" si="50"/>
        <v>0</v>
      </c>
    </row>
    <row r="411" spans="1:7" ht="15.9" customHeight="1" x14ac:dyDescent="0.25">
      <c r="A411" s="57" t="s">
        <v>16</v>
      </c>
      <c r="B411" s="114">
        <v>0</v>
      </c>
      <c r="C411" s="114">
        <v>0</v>
      </c>
      <c r="D411" s="114">
        <f t="shared" si="47"/>
        <v>0</v>
      </c>
      <c r="E411" s="115" t="str">
        <f t="shared" si="45"/>
        <v/>
      </c>
      <c r="F411" s="116">
        <f t="shared" si="49"/>
        <v>0</v>
      </c>
      <c r="G411" s="116">
        <f t="shared" si="50"/>
        <v>0</v>
      </c>
    </row>
    <row r="412" spans="1:7" ht="15.9" customHeight="1" x14ac:dyDescent="0.25">
      <c r="A412" s="57" t="s">
        <v>67</v>
      </c>
      <c r="B412" s="114">
        <v>0</v>
      </c>
      <c r="C412" s="114">
        <v>0</v>
      </c>
      <c r="D412" s="114">
        <f t="shared" si="47"/>
        <v>0</v>
      </c>
      <c r="E412" s="115" t="str">
        <f t="shared" si="45"/>
        <v/>
      </c>
      <c r="F412" s="116">
        <f t="shared" si="49"/>
        <v>0</v>
      </c>
      <c r="G412" s="116">
        <f t="shared" si="50"/>
        <v>0</v>
      </c>
    </row>
    <row r="413" spans="1:7" ht="15.9" customHeight="1" x14ac:dyDescent="0.25">
      <c r="A413" s="57" t="s">
        <v>34</v>
      </c>
      <c r="B413" s="114">
        <v>0</v>
      </c>
      <c r="C413" s="114">
        <v>0</v>
      </c>
      <c r="D413" s="114">
        <f t="shared" si="47"/>
        <v>0</v>
      </c>
      <c r="E413" s="115" t="str">
        <f t="shared" si="45"/>
        <v/>
      </c>
      <c r="F413" s="116">
        <f t="shared" si="49"/>
        <v>0</v>
      </c>
      <c r="G413" s="116">
        <f t="shared" si="50"/>
        <v>0</v>
      </c>
    </row>
    <row r="414" spans="1:7" ht="15.9" customHeight="1" x14ac:dyDescent="0.25">
      <c r="A414" s="57" t="s">
        <v>17</v>
      </c>
      <c r="B414" s="114">
        <v>0</v>
      </c>
      <c r="C414" s="114">
        <v>0</v>
      </c>
      <c r="D414" s="114">
        <f t="shared" si="47"/>
        <v>0</v>
      </c>
      <c r="E414" s="115" t="str">
        <f t="shared" si="45"/>
        <v/>
      </c>
      <c r="F414" s="116">
        <f t="shared" si="49"/>
        <v>0</v>
      </c>
      <c r="G414" s="116">
        <f t="shared" si="50"/>
        <v>0</v>
      </c>
    </row>
    <row r="415" spans="1:7" ht="15.9" customHeight="1" x14ac:dyDescent="0.25">
      <c r="A415" s="57" t="s">
        <v>18</v>
      </c>
      <c r="B415" s="114">
        <v>0</v>
      </c>
      <c r="C415" s="114">
        <v>0</v>
      </c>
      <c r="D415" s="114">
        <f t="shared" si="47"/>
        <v>0</v>
      </c>
      <c r="E415" s="115" t="str">
        <f t="shared" si="45"/>
        <v/>
      </c>
      <c r="F415" s="116">
        <f t="shared" si="49"/>
        <v>0</v>
      </c>
      <c r="G415" s="116">
        <f t="shared" si="50"/>
        <v>0</v>
      </c>
    </row>
    <row r="416" spans="1:7" ht="15.9" customHeight="1" x14ac:dyDescent="0.25">
      <c r="A416" s="59" t="s">
        <v>31</v>
      </c>
      <c r="B416" s="60">
        <f>SUM(B407:B415)</f>
        <v>0</v>
      </c>
      <c r="C416" s="60">
        <f>SUM(C407:C415)</f>
        <v>0</v>
      </c>
      <c r="D416" s="60">
        <f t="shared" si="47"/>
        <v>0</v>
      </c>
      <c r="E416" s="61" t="str">
        <f t="shared" si="45"/>
        <v/>
      </c>
      <c r="F416" s="62">
        <f>SUM(F407:F415)</f>
        <v>0</v>
      </c>
      <c r="G416" s="62">
        <f>SUM(G407:G415)</f>
        <v>0</v>
      </c>
    </row>
    <row r="417" spans="1:7" x14ac:dyDescent="0.25">
      <c r="A417" s="104"/>
      <c r="B417" s="119"/>
      <c r="C417" s="119"/>
      <c r="D417" s="119"/>
      <c r="E417" s="136"/>
      <c r="F417" s="120"/>
      <c r="G417" s="120"/>
    </row>
    <row r="418" spans="1:7" ht="19.5" customHeight="1" x14ac:dyDescent="0.25">
      <c r="A418" s="53" t="s">
        <v>19</v>
      </c>
      <c r="B418" s="63">
        <f>(B406+B416)</f>
        <v>0</v>
      </c>
      <c r="C418" s="63">
        <f>(C406+C416)</f>
        <v>0</v>
      </c>
      <c r="D418" s="63">
        <f>(C418-B418)</f>
        <v>0</v>
      </c>
      <c r="E418" s="55" t="str">
        <f>IFERROR(D418/B418*100,"")</f>
        <v/>
      </c>
      <c r="F418" s="64">
        <f>(F406+F416)</f>
        <v>0</v>
      </c>
      <c r="G418" s="64">
        <f>(G406+G416)</f>
        <v>0</v>
      </c>
    </row>
    <row r="419" spans="1:7" x14ac:dyDescent="0.25">
      <c r="A419" s="75" t="s">
        <v>174</v>
      </c>
    </row>
    <row r="435" spans="1:7" ht="21" x14ac:dyDescent="0.4">
      <c r="A435" s="198" t="s">
        <v>42</v>
      </c>
      <c r="B435" s="198"/>
      <c r="C435" s="198"/>
      <c r="D435" s="198"/>
      <c r="E435" s="198"/>
      <c r="F435" s="198"/>
      <c r="G435" s="198"/>
    </row>
    <row r="436" spans="1:7" x14ac:dyDescent="0.25">
      <c r="A436" s="199" t="s">
        <v>53</v>
      </c>
      <c r="B436" s="199"/>
      <c r="C436" s="199"/>
      <c r="D436" s="199"/>
      <c r="E436" s="199"/>
      <c r="F436" s="199"/>
      <c r="G436" s="199"/>
    </row>
    <row r="437" spans="1:7" x14ac:dyDescent="0.25">
      <c r="A437" s="199" t="s">
        <v>145</v>
      </c>
      <c r="B437" s="199"/>
      <c r="C437" s="199"/>
      <c r="D437" s="199"/>
      <c r="E437" s="199"/>
      <c r="F437" s="199"/>
      <c r="G437" s="199"/>
    </row>
    <row r="438" spans="1:7" x14ac:dyDescent="0.25">
      <c r="A438" s="199" t="s">
        <v>108</v>
      </c>
      <c r="B438" s="199"/>
      <c r="C438" s="199"/>
      <c r="D438" s="199"/>
      <c r="E438" s="199"/>
      <c r="F438" s="199"/>
      <c r="G438" s="199"/>
    </row>
    <row r="439" spans="1:7" x14ac:dyDescent="0.25">
      <c r="A439" s="151"/>
      <c r="B439" s="1"/>
      <c r="C439" s="1"/>
      <c r="D439" s="1"/>
      <c r="E439" s="1"/>
      <c r="F439" s="1"/>
      <c r="G439" s="1"/>
    </row>
    <row r="440" spans="1:7" x14ac:dyDescent="0.25">
      <c r="A440" s="151" t="s">
        <v>10</v>
      </c>
      <c r="B440" s="1"/>
      <c r="C440" s="1"/>
      <c r="D440" s="1"/>
      <c r="E440" s="1"/>
      <c r="F440" s="1"/>
      <c r="G440" s="1"/>
    </row>
    <row r="441" spans="1:7" ht="19.5" customHeight="1" x14ac:dyDescent="0.25">
      <c r="A441" s="202" t="s">
        <v>20</v>
      </c>
      <c r="B441" s="202">
        <v>2020</v>
      </c>
      <c r="C441" s="202">
        <v>2021</v>
      </c>
      <c r="D441" s="202" t="s">
        <v>29</v>
      </c>
      <c r="E441" s="202"/>
      <c r="F441" s="202" t="s">
        <v>61</v>
      </c>
      <c r="G441" s="202"/>
    </row>
    <row r="442" spans="1:7" ht="19.5" customHeight="1" x14ac:dyDescent="0.25">
      <c r="A442" s="202"/>
      <c r="B442" s="202"/>
      <c r="C442" s="202"/>
      <c r="D442" s="129" t="s">
        <v>22</v>
      </c>
      <c r="E442" s="129" t="s">
        <v>24</v>
      </c>
      <c r="F442" s="129">
        <v>2020</v>
      </c>
      <c r="G442" s="129">
        <v>2021</v>
      </c>
    </row>
    <row r="443" spans="1:7" ht="15.9" customHeight="1" x14ac:dyDescent="0.25">
      <c r="A443" s="57" t="s">
        <v>12</v>
      </c>
      <c r="B443" s="114">
        <v>0</v>
      </c>
      <c r="C443" s="114">
        <v>0</v>
      </c>
      <c r="D443" s="114">
        <f>(C443-B443)</f>
        <v>0</v>
      </c>
      <c r="E443" s="160" t="str">
        <f t="shared" ref="E443:E455" si="51">IFERROR(D443/B443*100,"")</f>
        <v/>
      </c>
      <c r="F443" s="116">
        <f>IFERROR(B443/B$457*100,0)</f>
        <v>0</v>
      </c>
      <c r="G443" s="116">
        <f t="shared" ref="G443:G444" si="52">IFERROR(C443/C$457*100,0)</f>
        <v>0</v>
      </c>
    </row>
    <row r="444" spans="1:7" ht="15.9" customHeight="1" x14ac:dyDescent="0.25">
      <c r="A444" s="57" t="s">
        <v>13</v>
      </c>
      <c r="B444" s="114">
        <v>0</v>
      </c>
      <c r="C444" s="114">
        <v>0</v>
      </c>
      <c r="D444" s="114">
        <f t="shared" ref="D444:D455" si="53">(C444-B444)</f>
        <v>0</v>
      </c>
      <c r="E444" s="160" t="str">
        <f t="shared" si="51"/>
        <v/>
      </c>
      <c r="F444" s="116">
        <f t="shared" ref="F444" si="54">IFERROR(B444/B$457*100,0)</f>
        <v>0</v>
      </c>
      <c r="G444" s="116">
        <f t="shared" si="52"/>
        <v>0</v>
      </c>
    </row>
    <row r="445" spans="1:7" ht="15.9" customHeight="1" x14ac:dyDescent="0.25">
      <c r="A445" s="59" t="s">
        <v>30</v>
      </c>
      <c r="B445" s="60">
        <f>(B443+B444)</f>
        <v>0</v>
      </c>
      <c r="C445" s="60">
        <f>(C443+C444)</f>
        <v>0</v>
      </c>
      <c r="D445" s="60">
        <f t="shared" si="53"/>
        <v>0</v>
      </c>
      <c r="E445" s="161" t="str">
        <f t="shared" si="51"/>
        <v/>
      </c>
      <c r="F445" s="62">
        <f>(F443+F444)</f>
        <v>0</v>
      </c>
      <c r="G445" s="62">
        <f>(G443+G444)</f>
        <v>0</v>
      </c>
    </row>
    <row r="446" spans="1:7" ht="15.9" customHeight="1" x14ac:dyDescent="0.25">
      <c r="A446" s="57" t="s">
        <v>14</v>
      </c>
      <c r="B446" s="114">
        <v>0</v>
      </c>
      <c r="C446" s="114">
        <v>0</v>
      </c>
      <c r="D446" s="114">
        <f t="shared" si="53"/>
        <v>0</v>
      </c>
      <c r="E446" s="160" t="str">
        <f t="shared" si="51"/>
        <v/>
      </c>
      <c r="F446" s="116">
        <f t="shared" ref="F446:F454" si="55">IFERROR(B446/B$457*100,0)</f>
        <v>0</v>
      </c>
      <c r="G446" s="116">
        <f t="shared" ref="G446:G454" si="56">IFERROR(C446/C$457*100,0)</f>
        <v>0</v>
      </c>
    </row>
    <row r="447" spans="1:7" ht="15.9" customHeight="1" x14ac:dyDescent="0.25">
      <c r="A447" s="57" t="s">
        <v>15</v>
      </c>
      <c r="B447" s="114">
        <v>0</v>
      </c>
      <c r="C447" s="114">
        <v>0</v>
      </c>
      <c r="D447" s="114">
        <f t="shared" si="53"/>
        <v>0</v>
      </c>
      <c r="E447" s="160" t="str">
        <f t="shared" si="51"/>
        <v/>
      </c>
      <c r="F447" s="116">
        <f t="shared" si="55"/>
        <v>0</v>
      </c>
      <c r="G447" s="116">
        <f t="shared" si="56"/>
        <v>0</v>
      </c>
    </row>
    <row r="448" spans="1:7" ht="15.9" customHeight="1" x14ac:dyDescent="0.25">
      <c r="A448" s="57" t="s">
        <v>27</v>
      </c>
      <c r="B448" s="114">
        <v>0</v>
      </c>
      <c r="C448" s="114">
        <v>0</v>
      </c>
      <c r="D448" s="114">
        <f t="shared" si="53"/>
        <v>0</v>
      </c>
      <c r="E448" s="160" t="str">
        <f t="shared" si="51"/>
        <v/>
      </c>
      <c r="F448" s="116">
        <f t="shared" si="55"/>
        <v>0</v>
      </c>
      <c r="G448" s="116">
        <f t="shared" si="56"/>
        <v>0</v>
      </c>
    </row>
    <row r="449" spans="1:7" ht="15.9" customHeight="1" x14ac:dyDescent="0.25">
      <c r="A449" s="57" t="s">
        <v>35</v>
      </c>
      <c r="B449" s="114">
        <v>0</v>
      </c>
      <c r="C449" s="114">
        <v>0</v>
      </c>
      <c r="D449" s="114">
        <f t="shared" si="53"/>
        <v>0</v>
      </c>
      <c r="E449" s="160" t="str">
        <f t="shared" si="51"/>
        <v/>
      </c>
      <c r="F449" s="116">
        <f t="shared" si="55"/>
        <v>0</v>
      </c>
      <c r="G449" s="116">
        <f t="shared" si="56"/>
        <v>0</v>
      </c>
    </row>
    <row r="450" spans="1:7" ht="15.9" customHeight="1" x14ac:dyDescent="0.25">
      <c r="A450" s="57" t="s">
        <v>16</v>
      </c>
      <c r="B450" s="114">
        <v>0</v>
      </c>
      <c r="C450" s="114">
        <v>0</v>
      </c>
      <c r="D450" s="114">
        <f t="shared" si="53"/>
        <v>0</v>
      </c>
      <c r="E450" s="160" t="str">
        <f t="shared" si="51"/>
        <v/>
      </c>
      <c r="F450" s="116">
        <f t="shared" si="55"/>
        <v>0</v>
      </c>
      <c r="G450" s="116">
        <f t="shared" si="56"/>
        <v>0</v>
      </c>
    </row>
    <row r="451" spans="1:7" ht="15.9" customHeight="1" x14ac:dyDescent="0.25">
      <c r="A451" s="57" t="s">
        <v>67</v>
      </c>
      <c r="B451" s="114">
        <v>0</v>
      </c>
      <c r="C451" s="114">
        <v>0</v>
      </c>
      <c r="D451" s="114">
        <f t="shared" si="53"/>
        <v>0</v>
      </c>
      <c r="E451" s="160" t="str">
        <f t="shared" si="51"/>
        <v/>
      </c>
      <c r="F451" s="116">
        <f t="shared" si="55"/>
        <v>0</v>
      </c>
      <c r="G451" s="116">
        <f t="shared" si="56"/>
        <v>0</v>
      </c>
    </row>
    <row r="452" spans="1:7" ht="15.9" customHeight="1" x14ac:dyDescent="0.25">
      <c r="A452" s="57" t="s">
        <v>34</v>
      </c>
      <c r="B452" s="114">
        <v>0</v>
      </c>
      <c r="C452" s="114">
        <v>0</v>
      </c>
      <c r="D452" s="114">
        <f t="shared" si="53"/>
        <v>0</v>
      </c>
      <c r="E452" s="160" t="str">
        <f t="shared" si="51"/>
        <v/>
      </c>
      <c r="F452" s="116">
        <f t="shared" si="55"/>
        <v>0</v>
      </c>
      <c r="G452" s="116">
        <f t="shared" si="56"/>
        <v>0</v>
      </c>
    </row>
    <row r="453" spans="1:7" ht="15.9" customHeight="1" x14ac:dyDescent="0.25">
      <c r="A453" s="57" t="s">
        <v>17</v>
      </c>
      <c r="B453" s="114">
        <v>0</v>
      </c>
      <c r="C453" s="114">
        <v>0</v>
      </c>
      <c r="D453" s="114">
        <f t="shared" si="53"/>
        <v>0</v>
      </c>
      <c r="E453" s="160" t="str">
        <f t="shared" si="51"/>
        <v/>
      </c>
      <c r="F453" s="116">
        <f t="shared" si="55"/>
        <v>0</v>
      </c>
      <c r="G453" s="116">
        <f t="shared" si="56"/>
        <v>0</v>
      </c>
    </row>
    <row r="454" spans="1:7" ht="15.9" customHeight="1" x14ac:dyDescent="0.25">
      <c r="A454" s="57" t="s">
        <v>18</v>
      </c>
      <c r="B454" s="114">
        <v>0</v>
      </c>
      <c r="C454" s="114">
        <v>0</v>
      </c>
      <c r="D454" s="114">
        <f t="shared" si="53"/>
        <v>0</v>
      </c>
      <c r="E454" s="160" t="str">
        <f t="shared" si="51"/>
        <v/>
      </c>
      <c r="F454" s="116">
        <f t="shared" si="55"/>
        <v>0</v>
      </c>
      <c r="G454" s="116">
        <f t="shared" si="56"/>
        <v>0</v>
      </c>
    </row>
    <row r="455" spans="1:7" ht="15.9" customHeight="1" x14ac:dyDescent="0.25">
      <c r="A455" s="59" t="s">
        <v>31</v>
      </c>
      <c r="B455" s="60">
        <f>SUM(B446:B454)</f>
        <v>0</v>
      </c>
      <c r="C455" s="60">
        <f>SUM(C446:C454)</f>
        <v>0</v>
      </c>
      <c r="D455" s="60">
        <f t="shared" si="53"/>
        <v>0</v>
      </c>
      <c r="E455" s="161" t="str">
        <f t="shared" si="51"/>
        <v/>
      </c>
      <c r="F455" s="62">
        <f>SUM(F446:F454)</f>
        <v>0</v>
      </c>
      <c r="G455" s="62">
        <f>SUM(G446:G454)</f>
        <v>0</v>
      </c>
    </row>
    <row r="456" spans="1:7" ht="15.9" customHeight="1" x14ac:dyDescent="0.25">
      <c r="A456" s="104"/>
      <c r="B456" s="119"/>
      <c r="C456" s="119"/>
      <c r="D456" s="119"/>
      <c r="E456" s="162"/>
      <c r="F456" s="120"/>
      <c r="G456" s="120"/>
    </row>
    <row r="457" spans="1:7" ht="21.75" customHeight="1" x14ac:dyDescent="0.25">
      <c r="A457" s="53" t="s">
        <v>19</v>
      </c>
      <c r="B457" s="63">
        <f>(B445+B455)</f>
        <v>0</v>
      </c>
      <c r="C457" s="63">
        <f>(C445+C455)</f>
        <v>0</v>
      </c>
      <c r="D457" s="63">
        <f>(C457-B457)</f>
        <v>0</v>
      </c>
      <c r="E457" s="159" t="str">
        <f>IFERROR(D457/B457*100,"")</f>
        <v/>
      </c>
      <c r="F457" s="64">
        <f>(F445+F455)</f>
        <v>0</v>
      </c>
      <c r="G457" s="64">
        <f>(G445+G455)</f>
        <v>0</v>
      </c>
    </row>
    <row r="458" spans="1:7" x14ac:dyDescent="0.25">
      <c r="A458" s="75" t="s">
        <v>174</v>
      </c>
    </row>
    <row r="474" spans="1:7" ht="21" x14ac:dyDescent="0.4">
      <c r="A474" s="198" t="s">
        <v>42</v>
      </c>
      <c r="B474" s="198"/>
      <c r="C474" s="198"/>
      <c r="D474" s="198"/>
      <c r="E474" s="198"/>
      <c r="F474" s="198"/>
      <c r="G474" s="198"/>
    </row>
    <row r="475" spans="1:7" x14ac:dyDescent="0.25">
      <c r="A475" s="199" t="s">
        <v>53</v>
      </c>
      <c r="B475" s="199"/>
      <c r="C475" s="199"/>
      <c r="D475" s="199"/>
      <c r="E475" s="199"/>
      <c r="F475" s="199"/>
      <c r="G475" s="199"/>
    </row>
    <row r="476" spans="1:7" x14ac:dyDescent="0.25">
      <c r="A476" s="199" t="s">
        <v>146</v>
      </c>
      <c r="B476" s="199"/>
      <c r="C476" s="199"/>
      <c r="D476" s="199"/>
      <c r="E476" s="199"/>
      <c r="F476" s="199"/>
      <c r="G476" s="199"/>
    </row>
    <row r="477" spans="1:7" x14ac:dyDescent="0.25">
      <c r="A477" s="199" t="s">
        <v>108</v>
      </c>
      <c r="B477" s="199"/>
      <c r="C477" s="199"/>
      <c r="D477" s="199"/>
      <c r="E477" s="199"/>
      <c r="F477" s="199"/>
      <c r="G477" s="199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51" t="s">
        <v>11</v>
      </c>
      <c r="B479" s="1"/>
      <c r="C479" s="1"/>
      <c r="D479" s="1"/>
      <c r="E479" s="1"/>
      <c r="F479" s="1"/>
      <c r="G479" s="1"/>
    </row>
    <row r="480" spans="1:7" ht="19.5" customHeight="1" x14ac:dyDescent="0.25">
      <c r="A480" s="202" t="s">
        <v>20</v>
      </c>
      <c r="B480" s="202">
        <v>2020</v>
      </c>
      <c r="C480" s="202">
        <v>2021</v>
      </c>
      <c r="D480" s="202" t="s">
        <v>29</v>
      </c>
      <c r="E480" s="202"/>
      <c r="F480" s="202" t="s">
        <v>61</v>
      </c>
      <c r="G480" s="202"/>
    </row>
    <row r="481" spans="1:7" ht="19.5" customHeight="1" x14ac:dyDescent="0.25">
      <c r="A481" s="202"/>
      <c r="B481" s="202"/>
      <c r="C481" s="202"/>
      <c r="D481" s="129" t="s">
        <v>22</v>
      </c>
      <c r="E481" s="129" t="s">
        <v>24</v>
      </c>
      <c r="F481" s="129">
        <v>2020</v>
      </c>
      <c r="G481" s="129">
        <v>2021</v>
      </c>
    </row>
    <row r="482" spans="1:7" ht="15.9" customHeight="1" x14ac:dyDescent="0.25">
      <c r="A482" s="57" t="s">
        <v>12</v>
      </c>
      <c r="B482" s="114">
        <v>0</v>
      </c>
      <c r="C482" s="114">
        <v>0</v>
      </c>
      <c r="D482" s="114">
        <f>(C482-B482)</f>
        <v>0</v>
      </c>
      <c r="E482" s="183" t="str">
        <f>IFERROR(D482/B482*100,"")</f>
        <v/>
      </c>
      <c r="F482" s="116">
        <f>IFERROR(B482/B$496*100,0)</f>
        <v>0</v>
      </c>
      <c r="G482" s="116">
        <f t="shared" ref="G482:G483" si="57">IFERROR(C482/C$496*100,0)</f>
        <v>0</v>
      </c>
    </row>
    <row r="483" spans="1:7" ht="15.9" customHeight="1" x14ac:dyDescent="0.25">
      <c r="A483" s="57" t="s">
        <v>13</v>
      </c>
      <c r="B483" s="114">
        <v>0</v>
      </c>
      <c r="C483" s="114">
        <v>0</v>
      </c>
      <c r="D483" s="114">
        <f t="shared" ref="D483:D494" si="58">(C483-B483)</f>
        <v>0</v>
      </c>
      <c r="E483" s="183" t="str">
        <f t="shared" ref="E483:E494" si="59">IFERROR(D483/B483*100,"")</f>
        <v/>
      </c>
      <c r="F483" s="116">
        <f t="shared" ref="F483" si="60">IFERROR(B483/B$496*100,0)</f>
        <v>0</v>
      </c>
      <c r="G483" s="116">
        <f t="shared" si="57"/>
        <v>0</v>
      </c>
    </row>
    <row r="484" spans="1:7" ht="15.9" customHeight="1" x14ac:dyDescent="0.25">
      <c r="A484" s="59" t="s">
        <v>30</v>
      </c>
      <c r="B484" s="60">
        <f>(B482+B483)</f>
        <v>0</v>
      </c>
      <c r="C484" s="60">
        <f>(C482+C483)</f>
        <v>0</v>
      </c>
      <c r="D484" s="60">
        <f t="shared" si="58"/>
        <v>0</v>
      </c>
      <c r="E484" s="184" t="str">
        <f t="shared" si="59"/>
        <v/>
      </c>
      <c r="F484" s="185">
        <f>(F482+F483)</f>
        <v>0</v>
      </c>
      <c r="G484" s="185">
        <f>(G482+G483)</f>
        <v>0</v>
      </c>
    </row>
    <row r="485" spans="1:7" ht="15.9" customHeight="1" x14ac:dyDescent="0.25">
      <c r="A485" s="57" t="s">
        <v>14</v>
      </c>
      <c r="B485" s="114">
        <v>0</v>
      </c>
      <c r="C485" s="114">
        <v>0</v>
      </c>
      <c r="D485" s="114">
        <f t="shared" si="58"/>
        <v>0</v>
      </c>
      <c r="E485" s="183" t="str">
        <f t="shared" si="59"/>
        <v/>
      </c>
      <c r="F485" s="116">
        <f t="shared" ref="F485:F493" si="61">IFERROR(B485/B$496*100,0)</f>
        <v>0</v>
      </c>
      <c r="G485" s="116">
        <f t="shared" ref="G485:G493" si="62">IFERROR(C485/C$496*100,0)</f>
        <v>0</v>
      </c>
    </row>
    <row r="486" spans="1:7" ht="15.9" customHeight="1" x14ac:dyDescent="0.25">
      <c r="A486" s="57" t="s">
        <v>15</v>
      </c>
      <c r="B486" s="114">
        <v>0</v>
      </c>
      <c r="C486" s="114">
        <v>0</v>
      </c>
      <c r="D486" s="114">
        <f t="shared" si="58"/>
        <v>0</v>
      </c>
      <c r="E486" s="183" t="str">
        <f t="shared" si="59"/>
        <v/>
      </c>
      <c r="F486" s="116">
        <f t="shared" si="61"/>
        <v>0</v>
      </c>
      <c r="G486" s="116">
        <f t="shared" si="62"/>
        <v>0</v>
      </c>
    </row>
    <row r="487" spans="1:7" ht="15.9" customHeight="1" x14ac:dyDescent="0.25">
      <c r="A487" s="57" t="s">
        <v>27</v>
      </c>
      <c r="B487" s="114">
        <v>0</v>
      </c>
      <c r="C487" s="114">
        <v>0</v>
      </c>
      <c r="D487" s="114">
        <f t="shared" si="58"/>
        <v>0</v>
      </c>
      <c r="E487" s="183" t="str">
        <f t="shared" si="59"/>
        <v/>
      </c>
      <c r="F487" s="116">
        <f t="shared" si="61"/>
        <v>0</v>
      </c>
      <c r="G487" s="116">
        <f t="shared" si="62"/>
        <v>0</v>
      </c>
    </row>
    <row r="488" spans="1:7" ht="15.9" customHeight="1" x14ac:dyDescent="0.25">
      <c r="A488" s="57" t="s">
        <v>35</v>
      </c>
      <c r="B488" s="114">
        <v>0</v>
      </c>
      <c r="C488" s="114">
        <v>0</v>
      </c>
      <c r="D488" s="114">
        <f t="shared" si="58"/>
        <v>0</v>
      </c>
      <c r="E488" s="183" t="str">
        <f t="shared" si="59"/>
        <v/>
      </c>
      <c r="F488" s="116">
        <f t="shared" si="61"/>
        <v>0</v>
      </c>
      <c r="G488" s="116">
        <f t="shared" si="62"/>
        <v>0</v>
      </c>
    </row>
    <row r="489" spans="1:7" ht="15.9" customHeight="1" x14ac:dyDescent="0.25">
      <c r="A489" s="57" t="s">
        <v>16</v>
      </c>
      <c r="B489" s="114">
        <v>0</v>
      </c>
      <c r="C489" s="114">
        <v>0</v>
      </c>
      <c r="D489" s="114">
        <f t="shared" si="58"/>
        <v>0</v>
      </c>
      <c r="E489" s="183" t="str">
        <f t="shared" si="59"/>
        <v/>
      </c>
      <c r="F489" s="116">
        <f t="shared" si="61"/>
        <v>0</v>
      </c>
      <c r="G489" s="116">
        <f t="shared" si="62"/>
        <v>0</v>
      </c>
    </row>
    <row r="490" spans="1:7" ht="15.9" customHeight="1" x14ac:dyDescent="0.25">
      <c r="A490" s="57" t="s">
        <v>67</v>
      </c>
      <c r="B490" s="114">
        <v>0</v>
      </c>
      <c r="C490" s="114">
        <v>0</v>
      </c>
      <c r="D490" s="114">
        <f t="shared" si="58"/>
        <v>0</v>
      </c>
      <c r="E490" s="183" t="str">
        <f t="shared" si="59"/>
        <v/>
      </c>
      <c r="F490" s="116">
        <f t="shared" si="61"/>
        <v>0</v>
      </c>
      <c r="G490" s="116">
        <f t="shared" si="62"/>
        <v>0</v>
      </c>
    </row>
    <row r="491" spans="1:7" ht="15.9" customHeight="1" x14ac:dyDescent="0.25">
      <c r="A491" s="57" t="s">
        <v>34</v>
      </c>
      <c r="B491" s="114">
        <v>0</v>
      </c>
      <c r="C491" s="114">
        <v>0</v>
      </c>
      <c r="D491" s="114">
        <f t="shared" si="58"/>
        <v>0</v>
      </c>
      <c r="E491" s="183" t="str">
        <f t="shared" si="59"/>
        <v/>
      </c>
      <c r="F491" s="116">
        <f t="shared" si="61"/>
        <v>0</v>
      </c>
      <c r="G491" s="116">
        <f t="shared" si="62"/>
        <v>0</v>
      </c>
    </row>
    <row r="492" spans="1:7" ht="15.9" customHeight="1" x14ac:dyDescent="0.25">
      <c r="A492" s="57" t="s">
        <v>17</v>
      </c>
      <c r="B492" s="114">
        <v>0</v>
      </c>
      <c r="C492" s="114">
        <v>0</v>
      </c>
      <c r="D492" s="114">
        <f t="shared" si="58"/>
        <v>0</v>
      </c>
      <c r="E492" s="183" t="str">
        <f t="shared" si="59"/>
        <v/>
      </c>
      <c r="F492" s="116">
        <f t="shared" si="61"/>
        <v>0</v>
      </c>
      <c r="G492" s="116">
        <f t="shared" si="62"/>
        <v>0</v>
      </c>
    </row>
    <row r="493" spans="1:7" ht="15.9" customHeight="1" x14ac:dyDescent="0.25">
      <c r="A493" s="57" t="s">
        <v>18</v>
      </c>
      <c r="B493" s="114">
        <v>0</v>
      </c>
      <c r="C493" s="114">
        <v>0</v>
      </c>
      <c r="D493" s="114">
        <f t="shared" si="58"/>
        <v>0</v>
      </c>
      <c r="E493" s="183" t="str">
        <f t="shared" si="59"/>
        <v/>
      </c>
      <c r="F493" s="116">
        <f t="shared" si="61"/>
        <v>0</v>
      </c>
      <c r="G493" s="116">
        <f t="shared" si="62"/>
        <v>0</v>
      </c>
    </row>
    <row r="494" spans="1:7" ht="15.9" customHeight="1" x14ac:dyDescent="0.25">
      <c r="A494" s="59" t="s">
        <v>31</v>
      </c>
      <c r="B494" s="60">
        <f>SUM(B485:B493)</f>
        <v>0</v>
      </c>
      <c r="C494" s="60">
        <f>SUM(C485:C493)</f>
        <v>0</v>
      </c>
      <c r="D494" s="60">
        <f t="shared" si="58"/>
        <v>0</v>
      </c>
      <c r="E494" s="184" t="str">
        <f t="shared" si="59"/>
        <v/>
      </c>
      <c r="F494" s="185">
        <f>SUM(F485:F493)</f>
        <v>0</v>
      </c>
      <c r="G494" s="185">
        <f>SUM(G485:G493)</f>
        <v>0</v>
      </c>
    </row>
    <row r="495" spans="1:7" ht="15.9" customHeight="1" x14ac:dyDescent="0.25">
      <c r="A495" s="104"/>
      <c r="B495" s="119"/>
      <c r="C495" s="119"/>
      <c r="D495" s="119"/>
      <c r="E495" s="186"/>
      <c r="F495" s="187"/>
      <c r="G495" s="187"/>
    </row>
    <row r="496" spans="1:7" ht="18.75" customHeight="1" x14ac:dyDescent="0.25">
      <c r="A496" s="53" t="s">
        <v>19</v>
      </c>
      <c r="B496" s="63">
        <f>(B484+B494)</f>
        <v>0</v>
      </c>
      <c r="C496" s="63">
        <f>(C484+C494)</f>
        <v>0</v>
      </c>
      <c r="D496" s="63">
        <f>(C496-B496)</f>
        <v>0</v>
      </c>
      <c r="E496" s="188" t="str">
        <f>IFERROR(D496/B496*100,"")</f>
        <v/>
      </c>
      <c r="F496" s="189">
        <f>(F484+F494)</f>
        <v>0</v>
      </c>
      <c r="G496" s="189">
        <f>(G484+G494)</f>
        <v>0</v>
      </c>
    </row>
    <row r="497" spans="1:1" x14ac:dyDescent="0.25">
      <c r="A497" s="75" t="s">
        <v>174</v>
      </c>
    </row>
  </sheetData>
  <mergeCells count="117">
    <mergeCell ref="C86:C87"/>
    <mergeCell ref="D86:E86"/>
    <mergeCell ref="F323:G323"/>
    <mergeCell ref="A323:A324"/>
    <mergeCell ref="B323:B324"/>
    <mergeCell ref="C323:C324"/>
    <mergeCell ref="D323:E323"/>
    <mergeCell ref="D284:E284"/>
    <mergeCell ref="A318:G318"/>
    <mergeCell ref="A319:G319"/>
    <mergeCell ref="B284:B285"/>
    <mergeCell ref="A317:G317"/>
    <mergeCell ref="A201:G201"/>
    <mergeCell ref="A202:G202"/>
    <mergeCell ref="A203:G203"/>
    <mergeCell ref="F206:G206"/>
    <mergeCell ref="A206:A207"/>
    <mergeCell ref="A320:G320"/>
    <mergeCell ref="C284:C285"/>
    <mergeCell ref="B206:B207"/>
    <mergeCell ref="C206:C207"/>
    <mergeCell ref="D206:E206"/>
    <mergeCell ref="B86:B87"/>
    <mergeCell ref="D166:E166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80:G80"/>
    <mergeCell ref="A200:G200"/>
    <mergeCell ref="A160:G160"/>
    <mergeCell ref="A161:G161"/>
    <mergeCell ref="A162:G162"/>
    <mergeCell ref="A163:G163"/>
    <mergeCell ref="F166:G166"/>
    <mergeCell ref="A166:A167"/>
    <mergeCell ref="B166:B167"/>
    <mergeCell ref="F126:G126"/>
    <mergeCell ref="A122:G122"/>
    <mergeCell ref="A126:A127"/>
    <mergeCell ref="B126:B127"/>
    <mergeCell ref="C126:C127"/>
    <mergeCell ref="D126:E126"/>
    <mergeCell ref="A123:G123"/>
    <mergeCell ref="A81:G81"/>
    <mergeCell ref="A120:G120"/>
    <mergeCell ref="A121:G121"/>
    <mergeCell ref="A82:G82"/>
    <mergeCell ref="A83:G83"/>
    <mergeCell ref="F86:G86"/>
    <mergeCell ref="A86:A87"/>
    <mergeCell ref="C166:C167"/>
    <mergeCell ref="A278:G278"/>
    <mergeCell ref="A239:G239"/>
    <mergeCell ref="A240:G240"/>
    <mergeCell ref="A241:G241"/>
    <mergeCell ref="A242:G242"/>
    <mergeCell ref="F245:G245"/>
    <mergeCell ref="A245:A246"/>
    <mergeCell ref="B245:B246"/>
    <mergeCell ref="C245:C246"/>
    <mergeCell ref="D245:E245"/>
    <mergeCell ref="A357:G357"/>
    <mergeCell ref="A358:G358"/>
    <mergeCell ref="A359:G359"/>
    <mergeCell ref="A279:G279"/>
    <mergeCell ref="A280:G280"/>
    <mergeCell ref="A281:G281"/>
    <mergeCell ref="F284:G284"/>
    <mergeCell ref="A284:A285"/>
    <mergeCell ref="A399:G399"/>
    <mergeCell ref="A402:A403"/>
    <mergeCell ref="B402:B403"/>
    <mergeCell ref="C402:C403"/>
    <mergeCell ref="D402:E402"/>
    <mergeCell ref="F402:G402"/>
    <mergeCell ref="A360:G360"/>
    <mergeCell ref="A396:G396"/>
    <mergeCell ref="A397:G397"/>
    <mergeCell ref="A398:G398"/>
    <mergeCell ref="F363:G363"/>
    <mergeCell ref="A363:A364"/>
    <mergeCell ref="B363:B364"/>
    <mergeCell ref="C363:C364"/>
    <mergeCell ref="D363:E363"/>
    <mergeCell ref="F441:G441"/>
    <mergeCell ref="A441:A442"/>
    <mergeCell ref="B441:B442"/>
    <mergeCell ref="C441:C442"/>
    <mergeCell ref="D441:E441"/>
    <mergeCell ref="A435:G435"/>
    <mergeCell ref="A436:G436"/>
    <mergeCell ref="A437:G437"/>
    <mergeCell ref="A438:G438"/>
    <mergeCell ref="F480:G480"/>
    <mergeCell ref="A480:A481"/>
    <mergeCell ref="B480:B481"/>
    <mergeCell ref="C480:C481"/>
    <mergeCell ref="D480:E480"/>
    <mergeCell ref="A474:G474"/>
    <mergeCell ref="A475:G475"/>
    <mergeCell ref="A476:G476"/>
    <mergeCell ref="A477:G477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90" formula="1"/>
    <ignoredError sqref="E51:G56 F100:G102 G8 F140:G142 E58:G62 F57:G57 E48:G50 F90:G90 F130:G130" evalError="1"/>
    <ignoredError sqref="D256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0"/>
  <sheetViews>
    <sheetView showGridLines="0" topLeftCell="B1" workbookViewId="0">
      <selection activeCell="O5" sqref="O5"/>
    </sheetView>
  </sheetViews>
  <sheetFormatPr defaultColWidth="11.44140625" defaultRowHeight="13.2" x14ac:dyDescent="0.25"/>
  <cols>
    <col min="1" max="1" width="4.6640625" hidden="1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3.6640625" customWidth="1"/>
    <col min="11" max="11" width="15.109375" customWidth="1"/>
    <col min="12" max="12" width="12.33203125" customWidth="1"/>
  </cols>
  <sheetData>
    <row r="1" spans="1:14" x14ac:dyDescent="0.25"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21" x14ac:dyDescent="0.4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x14ac:dyDescent="0.25">
      <c r="A3" s="199" t="s">
        <v>59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x14ac:dyDescent="0.25">
      <c r="A4" s="201" t="str">
        <f>"Comparativo Enero"&amp;'P.N.C. x Comp. x Ramos'!A1&amp;",  2020 - 2021"</f>
        <v>Comparativo Enero,  2020 - 2021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x14ac:dyDescent="0.25">
      <c r="A5" s="199" t="s">
        <v>108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6"/>
      <c r="B7" s="202" t="s">
        <v>33</v>
      </c>
      <c r="C7" s="202" t="s">
        <v>123</v>
      </c>
      <c r="D7" s="202"/>
      <c r="E7" s="202" t="s">
        <v>52</v>
      </c>
      <c r="F7" s="202"/>
      <c r="G7" s="202" t="s">
        <v>161</v>
      </c>
      <c r="H7" s="202"/>
      <c r="I7" s="202"/>
      <c r="J7" s="202"/>
      <c r="K7" s="202" t="s">
        <v>29</v>
      </c>
      <c r="L7" s="202"/>
      <c r="M7" s="202" t="s">
        <v>61</v>
      </c>
      <c r="N7" s="202"/>
    </row>
    <row r="8" spans="1:14" ht="32.25" customHeight="1" x14ac:dyDescent="0.25">
      <c r="A8" s="88"/>
      <c r="B8" s="202"/>
      <c r="C8" s="69" t="s">
        <v>28</v>
      </c>
      <c r="D8" s="69" t="s">
        <v>37</v>
      </c>
      <c r="E8" s="69" t="s">
        <v>51</v>
      </c>
      <c r="F8" s="69" t="s">
        <v>57</v>
      </c>
      <c r="G8" s="69" t="s">
        <v>28</v>
      </c>
      <c r="H8" s="69" t="s">
        <v>37</v>
      </c>
      <c r="I8" s="69" t="s">
        <v>51</v>
      </c>
      <c r="J8" s="69" t="s">
        <v>57</v>
      </c>
      <c r="K8" s="69" t="s">
        <v>26</v>
      </c>
      <c r="L8" s="69" t="s">
        <v>24</v>
      </c>
      <c r="M8" s="69">
        <v>2020</v>
      </c>
      <c r="N8" s="69">
        <v>2021</v>
      </c>
    </row>
    <row r="9" spans="1:14" ht="15.9" customHeight="1" x14ac:dyDescent="0.25">
      <c r="A9" s="89"/>
      <c r="B9" s="92" t="s">
        <v>87</v>
      </c>
      <c r="C9" s="48">
        <f t="shared" ref="C9:C46" si="0">SUMIF($B$64:$B$1500,$B9,$C$64:$C$1500)</f>
        <v>1178846852.95</v>
      </c>
      <c r="D9" s="48">
        <f t="shared" ref="D9:D46" si="1">SUMIF($B$64:$B$1500,$B9,$D$64:$D$1500)</f>
        <v>460786870.35000002</v>
      </c>
      <c r="E9" s="47">
        <f t="shared" ref="E9:E46" si="2">IF(F9=0,"ND",RANK(F9,$F$9:$F$46,0))</f>
        <v>1</v>
      </c>
      <c r="F9" s="60">
        <f t="shared" ref="F9:F46" si="3">(C9+D9)</f>
        <v>1639633723.3000002</v>
      </c>
      <c r="G9" s="48">
        <f t="shared" ref="G9:G46" si="4">SUMIF($B$64:$B$1500,$B9,$G$64:$G$1500)</f>
        <v>649910138.59000003</v>
      </c>
      <c r="H9" s="48">
        <f t="shared" ref="H9:H46" si="5">SUMIF($B$64:$B$1500,$B9,$H$64:$H$1500)</f>
        <v>578102611.87</v>
      </c>
      <c r="I9" s="47">
        <f t="shared" ref="I9:I46" si="6">IF(J9=0,"ND",RANK(J9,$J$9:$J$46,0))</f>
        <v>1</v>
      </c>
      <c r="J9" s="60">
        <f t="shared" ref="J9:J46" si="7">(G9+H9)</f>
        <v>1228012750.46</v>
      </c>
      <c r="K9" s="48">
        <f t="shared" ref="K9:K47" si="8">J9-F9</f>
        <v>-411620972.84000015</v>
      </c>
      <c r="L9" s="190">
        <f t="shared" ref="L9:L47" si="9">IFERROR(K9/F9*100,0)</f>
        <v>-25.104446620648506</v>
      </c>
      <c r="M9" s="190">
        <f t="shared" ref="M9:M46" si="10">IFERROR(F9/$F$47*100,0)</f>
        <v>25.718909665118428</v>
      </c>
      <c r="N9" s="190">
        <f t="shared" ref="N9:N46" si="11">IFERROR(J9/$J$47*100,0)</f>
        <v>22.198523204726598</v>
      </c>
    </row>
    <row r="10" spans="1:14" ht="15.9" customHeight="1" x14ac:dyDescent="0.25">
      <c r="A10" s="90"/>
      <c r="B10" s="51" t="s">
        <v>111</v>
      </c>
      <c r="C10" s="48">
        <f t="shared" si="0"/>
        <v>90144584.909999996</v>
      </c>
      <c r="D10" s="48">
        <f t="shared" si="1"/>
        <v>891148984.38</v>
      </c>
      <c r="E10" s="47">
        <f t="shared" si="2"/>
        <v>3</v>
      </c>
      <c r="F10" s="60">
        <f t="shared" si="3"/>
        <v>981293569.28999996</v>
      </c>
      <c r="G10" s="48">
        <f t="shared" si="4"/>
        <v>97757403.000000015</v>
      </c>
      <c r="H10" s="48">
        <f t="shared" si="5"/>
        <v>778430909.95000005</v>
      </c>
      <c r="I10" s="47">
        <f t="shared" si="6"/>
        <v>2</v>
      </c>
      <c r="J10" s="60">
        <f t="shared" si="7"/>
        <v>876188312.95000005</v>
      </c>
      <c r="K10" s="48">
        <f t="shared" si="8"/>
        <v>-105105256.33999991</v>
      </c>
      <c r="L10" s="190">
        <f t="shared" si="9"/>
        <v>-10.710888120468089</v>
      </c>
      <c r="M10" s="190">
        <f t="shared" si="10"/>
        <v>15.392340560510315</v>
      </c>
      <c r="N10" s="190">
        <f t="shared" si="11"/>
        <v>15.838668278847297</v>
      </c>
    </row>
    <row r="11" spans="1:14" ht="15.9" customHeight="1" x14ac:dyDescent="0.25">
      <c r="A11" s="90"/>
      <c r="B11" s="51" t="s">
        <v>115</v>
      </c>
      <c r="C11" s="48">
        <f t="shared" si="0"/>
        <v>992074740.57999992</v>
      </c>
      <c r="D11" s="48">
        <f t="shared" si="1"/>
        <v>88326695.280000001</v>
      </c>
      <c r="E11" s="47">
        <f t="shared" si="2"/>
        <v>2</v>
      </c>
      <c r="F11" s="60">
        <f t="shared" si="3"/>
        <v>1080401435.8599999</v>
      </c>
      <c r="G11" s="48">
        <f t="shared" si="4"/>
        <v>586809634.32000005</v>
      </c>
      <c r="H11" s="48">
        <f t="shared" si="5"/>
        <v>75146401.589999989</v>
      </c>
      <c r="I11" s="47">
        <f t="shared" si="6"/>
        <v>3</v>
      </c>
      <c r="J11" s="60">
        <f t="shared" si="7"/>
        <v>661956035.91000009</v>
      </c>
      <c r="K11" s="48">
        <f t="shared" si="8"/>
        <v>-418445399.94999981</v>
      </c>
      <c r="L11" s="190">
        <f t="shared" si="9"/>
        <v>-38.730548300032311</v>
      </c>
      <c r="M11" s="190">
        <f t="shared" si="10"/>
        <v>16.946923289076249</v>
      </c>
      <c r="N11" s="190">
        <f t="shared" si="11"/>
        <v>11.966037338091636</v>
      </c>
    </row>
    <row r="12" spans="1:14" ht="15.9" customHeight="1" x14ac:dyDescent="0.25">
      <c r="A12" s="90"/>
      <c r="B12" s="51" t="s">
        <v>95</v>
      </c>
      <c r="C12" s="48">
        <f t="shared" si="0"/>
        <v>514750804.62</v>
      </c>
      <c r="D12" s="48">
        <f t="shared" si="1"/>
        <v>107000547.92999999</v>
      </c>
      <c r="E12" s="47">
        <f t="shared" si="2"/>
        <v>4</v>
      </c>
      <c r="F12" s="60">
        <f t="shared" si="3"/>
        <v>621751352.54999995</v>
      </c>
      <c r="G12" s="48">
        <f t="shared" si="4"/>
        <v>431993627.86999995</v>
      </c>
      <c r="H12" s="48">
        <f t="shared" si="5"/>
        <v>97327212.329999998</v>
      </c>
      <c r="I12" s="47">
        <f t="shared" si="6"/>
        <v>4</v>
      </c>
      <c r="J12" s="60">
        <f t="shared" si="7"/>
        <v>529320840.19999993</v>
      </c>
      <c r="K12" s="48">
        <f t="shared" si="8"/>
        <v>-92430512.350000024</v>
      </c>
      <c r="L12" s="190">
        <f t="shared" si="9"/>
        <v>-14.866153804235907</v>
      </c>
      <c r="M12" s="190">
        <f t="shared" si="10"/>
        <v>9.7526457544523506</v>
      </c>
      <c r="N12" s="190">
        <f t="shared" si="11"/>
        <v>9.5684193421636738</v>
      </c>
    </row>
    <row r="13" spans="1:14" ht="15.9" customHeight="1" x14ac:dyDescent="0.25">
      <c r="A13" s="90"/>
      <c r="B13" s="51" t="s">
        <v>88</v>
      </c>
      <c r="C13" s="48">
        <f t="shared" si="0"/>
        <v>370483049.5</v>
      </c>
      <c r="D13" s="48">
        <f t="shared" si="1"/>
        <v>62911815.640000001</v>
      </c>
      <c r="E13" s="47">
        <f t="shared" si="2"/>
        <v>5</v>
      </c>
      <c r="F13" s="60">
        <f t="shared" si="3"/>
        <v>433394865.13999999</v>
      </c>
      <c r="G13" s="48">
        <f t="shared" si="4"/>
        <v>358388608.91000003</v>
      </c>
      <c r="H13" s="48">
        <f t="shared" si="5"/>
        <v>86048322.129999995</v>
      </c>
      <c r="I13" s="47">
        <f t="shared" si="6"/>
        <v>5</v>
      </c>
      <c r="J13" s="60">
        <f t="shared" si="7"/>
        <v>444436931.04000002</v>
      </c>
      <c r="K13" s="48">
        <f t="shared" si="8"/>
        <v>11042065.900000036</v>
      </c>
      <c r="L13" s="190">
        <f t="shared" si="9"/>
        <v>2.5478072741893483</v>
      </c>
      <c r="M13" s="190">
        <f t="shared" si="10"/>
        <v>6.7981301112958397</v>
      </c>
      <c r="N13" s="190">
        <f t="shared" si="11"/>
        <v>8.0339911153473587</v>
      </c>
    </row>
    <row r="14" spans="1:14" ht="15.9" customHeight="1" x14ac:dyDescent="0.25">
      <c r="A14" s="90"/>
      <c r="B14" s="51" t="s">
        <v>93</v>
      </c>
      <c r="C14" s="48">
        <f t="shared" si="0"/>
        <v>370688015.80000001</v>
      </c>
      <c r="D14" s="48">
        <f t="shared" si="1"/>
        <v>31907280.110000003</v>
      </c>
      <c r="E14" s="47">
        <f t="shared" si="2"/>
        <v>6</v>
      </c>
      <c r="F14" s="60">
        <f t="shared" si="3"/>
        <v>402595295.91000003</v>
      </c>
      <c r="G14" s="48">
        <f t="shared" si="4"/>
        <v>359881730.32000005</v>
      </c>
      <c r="H14" s="48">
        <f t="shared" si="5"/>
        <v>29402125.66</v>
      </c>
      <c r="I14" s="47">
        <f t="shared" si="6"/>
        <v>6</v>
      </c>
      <c r="J14" s="60">
        <f t="shared" si="7"/>
        <v>389283855.98000008</v>
      </c>
      <c r="K14" s="48">
        <f t="shared" si="8"/>
        <v>-13311439.929999948</v>
      </c>
      <c r="L14" s="190">
        <f t="shared" si="9"/>
        <v>-3.3064072196650094</v>
      </c>
      <c r="M14" s="190">
        <f t="shared" si="10"/>
        <v>6.3150152988262294</v>
      </c>
      <c r="N14" s="190">
        <f t="shared" si="11"/>
        <v>7.0370008022803159</v>
      </c>
    </row>
    <row r="15" spans="1:14" ht="15.9" customHeight="1" x14ac:dyDescent="0.25">
      <c r="A15" s="90"/>
      <c r="B15" s="51" t="s">
        <v>92</v>
      </c>
      <c r="C15" s="48">
        <f t="shared" si="0"/>
        <v>6682756.6399999997</v>
      </c>
      <c r="D15" s="48">
        <f t="shared" si="1"/>
        <v>169556355.41</v>
      </c>
      <c r="E15" s="47">
        <f t="shared" si="2"/>
        <v>7</v>
      </c>
      <c r="F15" s="60">
        <f t="shared" si="3"/>
        <v>176239112.04999998</v>
      </c>
      <c r="G15" s="48">
        <f t="shared" si="4"/>
        <v>12138978.560000001</v>
      </c>
      <c r="H15" s="48">
        <f t="shared" si="5"/>
        <v>225088027.88</v>
      </c>
      <c r="I15" s="47">
        <f t="shared" si="6"/>
        <v>7</v>
      </c>
      <c r="J15" s="60">
        <f t="shared" si="7"/>
        <v>237227006.44</v>
      </c>
      <c r="K15" s="48">
        <f t="shared" si="8"/>
        <v>60987894.390000015</v>
      </c>
      <c r="L15" s="190">
        <f t="shared" si="9"/>
        <v>34.605198403801211</v>
      </c>
      <c r="M15" s="190">
        <f t="shared" si="10"/>
        <v>2.7644453379209377</v>
      </c>
      <c r="N15" s="190">
        <f t="shared" si="11"/>
        <v>4.2883017340606173</v>
      </c>
    </row>
    <row r="16" spans="1:14" ht="15.9" customHeight="1" x14ac:dyDescent="0.25">
      <c r="A16" s="90"/>
      <c r="B16" s="51" t="s">
        <v>119</v>
      </c>
      <c r="C16" s="48">
        <f t="shared" si="0"/>
        <v>37298049.130000003</v>
      </c>
      <c r="D16" s="48">
        <f t="shared" si="1"/>
        <v>98507721.030000001</v>
      </c>
      <c r="E16" s="47">
        <f t="shared" si="2"/>
        <v>8</v>
      </c>
      <c r="F16" s="60">
        <f t="shared" si="3"/>
        <v>135805770.16</v>
      </c>
      <c r="G16" s="48">
        <f t="shared" si="4"/>
        <v>34724034.710000001</v>
      </c>
      <c r="H16" s="48">
        <f t="shared" si="5"/>
        <v>142260981.09</v>
      </c>
      <c r="I16" s="47">
        <f t="shared" si="6"/>
        <v>8</v>
      </c>
      <c r="J16" s="60">
        <f t="shared" si="7"/>
        <v>176985015.80000001</v>
      </c>
      <c r="K16" s="48">
        <f t="shared" si="8"/>
        <v>41179245.640000015</v>
      </c>
      <c r="L16" s="190">
        <f t="shared" si="9"/>
        <v>30.32216200496088</v>
      </c>
      <c r="M16" s="190">
        <f t="shared" si="10"/>
        <v>2.1302174291201803</v>
      </c>
      <c r="N16" s="190">
        <f t="shared" si="11"/>
        <v>3.1993201851149475</v>
      </c>
    </row>
    <row r="17" spans="1:14" ht="15.9" customHeight="1" x14ac:dyDescent="0.25">
      <c r="A17" s="90"/>
      <c r="B17" s="51" t="s">
        <v>78</v>
      </c>
      <c r="C17" s="48">
        <f t="shared" si="0"/>
        <v>48301997.079999998</v>
      </c>
      <c r="D17" s="48">
        <f t="shared" si="1"/>
        <v>87380609.24000001</v>
      </c>
      <c r="E17" s="47">
        <f t="shared" si="2"/>
        <v>9</v>
      </c>
      <c r="F17" s="60">
        <f t="shared" si="3"/>
        <v>135682606.31999999</v>
      </c>
      <c r="G17" s="48">
        <f t="shared" si="4"/>
        <v>41267364.840000004</v>
      </c>
      <c r="H17" s="48">
        <f t="shared" si="5"/>
        <v>88632560.470000014</v>
      </c>
      <c r="I17" s="47">
        <f t="shared" si="6"/>
        <v>9</v>
      </c>
      <c r="J17" s="60">
        <f t="shared" si="7"/>
        <v>129899925.31000002</v>
      </c>
      <c r="K17" s="48">
        <f t="shared" si="8"/>
        <v>-5782681.0099999756</v>
      </c>
      <c r="L17" s="190">
        <f t="shared" si="9"/>
        <v>-4.2619176966293226</v>
      </c>
      <c r="M17" s="190">
        <f t="shared" si="10"/>
        <v>2.1282855100397446</v>
      </c>
      <c r="N17" s="190">
        <f t="shared" si="11"/>
        <v>2.34817309934781</v>
      </c>
    </row>
    <row r="18" spans="1:14" ht="15.9" customHeight="1" x14ac:dyDescent="0.25">
      <c r="A18" s="90"/>
      <c r="B18" s="51" t="s">
        <v>77</v>
      </c>
      <c r="C18" s="48">
        <f t="shared" si="0"/>
        <v>102819636.06999999</v>
      </c>
      <c r="D18" s="48">
        <f t="shared" si="1"/>
        <v>9634.0400000000009</v>
      </c>
      <c r="E18" s="47">
        <f t="shared" si="2"/>
        <v>10</v>
      </c>
      <c r="F18" s="60">
        <f t="shared" si="3"/>
        <v>102829270.11</v>
      </c>
      <c r="G18" s="48">
        <f t="shared" si="4"/>
        <v>111258994.75</v>
      </c>
      <c r="H18" s="48">
        <f t="shared" si="5"/>
        <v>3407.73</v>
      </c>
      <c r="I18" s="47">
        <f t="shared" si="6"/>
        <v>10</v>
      </c>
      <c r="J18" s="60">
        <f t="shared" si="7"/>
        <v>111262402.48</v>
      </c>
      <c r="K18" s="48">
        <f t="shared" si="8"/>
        <v>8433132.3700000048</v>
      </c>
      <c r="L18" s="190">
        <f t="shared" si="9"/>
        <v>8.2011010687703934</v>
      </c>
      <c r="M18" s="190">
        <f t="shared" si="10"/>
        <v>1.6129557908618748</v>
      </c>
      <c r="N18" s="190">
        <f t="shared" si="11"/>
        <v>2.0112665950257664</v>
      </c>
    </row>
    <row r="19" spans="1:14" ht="15.9" customHeight="1" x14ac:dyDescent="0.25">
      <c r="A19" s="90"/>
      <c r="B19" s="51" t="s">
        <v>90</v>
      </c>
      <c r="C19" s="48">
        <f t="shared" si="0"/>
        <v>99837774.739999995</v>
      </c>
      <c r="D19" s="48">
        <f t="shared" si="1"/>
        <v>295235.17000000004</v>
      </c>
      <c r="E19" s="47">
        <f t="shared" si="2"/>
        <v>11</v>
      </c>
      <c r="F19" s="60">
        <f t="shared" si="3"/>
        <v>100133009.91</v>
      </c>
      <c r="G19" s="48">
        <f t="shared" si="4"/>
        <v>101317079.70999999</v>
      </c>
      <c r="H19" s="48">
        <f t="shared" si="5"/>
        <v>7041.32</v>
      </c>
      <c r="I19" s="47">
        <f t="shared" si="6"/>
        <v>11</v>
      </c>
      <c r="J19" s="60">
        <f t="shared" si="7"/>
        <v>101324121.02999999</v>
      </c>
      <c r="K19" s="48">
        <f t="shared" si="8"/>
        <v>1191111.1199999899</v>
      </c>
      <c r="L19" s="190">
        <f t="shared" si="9"/>
        <v>1.1895289286425783</v>
      </c>
      <c r="M19" s="190">
        <f t="shared" si="10"/>
        <v>1.5706628863356813</v>
      </c>
      <c r="N19" s="190">
        <f t="shared" si="11"/>
        <v>1.8316144120168445</v>
      </c>
    </row>
    <row r="20" spans="1:14" ht="15.9" customHeight="1" x14ac:dyDescent="0.25">
      <c r="A20" s="90"/>
      <c r="B20" s="51" t="s">
        <v>97</v>
      </c>
      <c r="C20" s="48">
        <f t="shared" si="0"/>
        <v>66146684.950000003</v>
      </c>
      <c r="D20" s="48">
        <f t="shared" si="1"/>
        <v>0</v>
      </c>
      <c r="E20" s="47">
        <f t="shared" si="2"/>
        <v>12</v>
      </c>
      <c r="F20" s="60">
        <f t="shared" si="3"/>
        <v>66146684.950000003</v>
      </c>
      <c r="G20" s="48">
        <f t="shared" si="4"/>
        <v>84997369.060000002</v>
      </c>
      <c r="H20" s="48">
        <f t="shared" si="5"/>
        <v>1736571.8800000001</v>
      </c>
      <c r="I20" s="47">
        <f t="shared" si="6"/>
        <v>12</v>
      </c>
      <c r="J20" s="60">
        <f t="shared" si="7"/>
        <v>86733940.939999998</v>
      </c>
      <c r="K20" s="48">
        <f t="shared" si="8"/>
        <v>20587255.989999995</v>
      </c>
      <c r="L20" s="190">
        <f t="shared" si="9"/>
        <v>31.123639840094501</v>
      </c>
      <c r="M20" s="190">
        <f t="shared" si="10"/>
        <v>1.037561371604474</v>
      </c>
      <c r="N20" s="190">
        <f t="shared" si="11"/>
        <v>1.567870854657458</v>
      </c>
    </row>
    <row r="21" spans="1:14" ht="15.9" customHeight="1" x14ac:dyDescent="0.25">
      <c r="A21" s="90"/>
      <c r="B21" s="51" t="s">
        <v>79</v>
      </c>
      <c r="C21" s="48">
        <f t="shared" si="0"/>
        <v>36640624.960000001</v>
      </c>
      <c r="D21" s="48">
        <f t="shared" si="1"/>
        <v>648015.67999999993</v>
      </c>
      <c r="E21" s="47">
        <f t="shared" si="2"/>
        <v>18</v>
      </c>
      <c r="F21" s="60">
        <f t="shared" si="3"/>
        <v>37288640.640000001</v>
      </c>
      <c r="G21" s="48">
        <f t="shared" si="4"/>
        <v>75290301.159999996</v>
      </c>
      <c r="H21" s="48">
        <f t="shared" si="5"/>
        <v>346006.15</v>
      </c>
      <c r="I21" s="47">
        <f t="shared" si="6"/>
        <v>13</v>
      </c>
      <c r="J21" s="60">
        <f t="shared" si="7"/>
        <v>75636307.310000002</v>
      </c>
      <c r="K21" s="48">
        <f t="shared" si="8"/>
        <v>38347666.670000002</v>
      </c>
      <c r="L21" s="190">
        <f t="shared" si="9"/>
        <v>102.84007679503331</v>
      </c>
      <c r="M21" s="190">
        <f t="shared" si="10"/>
        <v>0.58490086323977941</v>
      </c>
      <c r="N21" s="190">
        <f t="shared" si="11"/>
        <v>1.3672613108552225</v>
      </c>
    </row>
    <row r="22" spans="1:14" ht="15.9" customHeight="1" x14ac:dyDescent="0.25">
      <c r="A22" s="90"/>
      <c r="B22" s="51" t="s">
        <v>102</v>
      </c>
      <c r="C22" s="48">
        <f t="shared" si="0"/>
        <v>65628393.749999993</v>
      </c>
      <c r="D22" s="48">
        <f t="shared" si="1"/>
        <v>0</v>
      </c>
      <c r="E22" s="47">
        <f t="shared" si="2"/>
        <v>13</v>
      </c>
      <c r="F22" s="60">
        <f t="shared" si="3"/>
        <v>65628393.749999993</v>
      </c>
      <c r="G22" s="48">
        <f t="shared" si="4"/>
        <v>65271610.649999991</v>
      </c>
      <c r="H22" s="48">
        <f t="shared" si="5"/>
        <v>0</v>
      </c>
      <c r="I22" s="47">
        <f t="shared" si="6"/>
        <v>14</v>
      </c>
      <c r="J22" s="60">
        <f t="shared" si="7"/>
        <v>65271610.649999991</v>
      </c>
      <c r="K22" s="48">
        <f t="shared" si="8"/>
        <v>-356783.10000000149</v>
      </c>
      <c r="L22" s="190">
        <f t="shared" si="9"/>
        <v>-0.54364137168906645</v>
      </c>
      <c r="M22" s="190">
        <f t="shared" si="10"/>
        <v>1.0294315775147318</v>
      </c>
      <c r="N22" s="190">
        <f t="shared" si="11"/>
        <v>1.1799009115183454</v>
      </c>
    </row>
    <row r="23" spans="1:14" ht="15.9" customHeight="1" x14ac:dyDescent="0.25">
      <c r="A23" s="90"/>
      <c r="B23" s="51" t="s">
        <v>109</v>
      </c>
      <c r="C23" s="48">
        <f t="shared" si="0"/>
        <v>48934987.159999996</v>
      </c>
      <c r="D23" s="48">
        <f t="shared" si="1"/>
        <v>134439.87</v>
      </c>
      <c r="E23" s="47">
        <f t="shared" si="2"/>
        <v>15</v>
      </c>
      <c r="F23" s="60">
        <f t="shared" si="3"/>
        <v>49069427.029999994</v>
      </c>
      <c r="G23" s="48">
        <f t="shared" si="4"/>
        <v>53020459.789999999</v>
      </c>
      <c r="H23" s="48">
        <f t="shared" si="5"/>
        <v>141506.13</v>
      </c>
      <c r="I23" s="47">
        <f t="shared" si="6"/>
        <v>15</v>
      </c>
      <c r="J23" s="60">
        <f t="shared" si="7"/>
        <v>53161965.920000002</v>
      </c>
      <c r="K23" s="48">
        <f t="shared" si="8"/>
        <v>4092538.890000008</v>
      </c>
      <c r="L23" s="190">
        <f t="shared" si="9"/>
        <v>8.340302990491244</v>
      </c>
      <c r="M23" s="190">
        <f t="shared" si="10"/>
        <v>0.76969151290918081</v>
      </c>
      <c r="N23" s="190">
        <f t="shared" si="11"/>
        <v>0.96099746003609954</v>
      </c>
    </row>
    <row r="24" spans="1:14" ht="15.9" customHeight="1" x14ac:dyDescent="0.25">
      <c r="A24" s="90"/>
      <c r="B24" s="50" t="s">
        <v>110</v>
      </c>
      <c r="C24" s="48">
        <f t="shared" si="0"/>
        <v>46171756.880000003</v>
      </c>
      <c r="D24" s="48">
        <f t="shared" si="1"/>
        <v>0</v>
      </c>
      <c r="E24" s="47">
        <f t="shared" si="2"/>
        <v>16</v>
      </c>
      <c r="F24" s="60">
        <f t="shared" si="3"/>
        <v>46171756.880000003</v>
      </c>
      <c r="G24" s="48">
        <f t="shared" si="4"/>
        <v>46893247.00999999</v>
      </c>
      <c r="H24" s="48">
        <f t="shared" si="5"/>
        <v>0</v>
      </c>
      <c r="I24" s="47">
        <f t="shared" si="6"/>
        <v>16</v>
      </c>
      <c r="J24" s="60">
        <f t="shared" si="7"/>
        <v>46893247.00999999</v>
      </c>
      <c r="K24" s="48">
        <f t="shared" si="8"/>
        <v>721490.12999998778</v>
      </c>
      <c r="L24" s="190">
        <f t="shared" si="9"/>
        <v>1.5626222148642392</v>
      </c>
      <c r="M24" s="190">
        <f t="shared" si="10"/>
        <v>0.72423933919006034</v>
      </c>
      <c r="N24" s="190">
        <f t="shared" si="11"/>
        <v>0.84767917231032697</v>
      </c>
    </row>
    <row r="25" spans="1:14" ht="15.9" customHeight="1" x14ac:dyDescent="0.25">
      <c r="A25" s="90"/>
      <c r="B25" s="51" t="s">
        <v>80</v>
      </c>
      <c r="C25" s="48">
        <f t="shared" si="0"/>
        <v>37496697.600000001</v>
      </c>
      <c r="D25" s="48">
        <f t="shared" si="1"/>
        <v>127414.37</v>
      </c>
      <c r="E25" s="47">
        <f t="shared" si="2"/>
        <v>17</v>
      </c>
      <c r="F25" s="60">
        <f t="shared" si="3"/>
        <v>37624111.969999999</v>
      </c>
      <c r="G25" s="48">
        <f t="shared" si="4"/>
        <v>41052878.259999998</v>
      </c>
      <c r="H25" s="48">
        <f t="shared" si="5"/>
        <v>19100</v>
      </c>
      <c r="I25" s="47">
        <f t="shared" si="6"/>
        <v>17</v>
      </c>
      <c r="J25" s="60">
        <f t="shared" si="7"/>
        <v>41071978.259999998</v>
      </c>
      <c r="K25" s="48">
        <f t="shared" si="8"/>
        <v>3447866.2899999991</v>
      </c>
      <c r="L25" s="190">
        <f t="shared" si="9"/>
        <v>9.1639805153386575</v>
      </c>
      <c r="M25" s="190">
        <f t="shared" si="10"/>
        <v>0.59016298776728804</v>
      </c>
      <c r="N25" s="190">
        <f t="shared" si="11"/>
        <v>0.74244934519377714</v>
      </c>
    </row>
    <row r="26" spans="1:14" ht="15.9" customHeight="1" x14ac:dyDescent="0.25">
      <c r="A26" s="90"/>
      <c r="B26" s="51" t="s">
        <v>82</v>
      </c>
      <c r="C26" s="48">
        <f t="shared" si="0"/>
        <v>31264180.059999999</v>
      </c>
      <c r="D26" s="48">
        <f t="shared" si="1"/>
        <v>0</v>
      </c>
      <c r="E26" s="47">
        <f t="shared" si="2"/>
        <v>20</v>
      </c>
      <c r="F26" s="60">
        <f t="shared" si="3"/>
        <v>31264180.059999999</v>
      </c>
      <c r="G26" s="48">
        <f t="shared" si="4"/>
        <v>40664455.359999999</v>
      </c>
      <c r="H26" s="48">
        <f t="shared" si="5"/>
        <v>0</v>
      </c>
      <c r="I26" s="47">
        <f t="shared" si="6"/>
        <v>18</v>
      </c>
      <c r="J26" s="60">
        <f t="shared" si="7"/>
        <v>40664455.359999999</v>
      </c>
      <c r="K26" s="48">
        <f t="shared" si="8"/>
        <v>9400275.3000000007</v>
      </c>
      <c r="L26" s="190">
        <f t="shared" si="9"/>
        <v>30.06723759254092</v>
      </c>
      <c r="M26" s="190">
        <f t="shared" si="10"/>
        <v>0.49040258887747695</v>
      </c>
      <c r="N26" s="190">
        <f t="shared" si="11"/>
        <v>0.73508264110318944</v>
      </c>
    </row>
    <row r="27" spans="1:14" ht="15.9" customHeight="1" x14ac:dyDescent="0.25">
      <c r="A27" s="90"/>
      <c r="B27" s="51" t="s">
        <v>99</v>
      </c>
      <c r="C27" s="48">
        <f t="shared" si="0"/>
        <v>2756330.04</v>
      </c>
      <c r="D27" s="48">
        <f t="shared" si="1"/>
        <v>53707780.229999997</v>
      </c>
      <c r="E27" s="47">
        <f t="shared" si="2"/>
        <v>14</v>
      </c>
      <c r="F27" s="60">
        <f t="shared" si="3"/>
        <v>56464110.269999996</v>
      </c>
      <c r="G27" s="48">
        <f t="shared" si="4"/>
        <v>3209010.18</v>
      </c>
      <c r="H27" s="48">
        <f t="shared" si="5"/>
        <v>36291248.390000001</v>
      </c>
      <c r="I27" s="47">
        <f t="shared" si="6"/>
        <v>19</v>
      </c>
      <c r="J27" s="60">
        <f t="shared" si="7"/>
        <v>39500258.57</v>
      </c>
      <c r="K27" s="48">
        <f t="shared" si="8"/>
        <v>-16963851.699999996</v>
      </c>
      <c r="L27" s="190">
        <f t="shared" si="9"/>
        <v>-30.043600472729093</v>
      </c>
      <c r="M27" s="190">
        <f t="shared" si="10"/>
        <v>0.88568277824431552</v>
      </c>
      <c r="N27" s="190">
        <f t="shared" si="11"/>
        <v>0.71403770533358724</v>
      </c>
    </row>
    <row r="28" spans="1:14" ht="15.9" customHeight="1" x14ac:dyDescent="0.25">
      <c r="A28" s="90"/>
      <c r="B28" s="51" t="s">
        <v>105</v>
      </c>
      <c r="C28" s="48">
        <f t="shared" si="0"/>
        <v>32049426.489999998</v>
      </c>
      <c r="D28" s="48">
        <f t="shared" si="1"/>
        <v>0</v>
      </c>
      <c r="E28" s="47">
        <f t="shared" si="2"/>
        <v>19</v>
      </c>
      <c r="F28" s="60">
        <f t="shared" si="3"/>
        <v>32049426.489999998</v>
      </c>
      <c r="G28" s="48">
        <f t="shared" si="4"/>
        <v>34305431.890000001</v>
      </c>
      <c r="H28" s="48">
        <f t="shared" si="5"/>
        <v>0</v>
      </c>
      <c r="I28" s="47">
        <f t="shared" si="6"/>
        <v>20</v>
      </c>
      <c r="J28" s="60">
        <f t="shared" si="7"/>
        <v>34305431.890000001</v>
      </c>
      <c r="K28" s="48">
        <f t="shared" si="8"/>
        <v>2256005.4000000022</v>
      </c>
      <c r="L28" s="190">
        <f t="shared" si="9"/>
        <v>7.0391443687889907</v>
      </c>
      <c r="M28" s="190">
        <f t="shared" si="10"/>
        <v>0.50271978003488982</v>
      </c>
      <c r="N28" s="190">
        <f t="shared" si="11"/>
        <v>0.620131937207551</v>
      </c>
    </row>
    <row r="29" spans="1:14" ht="15.9" customHeight="1" x14ac:dyDescent="0.25">
      <c r="A29" s="90"/>
      <c r="B29" s="51" t="s">
        <v>96</v>
      </c>
      <c r="C29" s="48">
        <f t="shared" si="0"/>
        <v>388799.34</v>
      </c>
      <c r="D29" s="48">
        <f t="shared" si="1"/>
        <v>29956306.050000001</v>
      </c>
      <c r="E29" s="47">
        <f t="shared" si="2"/>
        <v>22</v>
      </c>
      <c r="F29" s="60">
        <f t="shared" si="3"/>
        <v>30345105.390000001</v>
      </c>
      <c r="G29" s="48">
        <f t="shared" si="4"/>
        <v>1863666.12</v>
      </c>
      <c r="H29" s="48">
        <f t="shared" si="5"/>
        <v>31060365.109999999</v>
      </c>
      <c r="I29" s="47">
        <f t="shared" si="6"/>
        <v>21</v>
      </c>
      <c r="J29" s="60">
        <f t="shared" si="7"/>
        <v>32924031.23</v>
      </c>
      <c r="K29" s="48">
        <f t="shared" si="8"/>
        <v>2578925.84</v>
      </c>
      <c r="L29" s="190">
        <f t="shared" si="9"/>
        <v>8.4986550775001284</v>
      </c>
      <c r="M29" s="190">
        <f t="shared" si="10"/>
        <v>0.47598619936479092</v>
      </c>
      <c r="N29" s="190">
        <f t="shared" si="11"/>
        <v>0.59516065364836335</v>
      </c>
    </row>
    <row r="30" spans="1:14" ht="15.9" customHeight="1" x14ac:dyDescent="0.25">
      <c r="A30" s="90"/>
      <c r="B30" s="51" t="s">
        <v>113</v>
      </c>
      <c r="C30" s="48">
        <f t="shared" si="0"/>
        <v>16520495.109999999</v>
      </c>
      <c r="D30" s="48">
        <f t="shared" si="1"/>
        <v>152594.68</v>
      </c>
      <c r="E30" s="47">
        <f t="shared" si="2"/>
        <v>24</v>
      </c>
      <c r="F30" s="60">
        <f t="shared" si="3"/>
        <v>16673089.789999999</v>
      </c>
      <c r="G30" s="48">
        <f t="shared" si="4"/>
        <v>16575144.149999999</v>
      </c>
      <c r="H30" s="48">
        <f t="shared" si="5"/>
        <v>12055818.23</v>
      </c>
      <c r="I30" s="47">
        <f t="shared" si="6"/>
        <v>22</v>
      </c>
      <c r="J30" s="60">
        <f t="shared" si="7"/>
        <v>28630962.379999999</v>
      </c>
      <c r="K30" s="48">
        <f t="shared" si="8"/>
        <v>11957872.59</v>
      </c>
      <c r="L30" s="190">
        <f t="shared" si="9"/>
        <v>71.719595711479698</v>
      </c>
      <c r="M30" s="190">
        <f t="shared" si="10"/>
        <v>0.26153017229016778</v>
      </c>
      <c r="N30" s="190">
        <f t="shared" si="11"/>
        <v>0.51755576847879514</v>
      </c>
    </row>
    <row r="31" spans="1:14" ht="15.9" customHeight="1" x14ac:dyDescent="0.25">
      <c r="A31" s="90"/>
      <c r="B31" s="51" t="s">
        <v>117</v>
      </c>
      <c r="C31" s="48">
        <f t="shared" si="0"/>
        <v>23060720.320000004</v>
      </c>
      <c r="D31" s="48">
        <f t="shared" si="1"/>
        <v>348820</v>
      </c>
      <c r="E31" s="47">
        <f t="shared" si="2"/>
        <v>23</v>
      </c>
      <c r="F31" s="60">
        <f t="shared" si="3"/>
        <v>23409540.320000004</v>
      </c>
      <c r="G31" s="48">
        <f t="shared" si="4"/>
        <v>24256875.25</v>
      </c>
      <c r="H31" s="48">
        <f t="shared" si="5"/>
        <v>821402.48</v>
      </c>
      <c r="I31" s="47">
        <f t="shared" si="6"/>
        <v>23</v>
      </c>
      <c r="J31" s="60">
        <f t="shared" si="7"/>
        <v>25078277.73</v>
      </c>
      <c r="K31" s="48">
        <f t="shared" si="8"/>
        <v>1668737.4099999964</v>
      </c>
      <c r="L31" s="190">
        <f t="shared" si="9"/>
        <v>7.1284501412200134</v>
      </c>
      <c r="M31" s="190">
        <f t="shared" si="10"/>
        <v>0.36719655386221195</v>
      </c>
      <c r="N31" s="190">
        <f t="shared" si="11"/>
        <v>0.45333464975461318</v>
      </c>
    </row>
    <row r="32" spans="1:14" ht="15.9" customHeight="1" x14ac:dyDescent="0.25">
      <c r="A32" s="90"/>
      <c r="B32" s="50" t="s">
        <v>104</v>
      </c>
      <c r="C32" s="48">
        <f t="shared" si="0"/>
        <v>0</v>
      </c>
      <c r="D32" s="48">
        <f t="shared" si="1"/>
        <v>30727095.120000001</v>
      </c>
      <c r="E32" s="47">
        <f t="shared" si="2"/>
        <v>21</v>
      </c>
      <c r="F32" s="60">
        <f t="shared" si="3"/>
        <v>30727095.120000001</v>
      </c>
      <c r="G32" s="48">
        <f t="shared" si="4"/>
        <v>0</v>
      </c>
      <c r="H32" s="48">
        <f t="shared" si="5"/>
        <v>23554065.359999999</v>
      </c>
      <c r="I32" s="47">
        <f t="shared" si="6"/>
        <v>24</v>
      </c>
      <c r="J32" s="60">
        <f t="shared" si="7"/>
        <v>23554065.359999999</v>
      </c>
      <c r="K32" s="48">
        <f t="shared" si="8"/>
        <v>-7173029.7600000016</v>
      </c>
      <c r="L32" s="190">
        <f t="shared" si="9"/>
        <v>-23.34431462520887</v>
      </c>
      <c r="M32" s="190">
        <f t="shared" si="10"/>
        <v>0.48197800059409229</v>
      </c>
      <c r="N32" s="190">
        <f t="shared" si="11"/>
        <v>0.42578178953251689</v>
      </c>
    </row>
    <row r="33" spans="1:14" ht="15.9" customHeight="1" x14ac:dyDescent="0.25">
      <c r="A33" s="90"/>
      <c r="B33" s="51" t="s">
        <v>112</v>
      </c>
      <c r="C33" s="48">
        <f t="shared" si="0"/>
        <v>12777788.23</v>
      </c>
      <c r="D33" s="48">
        <f t="shared" si="1"/>
        <v>0</v>
      </c>
      <c r="E33" s="47">
        <f t="shared" si="2"/>
        <v>25</v>
      </c>
      <c r="F33" s="60">
        <f t="shared" si="3"/>
        <v>12777788.23</v>
      </c>
      <c r="G33" s="48">
        <f t="shared" si="4"/>
        <v>13309374.07</v>
      </c>
      <c r="H33" s="48">
        <f t="shared" si="5"/>
        <v>1723744.22</v>
      </c>
      <c r="I33" s="47">
        <f t="shared" si="6"/>
        <v>25</v>
      </c>
      <c r="J33" s="60">
        <f t="shared" si="7"/>
        <v>15033118.290000001</v>
      </c>
      <c r="K33" s="48">
        <f t="shared" si="8"/>
        <v>2255330.0600000005</v>
      </c>
      <c r="L33" s="190">
        <f t="shared" si="9"/>
        <v>17.650394727194506</v>
      </c>
      <c r="M33" s="190">
        <f t="shared" si="10"/>
        <v>0.20042938647661288</v>
      </c>
      <c r="N33" s="190">
        <f t="shared" si="11"/>
        <v>0.27175045623505101</v>
      </c>
    </row>
    <row r="34" spans="1:14" ht="15.9" customHeight="1" x14ac:dyDescent="0.25">
      <c r="A34" s="90"/>
      <c r="B34" s="51" t="s">
        <v>116</v>
      </c>
      <c r="C34" s="48">
        <f t="shared" si="0"/>
        <v>7297730.9700000007</v>
      </c>
      <c r="D34" s="48">
        <f t="shared" si="1"/>
        <v>0</v>
      </c>
      <c r="E34" s="47">
        <f t="shared" si="2"/>
        <v>27</v>
      </c>
      <c r="F34" s="60">
        <f t="shared" si="3"/>
        <v>7297730.9700000007</v>
      </c>
      <c r="G34" s="48">
        <f t="shared" si="4"/>
        <v>11993106.220000001</v>
      </c>
      <c r="H34" s="48">
        <f t="shared" si="5"/>
        <v>995108.6399999999</v>
      </c>
      <c r="I34" s="47">
        <f t="shared" si="6"/>
        <v>26</v>
      </c>
      <c r="J34" s="60">
        <f t="shared" si="7"/>
        <v>12988214.860000001</v>
      </c>
      <c r="K34" s="48">
        <f t="shared" si="8"/>
        <v>5690483.8900000006</v>
      </c>
      <c r="L34" s="190">
        <f t="shared" si="9"/>
        <v>77.976071102001725</v>
      </c>
      <c r="M34" s="190">
        <f t="shared" si="10"/>
        <v>0.11447049478832043</v>
      </c>
      <c r="N34" s="190">
        <f t="shared" si="11"/>
        <v>0.2347851753572458</v>
      </c>
    </row>
    <row r="35" spans="1:14" ht="15.9" customHeight="1" x14ac:dyDescent="0.25">
      <c r="A35" s="90"/>
      <c r="B35" s="51" t="s">
        <v>89</v>
      </c>
      <c r="C35" s="48">
        <f t="shared" si="0"/>
        <v>5879421.7829999998</v>
      </c>
      <c r="D35" s="48">
        <f t="shared" si="1"/>
        <v>96260</v>
      </c>
      <c r="E35" s="47">
        <f t="shared" si="2"/>
        <v>29</v>
      </c>
      <c r="F35" s="60">
        <f t="shared" si="3"/>
        <v>5975681.7829999998</v>
      </c>
      <c r="G35" s="48">
        <f t="shared" si="4"/>
        <v>7518638.1600000001</v>
      </c>
      <c r="H35" s="48">
        <f t="shared" si="5"/>
        <v>23610</v>
      </c>
      <c r="I35" s="47">
        <f t="shared" si="6"/>
        <v>27</v>
      </c>
      <c r="J35" s="60">
        <f t="shared" si="7"/>
        <v>7542248.1600000001</v>
      </c>
      <c r="K35" s="48">
        <f t="shared" si="8"/>
        <v>1566566.3770000003</v>
      </c>
      <c r="L35" s="190">
        <f t="shared" si="9"/>
        <v>26.215692767587928</v>
      </c>
      <c r="M35" s="190">
        <f t="shared" si="10"/>
        <v>9.3733141603815906E-2</v>
      </c>
      <c r="N35" s="190">
        <f t="shared" si="11"/>
        <v>0.1363396029339681</v>
      </c>
    </row>
    <row r="36" spans="1:14" ht="15.9" customHeight="1" x14ac:dyDescent="0.25">
      <c r="A36" s="90"/>
      <c r="B36" s="51" t="s">
        <v>94</v>
      </c>
      <c r="C36" s="48">
        <f t="shared" si="0"/>
        <v>7422804.6500000004</v>
      </c>
      <c r="D36" s="48">
        <f t="shared" si="1"/>
        <v>0</v>
      </c>
      <c r="E36" s="47">
        <f t="shared" si="2"/>
        <v>26</v>
      </c>
      <c r="F36" s="60">
        <f t="shared" si="3"/>
        <v>7422804.6500000004</v>
      </c>
      <c r="G36" s="48">
        <f t="shared" si="4"/>
        <v>6613461.1399999997</v>
      </c>
      <c r="H36" s="48">
        <f t="shared" si="5"/>
        <v>0</v>
      </c>
      <c r="I36" s="47">
        <f t="shared" si="6"/>
        <v>28</v>
      </c>
      <c r="J36" s="60">
        <f t="shared" si="7"/>
        <v>6613461.1399999997</v>
      </c>
      <c r="K36" s="48">
        <f t="shared" si="8"/>
        <v>-809343.51000000071</v>
      </c>
      <c r="L36" s="190">
        <f t="shared" si="9"/>
        <v>-10.903473123194757</v>
      </c>
      <c r="M36" s="190">
        <f t="shared" si="10"/>
        <v>0.11643237117064424</v>
      </c>
      <c r="N36" s="190">
        <f t="shared" si="11"/>
        <v>0.11955011910491527</v>
      </c>
    </row>
    <row r="37" spans="1:14" ht="15.9" customHeight="1" x14ac:dyDescent="0.25">
      <c r="A37" s="90"/>
      <c r="B37" s="51" t="s">
        <v>81</v>
      </c>
      <c r="C37" s="48">
        <f t="shared" si="0"/>
        <v>7296078.9699999997</v>
      </c>
      <c r="D37" s="48">
        <f t="shared" si="1"/>
        <v>0</v>
      </c>
      <c r="E37" s="47">
        <f t="shared" si="2"/>
        <v>28</v>
      </c>
      <c r="F37" s="60">
        <f t="shared" si="3"/>
        <v>7296078.9699999997</v>
      </c>
      <c r="G37" s="48">
        <f t="shared" si="4"/>
        <v>5543299.4699999997</v>
      </c>
      <c r="H37" s="48">
        <f t="shared" si="5"/>
        <v>0</v>
      </c>
      <c r="I37" s="47">
        <f t="shared" si="6"/>
        <v>29</v>
      </c>
      <c r="J37" s="60">
        <f t="shared" si="7"/>
        <v>5543299.4699999997</v>
      </c>
      <c r="K37" s="48">
        <f t="shared" si="8"/>
        <v>-1752779.5</v>
      </c>
      <c r="L37" s="190">
        <f t="shared" si="9"/>
        <v>-24.023581806160195</v>
      </c>
      <c r="M37" s="190">
        <f t="shared" si="10"/>
        <v>0.11444458190414206</v>
      </c>
      <c r="N37" s="190">
        <f t="shared" si="11"/>
        <v>0.10020503603846891</v>
      </c>
    </row>
    <row r="38" spans="1:14" ht="15.9" customHeight="1" x14ac:dyDescent="0.25">
      <c r="A38" s="90"/>
      <c r="B38" s="51" t="s">
        <v>120</v>
      </c>
      <c r="C38" s="48">
        <f t="shared" si="0"/>
        <v>173363.79</v>
      </c>
      <c r="D38" s="48">
        <f t="shared" si="1"/>
        <v>0</v>
      </c>
      <c r="E38" s="47">
        <f t="shared" si="2"/>
        <v>31</v>
      </c>
      <c r="F38" s="60">
        <f t="shared" si="3"/>
        <v>173363.79</v>
      </c>
      <c r="G38" s="48">
        <f t="shared" si="4"/>
        <v>1928660.14</v>
      </c>
      <c r="H38" s="48">
        <f t="shared" si="5"/>
        <v>0</v>
      </c>
      <c r="I38" s="47">
        <f t="shared" si="6"/>
        <v>30</v>
      </c>
      <c r="J38" s="60">
        <f t="shared" si="7"/>
        <v>1928660.14</v>
      </c>
      <c r="K38" s="48">
        <f t="shared" si="8"/>
        <v>1755296.3499999999</v>
      </c>
      <c r="L38" s="190">
        <f t="shared" si="9"/>
        <v>1012.4930644398116</v>
      </c>
      <c r="M38" s="190">
        <f t="shared" si="10"/>
        <v>2.7193437112520025E-3</v>
      </c>
      <c r="N38" s="190">
        <f t="shared" si="11"/>
        <v>3.4863975846980262E-2</v>
      </c>
    </row>
    <row r="39" spans="1:14" ht="15.9" customHeight="1" x14ac:dyDescent="0.25">
      <c r="A39" s="90"/>
      <c r="B39" s="51" t="s">
        <v>122</v>
      </c>
      <c r="C39" s="48">
        <f t="shared" si="0"/>
        <v>0</v>
      </c>
      <c r="D39" s="48">
        <f t="shared" si="1"/>
        <v>0</v>
      </c>
      <c r="E39" s="47" t="str">
        <f t="shared" si="2"/>
        <v>ND</v>
      </c>
      <c r="F39" s="60">
        <f t="shared" si="3"/>
        <v>0</v>
      </c>
      <c r="G39" s="48">
        <f t="shared" si="4"/>
        <v>70266.490000000005</v>
      </c>
      <c r="H39" s="48">
        <f t="shared" si="5"/>
        <v>1283481.28</v>
      </c>
      <c r="I39" s="47">
        <f t="shared" si="6"/>
        <v>31</v>
      </c>
      <c r="J39" s="60">
        <f t="shared" si="7"/>
        <v>1353747.77</v>
      </c>
      <c r="K39" s="48">
        <f t="shared" si="8"/>
        <v>1353747.77</v>
      </c>
      <c r="L39" s="190">
        <f t="shared" si="9"/>
        <v>0</v>
      </c>
      <c r="M39" s="190">
        <f t="shared" si="10"/>
        <v>0</v>
      </c>
      <c r="N39" s="190">
        <f t="shared" si="11"/>
        <v>2.4471408195423896E-2</v>
      </c>
    </row>
    <row r="40" spans="1:14" ht="15.9" customHeight="1" x14ac:dyDescent="0.25">
      <c r="A40" s="90"/>
      <c r="B40" s="51" t="s">
        <v>118</v>
      </c>
      <c r="C40" s="48">
        <f t="shared" si="0"/>
        <v>1600701.31</v>
      </c>
      <c r="D40" s="48">
        <f t="shared" si="1"/>
        <v>0</v>
      </c>
      <c r="E40" s="47">
        <f t="shared" si="2"/>
        <v>30</v>
      </c>
      <c r="F40" s="60">
        <f t="shared" si="3"/>
        <v>1600701.31</v>
      </c>
      <c r="G40" s="48">
        <f t="shared" si="4"/>
        <v>1214200.99</v>
      </c>
      <c r="H40" s="48">
        <f t="shared" si="5"/>
        <v>0</v>
      </c>
      <c r="I40" s="47">
        <f t="shared" si="6"/>
        <v>32</v>
      </c>
      <c r="J40" s="60">
        <f t="shared" si="7"/>
        <v>1214200.99</v>
      </c>
      <c r="K40" s="48">
        <f t="shared" si="8"/>
        <v>-386500.32000000007</v>
      </c>
      <c r="L40" s="190">
        <f t="shared" si="9"/>
        <v>-24.145686492878554</v>
      </c>
      <c r="M40" s="190">
        <f t="shared" si="10"/>
        <v>2.5108224969824105E-2</v>
      </c>
      <c r="N40" s="190">
        <f t="shared" si="11"/>
        <v>2.1948850972125927E-2</v>
      </c>
    </row>
    <row r="41" spans="1:14" ht="15.9" customHeight="1" x14ac:dyDescent="0.25">
      <c r="A41" s="90"/>
      <c r="B41" s="51" t="s">
        <v>121</v>
      </c>
      <c r="C41" s="48">
        <f t="shared" si="0"/>
        <v>31957.730000000003</v>
      </c>
      <c r="D41" s="48">
        <f t="shared" si="1"/>
        <v>9296</v>
      </c>
      <c r="E41" s="47">
        <f t="shared" si="2"/>
        <v>32</v>
      </c>
      <c r="F41" s="60">
        <f t="shared" si="3"/>
        <v>41253.730000000003</v>
      </c>
      <c r="G41" s="48">
        <f t="shared" si="4"/>
        <v>395215.55999999994</v>
      </c>
      <c r="H41" s="48">
        <f t="shared" si="5"/>
        <v>21068</v>
      </c>
      <c r="I41" s="47">
        <f t="shared" si="6"/>
        <v>33</v>
      </c>
      <c r="J41" s="60">
        <f t="shared" si="7"/>
        <v>416283.55999999994</v>
      </c>
      <c r="K41" s="48">
        <f t="shared" si="8"/>
        <v>375029.82999999996</v>
      </c>
      <c r="L41" s="190">
        <f t="shared" si="9"/>
        <v>909.08102127977259</v>
      </c>
      <c r="M41" s="190">
        <f t="shared" si="10"/>
        <v>6.4709632410082907E-4</v>
      </c>
      <c r="N41" s="190">
        <f t="shared" si="11"/>
        <v>7.5250686631263917E-3</v>
      </c>
    </row>
    <row r="42" spans="1:14" ht="15.9" customHeight="1" x14ac:dyDescent="0.25">
      <c r="A42" s="90"/>
      <c r="B42" s="51" t="s">
        <v>83</v>
      </c>
      <c r="C42" s="48">
        <f t="shared" si="0"/>
        <v>0</v>
      </c>
      <c r="D42" s="48">
        <f t="shared" si="1"/>
        <v>0</v>
      </c>
      <c r="E42" s="47" t="str">
        <f t="shared" si="2"/>
        <v>ND</v>
      </c>
      <c r="F42" s="60">
        <f t="shared" si="3"/>
        <v>0</v>
      </c>
      <c r="G42" s="48">
        <f t="shared" si="4"/>
        <v>0</v>
      </c>
      <c r="H42" s="48">
        <f t="shared" si="5"/>
        <v>0</v>
      </c>
      <c r="I42" s="47" t="str">
        <f t="shared" si="6"/>
        <v>ND</v>
      </c>
      <c r="J42" s="60">
        <f t="shared" si="7"/>
        <v>0</v>
      </c>
      <c r="K42" s="48">
        <f t="shared" si="8"/>
        <v>0</v>
      </c>
      <c r="L42" s="190">
        <f t="shared" si="9"/>
        <v>0</v>
      </c>
      <c r="M42" s="190">
        <f t="shared" si="10"/>
        <v>0</v>
      </c>
      <c r="N42" s="190">
        <f t="shared" si="11"/>
        <v>0</v>
      </c>
    </row>
    <row r="43" spans="1:14" ht="15.9" customHeight="1" x14ac:dyDescent="0.25">
      <c r="A43" s="90"/>
      <c r="B43" s="51" t="s">
        <v>101</v>
      </c>
      <c r="C43" s="48">
        <f t="shared" si="0"/>
        <v>0</v>
      </c>
      <c r="D43" s="48">
        <f t="shared" si="1"/>
        <v>0</v>
      </c>
      <c r="E43" s="47" t="str">
        <f t="shared" si="2"/>
        <v>ND</v>
      </c>
      <c r="F43" s="60">
        <f t="shared" si="3"/>
        <v>0</v>
      </c>
      <c r="G43" s="48">
        <f t="shared" si="4"/>
        <v>0</v>
      </c>
      <c r="H43" s="48">
        <f t="shared" si="5"/>
        <v>0</v>
      </c>
      <c r="I43" s="47" t="str">
        <f t="shared" si="6"/>
        <v>ND</v>
      </c>
      <c r="J43" s="60">
        <f t="shared" si="7"/>
        <v>0</v>
      </c>
      <c r="K43" s="48">
        <f t="shared" si="8"/>
        <v>0</v>
      </c>
      <c r="L43" s="190">
        <f t="shared" si="9"/>
        <v>0</v>
      </c>
      <c r="M43" s="190">
        <f t="shared" si="10"/>
        <v>0</v>
      </c>
      <c r="N43" s="190">
        <f t="shared" si="11"/>
        <v>0</v>
      </c>
    </row>
    <row r="44" spans="1:14" ht="15.9" customHeight="1" x14ac:dyDescent="0.25">
      <c r="A44" s="90"/>
      <c r="B44" s="51" t="s">
        <v>100</v>
      </c>
      <c r="C44" s="48">
        <f t="shared" si="0"/>
        <v>0</v>
      </c>
      <c r="D44" s="48">
        <f t="shared" si="1"/>
        <v>0</v>
      </c>
      <c r="E44" s="47" t="str">
        <f t="shared" si="2"/>
        <v>ND</v>
      </c>
      <c r="F44" s="60">
        <f t="shared" si="3"/>
        <v>0</v>
      </c>
      <c r="G44" s="48">
        <f t="shared" si="4"/>
        <v>0</v>
      </c>
      <c r="H44" s="48">
        <f t="shared" si="5"/>
        <v>0</v>
      </c>
      <c r="I44" s="47" t="str">
        <f t="shared" si="6"/>
        <v>ND</v>
      </c>
      <c r="J44" s="60">
        <f t="shared" si="7"/>
        <v>0</v>
      </c>
      <c r="K44" s="48">
        <f t="shared" si="8"/>
        <v>0</v>
      </c>
      <c r="L44" s="190">
        <f t="shared" si="9"/>
        <v>0</v>
      </c>
      <c r="M44" s="190">
        <f t="shared" si="10"/>
        <v>0</v>
      </c>
      <c r="N44" s="190">
        <f t="shared" si="11"/>
        <v>0</v>
      </c>
    </row>
    <row r="45" spans="1:14" ht="15.9" customHeight="1" x14ac:dyDescent="0.25">
      <c r="A45" s="90"/>
      <c r="B45" s="51" t="s">
        <v>98</v>
      </c>
      <c r="C45" s="48">
        <f t="shared" si="0"/>
        <v>0</v>
      </c>
      <c r="D45" s="48">
        <f t="shared" si="1"/>
        <v>0</v>
      </c>
      <c r="E45" s="47" t="str">
        <f t="shared" si="2"/>
        <v>ND</v>
      </c>
      <c r="F45" s="60">
        <f t="shared" si="3"/>
        <v>0</v>
      </c>
      <c r="G45" s="48">
        <f t="shared" si="4"/>
        <v>0</v>
      </c>
      <c r="H45" s="48">
        <f t="shared" si="5"/>
        <v>0</v>
      </c>
      <c r="I45" s="47" t="str">
        <f t="shared" si="6"/>
        <v>ND</v>
      </c>
      <c r="J45" s="60">
        <f t="shared" si="7"/>
        <v>0</v>
      </c>
      <c r="K45" s="48">
        <f t="shared" si="8"/>
        <v>0</v>
      </c>
      <c r="L45" s="190">
        <f t="shared" si="9"/>
        <v>0</v>
      </c>
      <c r="M45" s="190">
        <f t="shared" si="10"/>
        <v>0</v>
      </c>
      <c r="N45" s="190">
        <f t="shared" si="11"/>
        <v>0</v>
      </c>
    </row>
    <row r="46" spans="1:14" ht="15.9" customHeight="1" x14ac:dyDescent="0.25">
      <c r="A46" s="90"/>
      <c r="B46" s="51" t="s">
        <v>114</v>
      </c>
      <c r="C46" s="48">
        <f t="shared" si="0"/>
        <v>0</v>
      </c>
      <c r="D46" s="48">
        <f t="shared" si="1"/>
        <v>0</v>
      </c>
      <c r="E46" s="47" t="str">
        <f t="shared" si="2"/>
        <v>ND</v>
      </c>
      <c r="F46" s="60">
        <f t="shared" si="3"/>
        <v>0</v>
      </c>
      <c r="G46" s="48">
        <f t="shared" si="4"/>
        <v>0</v>
      </c>
      <c r="H46" s="48">
        <f t="shared" si="5"/>
        <v>0</v>
      </c>
      <c r="I46" s="47" t="str">
        <f t="shared" si="6"/>
        <v>ND</v>
      </c>
      <c r="J46" s="60">
        <f t="shared" si="7"/>
        <v>0</v>
      </c>
      <c r="K46" s="48">
        <f t="shared" si="8"/>
        <v>0</v>
      </c>
      <c r="L46" s="190">
        <f t="shared" si="9"/>
        <v>0</v>
      </c>
      <c r="M46" s="190">
        <f t="shared" si="10"/>
        <v>0</v>
      </c>
      <c r="N46" s="190">
        <f t="shared" si="11"/>
        <v>0</v>
      </c>
    </row>
    <row r="47" spans="1:14" ht="24" customHeight="1" x14ac:dyDescent="0.25">
      <c r="A47" s="12"/>
      <c r="B47" s="53" t="s">
        <v>21</v>
      </c>
      <c r="C47" s="63">
        <f>SUM(C9:C46)</f>
        <v>4261467206.1129994</v>
      </c>
      <c r="D47" s="63">
        <f>SUM(D9:D46)</f>
        <v>2113739770.5799999</v>
      </c>
      <c r="E47" s="63"/>
      <c r="F47" s="63">
        <f>SUM(F9:F46)</f>
        <v>6375206976.6929998</v>
      </c>
      <c r="G47" s="63">
        <f>SUM(G9:G46)</f>
        <v>3321434266.6999989</v>
      </c>
      <c r="H47" s="63">
        <f>SUM(H9:H46)</f>
        <v>2210522697.8900003</v>
      </c>
      <c r="I47" s="63"/>
      <c r="J47" s="63">
        <f>SUM(J9:J46)</f>
        <v>5531956964.5899992</v>
      </c>
      <c r="K47" s="63">
        <f t="shared" si="8"/>
        <v>-843250012.10300064</v>
      </c>
      <c r="L47" s="189">
        <f t="shared" si="9"/>
        <v>-13.227021729424985</v>
      </c>
      <c r="M47" s="193">
        <f>SUM(M9:M46)</f>
        <v>99.999999999999986</v>
      </c>
      <c r="N47" s="193">
        <f>SUM(N9:N46)</f>
        <v>100</v>
      </c>
    </row>
    <row r="48" spans="1:14" x14ac:dyDescent="0.25">
      <c r="A48" s="6"/>
      <c r="B48" s="75" t="s">
        <v>174</v>
      </c>
      <c r="C48" s="6"/>
      <c r="D48" s="6"/>
      <c r="E48" s="6"/>
      <c r="F48" s="87"/>
      <c r="G48" s="24"/>
      <c r="H48" s="24"/>
      <c r="I48" s="6"/>
      <c r="J48" s="6"/>
      <c r="K48" s="6"/>
      <c r="L48" s="6"/>
      <c r="M48" s="6"/>
      <c r="N48" s="6"/>
    </row>
    <row r="49" spans="1:14" x14ac:dyDescent="0.25">
      <c r="B49" s="3"/>
      <c r="F49" s="14"/>
    </row>
    <row r="50" spans="1:14" x14ac:dyDescent="0.25">
      <c r="B50" s="3"/>
      <c r="F50" s="14"/>
    </row>
    <row r="51" spans="1:14" x14ac:dyDescent="0.25">
      <c r="B51" s="3"/>
      <c r="F51" s="14"/>
    </row>
    <row r="52" spans="1:14" x14ac:dyDescent="0.25">
      <c r="B52" s="3"/>
      <c r="F52" s="14"/>
    </row>
    <row r="53" spans="1:14" hidden="1" x14ac:dyDescent="0.25">
      <c r="B53" s="3"/>
      <c r="F53" s="14"/>
    </row>
    <row r="54" spans="1:14" hidden="1" x14ac:dyDescent="0.25">
      <c r="F54" s="13"/>
    </row>
    <row r="55" spans="1:14" hidden="1" x14ac:dyDescent="0.25"/>
    <row r="56" spans="1:14" hidden="1" x14ac:dyDescent="0.25"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</row>
    <row r="57" spans="1:14" ht="21" x14ac:dyDescent="0.4">
      <c r="A57" s="198" t="s">
        <v>42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</row>
    <row r="58" spans="1:14" x14ac:dyDescent="0.25">
      <c r="A58" s="199" t="s">
        <v>59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</row>
    <row r="59" spans="1:14" x14ac:dyDescent="0.25">
      <c r="A59" s="201" t="s">
        <v>147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</row>
    <row r="60" spans="1:14" x14ac:dyDescent="0.25">
      <c r="A60" s="199" t="s">
        <v>108</v>
      </c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</row>
    <row r="61" spans="1:14" x14ac:dyDescent="0.25">
      <c r="A61" s="1"/>
      <c r="B61" s="151" t="s">
        <v>23</v>
      </c>
      <c r="C61" s="151">
        <v>4</v>
      </c>
      <c r="D61" s="151">
        <v>5</v>
      </c>
      <c r="E61" s="151"/>
      <c r="F61" s="151"/>
      <c r="G61" s="151">
        <v>6</v>
      </c>
      <c r="H61" s="151">
        <v>7</v>
      </c>
      <c r="I61" s="1"/>
      <c r="J61" s="1"/>
      <c r="K61" s="1"/>
      <c r="L61" s="1"/>
      <c r="M61" s="1"/>
      <c r="N61" s="1"/>
    </row>
    <row r="62" spans="1:14" ht="25.5" customHeight="1" x14ac:dyDescent="0.25">
      <c r="A62" s="6"/>
      <c r="B62" s="202" t="s">
        <v>33</v>
      </c>
      <c r="C62" s="202" t="s">
        <v>123</v>
      </c>
      <c r="D62" s="202"/>
      <c r="E62" s="202" t="s">
        <v>52</v>
      </c>
      <c r="F62" s="202"/>
      <c r="G62" s="202" t="s">
        <v>161</v>
      </c>
      <c r="H62" s="202"/>
      <c r="I62" s="202"/>
      <c r="J62" s="202"/>
      <c r="K62" s="202" t="s">
        <v>29</v>
      </c>
      <c r="L62" s="202"/>
      <c r="M62" s="202" t="s">
        <v>61</v>
      </c>
      <c r="N62" s="202"/>
    </row>
    <row r="63" spans="1:14" ht="31.5" customHeight="1" x14ac:dyDescent="0.25">
      <c r="A63" s="88"/>
      <c r="B63" s="202"/>
      <c r="C63" s="99" t="s">
        <v>28</v>
      </c>
      <c r="D63" s="99" t="s">
        <v>37</v>
      </c>
      <c r="E63" s="99" t="s">
        <v>51</v>
      </c>
      <c r="F63" s="99" t="s">
        <v>57</v>
      </c>
      <c r="G63" s="99" t="s">
        <v>28</v>
      </c>
      <c r="H63" s="99" t="s">
        <v>37</v>
      </c>
      <c r="I63" s="99" t="s">
        <v>51</v>
      </c>
      <c r="J63" s="99" t="s">
        <v>57</v>
      </c>
      <c r="K63" s="99" t="s">
        <v>26</v>
      </c>
      <c r="L63" s="99" t="s">
        <v>24</v>
      </c>
      <c r="M63" s="99">
        <v>2020</v>
      </c>
      <c r="N63" s="99">
        <v>2021</v>
      </c>
    </row>
    <row r="64" spans="1:14" ht="15.9" customHeight="1" x14ac:dyDescent="0.25">
      <c r="A64" s="151" t="s">
        <v>23</v>
      </c>
      <c r="B64" s="92" t="s">
        <v>87</v>
      </c>
      <c r="C64" s="48">
        <f>IFERROR(IF($J64&gt;0,VLOOKUP($A64&amp;$B64,'PNC AA'!$A:$E,4,0),""),"")</f>
        <v>1178846852.95</v>
      </c>
      <c r="D64" s="48">
        <f>IFERROR(IF($J64&gt;0,VLOOKUP($A64&amp;$B64,'PNC AA'!$A:$E,5,0),""),"")</f>
        <v>460786870.35000002</v>
      </c>
      <c r="E64" s="47">
        <f t="shared" ref="E64:E101" si="12">IF(F64=0,"ND",RANK(F64,$F$64:$F$101))</f>
        <v>1</v>
      </c>
      <c r="F64" s="60">
        <f>SUM(C64:D64)</f>
        <v>1639633723.3000002</v>
      </c>
      <c r="G64" s="48">
        <f>IFERROR(VLOOKUP($A64&amp;$B64,'PNC Exon. &amp; no Exon.'!$A:$AJ,3,0),0)</f>
        <v>649910138.59000003</v>
      </c>
      <c r="H64" s="48">
        <f>IFERROR(VLOOKUP($A64&amp;$B64,'PNC Exon. &amp; no Exon.'!$A:$AJ,4,0),0)</f>
        <v>578102611.87</v>
      </c>
      <c r="I64" s="47">
        <f t="shared" ref="I64:I101" si="13">IF(J64=0,"ND",RANK(J64,$J$64:$J$101))</f>
        <v>1</v>
      </c>
      <c r="J64" s="60">
        <f t="shared" ref="J64" si="14">(G64+H64)</f>
        <v>1228012750.46</v>
      </c>
      <c r="K64" s="48">
        <f t="shared" ref="K64:K102" si="15">J64-F64</f>
        <v>-411620972.84000015</v>
      </c>
      <c r="L64" s="190">
        <f t="shared" ref="L64:L101" si="16">IFERROR(K64/F64*100,0)</f>
        <v>-25.104446620648506</v>
      </c>
      <c r="M64" s="190">
        <f t="shared" ref="M64:M101" si="17">IFERROR(F64/$F$102*100,0)</f>
        <v>25.718909665118428</v>
      </c>
      <c r="N64" s="190">
        <f t="shared" ref="N64:N101" si="18">IFERROR(J64/$J$102*100,0)</f>
        <v>22.198523204726598</v>
      </c>
    </row>
    <row r="65" spans="1:14" ht="15.9" customHeight="1" x14ac:dyDescent="0.25">
      <c r="A65" s="151" t="s">
        <v>23</v>
      </c>
      <c r="B65" s="51" t="s">
        <v>115</v>
      </c>
      <c r="C65" s="48">
        <f>IFERROR(IF($J65&gt;0,VLOOKUP($A65&amp;$B65,'PNC AA'!$A:$E,4,0),""),"")</f>
        <v>992074740.57999992</v>
      </c>
      <c r="D65" s="48">
        <f>IFERROR(IF($J65&gt;0,VLOOKUP($A65&amp;$B65,'PNC AA'!$A:$E,5,0),""),"")</f>
        <v>88326695.280000001</v>
      </c>
      <c r="E65" s="47">
        <f t="shared" si="12"/>
        <v>2</v>
      </c>
      <c r="F65" s="60">
        <f t="shared" ref="F65:F101" si="19">SUM(C65:D65)</f>
        <v>1080401435.8599999</v>
      </c>
      <c r="G65" s="48">
        <f>IFERROR(VLOOKUP($A65&amp;$B65,'PNC Exon. &amp; no Exon.'!$A:$AJ,3,0),0)</f>
        <v>586809634.32000005</v>
      </c>
      <c r="H65" s="48">
        <f>IFERROR(VLOOKUP($A65&amp;$B65,'PNC Exon. &amp; no Exon.'!$A:$AJ,4,0),0)</f>
        <v>75146401.589999989</v>
      </c>
      <c r="I65" s="47">
        <f t="shared" si="13"/>
        <v>3</v>
      </c>
      <c r="J65" s="60">
        <f t="shared" ref="J65:J101" si="20">(G65+H65)</f>
        <v>661956035.91000009</v>
      </c>
      <c r="K65" s="48">
        <f t="shared" si="15"/>
        <v>-418445399.94999981</v>
      </c>
      <c r="L65" s="190">
        <f t="shared" si="16"/>
        <v>-38.730548300032311</v>
      </c>
      <c r="M65" s="190">
        <f t="shared" si="17"/>
        <v>16.946923289076249</v>
      </c>
      <c r="N65" s="190">
        <f t="shared" si="18"/>
        <v>11.966037338091636</v>
      </c>
    </row>
    <row r="66" spans="1:14" ht="15.9" customHeight="1" x14ac:dyDescent="0.25">
      <c r="A66" s="151" t="s">
        <v>23</v>
      </c>
      <c r="B66" s="51" t="s">
        <v>111</v>
      </c>
      <c r="C66" s="48">
        <f>IFERROR(IF($J66&gt;0,VLOOKUP($A66&amp;$B66,'PNC AA'!$A:$E,4,0),""),"")</f>
        <v>90144584.909999996</v>
      </c>
      <c r="D66" s="48">
        <f>IFERROR(IF($J66&gt;0,VLOOKUP($A66&amp;$B66,'PNC AA'!$A:$E,5,0),""),"")</f>
        <v>891148984.38</v>
      </c>
      <c r="E66" s="47">
        <f t="shared" si="12"/>
        <v>3</v>
      </c>
      <c r="F66" s="60">
        <f t="shared" si="19"/>
        <v>981293569.28999996</v>
      </c>
      <c r="G66" s="48">
        <f>IFERROR(VLOOKUP($A66&amp;$B66,'PNC Exon. &amp; no Exon.'!$A:$AJ,3,0),0)</f>
        <v>97757403.000000015</v>
      </c>
      <c r="H66" s="48">
        <f>IFERROR(VLOOKUP($A66&amp;$B66,'PNC Exon. &amp; no Exon.'!$A:$AJ,4,0),0)</f>
        <v>778430909.95000005</v>
      </c>
      <c r="I66" s="47">
        <f t="shared" si="13"/>
        <v>2</v>
      </c>
      <c r="J66" s="60">
        <f t="shared" si="20"/>
        <v>876188312.95000005</v>
      </c>
      <c r="K66" s="48">
        <f t="shared" si="15"/>
        <v>-105105256.33999991</v>
      </c>
      <c r="L66" s="190">
        <f t="shared" si="16"/>
        <v>-10.710888120468089</v>
      </c>
      <c r="M66" s="190">
        <f t="shared" si="17"/>
        <v>15.392340560510315</v>
      </c>
      <c r="N66" s="190">
        <f t="shared" si="18"/>
        <v>15.838668278847297</v>
      </c>
    </row>
    <row r="67" spans="1:14" ht="15.9" customHeight="1" x14ac:dyDescent="0.25">
      <c r="A67" s="151" t="s">
        <v>23</v>
      </c>
      <c r="B67" s="51" t="s">
        <v>95</v>
      </c>
      <c r="C67" s="48">
        <f>IFERROR(IF($J67&gt;0,VLOOKUP($A67&amp;$B67,'PNC AA'!$A:$E,4,0),""),"")</f>
        <v>514750804.62</v>
      </c>
      <c r="D67" s="48">
        <f>IFERROR(IF($J67&gt;0,VLOOKUP($A67&amp;$B67,'PNC AA'!$A:$E,5,0),""),"")</f>
        <v>107000547.92999999</v>
      </c>
      <c r="E67" s="47">
        <f t="shared" si="12"/>
        <v>4</v>
      </c>
      <c r="F67" s="60">
        <f t="shared" si="19"/>
        <v>621751352.54999995</v>
      </c>
      <c r="G67" s="48">
        <f>IFERROR(VLOOKUP($A67&amp;$B67,'PNC Exon. &amp; no Exon.'!$A:$AJ,3,0),0)</f>
        <v>431993627.86999995</v>
      </c>
      <c r="H67" s="48">
        <f>IFERROR(VLOOKUP($A67&amp;$B67,'PNC Exon. &amp; no Exon.'!$A:$AJ,4,0),0)</f>
        <v>97327212.329999998</v>
      </c>
      <c r="I67" s="47">
        <f t="shared" si="13"/>
        <v>4</v>
      </c>
      <c r="J67" s="60">
        <f t="shared" si="20"/>
        <v>529320840.19999993</v>
      </c>
      <c r="K67" s="48">
        <f t="shared" si="15"/>
        <v>-92430512.350000024</v>
      </c>
      <c r="L67" s="190">
        <f t="shared" si="16"/>
        <v>-14.866153804235907</v>
      </c>
      <c r="M67" s="190">
        <f t="shared" si="17"/>
        <v>9.7526457544523506</v>
      </c>
      <c r="N67" s="190">
        <f t="shared" si="18"/>
        <v>9.5684193421636738</v>
      </c>
    </row>
    <row r="68" spans="1:14" ht="15.9" customHeight="1" x14ac:dyDescent="0.25">
      <c r="A68" s="151" t="s">
        <v>23</v>
      </c>
      <c r="B68" s="51" t="s">
        <v>88</v>
      </c>
      <c r="C68" s="48">
        <f>IFERROR(IF($J68&gt;0,VLOOKUP($A68&amp;$B68,'PNC AA'!$A:$E,4,0),""),"")</f>
        <v>370483049.5</v>
      </c>
      <c r="D68" s="48">
        <f>IFERROR(IF($J68&gt;0,VLOOKUP($A68&amp;$B68,'PNC AA'!$A:$E,5,0),""),"")</f>
        <v>62911815.640000001</v>
      </c>
      <c r="E68" s="47">
        <f t="shared" si="12"/>
        <v>5</v>
      </c>
      <c r="F68" s="60">
        <f t="shared" si="19"/>
        <v>433394865.13999999</v>
      </c>
      <c r="G68" s="48">
        <f>IFERROR(VLOOKUP($A68&amp;$B68,'PNC Exon. &amp; no Exon.'!$A:$AJ,3,0),0)</f>
        <v>358388608.91000003</v>
      </c>
      <c r="H68" s="48">
        <f>IFERROR(VLOOKUP($A68&amp;$B68,'PNC Exon. &amp; no Exon.'!$A:$AJ,4,0),0)</f>
        <v>86048322.129999995</v>
      </c>
      <c r="I68" s="47">
        <f t="shared" si="13"/>
        <v>5</v>
      </c>
      <c r="J68" s="60">
        <f t="shared" si="20"/>
        <v>444436931.04000002</v>
      </c>
      <c r="K68" s="48">
        <f t="shared" si="15"/>
        <v>11042065.900000036</v>
      </c>
      <c r="L68" s="190">
        <f t="shared" si="16"/>
        <v>2.5478072741893483</v>
      </c>
      <c r="M68" s="190">
        <f t="shared" si="17"/>
        <v>6.7981301112958397</v>
      </c>
      <c r="N68" s="190">
        <f t="shared" si="18"/>
        <v>8.0339911153473587</v>
      </c>
    </row>
    <row r="69" spans="1:14" ht="15.9" customHeight="1" x14ac:dyDescent="0.25">
      <c r="A69" s="151" t="s">
        <v>23</v>
      </c>
      <c r="B69" s="51" t="s">
        <v>93</v>
      </c>
      <c r="C69" s="48">
        <f>IFERROR(IF($J69&gt;0,VLOOKUP($A69&amp;$B69,'PNC AA'!$A:$E,4,0),""),"")</f>
        <v>370688015.80000001</v>
      </c>
      <c r="D69" s="48">
        <f>IFERROR(IF($J69&gt;0,VLOOKUP($A69&amp;$B69,'PNC AA'!$A:$E,5,0),""),"")</f>
        <v>31907280.110000003</v>
      </c>
      <c r="E69" s="47">
        <f t="shared" si="12"/>
        <v>6</v>
      </c>
      <c r="F69" s="60">
        <f t="shared" si="19"/>
        <v>402595295.91000003</v>
      </c>
      <c r="G69" s="48">
        <f>IFERROR(VLOOKUP($A69&amp;$B69,'PNC Exon. &amp; no Exon.'!$A:$AJ,3,0),0)</f>
        <v>359881730.32000005</v>
      </c>
      <c r="H69" s="48">
        <f>IFERROR(VLOOKUP($A69&amp;$B69,'PNC Exon. &amp; no Exon.'!$A:$AJ,4,0),0)</f>
        <v>29402125.66</v>
      </c>
      <c r="I69" s="47">
        <f t="shared" si="13"/>
        <v>6</v>
      </c>
      <c r="J69" s="60">
        <f t="shared" si="20"/>
        <v>389283855.98000008</v>
      </c>
      <c r="K69" s="48">
        <f t="shared" si="15"/>
        <v>-13311439.929999948</v>
      </c>
      <c r="L69" s="190">
        <f t="shared" si="16"/>
        <v>-3.3064072196650094</v>
      </c>
      <c r="M69" s="190">
        <f t="shared" si="17"/>
        <v>6.3150152988262294</v>
      </c>
      <c r="N69" s="190">
        <f t="shared" si="18"/>
        <v>7.0370008022803159</v>
      </c>
    </row>
    <row r="70" spans="1:14" ht="15.9" customHeight="1" x14ac:dyDescent="0.25">
      <c r="A70" s="151" t="s">
        <v>23</v>
      </c>
      <c r="B70" s="51" t="s">
        <v>92</v>
      </c>
      <c r="C70" s="48">
        <f>IFERROR(IF($J70&gt;0,VLOOKUP($A70&amp;$B70,'PNC AA'!$A:$E,4,0),""),"")</f>
        <v>6682756.6399999997</v>
      </c>
      <c r="D70" s="48">
        <f>IFERROR(IF($J70&gt;0,VLOOKUP($A70&amp;$B70,'PNC AA'!$A:$E,5,0),""),"")</f>
        <v>169556355.41</v>
      </c>
      <c r="E70" s="47">
        <f t="shared" si="12"/>
        <v>7</v>
      </c>
      <c r="F70" s="60">
        <f t="shared" si="19"/>
        <v>176239112.04999998</v>
      </c>
      <c r="G70" s="48">
        <f>IFERROR(VLOOKUP($A70&amp;$B70,'PNC Exon. &amp; no Exon.'!$A:$AJ,3,0),0)</f>
        <v>12138978.560000001</v>
      </c>
      <c r="H70" s="48">
        <f>IFERROR(VLOOKUP($A70&amp;$B70,'PNC Exon. &amp; no Exon.'!$A:$AJ,4,0),0)</f>
        <v>225088027.88</v>
      </c>
      <c r="I70" s="47">
        <f t="shared" si="13"/>
        <v>7</v>
      </c>
      <c r="J70" s="60">
        <f t="shared" si="20"/>
        <v>237227006.44</v>
      </c>
      <c r="K70" s="48">
        <f t="shared" si="15"/>
        <v>60987894.390000015</v>
      </c>
      <c r="L70" s="190">
        <f t="shared" si="16"/>
        <v>34.605198403801211</v>
      </c>
      <c r="M70" s="190">
        <f t="shared" si="17"/>
        <v>2.7644453379209377</v>
      </c>
      <c r="N70" s="190">
        <f t="shared" si="18"/>
        <v>4.2883017340606173</v>
      </c>
    </row>
    <row r="71" spans="1:14" ht="15.9" customHeight="1" x14ac:dyDescent="0.25">
      <c r="A71" s="151" t="s">
        <v>23</v>
      </c>
      <c r="B71" s="51" t="s">
        <v>119</v>
      </c>
      <c r="C71" s="48">
        <f>IFERROR(IF($J71&gt;0,VLOOKUP($A71&amp;$B71,'PNC AA'!$A:$E,4,0),""),"")</f>
        <v>37298049.130000003</v>
      </c>
      <c r="D71" s="48">
        <f>IFERROR(IF($J71&gt;0,VLOOKUP($A71&amp;$B71,'PNC AA'!$A:$E,5,0),""),"")</f>
        <v>98507721.030000001</v>
      </c>
      <c r="E71" s="47">
        <f t="shared" si="12"/>
        <v>8</v>
      </c>
      <c r="F71" s="60">
        <f t="shared" si="19"/>
        <v>135805770.16</v>
      </c>
      <c r="G71" s="48">
        <f>IFERROR(VLOOKUP($A71&amp;$B71,'PNC Exon. &amp; no Exon.'!$A:$AJ,3,0),0)</f>
        <v>34724034.710000001</v>
      </c>
      <c r="H71" s="48">
        <f>IFERROR(VLOOKUP($A71&amp;$B71,'PNC Exon. &amp; no Exon.'!$A:$AJ,4,0),0)</f>
        <v>142260981.09</v>
      </c>
      <c r="I71" s="47">
        <f t="shared" si="13"/>
        <v>8</v>
      </c>
      <c r="J71" s="60">
        <f t="shared" si="20"/>
        <v>176985015.80000001</v>
      </c>
      <c r="K71" s="48">
        <f t="shared" si="15"/>
        <v>41179245.640000015</v>
      </c>
      <c r="L71" s="190">
        <f t="shared" si="16"/>
        <v>30.32216200496088</v>
      </c>
      <c r="M71" s="190">
        <f t="shared" si="17"/>
        <v>2.1302174291201803</v>
      </c>
      <c r="N71" s="190">
        <f t="shared" si="18"/>
        <v>3.1993201851149475</v>
      </c>
    </row>
    <row r="72" spans="1:14" ht="15.9" customHeight="1" x14ac:dyDescent="0.25">
      <c r="A72" s="151" t="s">
        <v>23</v>
      </c>
      <c r="B72" s="51" t="s">
        <v>78</v>
      </c>
      <c r="C72" s="48">
        <f>IFERROR(IF($J72&gt;0,VLOOKUP($A72&amp;$B72,'PNC AA'!$A:$E,4,0),""),"")</f>
        <v>48301997.079999998</v>
      </c>
      <c r="D72" s="48">
        <f>IFERROR(IF($J72&gt;0,VLOOKUP($A72&amp;$B72,'PNC AA'!$A:$E,5,0),""),"")</f>
        <v>87380609.24000001</v>
      </c>
      <c r="E72" s="47">
        <f t="shared" si="12"/>
        <v>9</v>
      </c>
      <c r="F72" s="60">
        <f t="shared" si="19"/>
        <v>135682606.31999999</v>
      </c>
      <c r="G72" s="48">
        <f>IFERROR(VLOOKUP($A72&amp;$B72,'PNC Exon. &amp; no Exon.'!$A:$AJ,3,0),0)</f>
        <v>41267364.840000004</v>
      </c>
      <c r="H72" s="48">
        <f>IFERROR(VLOOKUP($A72&amp;$B72,'PNC Exon. &amp; no Exon.'!$A:$AJ,4,0),0)</f>
        <v>88632560.470000014</v>
      </c>
      <c r="I72" s="47">
        <f t="shared" si="13"/>
        <v>9</v>
      </c>
      <c r="J72" s="60">
        <f t="shared" si="20"/>
        <v>129899925.31000002</v>
      </c>
      <c r="K72" s="48">
        <f t="shared" si="15"/>
        <v>-5782681.0099999756</v>
      </c>
      <c r="L72" s="190">
        <f t="shared" si="16"/>
        <v>-4.2619176966293226</v>
      </c>
      <c r="M72" s="190">
        <f t="shared" si="17"/>
        <v>2.1282855100397446</v>
      </c>
      <c r="N72" s="190">
        <f t="shared" si="18"/>
        <v>2.34817309934781</v>
      </c>
    </row>
    <row r="73" spans="1:14" ht="15.9" customHeight="1" x14ac:dyDescent="0.25">
      <c r="A73" s="151" t="s">
        <v>23</v>
      </c>
      <c r="B73" s="51" t="s">
        <v>77</v>
      </c>
      <c r="C73" s="48">
        <f>IFERROR(IF($J73&gt;0,VLOOKUP($A73&amp;$B73,'PNC AA'!$A:$E,4,0),""),"")</f>
        <v>102819636.06999999</v>
      </c>
      <c r="D73" s="48">
        <f>IFERROR(IF($J73&gt;0,VLOOKUP($A73&amp;$B73,'PNC AA'!$A:$E,5,0),""),"")</f>
        <v>9634.0400000000009</v>
      </c>
      <c r="E73" s="47">
        <f t="shared" si="12"/>
        <v>10</v>
      </c>
      <c r="F73" s="60">
        <f t="shared" si="19"/>
        <v>102829270.11</v>
      </c>
      <c r="G73" s="48">
        <f>IFERROR(VLOOKUP($A73&amp;$B73,'PNC Exon. &amp; no Exon.'!$A:$AJ,3,0),0)</f>
        <v>111258994.75</v>
      </c>
      <c r="H73" s="48">
        <f>IFERROR(VLOOKUP($A73&amp;$B73,'PNC Exon. &amp; no Exon.'!$A:$AJ,4,0),0)</f>
        <v>3407.73</v>
      </c>
      <c r="I73" s="47">
        <f t="shared" si="13"/>
        <v>10</v>
      </c>
      <c r="J73" s="60">
        <f t="shared" si="20"/>
        <v>111262402.48</v>
      </c>
      <c r="K73" s="48">
        <f t="shared" si="15"/>
        <v>8433132.3700000048</v>
      </c>
      <c r="L73" s="190">
        <f t="shared" si="16"/>
        <v>8.2011010687703934</v>
      </c>
      <c r="M73" s="190">
        <f t="shared" si="17"/>
        <v>1.6129557908618748</v>
      </c>
      <c r="N73" s="190">
        <f t="shared" si="18"/>
        <v>2.0112665950257664</v>
      </c>
    </row>
    <row r="74" spans="1:14" ht="15.9" customHeight="1" x14ac:dyDescent="0.25">
      <c r="A74" s="151" t="s">
        <v>23</v>
      </c>
      <c r="B74" s="51" t="s">
        <v>90</v>
      </c>
      <c r="C74" s="48">
        <f>IFERROR(IF($J74&gt;0,VLOOKUP($A74&amp;$B74,'PNC AA'!$A:$E,4,0),""),"")</f>
        <v>99837774.739999995</v>
      </c>
      <c r="D74" s="48">
        <f>IFERROR(IF($J74&gt;0,VLOOKUP($A74&amp;$B74,'PNC AA'!$A:$E,5,0),""),"")</f>
        <v>295235.17000000004</v>
      </c>
      <c r="E74" s="47">
        <f t="shared" si="12"/>
        <v>11</v>
      </c>
      <c r="F74" s="60">
        <f t="shared" si="19"/>
        <v>100133009.91</v>
      </c>
      <c r="G74" s="48">
        <f>IFERROR(VLOOKUP($A74&amp;$B74,'PNC Exon. &amp; no Exon.'!$A:$AJ,3,0),0)</f>
        <v>101317079.70999999</v>
      </c>
      <c r="H74" s="48">
        <f>IFERROR(VLOOKUP($A74&amp;$B74,'PNC Exon. &amp; no Exon.'!$A:$AJ,4,0),0)</f>
        <v>7041.32</v>
      </c>
      <c r="I74" s="47">
        <f t="shared" si="13"/>
        <v>11</v>
      </c>
      <c r="J74" s="60">
        <f t="shared" si="20"/>
        <v>101324121.02999999</v>
      </c>
      <c r="K74" s="48">
        <f t="shared" si="15"/>
        <v>1191111.1199999899</v>
      </c>
      <c r="L74" s="190">
        <f t="shared" si="16"/>
        <v>1.1895289286425783</v>
      </c>
      <c r="M74" s="190">
        <f t="shared" si="17"/>
        <v>1.5706628863356813</v>
      </c>
      <c r="N74" s="190">
        <f t="shared" si="18"/>
        <v>1.8316144120168445</v>
      </c>
    </row>
    <row r="75" spans="1:14" ht="15.9" customHeight="1" x14ac:dyDescent="0.25">
      <c r="A75" s="151" t="s">
        <v>23</v>
      </c>
      <c r="B75" s="51" t="s">
        <v>97</v>
      </c>
      <c r="C75" s="48">
        <f>IFERROR(IF($J75&gt;0,VLOOKUP($A75&amp;$B75,'PNC AA'!$A:$E,4,0),""),"")</f>
        <v>66146684.950000003</v>
      </c>
      <c r="D75" s="48">
        <f>IFERROR(IF($J75&gt;0,VLOOKUP($A75&amp;$B75,'PNC AA'!$A:$E,5,0),""),"")</f>
        <v>0</v>
      </c>
      <c r="E75" s="47">
        <f t="shared" si="12"/>
        <v>12</v>
      </c>
      <c r="F75" s="60">
        <f t="shared" si="19"/>
        <v>66146684.950000003</v>
      </c>
      <c r="G75" s="48">
        <f>IFERROR(VLOOKUP($A75&amp;$B75,'PNC Exon. &amp; no Exon.'!$A:$AJ,3,0),0)</f>
        <v>84997369.060000002</v>
      </c>
      <c r="H75" s="48">
        <f>IFERROR(VLOOKUP($A75&amp;$B75,'PNC Exon. &amp; no Exon.'!$A:$AJ,4,0),0)</f>
        <v>1736571.8800000001</v>
      </c>
      <c r="I75" s="47">
        <f t="shared" si="13"/>
        <v>12</v>
      </c>
      <c r="J75" s="60">
        <f t="shared" si="20"/>
        <v>86733940.939999998</v>
      </c>
      <c r="K75" s="48">
        <f t="shared" si="15"/>
        <v>20587255.989999995</v>
      </c>
      <c r="L75" s="190">
        <f t="shared" si="16"/>
        <v>31.123639840094501</v>
      </c>
      <c r="M75" s="190">
        <f t="shared" si="17"/>
        <v>1.037561371604474</v>
      </c>
      <c r="N75" s="190">
        <f t="shared" si="18"/>
        <v>1.567870854657458</v>
      </c>
    </row>
    <row r="76" spans="1:14" ht="15.9" customHeight="1" x14ac:dyDescent="0.25">
      <c r="A76" s="151" t="s">
        <v>23</v>
      </c>
      <c r="B76" s="51" t="s">
        <v>102</v>
      </c>
      <c r="C76" s="48">
        <f>IFERROR(IF($J76&gt;0,VLOOKUP($A76&amp;$B76,'PNC AA'!$A:$E,4,0),""),"")</f>
        <v>65628393.749999993</v>
      </c>
      <c r="D76" s="48">
        <f>IFERROR(IF($J76&gt;0,VLOOKUP($A76&amp;$B76,'PNC AA'!$A:$E,5,0),""),"")</f>
        <v>0</v>
      </c>
      <c r="E76" s="47">
        <f t="shared" si="12"/>
        <v>13</v>
      </c>
      <c r="F76" s="60">
        <f t="shared" si="19"/>
        <v>65628393.749999993</v>
      </c>
      <c r="G76" s="48">
        <f>IFERROR(VLOOKUP($A76&amp;$B76,'PNC Exon. &amp; no Exon.'!$A:$AJ,3,0),0)</f>
        <v>65271610.649999991</v>
      </c>
      <c r="H76" s="48">
        <f>IFERROR(VLOOKUP($A76&amp;$B76,'PNC Exon. &amp; no Exon.'!$A:$AJ,4,0),0)</f>
        <v>0</v>
      </c>
      <c r="I76" s="47">
        <f t="shared" si="13"/>
        <v>14</v>
      </c>
      <c r="J76" s="60">
        <f t="shared" si="20"/>
        <v>65271610.649999991</v>
      </c>
      <c r="K76" s="48">
        <f t="shared" si="15"/>
        <v>-356783.10000000149</v>
      </c>
      <c r="L76" s="190">
        <f t="shared" si="16"/>
        <v>-0.54364137168906645</v>
      </c>
      <c r="M76" s="190">
        <f t="shared" si="17"/>
        <v>1.0294315775147318</v>
      </c>
      <c r="N76" s="190">
        <f t="shared" si="18"/>
        <v>1.1799009115183454</v>
      </c>
    </row>
    <row r="77" spans="1:14" ht="15.9" customHeight="1" x14ac:dyDescent="0.25">
      <c r="A77" s="151" t="s">
        <v>23</v>
      </c>
      <c r="B77" s="51" t="s">
        <v>99</v>
      </c>
      <c r="C77" s="48">
        <f>IFERROR(IF($J77&gt;0,VLOOKUP($A77&amp;$B77,'PNC AA'!$A:$E,4,0),""),"")</f>
        <v>2756330.04</v>
      </c>
      <c r="D77" s="48">
        <f>IFERROR(IF($J77&gt;0,VLOOKUP($A77&amp;$B77,'PNC AA'!$A:$E,5,0),""),"")</f>
        <v>53707780.229999997</v>
      </c>
      <c r="E77" s="47">
        <f t="shared" si="12"/>
        <v>14</v>
      </c>
      <c r="F77" s="60">
        <f t="shared" si="19"/>
        <v>56464110.269999996</v>
      </c>
      <c r="G77" s="48">
        <f>IFERROR(VLOOKUP($A77&amp;$B77,'PNC Exon. &amp; no Exon.'!$A:$AJ,3,0),0)</f>
        <v>3209010.18</v>
      </c>
      <c r="H77" s="48">
        <f>IFERROR(VLOOKUP($A77&amp;$B77,'PNC Exon. &amp; no Exon.'!$A:$AJ,4,0),0)</f>
        <v>36291248.390000001</v>
      </c>
      <c r="I77" s="47">
        <f t="shared" si="13"/>
        <v>19</v>
      </c>
      <c r="J77" s="60">
        <f t="shared" si="20"/>
        <v>39500258.57</v>
      </c>
      <c r="K77" s="48">
        <f t="shared" si="15"/>
        <v>-16963851.699999996</v>
      </c>
      <c r="L77" s="190">
        <f t="shared" si="16"/>
        <v>-30.043600472729093</v>
      </c>
      <c r="M77" s="190">
        <f t="shared" si="17"/>
        <v>0.88568277824431552</v>
      </c>
      <c r="N77" s="190">
        <f t="shared" si="18"/>
        <v>0.71403770533358724</v>
      </c>
    </row>
    <row r="78" spans="1:14" ht="15.9" customHeight="1" x14ac:dyDescent="0.25">
      <c r="A78" s="151" t="s">
        <v>23</v>
      </c>
      <c r="B78" s="51" t="s">
        <v>109</v>
      </c>
      <c r="C78" s="48">
        <f>IFERROR(IF($J78&gt;0,VLOOKUP($A78&amp;$B78,'PNC AA'!$A:$E,4,0),""),"")</f>
        <v>48934987.159999996</v>
      </c>
      <c r="D78" s="48">
        <f>IFERROR(IF($J78&gt;0,VLOOKUP($A78&amp;$B78,'PNC AA'!$A:$E,5,0),""),"")</f>
        <v>134439.87</v>
      </c>
      <c r="E78" s="47">
        <f t="shared" si="12"/>
        <v>15</v>
      </c>
      <c r="F78" s="60">
        <f t="shared" si="19"/>
        <v>49069427.029999994</v>
      </c>
      <c r="G78" s="48">
        <f>IFERROR(VLOOKUP($A78&amp;$B78,'PNC Exon. &amp; no Exon.'!$A:$AJ,3,0),0)</f>
        <v>53020459.789999999</v>
      </c>
      <c r="H78" s="48">
        <f>IFERROR(VLOOKUP($A78&amp;$B78,'PNC Exon. &amp; no Exon.'!$A:$AJ,4,0),0)</f>
        <v>141506.13</v>
      </c>
      <c r="I78" s="47">
        <f t="shared" si="13"/>
        <v>15</v>
      </c>
      <c r="J78" s="60">
        <f t="shared" si="20"/>
        <v>53161965.920000002</v>
      </c>
      <c r="K78" s="48">
        <f t="shared" si="15"/>
        <v>4092538.890000008</v>
      </c>
      <c r="L78" s="190">
        <f t="shared" si="16"/>
        <v>8.340302990491244</v>
      </c>
      <c r="M78" s="190">
        <f t="shared" si="17"/>
        <v>0.76969151290918081</v>
      </c>
      <c r="N78" s="190">
        <f t="shared" si="18"/>
        <v>0.96099746003609954</v>
      </c>
    </row>
    <row r="79" spans="1:14" ht="15.9" customHeight="1" x14ac:dyDescent="0.25">
      <c r="A79" s="151" t="s">
        <v>23</v>
      </c>
      <c r="B79" s="50" t="s">
        <v>110</v>
      </c>
      <c r="C79" s="48">
        <f>IFERROR(IF($J79&gt;0,VLOOKUP($A79&amp;$B79,'PNC AA'!$A:$E,4,0),""),"")</f>
        <v>46171756.880000003</v>
      </c>
      <c r="D79" s="48">
        <f>IFERROR(IF($J79&gt;0,VLOOKUP($A79&amp;$B79,'PNC AA'!$A:$E,5,0),""),"")</f>
        <v>0</v>
      </c>
      <c r="E79" s="47">
        <f t="shared" si="12"/>
        <v>16</v>
      </c>
      <c r="F79" s="60">
        <f t="shared" si="19"/>
        <v>46171756.880000003</v>
      </c>
      <c r="G79" s="48">
        <f>IFERROR(VLOOKUP($A79&amp;$B79,'PNC Exon. &amp; no Exon.'!$A:$AJ,3,0),0)</f>
        <v>46893247.00999999</v>
      </c>
      <c r="H79" s="48">
        <f>IFERROR(VLOOKUP($A79&amp;$B79,'PNC Exon. &amp; no Exon.'!$A:$AJ,4,0),0)</f>
        <v>0</v>
      </c>
      <c r="I79" s="47">
        <f t="shared" si="13"/>
        <v>16</v>
      </c>
      <c r="J79" s="60">
        <f t="shared" si="20"/>
        <v>46893247.00999999</v>
      </c>
      <c r="K79" s="48">
        <f t="shared" si="15"/>
        <v>721490.12999998778</v>
      </c>
      <c r="L79" s="190">
        <f t="shared" si="16"/>
        <v>1.5626222148642392</v>
      </c>
      <c r="M79" s="190">
        <f t="shared" si="17"/>
        <v>0.72423933919006034</v>
      </c>
      <c r="N79" s="190">
        <f t="shared" si="18"/>
        <v>0.84767917231032697</v>
      </c>
    </row>
    <row r="80" spans="1:14" ht="15.9" customHeight="1" x14ac:dyDescent="0.25">
      <c r="A80" s="151" t="s">
        <v>23</v>
      </c>
      <c r="B80" s="51" t="s">
        <v>80</v>
      </c>
      <c r="C80" s="48">
        <f>IFERROR(IF($J80&gt;0,VLOOKUP($A80&amp;$B80,'PNC AA'!$A:$E,4,0),""),"")</f>
        <v>37496697.600000001</v>
      </c>
      <c r="D80" s="48">
        <f>IFERROR(IF($J80&gt;0,VLOOKUP($A80&amp;$B80,'PNC AA'!$A:$E,5,0),""),"")</f>
        <v>127414.37</v>
      </c>
      <c r="E80" s="47">
        <f t="shared" si="12"/>
        <v>17</v>
      </c>
      <c r="F80" s="60">
        <f t="shared" si="19"/>
        <v>37624111.969999999</v>
      </c>
      <c r="G80" s="48">
        <f>IFERROR(VLOOKUP($A80&amp;$B80,'PNC Exon. &amp; no Exon.'!$A:$AJ,3,0),0)</f>
        <v>41052878.259999998</v>
      </c>
      <c r="H80" s="48">
        <f>IFERROR(VLOOKUP($A80&amp;$B80,'PNC Exon. &amp; no Exon.'!$A:$AJ,4,0),0)</f>
        <v>19100</v>
      </c>
      <c r="I80" s="47">
        <f t="shared" si="13"/>
        <v>17</v>
      </c>
      <c r="J80" s="60">
        <f t="shared" si="20"/>
        <v>41071978.259999998</v>
      </c>
      <c r="K80" s="48">
        <f t="shared" si="15"/>
        <v>3447866.2899999991</v>
      </c>
      <c r="L80" s="190">
        <f t="shared" si="16"/>
        <v>9.1639805153386575</v>
      </c>
      <c r="M80" s="190">
        <f t="shared" si="17"/>
        <v>0.59016298776728804</v>
      </c>
      <c r="N80" s="190">
        <f t="shared" si="18"/>
        <v>0.74244934519377714</v>
      </c>
    </row>
    <row r="81" spans="1:14" ht="15.9" customHeight="1" x14ac:dyDescent="0.25">
      <c r="A81" s="151" t="s">
        <v>23</v>
      </c>
      <c r="B81" s="51" t="s">
        <v>79</v>
      </c>
      <c r="C81" s="48">
        <f>IFERROR(IF($J81&gt;0,VLOOKUP($A81&amp;$B81,'PNC AA'!$A:$E,4,0),""),"")</f>
        <v>36640624.960000001</v>
      </c>
      <c r="D81" s="48">
        <f>IFERROR(IF($J81&gt;0,VLOOKUP($A81&amp;$B81,'PNC AA'!$A:$E,5,0),""),"")</f>
        <v>648015.67999999993</v>
      </c>
      <c r="E81" s="47">
        <f t="shared" si="12"/>
        <v>18</v>
      </c>
      <c r="F81" s="60">
        <f t="shared" si="19"/>
        <v>37288640.640000001</v>
      </c>
      <c r="G81" s="48">
        <f>IFERROR(VLOOKUP($A81&amp;$B81,'PNC Exon. &amp; no Exon.'!$A:$AJ,3,0),0)</f>
        <v>75290301.159999996</v>
      </c>
      <c r="H81" s="48">
        <f>IFERROR(VLOOKUP($A81&amp;$B81,'PNC Exon. &amp; no Exon.'!$A:$AJ,4,0),0)</f>
        <v>346006.15</v>
      </c>
      <c r="I81" s="47">
        <f t="shared" si="13"/>
        <v>13</v>
      </c>
      <c r="J81" s="60">
        <f t="shared" si="20"/>
        <v>75636307.310000002</v>
      </c>
      <c r="K81" s="48">
        <f t="shared" si="15"/>
        <v>38347666.670000002</v>
      </c>
      <c r="L81" s="190">
        <f t="shared" si="16"/>
        <v>102.84007679503331</v>
      </c>
      <c r="M81" s="190">
        <f t="shared" si="17"/>
        <v>0.58490086323977941</v>
      </c>
      <c r="N81" s="190">
        <f t="shared" si="18"/>
        <v>1.3672613108552225</v>
      </c>
    </row>
    <row r="82" spans="1:14" ht="15.9" customHeight="1" x14ac:dyDescent="0.25">
      <c r="A82" s="151" t="s">
        <v>23</v>
      </c>
      <c r="B82" s="51" t="s">
        <v>105</v>
      </c>
      <c r="C82" s="48">
        <f>IFERROR(IF($J82&gt;0,VLOOKUP($A82&amp;$B82,'PNC AA'!$A:$E,4,0),""),"")</f>
        <v>32049426.489999998</v>
      </c>
      <c r="D82" s="48">
        <f>IFERROR(IF($J82&gt;0,VLOOKUP($A82&amp;$B82,'PNC AA'!$A:$E,5,0),""),"")</f>
        <v>0</v>
      </c>
      <c r="E82" s="47">
        <f t="shared" si="12"/>
        <v>19</v>
      </c>
      <c r="F82" s="60">
        <f t="shared" si="19"/>
        <v>32049426.489999998</v>
      </c>
      <c r="G82" s="48">
        <f>IFERROR(VLOOKUP($A82&amp;$B82,'PNC Exon. &amp; no Exon.'!$A:$AJ,3,0),0)</f>
        <v>34305431.890000001</v>
      </c>
      <c r="H82" s="48">
        <f>IFERROR(VLOOKUP($A82&amp;$B82,'PNC Exon. &amp; no Exon.'!$A:$AJ,4,0),0)</f>
        <v>0</v>
      </c>
      <c r="I82" s="47">
        <f t="shared" si="13"/>
        <v>20</v>
      </c>
      <c r="J82" s="60">
        <f t="shared" si="20"/>
        <v>34305431.890000001</v>
      </c>
      <c r="K82" s="48">
        <f t="shared" si="15"/>
        <v>2256005.4000000022</v>
      </c>
      <c r="L82" s="190">
        <f t="shared" si="16"/>
        <v>7.0391443687889907</v>
      </c>
      <c r="M82" s="190">
        <f t="shared" si="17"/>
        <v>0.50271978003488982</v>
      </c>
      <c r="N82" s="190">
        <f t="shared" si="18"/>
        <v>0.620131937207551</v>
      </c>
    </row>
    <row r="83" spans="1:14" ht="15.9" customHeight="1" x14ac:dyDescent="0.25">
      <c r="A83" s="151" t="s">
        <v>23</v>
      </c>
      <c r="B83" s="51" t="s">
        <v>82</v>
      </c>
      <c r="C83" s="48">
        <f>IFERROR(IF($J83&gt;0,VLOOKUP($A83&amp;$B83,'PNC AA'!$A:$E,4,0),""),"")</f>
        <v>31264180.059999999</v>
      </c>
      <c r="D83" s="48">
        <f>IFERROR(IF($J83&gt;0,VLOOKUP($A83&amp;$B83,'PNC AA'!$A:$E,5,0),""),"")</f>
        <v>0</v>
      </c>
      <c r="E83" s="47">
        <f t="shared" si="12"/>
        <v>20</v>
      </c>
      <c r="F83" s="60">
        <f t="shared" si="19"/>
        <v>31264180.059999999</v>
      </c>
      <c r="G83" s="48">
        <f>IFERROR(VLOOKUP($A83&amp;$B83,'PNC Exon. &amp; no Exon.'!$A:$AJ,3,0),0)</f>
        <v>40664455.359999999</v>
      </c>
      <c r="H83" s="48">
        <f>IFERROR(VLOOKUP($A83&amp;$B83,'PNC Exon. &amp; no Exon.'!$A:$AJ,4,0),0)</f>
        <v>0</v>
      </c>
      <c r="I83" s="47">
        <f t="shared" si="13"/>
        <v>18</v>
      </c>
      <c r="J83" s="60">
        <f t="shared" si="20"/>
        <v>40664455.359999999</v>
      </c>
      <c r="K83" s="48">
        <f t="shared" si="15"/>
        <v>9400275.3000000007</v>
      </c>
      <c r="L83" s="190">
        <f t="shared" si="16"/>
        <v>30.06723759254092</v>
      </c>
      <c r="M83" s="190">
        <f t="shared" si="17"/>
        <v>0.49040258887747695</v>
      </c>
      <c r="N83" s="190">
        <f t="shared" si="18"/>
        <v>0.73508264110318944</v>
      </c>
    </row>
    <row r="84" spans="1:14" ht="15.9" customHeight="1" x14ac:dyDescent="0.25">
      <c r="A84" s="151" t="s">
        <v>23</v>
      </c>
      <c r="B84" s="50" t="s">
        <v>104</v>
      </c>
      <c r="C84" s="48">
        <f>IFERROR(IF($J84&gt;0,VLOOKUP($A84&amp;$B84,'PNC AA'!$A:$E,4,0),""),"")</f>
        <v>0</v>
      </c>
      <c r="D84" s="48">
        <f>IFERROR(IF($J84&gt;0,VLOOKUP($A84&amp;$B84,'PNC AA'!$A:$E,5,0),""),"")</f>
        <v>30727095.120000001</v>
      </c>
      <c r="E84" s="47">
        <f t="shared" si="12"/>
        <v>21</v>
      </c>
      <c r="F84" s="60">
        <f t="shared" si="19"/>
        <v>30727095.120000001</v>
      </c>
      <c r="G84" s="48">
        <f>IFERROR(VLOOKUP($A84&amp;$B84,'PNC Exon. &amp; no Exon.'!$A:$AJ,3,0),0)</f>
        <v>0</v>
      </c>
      <c r="H84" s="48">
        <f>IFERROR(VLOOKUP($A84&amp;$B84,'PNC Exon. &amp; no Exon.'!$A:$AJ,4,0),0)</f>
        <v>23554065.359999999</v>
      </c>
      <c r="I84" s="47">
        <f t="shared" si="13"/>
        <v>24</v>
      </c>
      <c r="J84" s="60">
        <f t="shared" si="20"/>
        <v>23554065.359999999</v>
      </c>
      <c r="K84" s="48">
        <f t="shared" si="15"/>
        <v>-7173029.7600000016</v>
      </c>
      <c r="L84" s="190">
        <f t="shared" si="16"/>
        <v>-23.34431462520887</v>
      </c>
      <c r="M84" s="190">
        <f t="shared" si="17"/>
        <v>0.48197800059409229</v>
      </c>
      <c r="N84" s="190">
        <f t="shared" si="18"/>
        <v>0.42578178953251689</v>
      </c>
    </row>
    <row r="85" spans="1:14" ht="15.9" customHeight="1" x14ac:dyDescent="0.25">
      <c r="A85" s="151" t="s">
        <v>23</v>
      </c>
      <c r="B85" s="51" t="s">
        <v>96</v>
      </c>
      <c r="C85" s="48">
        <f>IFERROR(IF($J85&gt;0,VLOOKUP($A85&amp;$B85,'PNC AA'!$A:$E,4,0),""),"")</f>
        <v>388799.34</v>
      </c>
      <c r="D85" s="48">
        <f>IFERROR(IF($J85&gt;0,VLOOKUP($A85&amp;$B85,'PNC AA'!$A:$E,5,0),""),"")</f>
        <v>29956306.050000001</v>
      </c>
      <c r="E85" s="47">
        <f t="shared" si="12"/>
        <v>22</v>
      </c>
      <c r="F85" s="60">
        <f t="shared" si="19"/>
        <v>30345105.390000001</v>
      </c>
      <c r="G85" s="48">
        <f>IFERROR(VLOOKUP($A85&amp;$B85,'PNC Exon. &amp; no Exon.'!$A:$AJ,3,0),0)</f>
        <v>1863666.12</v>
      </c>
      <c r="H85" s="48">
        <f>IFERROR(VLOOKUP($A85&amp;$B85,'PNC Exon. &amp; no Exon.'!$A:$AJ,4,0),0)</f>
        <v>31060365.109999999</v>
      </c>
      <c r="I85" s="47">
        <f t="shared" si="13"/>
        <v>21</v>
      </c>
      <c r="J85" s="60">
        <f t="shared" si="20"/>
        <v>32924031.23</v>
      </c>
      <c r="K85" s="48">
        <f t="shared" si="15"/>
        <v>2578925.84</v>
      </c>
      <c r="L85" s="190">
        <f t="shared" si="16"/>
        <v>8.4986550775001284</v>
      </c>
      <c r="M85" s="190">
        <f t="shared" si="17"/>
        <v>0.47598619936479092</v>
      </c>
      <c r="N85" s="190">
        <f t="shared" si="18"/>
        <v>0.59516065364836335</v>
      </c>
    </row>
    <row r="86" spans="1:14" ht="15.9" customHeight="1" x14ac:dyDescent="0.25">
      <c r="A86" s="151" t="s">
        <v>23</v>
      </c>
      <c r="B86" s="51" t="s">
        <v>117</v>
      </c>
      <c r="C86" s="48">
        <f>IFERROR(IF($J86&gt;0,VLOOKUP($A86&amp;$B86,'PNC AA'!$A:$E,4,0),""),"")</f>
        <v>23060720.320000004</v>
      </c>
      <c r="D86" s="48">
        <f>IFERROR(IF($J86&gt;0,VLOOKUP($A86&amp;$B86,'PNC AA'!$A:$E,5,0),""),"")</f>
        <v>348820</v>
      </c>
      <c r="E86" s="47">
        <f t="shared" si="12"/>
        <v>23</v>
      </c>
      <c r="F86" s="60">
        <f t="shared" si="19"/>
        <v>23409540.320000004</v>
      </c>
      <c r="G86" s="48">
        <f>IFERROR(VLOOKUP($A86&amp;$B86,'PNC Exon. &amp; no Exon.'!$A:$AJ,3,0),0)</f>
        <v>24256875.25</v>
      </c>
      <c r="H86" s="48">
        <f>IFERROR(VLOOKUP($A86&amp;$B86,'PNC Exon. &amp; no Exon.'!$A:$AJ,4,0),0)</f>
        <v>821402.48</v>
      </c>
      <c r="I86" s="47">
        <f t="shared" si="13"/>
        <v>23</v>
      </c>
      <c r="J86" s="60">
        <f t="shared" si="20"/>
        <v>25078277.73</v>
      </c>
      <c r="K86" s="48">
        <f t="shared" si="15"/>
        <v>1668737.4099999964</v>
      </c>
      <c r="L86" s="190">
        <f t="shared" si="16"/>
        <v>7.1284501412200134</v>
      </c>
      <c r="M86" s="190">
        <f t="shared" si="17"/>
        <v>0.36719655386221195</v>
      </c>
      <c r="N86" s="190">
        <f t="shared" si="18"/>
        <v>0.45333464975461318</v>
      </c>
    </row>
    <row r="87" spans="1:14" ht="15.9" customHeight="1" x14ac:dyDescent="0.25">
      <c r="A87" s="151" t="s">
        <v>23</v>
      </c>
      <c r="B87" s="51" t="s">
        <v>113</v>
      </c>
      <c r="C87" s="48">
        <f>IFERROR(IF($J87&gt;0,VLOOKUP($A87&amp;$B87,'PNC AA'!$A:$E,4,0),""),"")</f>
        <v>16520495.109999999</v>
      </c>
      <c r="D87" s="48">
        <f>IFERROR(IF($J87&gt;0,VLOOKUP($A87&amp;$B87,'PNC AA'!$A:$E,5,0),""),"")</f>
        <v>152594.68</v>
      </c>
      <c r="E87" s="47">
        <f t="shared" si="12"/>
        <v>24</v>
      </c>
      <c r="F87" s="60">
        <f t="shared" si="19"/>
        <v>16673089.789999999</v>
      </c>
      <c r="G87" s="48">
        <f>IFERROR(VLOOKUP($A87&amp;$B87,'PNC Exon. &amp; no Exon.'!$A:$AJ,3,0),0)</f>
        <v>16575144.149999999</v>
      </c>
      <c r="H87" s="48">
        <f>IFERROR(VLOOKUP($A87&amp;$B87,'PNC Exon. &amp; no Exon.'!$A:$AJ,4,0),0)</f>
        <v>12055818.23</v>
      </c>
      <c r="I87" s="47">
        <f t="shared" si="13"/>
        <v>22</v>
      </c>
      <c r="J87" s="60">
        <f t="shared" si="20"/>
        <v>28630962.379999999</v>
      </c>
      <c r="K87" s="48">
        <f t="shared" si="15"/>
        <v>11957872.59</v>
      </c>
      <c r="L87" s="190">
        <f t="shared" si="16"/>
        <v>71.719595711479698</v>
      </c>
      <c r="M87" s="190">
        <f t="shared" si="17"/>
        <v>0.26153017229016778</v>
      </c>
      <c r="N87" s="190">
        <f t="shared" si="18"/>
        <v>0.51755576847879514</v>
      </c>
    </row>
    <row r="88" spans="1:14" ht="15.9" customHeight="1" x14ac:dyDescent="0.25">
      <c r="A88" s="151" t="s">
        <v>23</v>
      </c>
      <c r="B88" s="51" t="s">
        <v>112</v>
      </c>
      <c r="C88" s="48">
        <f>IFERROR(IF($J88&gt;0,VLOOKUP($A88&amp;$B88,'PNC AA'!$A:$E,4,0),""),"")</f>
        <v>12777788.23</v>
      </c>
      <c r="D88" s="48">
        <f>IFERROR(IF($J88&gt;0,VLOOKUP($A88&amp;$B88,'PNC AA'!$A:$E,5,0),""),"")</f>
        <v>0</v>
      </c>
      <c r="E88" s="47">
        <f t="shared" si="12"/>
        <v>25</v>
      </c>
      <c r="F88" s="60">
        <f t="shared" si="19"/>
        <v>12777788.23</v>
      </c>
      <c r="G88" s="48">
        <f>IFERROR(VLOOKUP($A88&amp;$B88,'PNC Exon. &amp; no Exon.'!$A:$AJ,3,0),0)</f>
        <v>13309374.07</v>
      </c>
      <c r="H88" s="48">
        <f>IFERROR(VLOOKUP($A88&amp;$B88,'PNC Exon. &amp; no Exon.'!$A:$AJ,4,0),0)</f>
        <v>1723744.22</v>
      </c>
      <c r="I88" s="47">
        <f t="shared" si="13"/>
        <v>25</v>
      </c>
      <c r="J88" s="60">
        <f t="shared" si="20"/>
        <v>15033118.290000001</v>
      </c>
      <c r="K88" s="48">
        <f t="shared" si="15"/>
        <v>2255330.0600000005</v>
      </c>
      <c r="L88" s="190">
        <f t="shared" si="16"/>
        <v>17.650394727194506</v>
      </c>
      <c r="M88" s="190">
        <f t="shared" si="17"/>
        <v>0.20042938647661288</v>
      </c>
      <c r="N88" s="190">
        <f t="shared" si="18"/>
        <v>0.27175045623505101</v>
      </c>
    </row>
    <row r="89" spans="1:14" ht="15.9" customHeight="1" x14ac:dyDescent="0.25">
      <c r="A89" s="151" t="s">
        <v>23</v>
      </c>
      <c r="B89" s="51" t="s">
        <v>94</v>
      </c>
      <c r="C89" s="48">
        <f>IFERROR(IF($J89&gt;0,VLOOKUP($A89&amp;$B89,'PNC AA'!$A:$E,4,0),""),"")</f>
        <v>7422804.6500000004</v>
      </c>
      <c r="D89" s="48">
        <f>IFERROR(IF($J89&gt;0,VLOOKUP($A89&amp;$B89,'PNC AA'!$A:$E,5,0),""),"")</f>
        <v>0</v>
      </c>
      <c r="E89" s="47">
        <f t="shared" si="12"/>
        <v>26</v>
      </c>
      <c r="F89" s="60">
        <f t="shared" si="19"/>
        <v>7422804.6500000004</v>
      </c>
      <c r="G89" s="48">
        <f>IFERROR(VLOOKUP($A89&amp;$B89,'PNC Exon. &amp; no Exon.'!$A:$AJ,3,0),0)</f>
        <v>6613461.1399999997</v>
      </c>
      <c r="H89" s="48">
        <f>IFERROR(VLOOKUP($A89&amp;$B89,'PNC Exon. &amp; no Exon.'!$A:$AJ,4,0),0)</f>
        <v>0</v>
      </c>
      <c r="I89" s="47">
        <f t="shared" si="13"/>
        <v>28</v>
      </c>
      <c r="J89" s="60">
        <f t="shared" si="20"/>
        <v>6613461.1399999997</v>
      </c>
      <c r="K89" s="48">
        <f t="shared" si="15"/>
        <v>-809343.51000000071</v>
      </c>
      <c r="L89" s="190">
        <f t="shared" si="16"/>
        <v>-10.903473123194757</v>
      </c>
      <c r="M89" s="190">
        <f t="shared" si="17"/>
        <v>0.11643237117064424</v>
      </c>
      <c r="N89" s="190">
        <f t="shared" si="18"/>
        <v>0.11955011910491527</v>
      </c>
    </row>
    <row r="90" spans="1:14" ht="15.9" customHeight="1" x14ac:dyDescent="0.25">
      <c r="A90" s="151" t="s">
        <v>23</v>
      </c>
      <c r="B90" s="51" t="s">
        <v>116</v>
      </c>
      <c r="C90" s="48">
        <f>IFERROR(IF($J90&gt;0,VLOOKUP($A90&amp;$B90,'PNC AA'!$A:$E,4,0),""),"")</f>
        <v>7297730.9700000007</v>
      </c>
      <c r="D90" s="48">
        <f>IFERROR(IF($J90&gt;0,VLOOKUP($A90&amp;$B90,'PNC AA'!$A:$E,5,0),""),"")</f>
        <v>0</v>
      </c>
      <c r="E90" s="47">
        <f t="shared" si="12"/>
        <v>27</v>
      </c>
      <c r="F90" s="60">
        <f t="shared" si="19"/>
        <v>7297730.9700000007</v>
      </c>
      <c r="G90" s="48">
        <f>IFERROR(VLOOKUP($A90&amp;$B90,'PNC Exon. &amp; no Exon.'!$A:$AJ,3,0),0)</f>
        <v>11993106.220000001</v>
      </c>
      <c r="H90" s="48">
        <f>IFERROR(VLOOKUP($A90&amp;$B90,'PNC Exon. &amp; no Exon.'!$A:$AJ,4,0),0)</f>
        <v>995108.6399999999</v>
      </c>
      <c r="I90" s="47">
        <f t="shared" si="13"/>
        <v>26</v>
      </c>
      <c r="J90" s="60">
        <f t="shared" si="20"/>
        <v>12988214.860000001</v>
      </c>
      <c r="K90" s="48">
        <f t="shared" si="15"/>
        <v>5690483.8900000006</v>
      </c>
      <c r="L90" s="190">
        <f t="shared" si="16"/>
        <v>77.976071102001725</v>
      </c>
      <c r="M90" s="190">
        <f t="shared" si="17"/>
        <v>0.11447049478832043</v>
      </c>
      <c r="N90" s="190">
        <f t="shared" si="18"/>
        <v>0.2347851753572458</v>
      </c>
    </row>
    <row r="91" spans="1:14" ht="15.9" customHeight="1" x14ac:dyDescent="0.25">
      <c r="A91" s="151" t="s">
        <v>23</v>
      </c>
      <c r="B91" s="51" t="s">
        <v>81</v>
      </c>
      <c r="C91" s="48">
        <f>IFERROR(IF($J91&gt;0,VLOOKUP($A91&amp;$B91,'PNC AA'!$A:$E,4,0),""),"")</f>
        <v>7296078.9699999997</v>
      </c>
      <c r="D91" s="48">
        <f>IFERROR(IF($J91&gt;0,VLOOKUP($A91&amp;$B91,'PNC AA'!$A:$E,5,0),""),"")</f>
        <v>0</v>
      </c>
      <c r="E91" s="47">
        <f t="shared" si="12"/>
        <v>28</v>
      </c>
      <c r="F91" s="60">
        <f t="shared" si="19"/>
        <v>7296078.9699999997</v>
      </c>
      <c r="G91" s="48">
        <f>IFERROR(VLOOKUP($A91&amp;$B91,'PNC Exon. &amp; no Exon.'!$A:$AJ,3,0),0)</f>
        <v>5543299.4699999997</v>
      </c>
      <c r="H91" s="48">
        <f>IFERROR(VLOOKUP($A91&amp;$B91,'PNC Exon. &amp; no Exon.'!$A:$AJ,4,0),0)</f>
        <v>0</v>
      </c>
      <c r="I91" s="47">
        <f t="shared" si="13"/>
        <v>29</v>
      </c>
      <c r="J91" s="60">
        <f t="shared" si="20"/>
        <v>5543299.4699999997</v>
      </c>
      <c r="K91" s="48">
        <f t="shared" si="15"/>
        <v>-1752779.5</v>
      </c>
      <c r="L91" s="190">
        <f t="shared" si="16"/>
        <v>-24.023581806160195</v>
      </c>
      <c r="M91" s="190">
        <f t="shared" si="17"/>
        <v>0.11444458190414206</v>
      </c>
      <c r="N91" s="190">
        <f t="shared" si="18"/>
        <v>0.10020503603846891</v>
      </c>
    </row>
    <row r="92" spans="1:14" ht="15.9" customHeight="1" x14ac:dyDescent="0.25">
      <c r="A92" s="151" t="s">
        <v>23</v>
      </c>
      <c r="B92" s="51" t="s">
        <v>89</v>
      </c>
      <c r="C92" s="48">
        <f>IFERROR(IF($J92&gt;0,VLOOKUP($A92&amp;$B92,'PNC AA'!$A:$E,4,0),""),"")</f>
        <v>5879421.7829999998</v>
      </c>
      <c r="D92" s="48">
        <f>IFERROR(IF($J92&gt;0,VLOOKUP($A92&amp;$B92,'PNC AA'!$A:$E,5,0),""),"")</f>
        <v>96260</v>
      </c>
      <c r="E92" s="47">
        <f t="shared" si="12"/>
        <v>29</v>
      </c>
      <c r="F92" s="60">
        <f t="shared" si="19"/>
        <v>5975681.7829999998</v>
      </c>
      <c r="G92" s="48">
        <f>IFERROR(VLOOKUP($A92&amp;$B92,'PNC Exon. &amp; no Exon.'!$A:$AJ,3,0),0)</f>
        <v>7518638.1600000001</v>
      </c>
      <c r="H92" s="48">
        <f>IFERROR(VLOOKUP($A92&amp;$B92,'PNC Exon. &amp; no Exon.'!$A:$AJ,4,0),0)</f>
        <v>23610</v>
      </c>
      <c r="I92" s="47">
        <f t="shared" si="13"/>
        <v>27</v>
      </c>
      <c r="J92" s="60">
        <f t="shared" si="20"/>
        <v>7542248.1600000001</v>
      </c>
      <c r="K92" s="48">
        <f t="shared" si="15"/>
        <v>1566566.3770000003</v>
      </c>
      <c r="L92" s="190">
        <f t="shared" si="16"/>
        <v>26.215692767587928</v>
      </c>
      <c r="M92" s="190">
        <f t="shared" si="17"/>
        <v>9.3733141603815906E-2</v>
      </c>
      <c r="N92" s="190">
        <f t="shared" si="18"/>
        <v>0.1363396029339681</v>
      </c>
    </row>
    <row r="93" spans="1:14" ht="15.9" customHeight="1" x14ac:dyDescent="0.25">
      <c r="A93" s="151" t="s">
        <v>23</v>
      </c>
      <c r="B93" s="51" t="s">
        <v>118</v>
      </c>
      <c r="C93" s="48">
        <f>IFERROR(IF($J93&gt;0,VLOOKUP($A93&amp;$B93,'PNC AA'!$A:$E,4,0),""),"")</f>
        <v>1600701.31</v>
      </c>
      <c r="D93" s="48">
        <f>IFERROR(IF($J93&gt;0,VLOOKUP($A93&amp;$B93,'PNC AA'!$A:$E,5,0),""),"")</f>
        <v>0</v>
      </c>
      <c r="E93" s="47">
        <f t="shared" si="12"/>
        <v>30</v>
      </c>
      <c r="F93" s="60">
        <f t="shared" si="19"/>
        <v>1600701.31</v>
      </c>
      <c r="G93" s="48">
        <f>IFERROR(VLOOKUP($A93&amp;$B93,'PNC Exon. &amp; no Exon.'!$A:$AJ,3,0),0)</f>
        <v>1214200.99</v>
      </c>
      <c r="H93" s="48">
        <f>IFERROR(VLOOKUP($A93&amp;$B93,'PNC Exon. &amp; no Exon.'!$A:$AJ,4,0),0)</f>
        <v>0</v>
      </c>
      <c r="I93" s="47">
        <f t="shared" si="13"/>
        <v>32</v>
      </c>
      <c r="J93" s="60">
        <f t="shared" si="20"/>
        <v>1214200.99</v>
      </c>
      <c r="K93" s="48">
        <f t="shared" si="15"/>
        <v>-386500.32000000007</v>
      </c>
      <c r="L93" s="190">
        <f t="shared" si="16"/>
        <v>-24.145686492878554</v>
      </c>
      <c r="M93" s="190">
        <f t="shared" si="17"/>
        <v>2.5108224969824105E-2</v>
      </c>
      <c r="N93" s="190">
        <f t="shared" si="18"/>
        <v>2.1948850972125927E-2</v>
      </c>
    </row>
    <row r="94" spans="1:14" ht="15.9" customHeight="1" x14ac:dyDescent="0.25">
      <c r="A94" s="151" t="s">
        <v>23</v>
      </c>
      <c r="B94" s="51" t="s">
        <v>120</v>
      </c>
      <c r="C94" s="48">
        <f>IFERROR(IF($J94&gt;0,VLOOKUP($A94&amp;$B94,'PNC AA'!$A:$E,4,0),""),"")</f>
        <v>173363.79</v>
      </c>
      <c r="D94" s="48">
        <f>IFERROR(IF($J94&gt;0,VLOOKUP($A94&amp;$B94,'PNC AA'!$A:$E,5,0),""),"")</f>
        <v>0</v>
      </c>
      <c r="E94" s="47">
        <f t="shared" si="12"/>
        <v>31</v>
      </c>
      <c r="F94" s="60">
        <f t="shared" si="19"/>
        <v>173363.79</v>
      </c>
      <c r="G94" s="48">
        <f>IFERROR(VLOOKUP($A94&amp;$B94,'PNC Exon. &amp; no Exon.'!$A:$AJ,3,0),0)</f>
        <v>1928660.14</v>
      </c>
      <c r="H94" s="48">
        <f>IFERROR(VLOOKUP($A94&amp;$B94,'PNC Exon. &amp; no Exon.'!$A:$AJ,4,0),0)</f>
        <v>0</v>
      </c>
      <c r="I94" s="47">
        <f t="shared" si="13"/>
        <v>30</v>
      </c>
      <c r="J94" s="60">
        <f t="shared" si="20"/>
        <v>1928660.14</v>
      </c>
      <c r="K94" s="48">
        <f t="shared" si="15"/>
        <v>1755296.3499999999</v>
      </c>
      <c r="L94" s="190">
        <f t="shared" si="16"/>
        <v>1012.4930644398116</v>
      </c>
      <c r="M94" s="190">
        <f t="shared" si="17"/>
        <v>2.7193437112520025E-3</v>
      </c>
      <c r="N94" s="190">
        <f t="shared" si="18"/>
        <v>3.4863975846980262E-2</v>
      </c>
    </row>
    <row r="95" spans="1:14" ht="15.9" customHeight="1" x14ac:dyDescent="0.25">
      <c r="A95" s="151" t="s">
        <v>23</v>
      </c>
      <c r="B95" s="51" t="s">
        <v>121</v>
      </c>
      <c r="C95" s="48">
        <f>IFERROR(IF($J95&gt;0,VLOOKUP($A95&amp;$B95,'PNC AA'!$A:$E,4,0),""),"")</f>
        <v>31957.730000000003</v>
      </c>
      <c r="D95" s="48">
        <f>IFERROR(IF($J95&gt;0,VLOOKUP($A95&amp;$B95,'PNC AA'!$A:$E,5,0),""),"")</f>
        <v>9296</v>
      </c>
      <c r="E95" s="47">
        <f t="shared" si="12"/>
        <v>32</v>
      </c>
      <c r="F95" s="60">
        <f t="shared" si="19"/>
        <v>41253.730000000003</v>
      </c>
      <c r="G95" s="48">
        <f>IFERROR(VLOOKUP($A95&amp;$B95,'PNC Exon. &amp; no Exon.'!$A:$AJ,3,0),0)</f>
        <v>395215.55999999994</v>
      </c>
      <c r="H95" s="48">
        <f>IFERROR(VLOOKUP($A95&amp;$B95,'PNC Exon. &amp; no Exon.'!$A:$AJ,4,0),0)</f>
        <v>21068</v>
      </c>
      <c r="I95" s="47">
        <f t="shared" si="13"/>
        <v>33</v>
      </c>
      <c r="J95" s="60">
        <f t="shared" si="20"/>
        <v>416283.55999999994</v>
      </c>
      <c r="K95" s="48">
        <f t="shared" si="15"/>
        <v>375029.82999999996</v>
      </c>
      <c r="L95" s="190">
        <f t="shared" si="16"/>
        <v>909.08102127977259</v>
      </c>
      <c r="M95" s="190">
        <f t="shared" si="17"/>
        <v>6.4709632410082907E-4</v>
      </c>
      <c r="N95" s="190">
        <f t="shared" si="18"/>
        <v>7.5250686631263917E-3</v>
      </c>
    </row>
    <row r="96" spans="1:14" ht="15.9" customHeight="1" x14ac:dyDescent="0.25">
      <c r="A96" s="151" t="s">
        <v>23</v>
      </c>
      <c r="B96" s="51" t="s">
        <v>122</v>
      </c>
      <c r="C96" s="48">
        <f>IFERROR(IF($J96&gt;0,VLOOKUP($A96&amp;$B96,'PNC AA'!$A:$E,4,0),""),"")</f>
        <v>0</v>
      </c>
      <c r="D96" s="48">
        <f>IFERROR(IF($J96&gt;0,VLOOKUP($A96&amp;$B96,'PNC AA'!$A:$E,5,0),""),"")</f>
        <v>0</v>
      </c>
      <c r="E96" s="47" t="str">
        <f t="shared" si="12"/>
        <v>ND</v>
      </c>
      <c r="F96" s="60">
        <f t="shared" si="19"/>
        <v>0</v>
      </c>
      <c r="G96" s="48">
        <f>IFERROR(VLOOKUP($A96&amp;$B96,'PNC Exon. &amp; no Exon.'!$A:$AJ,3,0),0)</f>
        <v>70266.490000000005</v>
      </c>
      <c r="H96" s="48">
        <f>IFERROR(VLOOKUP($A96&amp;$B96,'PNC Exon. &amp; no Exon.'!$A:$AJ,4,0),0)</f>
        <v>1283481.28</v>
      </c>
      <c r="I96" s="47">
        <f t="shared" si="13"/>
        <v>31</v>
      </c>
      <c r="J96" s="60">
        <f t="shared" si="20"/>
        <v>1353747.77</v>
      </c>
      <c r="K96" s="48">
        <f t="shared" si="15"/>
        <v>1353747.77</v>
      </c>
      <c r="L96" s="190">
        <f t="shared" si="16"/>
        <v>0</v>
      </c>
      <c r="M96" s="190">
        <f t="shared" si="17"/>
        <v>0</v>
      </c>
      <c r="N96" s="190">
        <f t="shared" si="18"/>
        <v>2.4471408195423896E-2</v>
      </c>
    </row>
    <row r="97" spans="1:14" ht="15.9" customHeight="1" x14ac:dyDescent="0.25">
      <c r="A97" s="151" t="s">
        <v>23</v>
      </c>
      <c r="B97" s="51" t="s">
        <v>83</v>
      </c>
      <c r="C97" s="48" t="str">
        <f>IFERROR(IF($J97&gt;0,VLOOKUP($A97&amp;$B97,'PNC AA'!$A:$E,4,0),""),"")</f>
        <v/>
      </c>
      <c r="D97" s="48" t="str">
        <f>IFERROR(IF($J97&gt;0,VLOOKUP($A97&amp;$B97,'PNC AA'!$A:$E,5,0),""),"")</f>
        <v/>
      </c>
      <c r="E97" s="47" t="str">
        <f t="shared" si="12"/>
        <v>ND</v>
      </c>
      <c r="F97" s="60">
        <f t="shared" si="19"/>
        <v>0</v>
      </c>
      <c r="G97" s="48">
        <f>IFERROR(VLOOKUP($A97&amp;$B97,'PNC Exon. &amp; no Exon.'!$A:$AJ,3,0),0)</f>
        <v>0</v>
      </c>
      <c r="H97" s="48">
        <f>IFERROR(VLOOKUP($A97&amp;$B97,'PNC Exon. &amp; no Exon.'!$A:$AJ,4,0),0)</f>
        <v>0</v>
      </c>
      <c r="I97" s="47" t="str">
        <f t="shared" si="13"/>
        <v>ND</v>
      </c>
      <c r="J97" s="60">
        <f t="shared" si="20"/>
        <v>0</v>
      </c>
      <c r="K97" s="48">
        <f t="shared" si="15"/>
        <v>0</v>
      </c>
      <c r="L97" s="190">
        <f t="shared" si="16"/>
        <v>0</v>
      </c>
      <c r="M97" s="190">
        <f t="shared" si="17"/>
        <v>0</v>
      </c>
      <c r="N97" s="190">
        <f t="shared" si="18"/>
        <v>0</v>
      </c>
    </row>
    <row r="98" spans="1:14" ht="15.9" customHeight="1" x14ac:dyDescent="0.25">
      <c r="A98" s="151" t="s">
        <v>23</v>
      </c>
      <c r="B98" s="51" t="s">
        <v>101</v>
      </c>
      <c r="C98" s="48" t="str">
        <f>IFERROR(IF($J98&gt;0,VLOOKUP($A98&amp;$B98,'PNC AA'!$A:$E,4,0),""),"")</f>
        <v/>
      </c>
      <c r="D98" s="48" t="str">
        <f>IFERROR(IF($J98&gt;0,VLOOKUP($A98&amp;$B98,'PNC AA'!$A:$E,5,0),""),"")</f>
        <v/>
      </c>
      <c r="E98" s="47" t="str">
        <f t="shared" si="12"/>
        <v>ND</v>
      </c>
      <c r="F98" s="60">
        <f t="shared" si="19"/>
        <v>0</v>
      </c>
      <c r="G98" s="48">
        <f>IFERROR(VLOOKUP($A98&amp;$B98,'PNC Exon. &amp; no Exon.'!$A:$AJ,3,0),0)</f>
        <v>0</v>
      </c>
      <c r="H98" s="48">
        <f>IFERROR(VLOOKUP($A98&amp;$B98,'PNC Exon. &amp; no Exon.'!$A:$AJ,4,0),0)</f>
        <v>0</v>
      </c>
      <c r="I98" s="47" t="str">
        <f t="shared" si="13"/>
        <v>ND</v>
      </c>
      <c r="J98" s="60">
        <f t="shared" si="20"/>
        <v>0</v>
      </c>
      <c r="K98" s="48">
        <f t="shared" si="15"/>
        <v>0</v>
      </c>
      <c r="L98" s="190">
        <f t="shared" si="16"/>
        <v>0</v>
      </c>
      <c r="M98" s="190">
        <f t="shared" si="17"/>
        <v>0</v>
      </c>
      <c r="N98" s="190">
        <f t="shared" si="18"/>
        <v>0</v>
      </c>
    </row>
    <row r="99" spans="1:14" ht="15.9" customHeight="1" x14ac:dyDescent="0.25">
      <c r="A99" s="151" t="s">
        <v>23</v>
      </c>
      <c r="B99" s="51" t="s">
        <v>100</v>
      </c>
      <c r="C99" s="48" t="str">
        <f>IFERROR(IF($J99&gt;0,VLOOKUP($A99&amp;$B99,'PNC AA'!$A:$E,4,0),""),"")</f>
        <v/>
      </c>
      <c r="D99" s="48" t="str">
        <f>IFERROR(IF($J99&gt;0,VLOOKUP($A99&amp;$B99,'PNC AA'!$A:$E,5,0),""),"")</f>
        <v/>
      </c>
      <c r="E99" s="47" t="str">
        <f t="shared" si="12"/>
        <v>ND</v>
      </c>
      <c r="F99" s="60">
        <f t="shared" si="19"/>
        <v>0</v>
      </c>
      <c r="G99" s="48">
        <f>IFERROR(VLOOKUP($A99&amp;$B99,'PNC Exon. &amp; no Exon.'!$A:$AJ,3,0),0)</f>
        <v>0</v>
      </c>
      <c r="H99" s="48">
        <f>IFERROR(VLOOKUP($A99&amp;$B99,'PNC Exon. &amp; no Exon.'!$A:$AJ,4,0),0)</f>
        <v>0</v>
      </c>
      <c r="I99" s="47" t="str">
        <f t="shared" si="13"/>
        <v>ND</v>
      </c>
      <c r="J99" s="60">
        <f t="shared" si="20"/>
        <v>0</v>
      </c>
      <c r="K99" s="48">
        <f t="shared" si="15"/>
        <v>0</v>
      </c>
      <c r="L99" s="190">
        <f t="shared" si="16"/>
        <v>0</v>
      </c>
      <c r="M99" s="190">
        <f t="shared" si="17"/>
        <v>0</v>
      </c>
      <c r="N99" s="190">
        <f t="shared" si="18"/>
        <v>0</v>
      </c>
    </row>
    <row r="100" spans="1:14" ht="15.9" customHeight="1" x14ac:dyDescent="0.25">
      <c r="A100" s="151" t="s">
        <v>23</v>
      </c>
      <c r="B100" s="51" t="s">
        <v>98</v>
      </c>
      <c r="C100" s="48" t="str">
        <f>IFERROR(IF($J100&gt;0,VLOOKUP($A100&amp;$B100,'PNC AA'!$A:$E,4,0),""),"")</f>
        <v/>
      </c>
      <c r="D100" s="48" t="str">
        <f>IFERROR(IF($J100&gt;0,VLOOKUP($A100&amp;$B100,'PNC AA'!$A:$E,5,0),""),"")</f>
        <v/>
      </c>
      <c r="E100" s="47" t="str">
        <f t="shared" si="12"/>
        <v>ND</v>
      </c>
      <c r="F100" s="60">
        <f t="shared" si="19"/>
        <v>0</v>
      </c>
      <c r="G100" s="48">
        <f>IFERROR(VLOOKUP($A100&amp;$B100,'PNC Exon. &amp; no Exon.'!$A:$AJ,3,0),0)</f>
        <v>0</v>
      </c>
      <c r="H100" s="48">
        <f>IFERROR(VLOOKUP($A100&amp;$B100,'PNC Exon. &amp; no Exon.'!$A:$AJ,4,0),0)</f>
        <v>0</v>
      </c>
      <c r="I100" s="47" t="str">
        <f t="shared" si="13"/>
        <v>ND</v>
      </c>
      <c r="J100" s="60">
        <f t="shared" si="20"/>
        <v>0</v>
      </c>
      <c r="K100" s="48">
        <f t="shared" si="15"/>
        <v>0</v>
      </c>
      <c r="L100" s="190">
        <f t="shared" si="16"/>
        <v>0</v>
      </c>
      <c r="M100" s="190">
        <f t="shared" si="17"/>
        <v>0</v>
      </c>
      <c r="N100" s="190">
        <f t="shared" si="18"/>
        <v>0</v>
      </c>
    </row>
    <row r="101" spans="1:14" ht="15.9" customHeight="1" x14ac:dyDescent="0.25">
      <c r="A101" s="151" t="s">
        <v>23</v>
      </c>
      <c r="B101" s="51" t="s">
        <v>114</v>
      </c>
      <c r="C101" s="48" t="str">
        <f>IFERROR(IF($J101&gt;0,VLOOKUP($A101&amp;$B101,'PNC AA'!$A:$E,4,0),""),"")</f>
        <v/>
      </c>
      <c r="D101" s="48" t="str">
        <f>IFERROR(IF($J101&gt;0,VLOOKUP($A101&amp;$B101,'PNC AA'!$A:$E,5,0),""),"")</f>
        <v/>
      </c>
      <c r="E101" s="47" t="str">
        <f t="shared" si="12"/>
        <v>ND</v>
      </c>
      <c r="F101" s="60">
        <f t="shared" si="19"/>
        <v>0</v>
      </c>
      <c r="G101" s="48">
        <f>IFERROR(VLOOKUP($A101&amp;$B101,'PNC Exon. &amp; no Exon.'!$A:$AJ,3,0),0)</f>
        <v>0</v>
      </c>
      <c r="H101" s="48">
        <f>IFERROR(VLOOKUP($A101&amp;$B101,'PNC Exon. &amp; no Exon.'!$A:$AJ,4,0),0)</f>
        <v>0</v>
      </c>
      <c r="I101" s="47" t="str">
        <f t="shared" si="13"/>
        <v>ND</v>
      </c>
      <c r="J101" s="60">
        <f t="shared" si="20"/>
        <v>0</v>
      </c>
      <c r="K101" s="48">
        <f t="shared" si="15"/>
        <v>0</v>
      </c>
      <c r="L101" s="190">
        <f t="shared" si="16"/>
        <v>0</v>
      </c>
      <c r="M101" s="190">
        <f t="shared" si="17"/>
        <v>0</v>
      </c>
      <c r="N101" s="190">
        <f t="shared" si="18"/>
        <v>0</v>
      </c>
    </row>
    <row r="102" spans="1:14" ht="20.25" customHeight="1" x14ac:dyDescent="0.25">
      <c r="A102" s="12"/>
      <c r="B102" s="53" t="s">
        <v>21</v>
      </c>
      <c r="C102" s="63">
        <f>SUM(C64:C101)</f>
        <v>4261467206.112999</v>
      </c>
      <c r="D102" s="63">
        <f>SUM(D64:D101)</f>
        <v>2113739770.5799999</v>
      </c>
      <c r="E102" s="63"/>
      <c r="F102" s="63">
        <f>SUM(F64:F101)</f>
        <v>6375206976.6929998</v>
      </c>
      <c r="G102" s="63">
        <f>SUM(G64:G101)</f>
        <v>3321434266.6999993</v>
      </c>
      <c r="H102" s="63">
        <f>SUM(H64:H101)</f>
        <v>2210522697.8900003</v>
      </c>
      <c r="I102" s="63"/>
      <c r="J102" s="63">
        <f>SUM(J64:J101)</f>
        <v>5531956964.5899992</v>
      </c>
      <c r="K102" s="63">
        <f t="shared" si="15"/>
        <v>-843250012.10300064</v>
      </c>
      <c r="L102" s="189">
        <f>IFERROR(K102/F102*100,0)</f>
        <v>-13.227021729424985</v>
      </c>
      <c r="M102" s="193">
        <f>SUM(M64:M101)</f>
        <v>99.999999999999986</v>
      </c>
      <c r="N102" s="193">
        <f>SUM(N64:N101)</f>
        <v>100</v>
      </c>
    </row>
    <row r="103" spans="1:14" x14ac:dyDescent="0.25">
      <c r="A103" s="6"/>
      <c r="B103" s="75" t="s">
        <v>174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5">
      <c r="A104" s="6"/>
      <c r="B104" s="75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5">
      <c r="A105" s="6"/>
      <c r="B105" s="75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5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1" x14ac:dyDescent="0.4">
      <c r="A108" s="198" t="s">
        <v>42</v>
      </c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</row>
    <row r="109" spans="1:14" x14ac:dyDescent="0.25">
      <c r="A109" s="199" t="s">
        <v>59</v>
      </c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</row>
    <row r="110" spans="1:14" x14ac:dyDescent="0.25">
      <c r="A110" s="201" t="s">
        <v>136</v>
      </c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</row>
    <row r="111" spans="1:14" x14ac:dyDescent="0.25">
      <c r="A111" s="199" t="s">
        <v>108</v>
      </c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</row>
    <row r="112" spans="1:14" x14ac:dyDescent="0.25">
      <c r="A112" s="1"/>
      <c r="B112" s="151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5">
      <c r="B113" s="202" t="s">
        <v>33</v>
      </c>
      <c r="C113" s="202" t="s">
        <v>123</v>
      </c>
      <c r="D113" s="202"/>
      <c r="E113" s="202" t="s">
        <v>52</v>
      </c>
      <c r="F113" s="202"/>
      <c r="G113" s="202" t="s">
        <v>161</v>
      </c>
      <c r="H113" s="202"/>
      <c r="I113" s="202"/>
      <c r="J113" s="202"/>
      <c r="K113" s="202" t="s">
        <v>29</v>
      </c>
      <c r="L113" s="202"/>
      <c r="M113" s="202" t="s">
        <v>61</v>
      </c>
      <c r="N113" s="202"/>
    </row>
    <row r="114" spans="1:14" ht="31.5" customHeight="1" x14ac:dyDescent="0.25">
      <c r="A114" s="88"/>
      <c r="B114" s="202"/>
      <c r="C114" s="99" t="s">
        <v>28</v>
      </c>
      <c r="D114" s="99" t="s">
        <v>37</v>
      </c>
      <c r="E114" s="99" t="s">
        <v>51</v>
      </c>
      <c r="F114" s="99" t="s">
        <v>57</v>
      </c>
      <c r="G114" s="99" t="s">
        <v>28</v>
      </c>
      <c r="H114" s="99" t="s">
        <v>37</v>
      </c>
      <c r="I114" s="99" t="s">
        <v>51</v>
      </c>
      <c r="J114" s="99" t="s">
        <v>57</v>
      </c>
      <c r="K114" s="99" t="s">
        <v>26</v>
      </c>
      <c r="L114" s="99" t="s">
        <v>24</v>
      </c>
      <c r="M114" s="99">
        <v>2020</v>
      </c>
      <c r="N114" s="99">
        <v>2021</v>
      </c>
    </row>
    <row r="115" spans="1:14" ht="15.9" customHeight="1" x14ac:dyDescent="0.25">
      <c r="A115" s="151" t="s">
        <v>1</v>
      </c>
      <c r="B115" s="92" t="s">
        <v>87</v>
      </c>
      <c r="C115" s="48" t="str">
        <f>IFERROR(IF($J115&gt;0,VLOOKUP($A115&amp;$B115,'PNC AA'!$A:$E,4,0),""),"")</f>
        <v/>
      </c>
      <c r="D115" s="48" t="str">
        <f>IFERROR(IF($J115&gt;0,VLOOKUP($A115&amp;$B115,'PNC AA'!$A:$E,5,0),""),"")</f>
        <v/>
      </c>
      <c r="E115" s="47" t="str">
        <f t="shared" ref="E115:E152" si="21">IF(F115=0,"ND",RANK(F115,$F$115:$F$152))</f>
        <v>ND</v>
      </c>
      <c r="F115" s="60">
        <f t="shared" ref="F115:F152" si="22">SUM(C115:D115)</f>
        <v>0</v>
      </c>
      <c r="G115" s="48">
        <f>IFERROR(VLOOKUP($A115&amp;$B115,'PNC Exon. &amp; no Exon.'!$A:$AJ,3,0),0)</f>
        <v>0</v>
      </c>
      <c r="H115" s="48">
        <f>IFERROR(VLOOKUP($A115&amp;$B115,'PNC Exon. &amp; no Exon.'!$A:$AJ,4,0),0)</f>
        <v>0</v>
      </c>
      <c r="I115" s="47" t="str">
        <f t="shared" ref="I115:I152" si="23">IF(J115=0,"ND",RANK(J115,$J$115:$J$152))</f>
        <v>ND</v>
      </c>
      <c r="J115" s="60">
        <f t="shared" ref="J115:J152" si="24">(G115+H115)</f>
        <v>0</v>
      </c>
      <c r="K115" s="48">
        <f t="shared" ref="K115:K153" si="25">J115-F115</f>
        <v>0</v>
      </c>
      <c r="L115" s="190">
        <f t="shared" ref="L115:L152" si="26">IFERROR(K115/F115*100,0)</f>
        <v>0</v>
      </c>
      <c r="M115" s="190">
        <f t="shared" ref="M115:M152" si="27">IFERROR(F115/$F$153*100,0)</f>
        <v>0</v>
      </c>
      <c r="N115" s="190">
        <f t="shared" ref="N115:N152" si="28">IFERROR(J115/$J$153*100,0)</f>
        <v>0</v>
      </c>
    </row>
    <row r="116" spans="1:14" ht="15.9" customHeight="1" x14ac:dyDescent="0.25">
      <c r="A116" s="151" t="s">
        <v>1</v>
      </c>
      <c r="B116" s="51" t="s">
        <v>115</v>
      </c>
      <c r="C116" s="48" t="str">
        <f>IFERROR(IF($J116&gt;0,VLOOKUP($A116&amp;$B116,'PNC AA'!$A:$E,4,0),""),"")</f>
        <v/>
      </c>
      <c r="D116" s="48" t="str">
        <f>IFERROR(IF($J116&gt;0,VLOOKUP($A116&amp;$B116,'PNC AA'!$A:$E,5,0),""),"")</f>
        <v/>
      </c>
      <c r="E116" s="47" t="str">
        <f t="shared" si="21"/>
        <v>ND</v>
      </c>
      <c r="F116" s="60">
        <f t="shared" si="22"/>
        <v>0</v>
      </c>
      <c r="G116" s="48">
        <f>IFERROR(VLOOKUP($A116&amp;$B116,'PNC Exon. &amp; no Exon.'!$A:$AJ,3,0),0)</f>
        <v>0</v>
      </c>
      <c r="H116" s="48">
        <f>IFERROR(VLOOKUP($A116&amp;$B116,'PNC Exon. &amp; no Exon.'!$A:$AJ,4,0),0)</f>
        <v>0</v>
      </c>
      <c r="I116" s="47" t="str">
        <f t="shared" si="23"/>
        <v>ND</v>
      </c>
      <c r="J116" s="60">
        <f t="shared" si="24"/>
        <v>0</v>
      </c>
      <c r="K116" s="48">
        <f t="shared" si="25"/>
        <v>0</v>
      </c>
      <c r="L116" s="190">
        <f t="shared" si="26"/>
        <v>0</v>
      </c>
      <c r="M116" s="190">
        <f t="shared" si="27"/>
        <v>0</v>
      </c>
      <c r="N116" s="190">
        <f t="shared" si="28"/>
        <v>0</v>
      </c>
    </row>
    <row r="117" spans="1:14" ht="15.9" customHeight="1" x14ac:dyDescent="0.25">
      <c r="A117" s="151" t="s">
        <v>1</v>
      </c>
      <c r="B117" s="51" t="s">
        <v>111</v>
      </c>
      <c r="C117" s="48" t="str">
        <f>IFERROR(IF($J117&gt;0,VLOOKUP($A117&amp;$B117,'PNC AA'!$A:$E,4,0),""),"")</f>
        <v/>
      </c>
      <c r="D117" s="48" t="str">
        <f>IFERROR(IF($J117&gt;0,VLOOKUP($A117&amp;$B117,'PNC AA'!$A:$E,5,0),""),"")</f>
        <v/>
      </c>
      <c r="E117" s="47" t="str">
        <f t="shared" si="21"/>
        <v>ND</v>
      </c>
      <c r="F117" s="60">
        <f t="shared" si="22"/>
        <v>0</v>
      </c>
      <c r="G117" s="48">
        <f>IFERROR(VLOOKUP($A117&amp;$B117,'PNC Exon. &amp; no Exon.'!$A:$AJ,3,0),0)</f>
        <v>0</v>
      </c>
      <c r="H117" s="48">
        <f>IFERROR(VLOOKUP($A117&amp;$B117,'PNC Exon. &amp; no Exon.'!$A:$AJ,4,0),0)</f>
        <v>0</v>
      </c>
      <c r="I117" s="47" t="str">
        <f t="shared" si="23"/>
        <v>ND</v>
      </c>
      <c r="J117" s="60">
        <f t="shared" si="24"/>
        <v>0</v>
      </c>
      <c r="K117" s="48">
        <f t="shared" si="25"/>
        <v>0</v>
      </c>
      <c r="L117" s="190">
        <f t="shared" si="26"/>
        <v>0</v>
      </c>
      <c r="M117" s="190">
        <f t="shared" si="27"/>
        <v>0</v>
      </c>
      <c r="N117" s="190">
        <f t="shared" si="28"/>
        <v>0</v>
      </c>
    </row>
    <row r="118" spans="1:14" ht="15.9" customHeight="1" x14ac:dyDescent="0.25">
      <c r="A118" s="151" t="s">
        <v>1</v>
      </c>
      <c r="B118" s="51" t="s">
        <v>95</v>
      </c>
      <c r="C118" s="48" t="str">
        <f>IFERROR(IF($J118&gt;0,VLOOKUP($A118&amp;$B118,'PNC AA'!$A:$E,4,0),""),"")</f>
        <v/>
      </c>
      <c r="D118" s="48" t="str">
        <f>IFERROR(IF($J118&gt;0,VLOOKUP($A118&amp;$B118,'PNC AA'!$A:$E,5,0),""),"")</f>
        <v/>
      </c>
      <c r="E118" s="47" t="str">
        <f t="shared" si="21"/>
        <v>ND</v>
      </c>
      <c r="F118" s="60">
        <f t="shared" si="22"/>
        <v>0</v>
      </c>
      <c r="G118" s="48">
        <f>IFERROR(VLOOKUP($A118&amp;$B118,'PNC Exon. &amp; no Exon.'!$A:$AJ,3,0),0)</f>
        <v>0</v>
      </c>
      <c r="H118" s="48">
        <f>IFERROR(VLOOKUP($A118&amp;$B118,'PNC Exon. &amp; no Exon.'!$A:$AJ,4,0),0)</f>
        <v>0</v>
      </c>
      <c r="I118" s="47" t="str">
        <f t="shared" si="23"/>
        <v>ND</v>
      </c>
      <c r="J118" s="60">
        <f t="shared" si="24"/>
        <v>0</v>
      </c>
      <c r="K118" s="48">
        <f t="shared" si="25"/>
        <v>0</v>
      </c>
      <c r="L118" s="190">
        <f t="shared" si="26"/>
        <v>0</v>
      </c>
      <c r="M118" s="190">
        <f t="shared" si="27"/>
        <v>0</v>
      </c>
      <c r="N118" s="190">
        <f t="shared" si="28"/>
        <v>0</v>
      </c>
    </row>
    <row r="119" spans="1:14" ht="15.9" customHeight="1" x14ac:dyDescent="0.25">
      <c r="A119" s="151" t="s">
        <v>1</v>
      </c>
      <c r="B119" s="51" t="s">
        <v>93</v>
      </c>
      <c r="C119" s="48" t="str">
        <f>IFERROR(IF($J119&gt;0,VLOOKUP($A119&amp;$B119,'PNC AA'!$A:$E,4,0),""),"")</f>
        <v/>
      </c>
      <c r="D119" s="48" t="str">
        <f>IFERROR(IF($J119&gt;0,VLOOKUP($A119&amp;$B119,'PNC AA'!$A:$E,5,0),""),"")</f>
        <v/>
      </c>
      <c r="E119" s="47" t="str">
        <f t="shared" si="21"/>
        <v>ND</v>
      </c>
      <c r="F119" s="60">
        <f t="shared" si="22"/>
        <v>0</v>
      </c>
      <c r="G119" s="48">
        <f>IFERROR(VLOOKUP($A119&amp;$B119,'PNC Exon. &amp; no Exon.'!$A:$AJ,3,0),0)</f>
        <v>0</v>
      </c>
      <c r="H119" s="48">
        <f>IFERROR(VLOOKUP($A119&amp;$B119,'PNC Exon. &amp; no Exon.'!$A:$AJ,4,0),0)</f>
        <v>0</v>
      </c>
      <c r="I119" s="47" t="str">
        <f t="shared" si="23"/>
        <v>ND</v>
      </c>
      <c r="J119" s="60">
        <f t="shared" si="24"/>
        <v>0</v>
      </c>
      <c r="K119" s="48">
        <f t="shared" si="25"/>
        <v>0</v>
      </c>
      <c r="L119" s="190">
        <f t="shared" si="26"/>
        <v>0</v>
      </c>
      <c r="M119" s="190">
        <f t="shared" si="27"/>
        <v>0</v>
      </c>
      <c r="N119" s="190">
        <f t="shared" si="28"/>
        <v>0</v>
      </c>
    </row>
    <row r="120" spans="1:14" ht="15.9" customHeight="1" x14ac:dyDescent="0.25">
      <c r="A120" s="151" t="s">
        <v>1</v>
      </c>
      <c r="B120" s="51" t="s">
        <v>88</v>
      </c>
      <c r="C120" s="48" t="str">
        <f>IFERROR(IF($J120&gt;0,VLOOKUP($A120&amp;$B120,'PNC AA'!$A:$E,4,0),""),"")</f>
        <v/>
      </c>
      <c r="D120" s="48" t="str">
        <f>IFERROR(IF($J120&gt;0,VLOOKUP($A120&amp;$B120,'PNC AA'!$A:$E,5,0),""),"")</f>
        <v/>
      </c>
      <c r="E120" s="47" t="str">
        <f t="shared" si="21"/>
        <v>ND</v>
      </c>
      <c r="F120" s="60">
        <f t="shared" si="22"/>
        <v>0</v>
      </c>
      <c r="G120" s="48">
        <f>IFERROR(VLOOKUP($A120&amp;$B120,'PNC Exon. &amp; no Exon.'!$A:$AJ,3,0),0)</f>
        <v>0</v>
      </c>
      <c r="H120" s="48">
        <f>IFERROR(VLOOKUP($A120&amp;$B120,'PNC Exon. &amp; no Exon.'!$A:$AJ,4,0),0)</f>
        <v>0</v>
      </c>
      <c r="I120" s="47" t="str">
        <f t="shared" si="23"/>
        <v>ND</v>
      </c>
      <c r="J120" s="60">
        <f t="shared" si="24"/>
        <v>0</v>
      </c>
      <c r="K120" s="48">
        <f t="shared" si="25"/>
        <v>0</v>
      </c>
      <c r="L120" s="190">
        <f t="shared" si="26"/>
        <v>0</v>
      </c>
      <c r="M120" s="190">
        <f t="shared" si="27"/>
        <v>0</v>
      </c>
      <c r="N120" s="190">
        <f t="shared" si="28"/>
        <v>0</v>
      </c>
    </row>
    <row r="121" spans="1:14" ht="15.9" customHeight="1" x14ac:dyDescent="0.25">
      <c r="A121" s="151" t="s">
        <v>1</v>
      </c>
      <c r="B121" s="51" t="s">
        <v>92</v>
      </c>
      <c r="C121" s="48" t="str">
        <f>IFERROR(IF($J121&gt;0,VLOOKUP($A121&amp;$B121,'PNC AA'!$A:$E,4,0),""),"")</f>
        <v/>
      </c>
      <c r="D121" s="48" t="str">
        <f>IFERROR(IF($J121&gt;0,VLOOKUP($A121&amp;$B121,'PNC AA'!$A:$E,5,0),""),"")</f>
        <v/>
      </c>
      <c r="E121" s="47" t="str">
        <f t="shared" si="21"/>
        <v>ND</v>
      </c>
      <c r="F121" s="60">
        <f t="shared" si="22"/>
        <v>0</v>
      </c>
      <c r="G121" s="48">
        <f>IFERROR(VLOOKUP($A121&amp;$B121,'PNC Exon. &amp; no Exon.'!$A:$AJ,3,0),0)</f>
        <v>0</v>
      </c>
      <c r="H121" s="48">
        <f>IFERROR(VLOOKUP($A121&amp;$B121,'PNC Exon. &amp; no Exon.'!$A:$AJ,4,0),0)</f>
        <v>0</v>
      </c>
      <c r="I121" s="47" t="str">
        <f t="shared" si="23"/>
        <v>ND</v>
      </c>
      <c r="J121" s="60">
        <f t="shared" si="24"/>
        <v>0</v>
      </c>
      <c r="K121" s="48">
        <f t="shared" si="25"/>
        <v>0</v>
      </c>
      <c r="L121" s="190">
        <f t="shared" si="26"/>
        <v>0</v>
      </c>
      <c r="M121" s="190">
        <f t="shared" si="27"/>
        <v>0</v>
      </c>
      <c r="N121" s="190">
        <f t="shared" si="28"/>
        <v>0</v>
      </c>
    </row>
    <row r="122" spans="1:14" ht="15.9" customHeight="1" x14ac:dyDescent="0.25">
      <c r="A122" s="151" t="s">
        <v>1</v>
      </c>
      <c r="B122" s="51" t="s">
        <v>78</v>
      </c>
      <c r="C122" s="48" t="str">
        <f>IFERROR(IF($J122&gt;0,VLOOKUP($A122&amp;$B122,'PNC AA'!$A:$E,4,0),""),"")</f>
        <v/>
      </c>
      <c r="D122" s="48" t="str">
        <f>IFERROR(IF($J122&gt;0,VLOOKUP($A122&amp;$B122,'PNC AA'!$A:$E,5,0),""),"")</f>
        <v/>
      </c>
      <c r="E122" s="47" t="str">
        <f t="shared" si="21"/>
        <v>ND</v>
      </c>
      <c r="F122" s="60">
        <f t="shared" si="22"/>
        <v>0</v>
      </c>
      <c r="G122" s="48">
        <f>IFERROR(VLOOKUP($A122&amp;$B122,'PNC Exon. &amp; no Exon.'!$A:$AJ,3,0),0)</f>
        <v>0</v>
      </c>
      <c r="H122" s="48">
        <f>IFERROR(VLOOKUP($A122&amp;$B122,'PNC Exon. &amp; no Exon.'!$A:$AJ,4,0),0)</f>
        <v>0</v>
      </c>
      <c r="I122" s="47" t="str">
        <f t="shared" si="23"/>
        <v>ND</v>
      </c>
      <c r="J122" s="60">
        <f t="shared" si="24"/>
        <v>0</v>
      </c>
      <c r="K122" s="48">
        <f t="shared" si="25"/>
        <v>0</v>
      </c>
      <c r="L122" s="190">
        <f t="shared" si="26"/>
        <v>0</v>
      </c>
      <c r="M122" s="190">
        <f t="shared" si="27"/>
        <v>0</v>
      </c>
      <c r="N122" s="190">
        <f t="shared" si="28"/>
        <v>0</v>
      </c>
    </row>
    <row r="123" spans="1:14" ht="15.9" customHeight="1" x14ac:dyDescent="0.25">
      <c r="A123" s="151" t="s">
        <v>1</v>
      </c>
      <c r="B123" s="51" t="s">
        <v>119</v>
      </c>
      <c r="C123" s="48" t="str">
        <f>IFERROR(IF($J123&gt;0,VLOOKUP($A123&amp;$B123,'PNC AA'!$A:$E,4,0),""),"")</f>
        <v/>
      </c>
      <c r="D123" s="48" t="str">
        <f>IFERROR(IF($J123&gt;0,VLOOKUP($A123&amp;$B123,'PNC AA'!$A:$E,5,0),""),"")</f>
        <v/>
      </c>
      <c r="E123" s="47" t="str">
        <f t="shared" si="21"/>
        <v>ND</v>
      </c>
      <c r="F123" s="60">
        <f t="shared" si="22"/>
        <v>0</v>
      </c>
      <c r="G123" s="48">
        <f>IFERROR(VLOOKUP($A123&amp;$B123,'PNC Exon. &amp; no Exon.'!$A:$AJ,3,0),0)</f>
        <v>0</v>
      </c>
      <c r="H123" s="48">
        <f>IFERROR(VLOOKUP($A123&amp;$B123,'PNC Exon. &amp; no Exon.'!$A:$AJ,4,0),0)</f>
        <v>0</v>
      </c>
      <c r="I123" s="47" t="str">
        <f t="shared" si="23"/>
        <v>ND</v>
      </c>
      <c r="J123" s="60">
        <f t="shared" si="24"/>
        <v>0</v>
      </c>
      <c r="K123" s="48">
        <f t="shared" si="25"/>
        <v>0</v>
      </c>
      <c r="L123" s="190">
        <f t="shared" si="26"/>
        <v>0</v>
      </c>
      <c r="M123" s="190">
        <f t="shared" si="27"/>
        <v>0</v>
      </c>
      <c r="N123" s="190">
        <f t="shared" si="28"/>
        <v>0</v>
      </c>
    </row>
    <row r="124" spans="1:14" ht="15.9" customHeight="1" x14ac:dyDescent="0.25">
      <c r="A124" s="151" t="s">
        <v>1</v>
      </c>
      <c r="B124" s="51" t="s">
        <v>77</v>
      </c>
      <c r="C124" s="48" t="str">
        <f>IFERROR(IF($J124&gt;0,VLOOKUP($A124&amp;$B124,'PNC AA'!$A:$E,4,0),""),"")</f>
        <v/>
      </c>
      <c r="D124" s="48" t="str">
        <f>IFERROR(IF($J124&gt;0,VLOOKUP($A124&amp;$B124,'PNC AA'!$A:$E,5,0),""),"")</f>
        <v/>
      </c>
      <c r="E124" s="47" t="str">
        <f t="shared" si="21"/>
        <v>ND</v>
      </c>
      <c r="F124" s="60">
        <f t="shared" si="22"/>
        <v>0</v>
      </c>
      <c r="G124" s="48">
        <f>IFERROR(VLOOKUP($A124&amp;$B124,'PNC Exon. &amp; no Exon.'!$A:$AJ,3,0),0)</f>
        <v>0</v>
      </c>
      <c r="H124" s="48">
        <f>IFERROR(VLOOKUP($A124&amp;$B124,'PNC Exon. &amp; no Exon.'!$A:$AJ,4,0),0)</f>
        <v>0</v>
      </c>
      <c r="I124" s="47" t="str">
        <f t="shared" si="23"/>
        <v>ND</v>
      </c>
      <c r="J124" s="60">
        <f t="shared" si="24"/>
        <v>0</v>
      </c>
      <c r="K124" s="48">
        <f t="shared" si="25"/>
        <v>0</v>
      </c>
      <c r="L124" s="190">
        <f t="shared" si="26"/>
        <v>0</v>
      </c>
      <c r="M124" s="190">
        <f t="shared" si="27"/>
        <v>0</v>
      </c>
      <c r="N124" s="190">
        <f t="shared" si="28"/>
        <v>0</v>
      </c>
    </row>
    <row r="125" spans="1:14" ht="15.9" customHeight="1" x14ac:dyDescent="0.25">
      <c r="A125" s="151" t="s">
        <v>1</v>
      </c>
      <c r="B125" s="51" t="s">
        <v>90</v>
      </c>
      <c r="C125" s="48" t="str">
        <f>IFERROR(IF($J125&gt;0,VLOOKUP($A125&amp;$B125,'PNC AA'!$A:$E,4,0),""),"")</f>
        <v/>
      </c>
      <c r="D125" s="48" t="str">
        <f>IFERROR(IF($J125&gt;0,VLOOKUP($A125&amp;$B125,'PNC AA'!$A:$E,5,0),""),"")</f>
        <v/>
      </c>
      <c r="E125" s="47" t="str">
        <f t="shared" si="21"/>
        <v>ND</v>
      </c>
      <c r="F125" s="60">
        <f t="shared" si="22"/>
        <v>0</v>
      </c>
      <c r="G125" s="48">
        <f>IFERROR(VLOOKUP($A125&amp;$B125,'PNC Exon. &amp; no Exon.'!$A:$AJ,3,0),0)</f>
        <v>0</v>
      </c>
      <c r="H125" s="48">
        <f>IFERROR(VLOOKUP($A125&amp;$B125,'PNC Exon. &amp; no Exon.'!$A:$AJ,4,0),0)</f>
        <v>0</v>
      </c>
      <c r="I125" s="47" t="str">
        <f t="shared" si="23"/>
        <v>ND</v>
      </c>
      <c r="J125" s="60">
        <f t="shared" si="24"/>
        <v>0</v>
      </c>
      <c r="K125" s="48">
        <f t="shared" si="25"/>
        <v>0</v>
      </c>
      <c r="L125" s="190">
        <f t="shared" si="26"/>
        <v>0</v>
      </c>
      <c r="M125" s="190">
        <f t="shared" si="27"/>
        <v>0</v>
      </c>
      <c r="N125" s="190">
        <f t="shared" si="28"/>
        <v>0</v>
      </c>
    </row>
    <row r="126" spans="1:14" ht="15.9" customHeight="1" x14ac:dyDescent="0.25">
      <c r="A126" s="151" t="s">
        <v>1</v>
      </c>
      <c r="B126" s="51" t="s">
        <v>97</v>
      </c>
      <c r="C126" s="48" t="str">
        <f>IFERROR(IF($J126&gt;0,VLOOKUP($A126&amp;$B126,'PNC AA'!$A:$E,4,0),""),"")</f>
        <v/>
      </c>
      <c r="D126" s="48" t="str">
        <f>IFERROR(IF($J126&gt;0,VLOOKUP($A126&amp;$B126,'PNC AA'!$A:$E,5,0),""),"")</f>
        <v/>
      </c>
      <c r="E126" s="47" t="str">
        <f t="shared" si="21"/>
        <v>ND</v>
      </c>
      <c r="F126" s="60">
        <f t="shared" si="22"/>
        <v>0</v>
      </c>
      <c r="G126" s="48">
        <f>IFERROR(VLOOKUP($A126&amp;$B126,'PNC Exon. &amp; no Exon.'!$A:$AJ,3,0),0)</f>
        <v>0</v>
      </c>
      <c r="H126" s="48">
        <f>IFERROR(VLOOKUP($A126&amp;$B126,'PNC Exon. &amp; no Exon.'!$A:$AJ,4,0),0)</f>
        <v>0</v>
      </c>
      <c r="I126" s="47" t="str">
        <f t="shared" si="23"/>
        <v>ND</v>
      </c>
      <c r="J126" s="60">
        <f t="shared" si="24"/>
        <v>0</v>
      </c>
      <c r="K126" s="48">
        <f t="shared" si="25"/>
        <v>0</v>
      </c>
      <c r="L126" s="190">
        <f t="shared" si="26"/>
        <v>0</v>
      </c>
      <c r="M126" s="190">
        <f t="shared" si="27"/>
        <v>0</v>
      </c>
      <c r="N126" s="190">
        <f t="shared" si="28"/>
        <v>0</v>
      </c>
    </row>
    <row r="127" spans="1:14" ht="15.9" customHeight="1" x14ac:dyDescent="0.25">
      <c r="A127" s="151" t="s">
        <v>1</v>
      </c>
      <c r="B127" s="51" t="s">
        <v>102</v>
      </c>
      <c r="C127" s="48" t="str">
        <f>IFERROR(IF($J127&gt;0,VLOOKUP($A127&amp;$B127,'PNC AA'!$A:$E,4,0),""),"")</f>
        <v/>
      </c>
      <c r="D127" s="48" t="str">
        <f>IFERROR(IF($J127&gt;0,VLOOKUP($A127&amp;$B127,'PNC AA'!$A:$E,5,0),""),"")</f>
        <v/>
      </c>
      <c r="E127" s="47" t="str">
        <f t="shared" si="21"/>
        <v>ND</v>
      </c>
      <c r="F127" s="60">
        <f t="shared" si="22"/>
        <v>0</v>
      </c>
      <c r="G127" s="48">
        <f>IFERROR(VLOOKUP($A127&amp;$B127,'PNC Exon. &amp; no Exon.'!$A:$AJ,3,0),0)</f>
        <v>0</v>
      </c>
      <c r="H127" s="48">
        <f>IFERROR(VLOOKUP($A127&amp;$B127,'PNC Exon. &amp; no Exon.'!$A:$AJ,4,0),0)</f>
        <v>0</v>
      </c>
      <c r="I127" s="47" t="str">
        <f t="shared" si="23"/>
        <v>ND</v>
      </c>
      <c r="J127" s="60">
        <f t="shared" si="24"/>
        <v>0</v>
      </c>
      <c r="K127" s="48">
        <f t="shared" si="25"/>
        <v>0</v>
      </c>
      <c r="L127" s="190">
        <f t="shared" si="26"/>
        <v>0</v>
      </c>
      <c r="M127" s="190">
        <f t="shared" si="27"/>
        <v>0</v>
      </c>
      <c r="N127" s="190">
        <f t="shared" si="28"/>
        <v>0</v>
      </c>
    </row>
    <row r="128" spans="1:14" ht="15.9" customHeight="1" x14ac:dyDescent="0.25">
      <c r="A128" s="151" t="s">
        <v>1</v>
      </c>
      <c r="B128" s="51" t="s">
        <v>109</v>
      </c>
      <c r="C128" s="48" t="str">
        <f>IFERROR(IF($J128&gt;0,VLOOKUP($A128&amp;$B128,'PNC AA'!$A:$E,4,0),""),"")</f>
        <v/>
      </c>
      <c r="D128" s="48" t="str">
        <f>IFERROR(IF($J128&gt;0,VLOOKUP($A128&amp;$B128,'PNC AA'!$A:$E,5,0),""),"")</f>
        <v/>
      </c>
      <c r="E128" s="47" t="str">
        <f t="shared" si="21"/>
        <v>ND</v>
      </c>
      <c r="F128" s="60">
        <f t="shared" si="22"/>
        <v>0</v>
      </c>
      <c r="G128" s="48">
        <f>IFERROR(VLOOKUP($A128&amp;$B128,'PNC Exon. &amp; no Exon.'!$A:$AJ,3,0),0)</f>
        <v>0</v>
      </c>
      <c r="H128" s="48">
        <f>IFERROR(VLOOKUP($A128&amp;$B128,'PNC Exon. &amp; no Exon.'!$A:$AJ,4,0),0)</f>
        <v>0</v>
      </c>
      <c r="I128" s="47" t="str">
        <f t="shared" si="23"/>
        <v>ND</v>
      </c>
      <c r="J128" s="60">
        <f t="shared" si="24"/>
        <v>0</v>
      </c>
      <c r="K128" s="48">
        <f t="shared" si="25"/>
        <v>0</v>
      </c>
      <c r="L128" s="190">
        <f t="shared" si="26"/>
        <v>0</v>
      </c>
      <c r="M128" s="190">
        <f t="shared" si="27"/>
        <v>0</v>
      </c>
      <c r="N128" s="190">
        <f t="shared" si="28"/>
        <v>0</v>
      </c>
    </row>
    <row r="129" spans="1:14" ht="15.9" customHeight="1" x14ac:dyDescent="0.25">
      <c r="A129" s="151" t="s">
        <v>1</v>
      </c>
      <c r="B129" s="51" t="s">
        <v>99</v>
      </c>
      <c r="C129" s="48" t="str">
        <f>IFERROR(IF($J129&gt;0,VLOOKUP($A129&amp;$B129,'PNC AA'!$A:$E,4,0),""),"")</f>
        <v/>
      </c>
      <c r="D129" s="48" t="str">
        <f>IFERROR(IF($J129&gt;0,VLOOKUP($A129&amp;$B129,'PNC AA'!$A:$E,5,0),""),"")</f>
        <v/>
      </c>
      <c r="E129" s="47" t="str">
        <f t="shared" si="21"/>
        <v>ND</v>
      </c>
      <c r="F129" s="60">
        <f t="shared" si="22"/>
        <v>0</v>
      </c>
      <c r="G129" s="48">
        <f>IFERROR(VLOOKUP($A129&amp;$B129,'PNC Exon. &amp; no Exon.'!$A:$AJ,3,0),0)</f>
        <v>0</v>
      </c>
      <c r="H129" s="48">
        <f>IFERROR(VLOOKUP($A129&amp;$B129,'PNC Exon. &amp; no Exon.'!$A:$AJ,4,0),0)</f>
        <v>0</v>
      </c>
      <c r="I129" s="47" t="str">
        <f t="shared" si="23"/>
        <v>ND</v>
      </c>
      <c r="J129" s="60">
        <f t="shared" si="24"/>
        <v>0</v>
      </c>
      <c r="K129" s="48">
        <f t="shared" si="25"/>
        <v>0</v>
      </c>
      <c r="L129" s="190">
        <f t="shared" si="26"/>
        <v>0</v>
      </c>
      <c r="M129" s="190">
        <f t="shared" si="27"/>
        <v>0</v>
      </c>
      <c r="N129" s="190">
        <f t="shared" si="28"/>
        <v>0</v>
      </c>
    </row>
    <row r="130" spans="1:14" ht="15.9" customHeight="1" x14ac:dyDescent="0.25">
      <c r="A130" s="151" t="s">
        <v>1</v>
      </c>
      <c r="B130" s="50" t="s">
        <v>110</v>
      </c>
      <c r="C130" s="48" t="str">
        <f>IFERROR(IF($J130&gt;0,VLOOKUP($A130&amp;$B130,'PNC AA'!$A:$E,4,0),""),"")</f>
        <v/>
      </c>
      <c r="D130" s="48" t="str">
        <f>IFERROR(IF($J130&gt;0,VLOOKUP($A130&amp;$B130,'PNC AA'!$A:$E,5,0),""),"")</f>
        <v/>
      </c>
      <c r="E130" s="47" t="str">
        <f t="shared" si="21"/>
        <v>ND</v>
      </c>
      <c r="F130" s="60">
        <f t="shared" si="22"/>
        <v>0</v>
      </c>
      <c r="G130" s="48">
        <f>IFERROR(VLOOKUP($A130&amp;$B130,'PNC Exon. &amp; no Exon.'!$A:$AJ,3,0),0)</f>
        <v>0</v>
      </c>
      <c r="H130" s="48">
        <f>IFERROR(VLOOKUP($A130&amp;$B130,'PNC Exon. &amp; no Exon.'!$A:$AJ,4,0),0)</f>
        <v>0</v>
      </c>
      <c r="I130" s="47" t="str">
        <f t="shared" si="23"/>
        <v>ND</v>
      </c>
      <c r="J130" s="60">
        <f t="shared" si="24"/>
        <v>0</v>
      </c>
      <c r="K130" s="48">
        <f t="shared" si="25"/>
        <v>0</v>
      </c>
      <c r="L130" s="190">
        <f t="shared" si="26"/>
        <v>0</v>
      </c>
      <c r="M130" s="190">
        <f t="shared" si="27"/>
        <v>0</v>
      </c>
      <c r="N130" s="190">
        <f t="shared" si="28"/>
        <v>0</v>
      </c>
    </row>
    <row r="131" spans="1:14" ht="15.9" customHeight="1" x14ac:dyDescent="0.25">
      <c r="A131" s="151" t="s">
        <v>1</v>
      </c>
      <c r="B131" s="51" t="s">
        <v>80</v>
      </c>
      <c r="C131" s="48" t="str">
        <f>IFERROR(IF($J131&gt;0,VLOOKUP($A131&amp;$B131,'PNC AA'!$A:$E,4,0),""),"")</f>
        <v/>
      </c>
      <c r="D131" s="48" t="str">
        <f>IFERROR(IF($J131&gt;0,VLOOKUP($A131&amp;$B131,'PNC AA'!$A:$E,5,0),""),"")</f>
        <v/>
      </c>
      <c r="E131" s="47" t="str">
        <f t="shared" si="21"/>
        <v>ND</v>
      </c>
      <c r="F131" s="60">
        <f t="shared" si="22"/>
        <v>0</v>
      </c>
      <c r="G131" s="48">
        <f>IFERROR(VLOOKUP($A131&amp;$B131,'PNC Exon. &amp; no Exon.'!$A:$AJ,3,0),0)</f>
        <v>0</v>
      </c>
      <c r="H131" s="48">
        <f>IFERROR(VLOOKUP($A131&amp;$B131,'PNC Exon. &amp; no Exon.'!$A:$AJ,4,0),0)</f>
        <v>0</v>
      </c>
      <c r="I131" s="47" t="str">
        <f t="shared" si="23"/>
        <v>ND</v>
      </c>
      <c r="J131" s="60">
        <f t="shared" si="24"/>
        <v>0</v>
      </c>
      <c r="K131" s="48">
        <f t="shared" si="25"/>
        <v>0</v>
      </c>
      <c r="L131" s="190">
        <f t="shared" si="26"/>
        <v>0</v>
      </c>
      <c r="M131" s="190">
        <f t="shared" si="27"/>
        <v>0</v>
      </c>
      <c r="N131" s="190">
        <f t="shared" si="28"/>
        <v>0</v>
      </c>
    </row>
    <row r="132" spans="1:14" ht="15.9" customHeight="1" x14ac:dyDescent="0.25">
      <c r="A132" s="151" t="s">
        <v>1</v>
      </c>
      <c r="B132" s="50" t="s">
        <v>104</v>
      </c>
      <c r="C132" s="48" t="str">
        <f>IFERROR(IF($J132&gt;0,VLOOKUP($A132&amp;$B132,'PNC AA'!$A:$E,4,0),""),"")</f>
        <v/>
      </c>
      <c r="D132" s="48" t="str">
        <f>IFERROR(IF($J132&gt;0,VLOOKUP($A132&amp;$B132,'PNC AA'!$A:$E,5,0),""),"")</f>
        <v/>
      </c>
      <c r="E132" s="47" t="str">
        <f t="shared" si="21"/>
        <v>ND</v>
      </c>
      <c r="F132" s="60">
        <f t="shared" si="22"/>
        <v>0</v>
      </c>
      <c r="G132" s="48">
        <f>IFERROR(VLOOKUP($A132&amp;$B132,'PNC Exon. &amp; no Exon.'!$A:$AJ,3,0),0)</f>
        <v>0</v>
      </c>
      <c r="H132" s="48">
        <f>IFERROR(VLOOKUP($A132&amp;$B132,'PNC Exon. &amp; no Exon.'!$A:$AJ,4,0),0)</f>
        <v>0</v>
      </c>
      <c r="I132" s="47" t="str">
        <f t="shared" si="23"/>
        <v>ND</v>
      </c>
      <c r="J132" s="60">
        <f t="shared" si="24"/>
        <v>0</v>
      </c>
      <c r="K132" s="48">
        <f t="shared" si="25"/>
        <v>0</v>
      </c>
      <c r="L132" s="190">
        <f t="shared" si="26"/>
        <v>0</v>
      </c>
      <c r="M132" s="190">
        <f t="shared" si="27"/>
        <v>0</v>
      </c>
      <c r="N132" s="190">
        <f t="shared" si="28"/>
        <v>0</v>
      </c>
    </row>
    <row r="133" spans="1:14" ht="15.9" customHeight="1" x14ac:dyDescent="0.25">
      <c r="A133" s="151" t="s">
        <v>1</v>
      </c>
      <c r="B133" s="51" t="s">
        <v>79</v>
      </c>
      <c r="C133" s="48" t="str">
        <f>IFERROR(IF($J133&gt;0,VLOOKUP($A133&amp;$B133,'PNC AA'!$A:$E,4,0),""),"")</f>
        <v/>
      </c>
      <c r="D133" s="48" t="str">
        <f>IFERROR(IF($J133&gt;0,VLOOKUP($A133&amp;$B133,'PNC AA'!$A:$E,5,0),""),"")</f>
        <v/>
      </c>
      <c r="E133" s="47" t="str">
        <f t="shared" si="21"/>
        <v>ND</v>
      </c>
      <c r="F133" s="60">
        <f t="shared" si="22"/>
        <v>0</v>
      </c>
      <c r="G133" s="48">
        <f>IFERROR(VLOOKUP($A133&amp;$B133,'PNC Exon. &amp; no Exon.'!$A:$AJ,3,0),0)</f>
        <v>0</v>
      </c>
      <c r="H133" s="48">
        <f>IFERROR(VLOOKUP($A133&amp;$B133,'PNC Exon. &amp; no Exon.'!$A:$AJ,4,0),0)</f>
        <v>0</v>
      </c>
      <c r="I133" s="47" t="str">
        <f t="shared" si="23"/>
        <v>ND</v>
      </c>
      <c r="J133" s="60">
        <f t="shared" si="24"/>
        <v>0</v>
      </c>
      <c r="K133" s="48">
        <f t="shared" si="25"/>
        <v>0</v>
      </c>
      <c r="L133" s="190">
        <f t="shared" si="26"/>
        <v>0</v>
      </c>
      <c r="M133" s="190">
        <f t="shared" si="27"/>
        <v>0</v>
      </c>
      <c r="N133" s="190">
        <f t="shared" si="28"/>
        <v>0</v>
      </c>
    </row>
    <row r="134" spans="1:14" ht="15.9" customHeight="1" x14ac:dyDescent="0.25">
      <c r="A134" s="151" t="s">
        <v>1</v>
      </c>
      <c r="B134" s="51" t="s">
        <v>113</v>
      </c>
      <c r="C134" s="48" t="str">
        <f>IFERROR(IF($J134&gt;0,VLOOKUP($A134&amp;$B134,'PNC AA'!$A:$E,4,0),""),"")</f>
        <v/>
      </c>
      <c r="D134" s="48" t="str">
        <f>IFERROR(IF($J134&gt;0,VLOOKUP($A134&amp;$B134,'PNC AA'!$A:$E,5,0),""),"")</f>
        <v/>
      </c>
      <c r="E134" s="47" t="str">
        <f t="shared" si="21"/>
        <v>ND</v>
      </c>
      <c r="F134" s="60">
        <f t="shared" si="22"/>
        <v>0</v>
      </c>
      <c r="G134" s="48">
        <f>IFERROR(VLOOKUP($A134&amp;$B134,'PNC Exon. &amp; no Exon.'!$A:$AJ,3,0),0)</f>
        <v>0</v>
      </c>
      <c r="H134" s="48">
        <f>IFERROR(VLOOKUP($A134&amp;$B134,'PNC Exon. &amp; no Exon.'!$A:$AJ,4,0),0)</f>
        <v>0</v>
      </c>
      <c r="I134" s="47" t="str">
        <f t="shared" si="23"/>
        <v>ND</v>
      </c>
      <c r="J134" s="60">
        <f t="shared" si="24"/>
        <v>0</v>
      </c>
      <c r="K134" s="48">
        <f t="shared" si="25"/>
        <v>0</v>
      </c>
      <c r="L134" s="190">
        <f t="shared" si="26"/>
        <v>0</v>
      </c>
      <c r="M134" s="190">
        <f t="shared" si="27"/>
        <v>0</v>
      </c>
      <c r="N134" s="190">
        <f t="shared" si="28"/>
        <v>0</v>
      </c>
    </row>
    <row r="135" spans="1:14" ht="15.9" customHeight="1" x14ac:dyDescent="0.25">
      <c r="A135" s="151" t="s">
        <v>1</v>
      </c>
      <c r="B135" s="51" t="s">
        <v>82</v>
      </c>
      <c r="C135" s="48" t="str">
        <f>IFERROR(IF($J135&gt;0,VLOOKUP($A135&amp;$B135,'PNC AA'!$A:$E,4,0),""),"")</f>
        <v/>
      </c>
      <c r="D135" s="48" t="str">
        <f>IFERROR(IF($J135&gt;0,VLOOKUP($A135&amp;$B135,'PNC AA'!$A:$E,5,0),""),"")</f>
        <v/>
      </c>
      <c r="E135" s="47" t="str">
        <f t="shared" si="21"/>
        <v>ND</v>
      </c>
      <c r="F135" s="60">
        <f t="shared" si="22"/>
        <v>0</v>
      </c>
      <c r="G135" s="48">
        <f>IFERROR(VLOOKUP($A135&amp;$B135,'PNC Exon. &amp; no Exon.'!$A:$AJ,3,0),0)</f>
        <v>0</v>
      </c>
      <c r="H135" s="48">
        <f>IFERROR(VLOOKUP($A135&amp;$B135,'PNC Exon. &amp; no Exon.'!$A:$AJ,4,0),0)</f>
        <v>0</v>
      </c>
      <c r="I135" s="47" t="str">
        <f t="shared" si="23"/>
        <v>ND</v>
      </c>
      <c r="J135" s="60">
        <f t="shared" si="24"/>
        <v>0</v>
      </c>
      <c r="K135" s="48">
        <f t="shared" si="25"/>
        <v>0</v>
      </c>
      <c r="L135" s="190">
        <f t="shared" si="26"/>
        <v>0</v>
      </c>
      <c r="M135" s="190">
        <f t="shared" si="27"/>
        <v>0</v>
      </c>
      <c r="N135" s="190">
        <f t="shared" si="28"/>
        <v>0</v>
      </c>
    </row>
    <row r="136" spans="1:14" ht="15.9" customHeight="1" x14ac:dyDescent="0.25">
      <c r="A136" s="151" t="s">
        <v>1</v>
      </c>
      <c r="B136" s="51" t="s">
        <v>105</v>
      </c>
      <c r="C136" s="48" t="str">
        <f>IFERROR(IF($J136&gt;0,VLOOKUP($A136&amp;$B136,'PNC AA'!$A:$E,4,0),""),"")</f>
        <v/>
      </c>
      <c r="D136" s="48" t="str">
        <f>IFERROR(IF($J136&gt;0,VLOOKUP($A136&amp;$B136,'PNC AA'!$A:$E,5,0),""),"")</f>
        <v/>
      </c>
      <c r="E136" s="47" t="str">
        <f t="shared" si="21"/>
        <v>ND</v>
      </c>
      <c r="F136" s="60">
        <f t="shared" si="22"/>
        <v>0</v>
      </c>
      <c r="G136" s="48">
        <f>IFERROR(VLOOKUP($A136&amp;$B136,'PNC Exon. &amp; no Exon.'!$A:$AJ,3,0),0)</f>
        <v>0</v>
      </c>
      <c r="H136" s="48">
        <f>IFERROR(VLOOKUP($A136&amp;$B136,'PNC Exon. &amp; no Exon.'!$A:$AJ,4,0),0)</f>
        <v>0</v>
      </c>
      <c r="I136" s="47" t="str">
        <f t="shared" si="23"/>
        <v>ND</v>
      </c>
      <c r="J136" s="60">
        <f t="shared" si="24"/>
        <v>0</v>
      </c>
      <c r="K136" s="48">
        <f t="shared" si="25"/>
        <v>0</v>
      </c>
      <c r="L136" s="190">
        <f t="shared" si="26"/>
        <v>0</v>
      </c>
      <c r="M136" s="190">
        <f t="shared" si="27"/>
        <v>0</v>
      </c>
      <c r="N136" s="190">
        <f t="shared" si="28"/>
        <v>0</v>
      </c>
    </row>
    <row r="137" spans="1:14" ht="15.9" customHeight="1" x14ac:dyDescent="0.25">
      <c r="A137" s="151" t="s">
        <v>1</v>
      </c>
      <c r="B137" s="51" t="s">
        <v>96</v>
      </c>
      <c r="C137" s="48" t="str">
        <f>IFERROR(IF($J137&gt;0,VLOOKUP($A137&amp;$B137,'PNC AA'!$A:$E,4,0),""),"")</f>
        <v/>
      </c>
      <c r="D137" s="48" t="str">
        <f>IFERROR(IF($J137&gt;0,VLOOKUP($A137&amp;$B137,'PNC AA'!$A:$E,5,0),""),"")</f>
        <v/>
      </c>
      <c r="E137" s="47" t="str">
        <f t="shared" si="21"/>
        <v>ND</v>
      </c>
      <c r="F137" s="60">
        <f t="shared" si="22"/>
        <v>0</v>
      </c>
      <c r="G137" s="48">
        <f>IFERROR(VLOOKUP($A137&amp;$B137,'PNC Exon. &amp; no Exon.'!$A:$AJ,3,0),0)</f>
        <v>0</v>
      </c>
      <c r="H137" s="48">
        <f>IFERROR(VLOOKUP($A137&amp;$B137,'PNC Exon. &amp; no Exon.'!$A:$AJ,4,0),0)</f>
        <v>0</v>
      </c>
      <c r="I137" s="47" t="str">
        <f t="shared" si="23"/>
        <v>ND</v>
      </c>
      <c r="J137" s="60">
        <f t="shared" si="24"/>
        <v>0</v>
      </c>
      <c r="K137" s="48">
        <f t="shared" si="25"/>
        <v>0</v>
      </c>
      <c r="L137" s="190">
        <f t="shared" si="26"/>
        <v>0</v>
      </c>
      <c r="M137" s="190">
        <f t="shared" si="27"/>
        <v>0</v>
      </c>
      <c r="N137" s="190">
        <f t="shared" si="28"/>
        <v>0</v>
      </c>
    </row>
    <row r="138" spans="1:14" ht="15.9" customHeight="1" x14ac:dyDescent="0.25">
      <c r="A138" s="151" t="s">
        <v>1</v>
      </c>
      <c r="B138" s="51" t="s">
        <v>117</v>
      </c>
      <c r="C138" s="48" t="str">
        <f>IFERROR(IF($J138&gt;0,VLOOKUP($A138&amp;$B138,'PNC AA'!$A:$E,4,0),""),"")</f>
        <v/>
      </c>
      <c r="D138" s="48" t="str">
        <f>IFERROR(IF($J138&gt;0,VLOOKUP($A138&amp;$B138,'PNC AA'!$A:$E,5,0),""),"")</f>
        <v/>
      </c>
      <c r="E138" s="47" t="str">
        <f t="shared" si="21"/>
        <v>ND</v>
      </c>
      <c r="F138" s="60">
        <f t="shared" si="22"/>
        <v>0</v>
      </c>
      <c r="G138" s="48">
        <f>IFERROR(VLOOKUP($A138&amp;$B138,'PNC Exon. &amp; no Exon.'!$A:$AJ,3,0),0)</f>
        <v>0</v>
      </c>
      <c r="H138" s="48">
        <f>IFERROR(VLOOKUP($A138&amp;$B138,'PNC Exon. &amp; no Exon.'!$A:$AJ,4,0),0)</f>
        <v>0</v>
      </c>
      <c r="I138" s="47" t="str">
        <f t="shared" si="23"/>
        <v>ND</v>
      </c>
      <c r="J138" s="60">
        <f t="shared" si="24"/>
        <v>0</v>
      </c>
      <c r="K138" s="48">
        <f t="shared" si="25"/>
        <v>0</v>
      </c>
      <c r="L138" s="190">
        <f t="shared" si="26"/>
        <v>0</v>
      </c>
      <c r="M138" s="190">
        <f t="shared" si="27"/>
        <v>0</v>
      </c>
      <c r="N138" s="190">
        <f t="shared" si="28"/>
        <v>0</v>
      </c>
    </row>
    <row r="139" spans="1:14" ht="15.9" customHeight="1" x14ac:dyDescent="0.25">
      <c r="A139" s="151" t="s">
        <v>1</v>
      </c>
      <c r="B139" s="51" t="s">
        <v>112</v>
      </c>
      <c r="C139" s="48" t="str">
        <f>IFERROR(IF($J139&gt;0,VLOOKUP($A139&amp;$B139,'PNC AA'!$A:$E,4,0),""),"")</f>
        <v/>
      </c>
      <c r="D139" s="48" t="str">
        <f>IFERROR(IF($J139&gt;0,VLOOKUP($A139&amp;$B139,'PNC AA'!$A:$E,5,0),""),"")</f>
        <v/>
      </c>
      <c r="E139" s="47" t="str">
        <f t="shared" si="21"/>
        <v>ND</v>
      </c>
      <c r="F139" s="60">
        <f t="shared" si="22"/>
        <v>0</v>
      </c>
      <c r="G139" s="48">
        <f>IFERROR(VLOOKUP($A139&amp;$B139,'PNC Exon. &amp; no Exon.'!$A:$AJ,3,0),0)</f>
        <v>0</v>
      </c>
      <c r="H139" s="48">
        <f>IFERROR(VLOOKUP($A139&amp;$B139,'PNC Exon. &amp; no Exon.'!$A:$AJ,4,0),0)</f>
        <v>0</v>
      </c>
      <c r="I139" s="47" t="str">
        <f t="shared" si="23"/>
        <v>ND</v>
      </c>
      <c r="J139" s="60">
        <f t="shared" si="24"/>
        <v>0</v>
      </c>
      <c r="K139" s="48">
        <f t="shared" si="25"/>
        <v>0</v>
      </c>
      <c r="L139" s="190">
        <f t="shared" si="26"/>
        <v>0</v>
      </c>
      <c r="M139" s="190">
        <f t="shared" si="27"/>
        <v>0</v>
      </c>
      <c r="N139" s="190">
        <f t="shared" si="28"/>
        <v>0</v>
      </c>
    </row>
    <row r="140" spans="1:14" ht="15.9" customHeight="1" x14ac:dyDescent="0.25">
      <c r="A140" s="151" t="s">
        <v>1</v>
      </c>
      <c r="B140" s="51" t="s">
        <v>94</v>
      </c>
      <c r="C140" s="48" t="str">
        <f>IFERROR(IF($J140&gt;0,VLOOKUP($A140&amp;$B140,'PNC AA'!$A:$E,4,0),""),"")</f>
        <v/>
      </c>
      <c r="D140" s="48" t="str">
        <f>IFERROR(IF($J140&gt;0,VLOOKUP($A140&amp;$B140,'PNC AA'!$A:$E,5,0),""),"")</f>
        <v/>
      </c>
      <c r="E140" s="47" t="str">
        <f t="shared" si="21"/>
        <v>ND</v>
      </c>
      <c r="F140" s="60">
        <f t="shared" si="22"/>
        <v>0</v>
      </c>
      <c r="G140" s="48">
        <f>IFERROR(VLOOKUP($A140&amp;$B140,'PNC Exon. &amp; no Exon.'!$A:$AJ,3,0),0)</f>
        <v>0</v>
      </c>
      <c r="H140" s="48">
        <f>IFERROR(VLOOKUP($A140&amp;$B140,'PNC Exon. &amp; no Exon.'!$A:$AJ,4,0),0)</f>
        <v>0</v>
      </c>
      <c r="I140" s="47" t="str">
        <f t="shared" si="23"/>
        <v>ND</v>
      </c>
      <c r="J140" s="60">
        <f t="shared" si="24"/>
        <v>0</v>
      </c>
      <c r="K140" s="48">
        <f t="shared" si="25"/>
        <v>0</v>
      </c>
      <c r="L140" s="190">
        <f t="shared" si="26"/>
        <v>0</v>
      </c>
      <c r="M140" s="190">
        <f t="shared" si="27"/>
        <v>0</v>
      </c>
      <c r="N140" s="190">
        <f t="shared" si="28"/>
        <v>0</v>
      </c>
    </row>
    <row r="141" spans="1:14" ht="15.9" customHeight="1" x14ac:dyDescent="0.25">
      <c r="A141" s="151" t="s">
        <v>1</v>
      </c>
      <c r="B141" s="51" t="s">
        <v>116</v>
      </c>
      <c r="C141" s="48" t="str">
        <f>IFERROR(IF($J141&gt;0,VLOOKUP($A141&amp;$B141,'PNC AA'!$A:$E,4,0),""),"")</f>
        <v/>
      </c>
      <c r="D141" s="48" t="str">
        <f>IFERROR(IF($J141&gt;0,VLOOKUP($A141&amp;$B141,'PNC AA'!$A:$E,5,0),""),"")</f>
        <v/>
      </c>
      <c r="E141" s="47" t="str">
        <f t="shared" si="21"/>
        <v>ND</v>
      </c>
      <c r="F141" s="60">
        <f t="shared" si="22"/>
        <v>0</v>
      </c>
      <c r="G141" s="48">
        <f>IFERROR(VLOOKUP($A141&amp;$B141,'PNC Exon. &amp; no Exon.'!$A:$AJ,3,0),0)</f>
        <v>0</v>
      </c>
      <c r="H141" s="48">
        <f>IFERROR(VLOOKUP($A141&amp;$B141,'PNC Exon. &amp; no Exon.'!$A:$AJ,4,0),0)</f>
        <v>0</v>
      </c>
      <c r="I141" s="47" t="str">
        <f t="shared" si="23"/>
        <v>ND</v>
      </c>
      <c r="J141" s="60">
        <f t="shared" si="24"/>
        <v>0</v>
      </c>
      <c r="K141" s="48">
        <f t="shared" si="25"/>
        <v>0</v>
      </c>
      <c r="L141" s="190">
        <f t="shared" si="26"/>
        <v>0</v>
      </c>
      <c r="M141" s="190">
        <f t="shared" si="27"/>
        <v>0</v>
      </c>
      <c r="N141" s="190">
        <f t="shared" si="28"/>
        <v>0</v>
      </c>
    </row>
    <row r="142" spans="1:14" ht="15.9" customHeight="1" x14ac:dyDescent="0.25">
      <c r="A142" s="151" t="s">
        <v>1</v>
      </c>
      <c r="B142" s="51" t="s">
        <v>89</v>
      </c>
      <c r="C142" s="48" t="str">
        <f>IFERROR(IF($J142&gt;0,VLOOKUP($A142&amp;$B142,'PNC AA'!$A:$E,4,0),""),"")</f>
        <v/>
      </c>
      <c r="D142" s="48" t="str">
        <f>IFERROR(IF($J142&gt;0,VLOOKUP($A142&amp;$B142,'PNC AA'!$A:$E,5,0),""),"")</f>
        <v/>
      </c>
      <c r="E142" s="47" t="str">
        <f t="shared" si="21"/>
        <v>ND</v>
      </c>
      <c r="F142" s="60">
        <f t="shared" si="22"/>
        <v>0</v>
      </c>
      <c r="G142" s="48">
        <f>IFERROR(VLOOKUP($A142&amp;$B142,'PNC Exon. &amp; no Exon.'!$A:$AJ,3,0),0)</f>
        <v>0</v>
      </c>
      <c r="H142" s="48">
        <f>IFERROR(VLOOKUP($A142&amp;$B142,'PNC Exon. &amp; no Exon.'!$A:$AJ,4,0),0)</f>
        <v>0</v>
      </c>
      <c r="I142" s="47" t="str">
        <f t="shared" si="23"/>
        <v>ND</v>
      </c>
      <c r="J142" s="60">
        <f t="shared" si="24"/>
        <v>0</v>
      </c>
      <c r="K142" s="48">
        <f t="shared" si="25"/>
        <v>0</v>
      </c>
      <c r="L142" s="190">
        <f t="shared" si="26"/>
        <v>0</v>
      </c>
      <c r="M142" s="190">
        <f t="shared" si="27"/>
        <v>0</v>
      </c>
      <c r="N142" s="190">
        <f t="shared" si="28"/>
        <v>0</v>
      </c>
    </row>
    <row r="143" spans="1:14" ht="15.9" customHeight="1" x14ac:dyDescent="0.25">
      <c r="A143" s="151" t="s">
        <v>1</v>
      </c>
      <c r="B143" s="51" t="s">
        <v>81</v>
      </c>
      <c r="C143" s="48" t="str">
        <f>IFERROR(IF($J143&gt;0,VLOOKUP($A143&amp;$B143,'PNC AA'!$A:$E,4,0),""),"")</f>
        <v/>
      </c>
      <c r="D143" s="48" t="str">
        <f>IFERROR(IF($J143&gt;0,VLOOKUP($A143&amp;$B143,'PNC AA'!$A:$E,5,0),""),"")</f>
        <v/>
      </c>
      <c r="E143" s="47" t="str">
        <f t="shared" si="21"/>
        <v>ND</v>
      </c>
      <c r="F143" s="60">
        <f t="shared" si="22"/>
        <v>0</v>
      </c>
      <c r="G143" s="48">
        <f>IFERROR(VLOOKUP($A143&amp;$B143,'PNC Exon. &amp; no Exon.'!$A:$AJ,3,0),0)</f>
        <v>0</v>
      </c>
      <c r="H143" s="48">
        <f>IFERROR(VLOOKUP($A143&amp;$B143,'PNC Exon. &amp; no Exon.'!$A:$AJ,4,0),0)</f>
        <v>0</v>
      </c>
      <c r="I143" s="47" t="str">
        <f t="shared" si="23"/>
        <v>ND</v>
      </c>
      <c r="J143" s="60">
        <f t="shared" si="24"/>
        <v>0</v>
      </c>
      <c r="K143" s="48">
        <f t="shared" si="25"/>
        <v>0</v>
      </c>
      <c r="L143" s="190">
        <f t="shared" si="26"/>
        <v>0</v>
      </c>
      <c r="M143" s="190">
        <f t="shared" si="27"/>
        <v>0</v>
      </c>
      <c r="N143" s="190">
        <f t="shared" si="28"/>
        <v>0</v>
      </c>
    </row>
    <row r="144" spans="1:14" ht="15.9" customHeight="1" x14ac:dyDescent="0.25">
      <c r="A144" s="151" t="s">
        <v>1</v>
      </c>
      <c r="B144" s="51" t="s">
        <v>118</v>
      </c>
      <c r="C144" s="48" t="str">
        <f>IFERROR(IF($J144&gt;0,VLOOKUP($A144&amp;$B144,'PNC AA'!$A:$E,4,0),""),"")</f>
        <v/>
      </c>
      <c r="D144" s="48" t="str">
        <f>IFERROR(IF($J144&gt;0,VLOOKUP($A144&amp;$B144,'PNC AA'!$A:$E,5,0),""),"")</f>
        <v/>
      </c>
      <c r="E144" s="47" t="str">
        <f t="shared" si="21"/>
        <v>ND</v>
      </c>
      <c r="F144" s="60">
        <f t="shared" si="22"/>
        <v>0</v>
      </c>
      <c r="G144" s="48">
        <f>IFERROR(VLOOKUP($A144&amp;$B144,'PNC Exon. &amp; no Exon.'!$A:$AJ,3,0),0)</f>
        <v>0</v>
      </c>
      <c r="H144" s="48">
        <f>IFERROR(VLOOKUP($A144&amp;$B144,'PNC Exon. &amp; no Exon.'!$A:$AJ,4,0),0)</f>
        <v>0</v>
      </c>
      <c r="I144" s="47" t="str">
        <f t="shared" si="23"/>
        <v>ND</v>
      </c>
      <c r="J144" s="60">
        <f t="shared" si="24"/>
        <v>0</v>
      </c>
      <c r="K144" s="48">
        <f t="shared" si="25"/>
        <v>0</v>
      </c>
      <c r="L144" s="190">
        <f t="shared" si="26"/>
        <v>0</v>
      </c>
      <c r="M144" s="190">
        <f t="shared" si="27"/>
        <v>0</v>
      </c>
      <c r="N144" s="190">
        <f t="shared" si="28"/>
        <v>0</v>
      </c>
    </row>
    <row r="145" spans="1:14" ht="15.9" customHeight="1" x14ac:dyDescent="0.25">
      <c r="A145" s="151" t="s">
        <v>1</v>
      </c>
      <c r="B145" s="51" t="s">
        <v>120</v>
      </c>
      <c r="C145" s="48" t="str">
        <f>IFERROR(IF($J145&gt;0,VLOOKUP($A145&amp;$B145,'PNC AA'!$A:$E,4,0),""),"")</f>
        <v/>
      </c>
      <c r="D145" s="48" t="str">
        <f>IFERROR(IF($J145&gt;0,VLOOKUP($A145&amp;$B145,'PNC AA'!$A:$E,5,0),""),"")</f>
        <v/>
      </c>
      <c r="E145" s="47" t="str">
        <f t="shared" si="21"/>
        <v>ND</v>
      </c>
      <c r="F145" s="60">
        <f t="shared" si="22"/>
        <v>0</v>
      </c>
      <c r="G145" s="48">
        <f>IFERROR(VLOOKUP($A145&amp;$B145,'PNC Exon. &amp; no Exon.'!$A:$AJ,3,0),0)</f>
        <v>0</v>
      </c>
      <c r="H145" s="48">
        <f>IFERROR(VLOOKUP($A145&amp;$B145,'PNC Exon. &amp; no Exon.'!$A:$AJ,4,0),0)</f>
        <v>0</v>
      </c>
      <c r="I145" s="47" t="str">
        <f t="shared" si="23"/>
        <v>ND</v>
      </c>
      <c r="J145" s="60">
        <f t="shared" si="24"/>
        <v>0</v>
      </c>
      <c r="K145" s="48">
        <f t="shared" si="25"/>
        <v>0</v>
      </c>
      <c r="L145" s="190">
        <f t="shared" si="26"/>
        <v>0</v>
      </c>
      <c r="M145" s="190">
        <f t="shared" si="27"/>
        <v>0</v>
      </c>
      <c r="N145" s="190">
        <f t="shared" si="28"/>
        <v>0</v>
      </c>
    </row>
    <row r="146" spans="1:14" ht="15.9" customHeight="1" x14ac:dyDescent="0.25">
      <c r="A146" s="151" t="s">
        <v>1</v>
      </c>
      <c r="B146" s="51" t="s">
        <v>121</v>
      </c>
      <c r="C146" s="48" t="str">
        <f>IFERROR(IF($J146&gt;0,VLOOKUP($A146&amp;$B146,'PNC AA'!$A:$E,4,0),""),"")</f>
        <v/>
      </c>
      <c r="D146" s="48" t="str">
        <f>IFERROR(IF($J146&gt;0,VLOOKUP($A146&amp;$B146,'PNC AA'!$A:$E,5,0),""),"")</f>
        <v/>
      </c>
      <c r="E146" s="47" t="str">
        <f t="shared" si="21"/>
        <v>ND</v>
      </c>
      <c r="F146" s="60">
        <f t="shared" si="22"/>
        <v>0</v>
      </c>
      <c r="G146" s="48">
        <f>IFERROR(VLOOKUP($A146&amp;$B146,'PNC Exon. &amp; no Exon.'!$A:$AJ,3,0),0)</f>
        <v>0</v>
      </c>
      <c r="H146" s="48">
        <f>IFERROR(VLOOKUP($A146&amp;$B146,'PNC Exon. &amp; no Exon.'!$A:$AJ,4,0),0)</f>
        <v>0</v>
      </c>
      <c r="I146" s="47" t="str">
        <f t="shared" si="23"/>
        <v>ND</v>
      </c>
      <c r="J146" s="60">
        <f t="shared" si="24"/>
        <v>0</v>
      </c>
      <c r="K146" s="48">
        <f t="shared" si="25"/>
        <v>0</v>
      </c>
      <c r="L146" s="190">
        <f t="shared" si="26"/>
        <v>0</v>
      </c>
      <c r="M146" s="190">
        <f t="shared" si="27"/>
        <v>0</v>
      </c>
      <c r="N146" s="190">
        <f t="shared" si="28"/>
        <v>0</v>
      </c>
    </row>
    <row r="147" spans="1:14" ht="15.9" customHeight="1" x14ac:dyDescent="0.25">
      <c r="A147" s="151" t="s">
        <v>1</v>
      </c>
      <c r="B147" s="51" t="s">
        <v>122</v>
      </c>
      <c r="C147" s="48" t="str">
        <f>IFERROR(IF($J147&gt;0,VLOOKUP($A147&amp;$B147,'PNC AA'!$A:$E,4,0),""),"")</f>
        <v/>
      </c>
      <c r="D147" s="48" t="str">
        <f>IFERROR(IF($J147&gt;0,VLOOKUP($A147&amp;$B147,'PNC AA'!$A:$E,5,0),""),"")</f>
        <v/>
      </c>
      <c r="E147" s="47" t="str">
        <f t="shared" si="21"/>
        <v>ND</v>
      </c>
      <c r="F147" s="60">
        <f t="shared" si="22"/>
        <v>0</v>
      </c>
      <c r="G147" s="48">
        <f>IFERROR(VLOOKUP($A147&amp;$B147,'PNC Exon. &amp; no Exon.'!$A:$AJ,3,0),0)</f>
        <v>0</v>
      </c>
      <c r="H147" s="48">
        <f>IFERROR(VLOOKUP($A147&amp;$B147,'PNC Exon. &amp; no Exon.'!$A:$AJ,4,0),0)</f>
        <v>0</v>
      </c>
      <c r="I147" s="47" t="str">
        <f t="shared" si="23"/>
        <v>ND</v>
      </c>
      <c r="J147" s="60">
        <f t="shared" si="24"/>
        <v>0</v>
      </c>
      <c r="K147" s="48">
        <f t="shared" si="25"/>
        <v>0</v>
      </c>
      <c r="L147" s="190">
        <f t="shared" si="26"/>
        <v>0</v>
      </c>
      <c r="M147" s="190">
        <f t="shared" si="27"/>
        <v>0</v>
      </c>
      <c r="N147" s="190">
        <f t="shared" si="28"/>
        <v>0</v>
      </c>
    </row>
    <row r="148" spans="1:14" ht="15.9" customHeight="1" x14ac:dyDescent="0.25">
      <c r="A148" s="151" t="s">
        <v>1</v>
      </c>
      <c r="B148" s="51" t="s">
        <v>83</v>
      </c>
      <c r="C148" s="48" t="str">
        <f>IFERROR(IF($J148&gt;0,VLOOKUP($A148&amp;$B148,'PNC AA'!$A:$E,4,0),""),"")</f>
        <v/>
      </c>
      <c r="D148" s="48" t="str">
        <f>IFERROR(IF($J148&gt;0,VLOOKUP($A148&amp;$B148,'PNC AA'!$A:$E,5,0),""),"")</f>
        <v/>
      </c>
      <c r="E148" s="47" t="str">
        <f t="shared" si="21"/>
        <v>ND</v>
      </c>
      <c r="F148" s="60">
        <f t="shared" si="22"/>
        <v>0</v>
      </c>
      <c r="G148" s="48">
        <f>IFERROR(VLOOKUP($A148&amp;$B148,'PNC Exon. &amp; no Exon.'!$A:$AJ,3,0),0)</f>
        <v>0</v>
      </c>
      <c r="H148" s="48">
        <f>IFERROR(VLOOKUP($A148&amp;$B148,'PNC Exon. &amp; no Exon.'!$A:$AJ,4,0),0)</f>
        <v>0</v>
      </c>
      <c r="I148" s="47" t="str">
        <f t="shared" si="23"/>
        <v>ND</v>
      </c>
      <c r="J148" s="60">
        <f t="shared" si="24"/>
        <v>0</v>
      </c>
      <c r="K148" s="48">
        <f t="shared" si="25"/>
        <v>0</v>
      </c>
      <c r="L148" s="190">
        <f t="shared" si="26"/>
        <v>0</v>
      </c>
      <c r="M148" s="190">
        <f t="shared" si="27"/>
        <v>0</v>
      </c>
      <c r="N148" s="190">
        <f t="shared" si="28"/>
        <v>0</v>
      </c>
    </row>
    <row r="149" spans="1:14" ht="15.9" customHeight="1" x14ac:dyDescent="0.25">
      <c r="A149" s="151" t="s">
        <v>1</v>
      </c>
      <c r="B149" s="51" t="s">
        <v>101</v>
      </c>
      <c r="C149" s="48" t="str">
        <f>IFERROR(IF($J149&gt;0,VLOOKUP($A149&amp;$B149,'PNC AA'!$A:$E,4,0),""),"")</f>
        <v/>
      </c>
      <c r="D149" s="48" t="str">
        <f>IFERROR(IF($J149&gt;0,VLOOKUP($A149&amp;$B149,'PNC AA'!$A:$E,5,0),""),"")</f>
        <v/>
      </c>
      <c r="E149" s="47" t="str">
        <f t="shared" si="21"/>
        <v>ND</v>
      </c>
      <c r="F149" s="60">
        <f t="shared" si="22"/>
        <v>0</v>
      </c>
      <c r="G149" s="48">
        <f>IFERROR(VLOOKUP($A149&amp;$B149,'PNC Exon. &amp; no Exon.'!$A:$AJ,3,0),0)</f>
        <v>0</v>
      </c>
      <c r="H149" s="48">
        <f>IFERROR(VLOOKUP($A149&amp;$B149,'PNC Exon. &amp; no Exon.'!$A:$AJ,4,0),0)</f>
        <v>0</v>
      </c>
      <c r="I149" s="47" t="str">
        <f t="shared" si="23"/>
        <v>ND</v>
      </c>
      <c r="J149" s="60">
        <f t="shared" si="24"/>
        <v>0</v>
      </c>
      <c r="K149" s="48">
        <f t="shared" si="25"/>
        <v>0</v>
      </c>
      <c r="L149" s="190">
        <f t="shared" si="26"/>
        <v>0</v>
      </c>
      <c r="M149" s="190">
        <f t="shared" si="27"/>
        <v>0</v>
      </c>
      <c r="N149" s="190">
        <f t="shared" si="28"/>
        <v>0</v>
      </c>
    </row>
    <row r="150" spans="1:14" ht="15.9" customHeight="1" x14ac:dyDescent="0.25">
      <c r="A150" s="151" t="s">
        <v>1</v>
      </c>
      <c r="B150" s="51" t="s">
        <v>100</v>
      </c>
      <c r="C150" s="48" t="str">
        <f>IFERROR(IF($J150&gt;0,VLOOKUP($A150&amp;$B150,'PNC AA'!$A:$E,4,0),""),"")</f>
        <v/>
      </c>
      <c r="D150" s="48" t="str">
        <f>IFERROR(IF($J150&gt;0,VLOOKUP($A150&amp;$B150,'PNC AA'!$A:$E,5,0),""),"")</f>
        <v/>
      </c>
      <c r="E150" s="47" t="str">
        <f t="shared" si="21"/>
        <v>ND</v>
      </c>
      <c r="F150" s="60">
        <f t="shared" si="22"/>
        <v>0</v>
      </c>
      <c r="G150" s="48">
        <f>IFERROR(VLOOKUP($A150&amp;$B150,'PNC Exon. &amp; no Exon.'!$A:$AJ,3,0),0)</f>
        <v>0</v>
      </c>
      <c r="H150" s="48">
        <f>IFERROR(VLOOKUP($A150&amp;$B150,'PNC Exon. &amp; no Exon.'!$A:$AJ,4,0),0)</f>
        <v>0</v>
      </c>
      <c r="I150" s="47" t="str">
        <f t="shared" si="23"/>
        <v>ND</v>
      </c>
      <c r="J150" s="60">
        <f t="shared" si="24"/>
        <v>0</v>
      </c>
      <c r="K150" s="48">
        <f t="shared" si="25"/>
        <v>0</v>
      </c>
      <c r="L150" s="190">
        <f t="shared" si="26"/>
        <v>0</v>
      </c>
      <c r="M150" s="190">
        <f t="shared" si="27"/>
        <v>0</v>
      </c>
      <c r="N150" s="190">
        <f t="shared" si="28"/>
        <v>0</v>
      </c>
    </row>
    <row r="151" spans="1:14" ht="15.9" customHeight="1" x14ac:dyDescent="0.25">
      <c r="A151" s="151" t="s">
        <v>1</v>
      </c>
      <c r="B151" s="51" t="s">
        <v>98</v>
      </c>
      <c r="C151" s="48" t="str">
        <f>IFERROR(IF($J151&gt;0,VLOOKUP($A151&amp;$B151,'PNC AA'!$A:$E,4,0),""),"")</f>
        <v/>
      </c>
      <c r="D151" s="48" t="str">
        <f>IFERROR(IF($J151&gt;0,VLOOKUP($A151&amp;$B151,'PNC AA'!$A:$E,5,0),""),"")</f>
        <v/>
      </c>
      <c r="E151" s="47" t="str">
        <f t="shared" si="21"/>
        <v>ND</v>
      </c>
      <c r="F151" s="60">
        <f t="shared" si="22"/>
        <v>0</v>
      </c>
      <c r="G151" s="48">
        <f>IFERROR(VLOOKUP($A151&amp;$B151,'PNC Exon. &amp; no Exon.'!$A:$AJ,3,0),0)</f>
        <v>0</v>
      </c>
      <c r="H151" s="48">
        <f>IFERROR(VLOOKUP($A151&amp;$B151,'PNC Exon. &amp; no Exon.'!$A:$AJ,4,0),0)</f>
        <v>0</v>
      </c>
      <c r="I151" s="47" t="str">
        <f t="shared" si="23"/>
        <v>ND</v>
      </c>
      <c r="J151" s="60">
        <f t="shared" si="24"/>
        <v>0</v>
      </c>
      <c r="K151" s="48">
        <f t="shared" si="25"/>
        <v>0</v>
      </c>
      <c r="L151" s="190">
        <f t="shared" si="26"/>
        <v>0</v>
      </c>
      <c r="M151" s="190">
        <f t="shared" si="27"/>
        <v>0</v>
      </c>
      <c r="N151" s="190">
        <f t="shared" si="28"/>
        <v>0</v>
      </c>
    </row>
    <row r="152" spans="1:14" ht="15.9" customHeight="1" x14ac:dyDescent="0.25">
      <c r="A152" s="151" t="s">
        <v>1</v>
      </c>
      <c r="B152" s="51" t="s">
        <v>114</v>
      </c>
      <c r="C152" s="48" t="str">
        <f>IFERROR(IF($J152&gt;0,VLOOKUP($A152&amp;$B152,'PNC AA'!$A:$E,4,0),""),"")</f>
        <v/>
      </c>
      <c r="D152" s="48" t="str">
        <f>IFERROR(IF($J152&gt;0,VLOOKUP($A152&amp;$B152,'PNC AA'!$A:$E,5,0),""),"")</f>
        <v/>
      </c>
      <c r="E152" s="47" t="str">
        <f t="shared" si="21"/>
        <v>ND</v>
      </c>
      <c r="F152" s="60">
        <f t="shared" si="22"/>
        <v>0</v>
      </c>
      <c r="G152" s="48">
        <f>IFERROR(VLOOKUP($A152&amp;$B152,'PNC Exon. &amp; no Exon.'!$A:$AJ,3,0),0)</f>
        <v>0</v>
      </c>
      <c r="H152" s="48">
        <f>IFERROR(VLOOKUP($A152&amp;$B152,'PNC Exon. &amp; no Exon.'!$A:$AJ,4,0),0)</f>
        <v>0</v>
      </c>
      <c r="I152" s="47" t="str">
        <f t="shared" si="23"/>
        <v>ND</v>
      </c>
      <c r="J152" s="60">
        <f t="shared" si="24"/>
        <v>0</v>
      </c>
      <c r="K152" s="48">
        <f t="shared" si="25"/>
        <v>0</v>
      </c>
      <c r="L152" s="190">
        <f t="shared" si="26"/>
        <v>0</v>
      </c>
      <c r="M152" s="190">
        <f t="shared" si="27"/>
        <v>0</v>
      </c>
      <c r="N152" s="190">
        <f t="shared" si="28"/>
        <v>0</v>
      </c>
    </row>
    <row r="153" spans="1:14" ht="21" customHeight="1" x14ac:dyDescent="0.25">
      <c r="A153" s="8"/>
      <c r="B153" s="53" t="s">
        <v>21</v>
      </c>
      <c r="C153" s="63">
        <f>SUM(C115:C152)</f>
        <v>0</v>
      </c>
      <c r="D153" s="63">
        <f>SUM(D115:D152)</f>
        <v>0</v>
      </c>
      <c r="E153" s="63"/>
      <c r="F153" s="63">
        <f>SUM(F115:F152)</f>
        <v>0</v>
      </c>
      <c r="G153" s="63">
        <f>SUM(G115:G152)</f>
        <v>0</v>
      </c>
      <c r="H153" s="63">
        <f>SUM(H115:H152)</f>
        <v>0</v>
      </c>
      <c r="I153" s="63"/>
      <c r="J153" s="63">
        <f>SUM(J115:J152)</f>
        <v>0</v>
      </c>
      <c r="K153" s="63">
        <f t="shared" si="25"/>
        <v>0</v>
      </c>
      <c r="L153" s="189">
        <f>IFERROR(K153/F153*100,0)</f>
        <v>0</v>
      </c>
      <c r="M153" s="193">
        <f>SUM(M115:M152)</f>
        <v>0</v>
      </c>
      <c r="N153" s="193">
        <f>SUM(N115:N152)</f>
        <v>0</v>
      </c>
    </row>
    <row r="154" spans="1:14" x14ac:dyDescent="0.25">
      <c r="B154" s="75" t="s">
        <v>174</v>
      </c>
    </row>
    <row r="159" spans="1:14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1" x14ac:dyDescent="0.4">
      <c r="A160" s="198" t="s">
        <v>42</v>
      </c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</row>
    <row r="161" spans="1:14" x14ac:dyDescent="0.25">
      <c r="A161" s="199" t="s">
        <v>59</v>
      </c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</row>
    <row r="162" spans="1:14" x14ac:dyDescent="0.25">
      <c r="A162" s="201" t="s">
        <v>137</v>
      </c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</row>
    <row r="163" spans="1:14" x14ac:dyDescent="0.25">
      <c r="A163" s="199" t="s">
        <v>108</v>
      </c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</row>
    <row r="164" spans="1:14" x14ac:dyDescent="0.25">
      <c r="A164" s="1"/>
      <c r="B164" s="151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5">
      <c r="B165" s="202" t="s">
        <v>33</v>
      </c>
      <c r="C165" s="202" t="s">
        <v>123</v>
      </c>
      <c r="D165" s="202"/>
      <c r="E165" s="202" t="s">
        <v>52</v>
      </c>
      <c r="F165" s="202"/>
      <c r="G165" s="202" t="s">
        <v>161</v>
      </c>
      <c r="H165" s="202"/>
      <c r="I165" s="202"/>
      <c r="J165" s="202"/>
      <c r="K165" s="202" t="s">
        <v>29</v>
      </c>
      <c r="L165" s="202"/>
      <c r="M165" s="202" t="s">
        <v>61</v>
      </c>
      <c r="N165" s="202"/>
    </row>
    <row r="166" spans="1:14" ht="34.5" customHeight="1" x14ac:dyDescent="0.25">
      <c r="A166" s="88"/>
      <c r="B166" s="202"/>
      <c r="C166" s="99" t="s">
        <v>28</v>
      </c>
      <c r="D166" s="99" t="s">
        <v>37</v>
      </c>
      <c r="E166" s="99" t="s">
        <v>51</v>
      </c>
      <c r="F166" s="99" t="s">
        <v>57</v>
      </c>
      <c r="G166" s="99" t="s">
        <v>28</v>
      </c>
      <c r="H166" s="99" t="s">
        <v>37</v>
      </c>
      <c r="I166" s="99" t="s">
        <v>51</v>
      </c>
      <c r="J166" s="99" t="s">
        <v>57</v>
      </c>
      <c r="K166" s="99" t="s">
        <v>26</v>
      </c>
      <c r="L166" s="99" t="s">
        <v>24</v>
      </c>
      <c r="M166" s="99">
        <v>2020</v>
      </c>
      <c r="N166" s="99">
        <v>2021</v>
      </c>
    </row>
    <row r="167" spans="1:14" ht="15.9" customHeight="1" x14ac:dyDescent="0.25">
      <c r="A167" s="151" t="s">
        <v>2</v>
      </c>
      <c r="B167" s="92" t="s">
        <v>87</v>
      </c>
      <c r="C167" s="48" t="str">
        <f>IFERROR(IF($J167&gt;0,VLOOKUP($A167&amp;$B167,'PNC AA'!$A:$E,4,0),""),"")</f>
        <v/>
      </c>
      <c r="D167" s="48" t="str">
        <f>IFERROR(IF($J167&gt;0,VLOOKUP($A167&amp;$B167,'PNC AA'!$A:$E,5,0),""),"")</f>
        <v/>
      </c>
      <c r="E167" s="47" t="str">
        <f t="shared" ref="E167:E204" si="29">IF(F167=0,"ND",RANK(F167,$F$167:$F$204))</f>
        <v>ND</v>
      </c>
      <c r="F167" s="60">
        <f t="shared" ref="F167:F204" si="30">SUM(C167:D167)</f>
        <v>0</v>
      </c>
      <c r="G167" s="48">
        <f>IFERROR(VLOOKUP($A167&amp;$B167,'PNC Exon. &amp; no Exon.'!$A:$AJ,3,0),0)</f>
        <v>0</v>
      </c>
      <c r="H167" s="48">
        <f>IFERROR(VLOOKUP($A167&amp;$B167,'PNC Exon. &amp; no Exon.'!$A:$AJ,4,0),0)</f>
        <v>0</v>
      </c>
      <c r="I167" s="47" t="str">
        <f t="shared" ref="I167:I204" si="31">IF(J167=0,"ND",RANK(J167,$J$167:$J$204))</f>
        <v>ND</v>
      </c>
      <c r="J167" s="60">
        <f t="shared" ref="J167:J204" si="32">(G167+H167)</f>
        <v>0</v>
      </c>
      <c r="K167" s="48">
        <f t="shared" ref="K167:K205" si="33">J167-F167</f>
        <v>0</v>
      </c>
      <c r="L167" s="190">
        <f t="shared" ref="L167:L204" si="34">IFERROR(K167/F167*100,0)</f>
        <v>0</v>
      </c>
      <c r="M167" s="190">
        <f t="shared" ref="M167:M204" si="35">IFERROR(F167/$F$205*100,0)</f>
        <v>0</v>
      </c>
      <c r="N167" s="190">
        <f t="shared" ref="N167:N204" si="36">IFERROR(J167/$J$205*100,0)</f>
        <v>0</v>
      </c>
    </row>
    <row r="168" spans="1:14" ht="15.9" customHeight="1" x14ac:dyDescent="0.25">
      <c r="A168" s="151" t="s">
        <v>2</v>
      </c>
      <c r="B168" s="51" t="s">
        <v>111</v>
      </c>
      <c r="C168" s="48" t="str">
        <f>IFERROR(IF($J168&gt;0,VLOOKUP($A168&amp;$B168,'PNC AA'!$A:$E,4,0),""),"")</f>
        <v/>
      </c>
      <c r="D168" s="48" t="str">
        <f>IFERROR(IF($J168&gt;0,VLOOKUP($A168&amp;$B168,'PNC AA'!$A:$E,5,0),""),"")</f>
        <v/>
      </c>
      <c r="E168" s="47" t="str">
        <f t="shared" si="29"/>
        <v>ND</v>
      </c>
      <c r="F168" s="60">
        <f t="shared" si="30"/>
        <v>0</v>
      </c>
      <c r="G168" s="48">
        <f>IFERROR(VLOOKUP($A168&amp;$B168,'PNC Exon. &amp; no Exon.'!$A:$AJ,3,0),0)</f>
        <v>0</v>
      </c>
      <c r="H168" s="48">
        <f>IFERROR(VLOOKUP($A168&amp;$B168,'PNC Exon. &amp; no Exon.'!$A:$AJ,4,0),0)</f>
        <v>0</v>
      </c>
      <c r="I168" s="47" t="str">
        <f t="shared" si="31"/>
        <v>ND</v>
      </c>
      <c r="J168" s="60">
        <f t="shared" si="32"/>
        <v>0</v>
      </c>
      <c r="K168" s="48">
        <f t="shared" si="33"/>
        <v>0</v>
      </c>
      <c r="L168" s="190">
        <f t="shared" si="34"/>
        <v>0</v>
      </c>
      <c r="M168" s="190">
        <f t="shared" si="35"/>
        <v>0</v>
      </c>
      <c r="N168" s="190">
        <f t="shared" si="36"/>
        <v>0</v>
      </c>
    </row>
    <row r="169" spans="1:14" ht="15.9" customHeight="1" x14ac:dyDescent="0.25">
      <c r="A169" s="151" t="s">
        <v>2</v>
      </c>
      <c r="B169" s="51" t="s">
        <v>115</v>
      </c>
      <c r="C169" s="48" t="str">
        <f>IFERROR(IF($J169&gt;0,VLOOKUP($A169&amp;$B169,'PNC AA'!$A:$E,4,0),""),"")</f>
        <v/>
      </c>
      <c r="D169" s="48" t="str">
        <f>IFERROR(IF($J169&gt;0,VLOOKUP($A169&amp;$B169,'PNC AA'!$A:$E,5,0),""),"")</f>
        <v/>
      </c>
      <c r="E169" s="47" t="str">
        <f t="shared" si="29"/>
        <v>ND</v>
      </c>
      <c r="F169" s="60">
        <f t="shared" si="30"/>
        <v>0</v>
      </c>
      <c r="G169" s="48">
        <f>IFERROR(VLOOKUP($A169&amp;$B169,'PNC Exon. &amp; no Exon.'!$A:$AJ,3,0),0)</f>
        <v>0</v>
      </c>
      <c r="H169" s="48">
        <f>IFERROR(VLOOKUP($A169&amp;$B169,'PNC Exon. &amp; no Exon.'!$A:$AJ,4,0),0)</f>
        <v>0</v>
      </c>
      <c r="I169" s="47" t="str">
        <f t="shared" si="31"/>
        <v>ND</v>
      </c>
      <c r="J169" s="60">
        <f t="shared" si="32"/>
        <v>0</v>
      </c>
      <c r="K169" s="48">
        <f t="shared" si="33"/>
        <v>0</v>
      </c>
      <c r="L169" s="190">
        <f t="shared" si="34"/>
        <v>0</v>
      </c>
      <c r="M169" s="190">
        <f t="shared" si="35"/>
        <v>0</v>
      </c>
      <c r="N169" s="190">
        <f t="shared" si="36"/>
        <v>0</v>
      </c>
    </row>
    <row r="170" spans="1:14" ht="15.9" customHeight="1" x14ac:dyDescent="0.25">
      <c r="A170" s="151" t="s">
        <v>2</v>
      </c>
      <c r="B170" s="51" t="s">
        <v>95</v>
      </c>
      <c r="C170" s="48" t="str">
        <f>IFERROR(IF($J170&gt;0,VLOOKUP($A170&amp;$B170,'PNC AA'!$A:$E,4,0),""),"")</f>
        <v/>
      </c>
      <c r="D170" s="48" t="str">
        <f>IFERROR(IF($J170&gt;0,VLOOKUP($A170&amp;$B170,'PNC AA'!$A:$E,5,0),""),"")</f>
        <v/>
      </c>
      <c r="E170" s="47" t="str">
        <f t="shared" si="29"/>
        <v>ND</v>
      </c>
      <c r="F170" s="60">
        <f t="shared" si="30"/>
        <v>0</v>
      </c>
      <c r="G170" s="48">
        <f>IFERROR(VLOOKUP($A170&amp;$B170,'PNC Exon. &amp; no Exon.'!$A:$AJ,3,0),0)</f>
        <v>0</v>
      </c>
      <c r="H170" s="48">
        <f>IFERROR(VLOOKUP($A170&amp;$B170,'PNC Exon. &amp; no Exon.'!$A:$AJ,4,0),0)</f>
        <v>0</v>
      </c>
      <c r="I170" s="47" t="str">
        <f t="shared" si="31"/>
        <v>ND</v>
      </c>
      <c r="J170" s="60">
        <f t="shared" si="32"/>
        <v>0</v>
      </c>
      <c r="K170" s="48">
        <f t="shared" si="33"/>
        <v>0</v>
      </c>
      <c r="L170" s="190">
        <f t="shared" si="34"/>
        <v>0</v>
      </c>
      <c r="M170" s="190">
        <f t="shared" si="35"/>
        <v>0</v>
      </c>
      <c r="N170" s="190">
        <f t="shared" si="36"/>
        <v>0</v>
      </c>
    </row>
    <row r="171" spans="1:14" ht="15.9" customHeight="1" x14ac:dyDescent="0.25">
      <c r="A171" s="151" t="s">
        <v>2</v>
      </c>
      <c r="B171" s="51" t="s">
        <v>93</v>
      </c>
      <c r="C171" s="48" t="str">
        <f>IFERROR(IF($J171&gt;0,VLOOKUP($A171&amp;$B171,'PNC AA'!$A:$E,4,0),""),"")</f>
        <v/>
      </c>
      <c r="D171" s="48" t="str">
        <f>IFERROR(IF($J171&gt;0,VLOOKUP($A171&amp;$B171,'PNC AA'!$A:$E,5,0),""),"")</f>
        <v/>
      </c>
      <c r="E171" s="47" t="str">
        <f t="shared" si="29"/>
        <v>ND</v>
      </c>
      <c r="F171" s="60">
        <f t="shared" si="30"/>
        <v>0</v>
      </c>
      <c r="G171" s="48">
        <f>IFERROR(VLOOKUP($A171&amp;$B171,'PNC Exon. &amp; no Exon.'!$A:$AJ,3,0),0)</f>
        <v>0</v>
      </c>
      <c r="H171" s="48">
        <f>IFERROR(VLOOKUP($A171&amp;$B171,'PNC Exon. &amp; no Exon.'!$A:$AJ,4,0),0)</f>
        <v>0</v>
      </c>
      <c r="I171" s="47" t="str">
        <f t="shared" si="31"/>
        <v>ND</v>
      </c>
      <c r="J171" s="60">
        <f t="shared" si="32"/>
        <v>0</v>
      </c>
      <c r="K171" s="48">
        <f t="shared" si="33"/>
        <v>0</v>
      </c>
      <c r="L171" s="190">
        <f t="shared" si="34"/>
        <v>0</v>
      </c>
      <c r="M171" s="190">
        <f t="shared" si="35"/>
        <v>0</v>
      </c>
      <c r="N171" s="190">
        <f t="shared" si="36"/>
        <v>0</v>
      </c>
    </row>
    <row r="172" spans="1:14" ht="15.9" customHeight="1" x14ac:dyDescent="0.25">
      <c r="A172" s="151" t="s">
        <v>2</v>
      </c>
      <c r="B172" s="51" t="s">
        <v>88</v>
      </c>
      <c r="C172" s="48" t="str">
        <f>IFERROR(IF($J172&gt;0,VLOOKUP($A172&amp;$B172,'PNC AA'!$A:$E,4,0),""),"")</f>
        <v/>
      </c>
      <c r="D172" s="48" t="str">
        <f>IFERROR(IF($J172&gt;0,VLOOKUP($A172&amp;$B172,'PNC AA'!$A:$E,5,0),""),"")</f>
        <v/>
      </c>
      <c r="E172" s="47" t="str">
        <f t="shared" si="29"/>
        <v>ND</v>
      </c>
      <c r="F172" s="60">
        <f t="shared" si="30"/>
        <v>0</v>
      </c>
      <c r="G172" s="48">
        <f>IFERROR(VLOOKUP($A172&amp;$B172,'PNC Exon. &amp; no Exon.'!$A:$AJ,3,0),0)</f>
        <v>0</v>
      </c>
      <c r="H172" s="48">
        <f>IFERROR(VLOOKUP($A172&amp;$B172,'PNC Exon. &amp; no Exon.'!$A:$AJ,4,0),0)</f>
        <v>0</v>
      </c>
      <c r="I172" s="47" t="str">
        <f t="shared" si="31"/>
        <v>ND</v>
      </c>
      <c r="J172" s="60">
        <f t="shared" si="32"/>
        <v>0</v>
      </c>
      <c r="K172" s="48">
        <f t="shared" si="33"/>
        <v>0</v>
      </c>
      <c r="L172" s="190">
        <f t="shared" si="34"/>
        <v>0</v>
      </c>
      <c r="M172" s="190">
        <f t="shared" si="35"/>
        <v>0</v>
      </c>
      <c r="N172" s="190">
        <f t="shared" si="36"/>
        <v>0</v>
      </c>
    </row>
    <row r="173" spans="1:14" ht="15.9" customHeight="1" x14ac:dyDescent="0.25">
      <c r="A173" s="151" t="s">
        <v>2</v>
      </c>
      <c r="B173" s="51" t="s">
        <v>92</v>
      </c>
      <c r="C173" s="48" t="str">
        <f>IFERROR(IF($J173&gt;0,VLOOKUP($A173&amp;$B173,'PNC AA'!$A:$E,4,0),""),"")</f>
        <v/>
      </c>
      <c r="D173" s="48" t="str">
        <f>IFERROR(IF($J173&gt;0,VLOOKUP($A173&amp;$B173,'PNC AA'!$A:$E,5,0),""),"")</f>
        <v/>
      </c>
      <c r="E173" s="47" t="str">
        <f t="shared" si="29"/>
        <v>ND</v>
      </c>
      <c r="F173" s="60">
        <f t="shared" si="30"/>
        <v>0</v>
      </c>
      <c r="G173" s="48">
        <f>IFERROR(VLOOKUP($A173&amp;$B173,'PNC Exon. &amp; no Exon.'!$A:$AJ,3,0),0)</f>
        <v>0</v>
      </c>
      <c r="H173" s="48">
        <f>IFERROR(VLOOKUP($A173&amp;$B173,'PNC Exon. &amp; no Exon.'!$A:$AJ,4,0),0)</f>
        <v>0</v>
      </c>
      <c r="I173" s="47" t="str">
        <f t="shared" si="31"/>
        <v>ND</v>
      </c>
      <c r="J173" s="60">
        <f t="shared" si="32"/>
        <v>0</v>
      </c>
      <c r="K173" s="48">
        <f t="shared" si="33"/>
        <v>0</v>
      </c>
      <c r="L173" s="190">
        <f t="shared" si="34"/>
        <v>0</v>
      </c>
      <c r="M173" s="190">
        <f t="shared" si="35"/>
        <v>0</v>
      </c>
      <c r="N173" s="190">
        <f t="shared" si="36"/>
        <v>0</v>
      </c>
    </row>
    <row r="174" spans="1:14" ht="15.9" customHeight="1" x14ac:dyDescent="0.25">
      <c r="A174" s="151" t="s">
        <v>2</v>
      </c>
      <c r="B174" s="51" t="s">
        <v>119</v>
      </c>
      <c r="C174" s="48" t="str">
        <f>IFERROR(IF($J174&gt;0,VLOOKUP($A174&amp;$B174,'PNC AA'!$A:$E,4,0),""),"")</f>
        <v/>
      </c>
      <c r="D174" s="48" t="str">
        <f>IFERROR(IF($J174&gt;0,VLOOKUP($A174&amp;$B174,'PNC AA'!$A:$E,5,0),""),"")</f>
        <v/>
      </c>
      <c r="E174" s="47" t="str">
        <f t="shared" si="29"/>
        <v>ND</v>
      </c>
      <c r="F174" s="60">
        <f t="shared" si="30"/>
        <v>0</v>
      </c>
      <c r="G174" s="48">
        <f>IFERROR(VLOOKUP($A174&amp;$B174,'PNC Exon. &amp; no Exon.'!$A:$AJ,3,0),0)</f>
        <v>0</v>
      </c>
      <c r="H174" s="48">
        <f>IFERROR(VLOOKUP($A174&amp;$B174,'PNC Exon. &amp; no Exon.'!$A:$AJ,4,0),0)</f>
        <v>0</v>
      </c>
      <c r="I174" s="47" t="str">
        <f t="shared" si="31"/>
        <v>ND</v>
      </c>
      <c r="J174" s="60">
        <f t="shared" si="32"/>
        <v>0</v>
      </c>
      <c r="K174" s="48">
        <f t="shared" si="33"/>
        <v>0</v>
      </c>
      <c r="L174" s="190">
        <f t="shared" si="34"/>
        <v>0</v>
      </c>
      <c r="M174" s="190">
        <f t="shared" si="35"/>
        <v>0</v>
      </c>
      <c r="N174" s="190">
        <f t="shared" si="36"/>
        <v>0</v>
      </c>
    </row>
    <row r="175" spans="1:14" ht="15.9" customHeight="1" x14ac:dyDescent="0.25">
      <c r="A175" s="151" t="s">
        <v>2</v>
      </c>
      <c r="B175" s="51" t="s">
        <v>78</v>
      </c>
      <c r="C175" s="48" t="str">
        <f>IFERROR(IF($J175&gt;0,VLOOKUP($A175&amp;$B175,'PNC AA'!$A:$E,4,0),""),"")</f>
        <v/>
      </c>
      <c r="D175" s="48" t="str">
        <f>IFERROR(IF($J175&gt;0,VLOOKUP($A175&amp;$B175,'PNC AA'!$A:$E,5,0),""),"")</f>
        <v/>
      </c>
      <c r="E175" s="47" t="str">
        <f t="shared" si="29"/>
        <v>ND</v>
      </c>
      <c r="F175" s="60">
        <f t="shared" si="30"/>
        <v>0</v>
      </c>
      <c r="G175" s="48">
        <f>IFERROR(VLOOKUP($A175&amp;$B175,'PNC Exon. &amp; no Exon.'!$A:$AJ,3,0),0)</f>
        <v>0</v>
      </c>
      <c r="H175" s="48">
        <f>IFERROR(VLOOKUP($A175&amp;$B175,'PNC Exon. &amp; no Exon.'!$A:$AJ,4,0),0)</f>
        <v>0</v>
      </c>
      <c r="I175" s="47" t="str">
        <f t="shared" si="31"/>
        <v>ND</v>
      </c>
      <c r="J175" s="60">
        <f t="shared" si="32"/>
        <v>0</v>
      </c>
      <c r="K175" s="48">
        <f t="shared" si="33"/>
        <v>0</v>
      </c>
      <c r="L175" s="190">
        <f t="shared" si="34"/>
        <v>0</v>
      </c>
      <c r="M175" s="190">
        <f t="shared" si="35"/>
        <v>0</v>
      </c>
      <c r="N175" s="190">
        <f t="shared" si="36"/>
        <v>0</v>
      </c>
    </row>
    <row r="176" spans="1:14" ht="15.9" customHeight="1" x14ac:dyDescent="0.25">
      <c r="A176" s="151" t="s">
        <v>2</v>
      </c>
      <c r="B176" s="51" t="s">
        <v>90</v>
      </c>
      <c r="C176" s="48" t="str">
        <f>IFERROR(IF($J176&gt;0,VLOOKUP($A176&amp;$B176,'PNC AA'!$A:$E,4,0),""),"")</f>
        <v/>
      </c>
      <c r="D176" s="48" t="str">
        <f>IFERROR(IF($J176&gt;0,VLOOKUP($A176&amp;$B176,'PNC AA'!$A:$E,5,0),""),"")</f>
        <v/>
      </c>
      <c r="E176" s="47" t="str">
        <f t="shared" si="29"/>
        <v>ND</v>
      </c>
      <c r="F176" s="60">
        <f t="shared" si="30"/>
        <v>0</v>
      </c>
      <c r="G176" s="48">
        <f>IFERROR(VLOOKUP($A176&amp;$B176,'PNC Exon. &amp; no Exon.'!$A:$AJ,3,0),0)</f>
        <v>0</v>
      </c>
      <c r="H176" s="48">
        <f>IFERROR(VLOOKUP($A176&amp;$B176,'PNC Exon. &amp; no Exon.'!$A:$AJ,4,0),0)</f>
        <v>0</v>
      </c>
      <c r="I176" s="47" t="str">
        <f t="shared" si="31"/>
        <v>ND</v>
      </c>
      <c r="J176" s="60">
        <f t="shared" si="32"/>
        <v>0</v>
      </c>
      <c r="K176" s="48">
        <f t="shared" si="33"/>
        <v>0</v>
      </c>
      <c r="L176" s="190">
        <f t="shared" si="34"/>
        <v>0</v>
      </c>
      <c r="M176" s="190">
        <f t="shared" si="35"/>
        <v>0</v>
      </c>
      <c r="N176" s="190">
        <f t="shared" si="36"/>
        <v>0</v>
      </c>
    </row>
    <row r="177" spans="1:14" ht="15.9" customHeight="1" x14ac:dyDescent="0.25">
      <c r="A177" s="151" t="s">
        <v>2</v>
      </c>
      <c r="B177" s="51" t="s">
        <v>77</v>
      </c>
      <c r="C177" s="48" t="str">
        <f>IFERROR(IF($J177&gt;0,VLOOKUP($A177&amp;$B177,'PNC AA'!$A:$E,4,0),""),"")</f>
        <v/>
      </c>
      <c r="D177" s="48" t="str">
        <f>IFERROR(IF($J177&gt;0,VLOOKUP($A177&amp;$B177,'PNC AA'!$A:$E,5,0),""),"")</f>
        <v/>
      </c>
      <c r="E177" s="47" t="str">
        <f t="shared" si="29"/>
        <v>ND</v>
      </c>
      <c r="F177" s="60">
        <f t="shared" si="30"/>
        <v>0</v>
      </c>
      <c r="G177" s="48">
        <f>IFERROR(VLOOKUP($A177&amp;$B177,'PNC Exon. &amp; no Exon.'!$A:$AJ,3,0),0)</f>
        <v>0</v>
      </c>
      <c r="H177" s="48">
        <f>IFERROR(VLOOKUP($A177&amp;$B177,'PNC Exon. &amp; no Exon.'!$A:$AJ,4,0),0)</f>
        <v>0</v>
      </c>
      <c r="I177" s="47" t="str">
        <f t="shared" si="31"/>
        <v>ND</v>
      </c>
      <c r="J177" s="60">
        <f t="shared" si="32"/>
        <v>0</v>
      </c>
      <c r="K177" s="48">
        <f t="shared" si="33"/>
        <v>0</v>
      </c>
      <c r="L177" s="190">
        <f t="shared" si="34"/>
        <v>0</v>
      </c>
      <c r="M177" s="190">
        <f t="shared" si="35"/>
        <v>0</v>
      </c>
      <c r="N177" s="190">
        <f t="shared" si="36"/>
        <v>0</v>
      </c>
    </row>
    <row r="178" spans="1:14" ht="15.9" customHeight="1" x14ac:dyDescent="0.25">
      <c r="A178" s="151" t="s">
        <v>2</v>
      </c>
      <c r="B178" s="51" t="s">
        <v>97</v>
      </c>
      <c r="C178" s="48" t="str">
        <f>IFERROR(IF($J178&gt;0,VLOOKUP($A178&amp;$B178,'PNC AA'!$A:$E,4,0),""),"")</f>
        <v/>
      </c>
      <c r="D178" s="48" t="str">
        <f>IFERROR(IF($J178&gt;0,VLOOKUP($A178&amp;$B178,'PNC AA'!$A:$E,5,0),""),"")</f>
        <v/>
      </c>
      <c r="E178" s="47" t="str">
        <f t="shared" si="29"/>
        <v>ND</v>
      </c>
      <c r="F178" s="60">
        <f t="shared" si="30"/>
        <v>0</v>
      </c>
      <c r="G178" s="48">
        <f>IFERROR(VLOOKUP($A178&amp;$B178,'PNC Exon. &amp; no Exon.'!$A:$AJ,3,0),0)</f>
        <v>0</v>
      </c>
      <c r="H178" s="48">
        <f>IFERROR(VLOOKUP($A178&amp;$B178,'PNC Exon. &amp; no Exon.'!$A:$AJ,4,0),0)</f>
        <v>0</v>
      </c>
      <c r="I178" s="47" t="str">
        <f t="shared" si="31"/>
        <v>ND</v>
      </c>
      <c r="J178" s="60">
        <f t="shared" si="32"/>
        <v>0</v>
      </c>
      <c r="K178" s="48">
        <f t="shared" si="33"/>
        <v>0</v>
      </c>
      <c r="L178" s="190">
        <f t="shared" si="34"/>
        <v>0</v>
      </c>
      <c r="M178" s="190">
        <f t="shared" si="35"/>
        <v>0</v>
      </c>
      <c r="N178" s="190">
        <f t="shared" si="36"/>
        <v>0</v>
      </c>
    </row>
    <row r="179" spans="1:14" ht="15.9" customHeight="1" x14ac:dyDescent="0.25">
      <c r="A179" s="151" t="s">
        <v>2</v>
      </c>
      <c r="B179" s="51" t="s">
        <v>102</v>
      </c>
      <c r="C179" s="48" t="str">
        <f>IFERROR(IF($J179&gt;0,VLOOKUP($A179&amp;$B179,'PNC AA'!$A:$E,4,0),""),"")</f>
        <v/>
      </c>
      <c r="D179" s="48" t="str">
        <f>IFERROR(IF($J179&gt;0,VLOOKUP($A179&amp;$B179,'PNC AA'!$A:$E,5,0),""),"")</f>
        <v/>
      </c>
      <c r="E179" s="47" t="str">
        <f t="shared" si="29"/>
        <v>ND</v>
      </c>
      <c r="F179" s="60">
        <f t="shared" si="30"/>
        <v>0</v>
      </c>
      <c r="G179" s="48">
        <f>IFERROR(VLOOKUP($A179&amp;$B179,'PNC Exon. &amp; no Exon.'!$A:$AJ,3,0),0)</f>
        <v>0</v>
      </c>
      <c r="H179" s="48">
        <f>IFERROR(VLOOKUP($A179&amp;$B179,'PNC Exon. &amp; no Exon.'!$A:$AJ,4,0),0)</f>
        <v>0</v>
      </c>
      <c r="I179" s="47" t="str">
        <f t="shared" si="31"/>
        <v>ND</v>
      </c>
      <c r="J179" s="60">
        <f t="shared" si="32"/>
        <v>0</v>
      </c>
      <c r="K179" s="48">
        <f t="shared" si="33"/>
        <v>0</v>
      </c>
      <c r="L179" s="190">
        <f t="shared" si="34"/>
        <v>0</v>
      </c>
      <c r="M179" s="190">
        <f t="shared" si="35"/>
        <v>0</v>
      </c>
      <c r="N179" s="190">
        <f t="shared" si="36"/>
        <v>0</v>
      </c>
    </row>
    <row r="180" spans="1:14" ht="15.9" customHeight="1" x14ac:dyDescent="0.25">
      <c r="A180" s="151" t="s">
        <v>2</v>
      </c>
      <c r="B180" s="51" t="s">
        <v>99</v>
      </c>
      <c r="C180" s="48" t="str">
        <f>IFERROR(IF($J180&gt;0,VLOOKUP($A180&amp;$B180,'PNC AA'!$A:$E,4,0),""),"")</f>
        <v/>
      </c>
      <c r="D180" s="48" t="str">
        <f>IFERROR(IF($J180&gt;0,VLOOKUP($A180&amp;$B180,'PNC AA'!$A:$E,5,0),""),"")</f>
        <v/>
      </c>
      <c r="E180" s="47" t="str">
        <f t="shared" si="29"/>
        <v>ND</v>
      </c>
      <c r="F180" s="60">
        <f t="shared" si="30"/>
        <v>0</v>
      </c>
      <c r="G180" s="48">
        <f>IFERROR(VLOOKUP($A180&amp;$B180,'PNC Exon. &amp; no Exon.'!$A:$AJ,3,0),0)</f>
        <v>0</v>
      </c>
      <c r="H180" s="48">
        <f>IFERROR(VLOOKUP($A180&amp;$B180,'PNC Exon. &amp; no Exon.'!$A:$AJ,4,0),0)</f>
        <v>0</v>
      </c>
      <c r="I180" s="47" t="str">
        <f t="shared" si="31"/>
        <v>ND</v>
      </c>
      <c r="J180" s="60">
        <f t="shared" si="32"/>
        <v>0</v>
      </c>
      <c r="K180" s="48">
        <f t="shared" si="33"/>
        <v>0</v>
      </c>
      <c r="L180" s="190">
        <f t="shared" si="34"/>
        <v>0</v>
      </c>
      <c r="M180" s="190">
        <f t="shared" si="35"/>
        <v>0</v>
      </c>
      <c r="N180" s="190">
        <f t="shared" si="36"/>
        <v>0</v>
      </c>
    </row>
    <row r="181" spans="1:14" ht="15.9" customHeight="1" x14ac:dyDescent="0.25">
      <c r="A181" s="151" t="s">
        <v>2</v>
      </c>
      <c r="B181" s="51" t="s">
        <v>109</v>
      </c>
      <c r="C181" s="48" t="str">
        <f>IFERROR(IF($J181&gt;0,VLOOKUP($A181&amp;$B181,'PNC AA'!$A:$E,4,0),""),"")</f>
        <v/>
      </c>
      <c r="D181" s="48" t="str">
        <f>IFERROR(IF($J181&gt;0,VLOOKUP($A181&amp;$B181,'PNC AA'!$A:$E,5,0),""),"")</f>
        <v/>
      </c>
      <c r="E181" s="47" t="str">
        <f t="shared" si="29"/>
        <v>ND</v>
      </c>
      <c r="F181" s="60">
        <f t="shared" si="30"/>
        <v>0</v>
      </c>
      <c r="G181" s="48">
        <f>IFERROR(VLOOKUP($A181&amp;$B181,'PNC Exon. &amp; no Exon.'!$A:$AJ,3,0),0)</f>
        <v>0</v>
      </c>
      <c r="H181" s="48">
        <f>IFERROR(VLOOKUP($A181&amp;$B181,'PNC Exon. &amp; no Exon.'!$A:$AJ,4,0),0)</f>
        <v>0</v>
      </c>
      <c r="I181" s="47" t="str">
        <f t="shared" si="31"/>
        <v>ND</v>
      </c>
      <c r="J181" s="60">
        <f t="shared" si="32"/>
        <v>0</v>
      </c>
      <c r="K181" s="48">
        <f t="shared" si="33"/>
        <v>0</v>
      </c>
      <c r="L181" s="190">
        <f t="shared" si="34"/>
        <v>0</v>
      </c>
      <c r="M181" s="190">
        <f t="shared" si="35"/>
        <v>0</v>
      </c>
      <c r="N181" s="190">
        <f t="shared" si="36"/>
        <v>0</v>
      </c>
    </row>
    <row r="182" spans="1:14" ht="15.9" customHeight="1" x14ac:dyDescent="0.25">
      <c r="A182" s="151" t="s">
        <v>2</v>
      </c>
      <c r="B182" s="51" t="s">
        <v>96</v>
      </c>
      <c r="C182" s="48" t="str">
        <f>IFERROR(IF($J182&gt;0,VLOOKUP($A182&amp;$B182,'PNC AA'!$A:$E,4,0),""),"")</f>
        <v/>
      </c>
      <c r="D182" s="48" t="str">
        <f>IFERROR(IF($J182&gt;0,VLOOKUP($A182&amp;$B182,'PNC AA'!$A:$E,5,0),""),"")</f>
        <v/>
      </c>
      <c r="E182" s="47" t="str">
        <f t="shared" si="29"/>
        <v>ND</v>
      </c>
      <c r="F182" s="60">
        <f t="shared" si="30"/>
        <v>0</v>
      </c>
      <c r="G182" s="48">
        <f>IFERROR(VLOOKUP($A182&amp;$B182,'PNC Exon. &amp; no Exon.'!$A:$AJ,3,0),0)</f>
        <v>0</v>
      </c>
      <c r="H182" s="48">
        <f>IFERROR(VLOOKUP($A182&amp;$B182,'PNC Exon. &amp; no Exon.'!$A:$AJ,4,0),0)</f>
        <v>0</v>
      </c>
      <c r="I182" s="47" t="str">
        <f t="shared" si="31"/>
        <v>ND</v>
      </c>
      <c r="J182" s="60">
        <f t="shared" si="32"/>
        <v>0</v>
      </c>
      <c r="K182" s="48">
        <f t="shared" si="33"/>
        <v>0</v>
      </c>
      <c r="L182" s="190">
        <f t="shared" si="34"/>
        <v>0</v>
      </c>
      <c r="M182" s="190">
        <f t="shared" si="35"/>
        <v>0</v>
      </c>
      <c r="N182" s="190">
        <f t="shared" si="36"/>
        <v>0</v>
      </c>
    </row>
    <row r="183" spans="1:14" ht="15.9" customHeight="1" x14ac:dyDescent="0.25">
      <c r="A183" s="151" t="s">
        <v>2</v>
      </c>
      <c r="B183" s="50" t="s">
        <v>110</v>
      </c>
      <c r="C183" s="48" t="str">
        <f>IFERROR(IF($J183&gt;0,VLOOKUP($A183&amp;$B183,'PNC AA'!$A:$E,4,0),""),"")</f>
        <v/>
      </c>
      <c r="D183" s="48" t="str">
        <f>IFERROR(IF($J183&gt;0,VLOOKUP($A183&amp;$B183,'PNC AA'!$A:$E,5,0),""),"")</f>
        <v/>
      </c>
      <c r="E183" s="47" t="str">
        <f t="shared" si="29"/>
        <v>ND</v>
      </c>
      <c r="F183" s="60">
        <f t="shared" si="30"/>
        <v>0</v>
      </c>
      <c r="G183" s="48">
        <f>IFERROR(VLOOKUP($A183&amp;$B183,'PNC Exon. &amp; no Exon.'!$A:$AJ,3,0),0)</f>
        <v>0</v>
      </c>
      <c r="H183" s="48">
        <f>IFERROR(VLOOKUP($A183&amp;$B183,'PNC Exon. &amp; no Exon.'!$A:$AJ,4,0),0)</f>
        <v>0</v>
      </c>
      <c r="I183" s="47" t="str">
        <f t="shared" si="31"/>
        <v>ND</v>
      </c>
      <c r="J183" s="60">
        <f t="shared" si="32"/>
        <v>0</v>
      </c>
      <c r="K183" s="48">
        <f t="shared" si="33"/>
        <v>0</v>
      </c>
      <c r="L183" s="190">
        <f t="shared" si="34"/>
        <v>0</v>
      </c>
      <c r="M183" s="190">
        <f t="shared" si="35"/>
        <v>0</v>
      </c>
      <c r="N183" s="190">
        <f t="shared" si="36"/>
        <v>0</v>
      </c>
    </row>
    <row r="184" spans="1:14" ht="15.9" customHeight="1" x14ac:dyDescent="0.25">
      <c r="A184" s="151" t="s">
        <v>2</v>
      </c>
      <c r="B184" s="51" t="s">
        <v>80</v>
      </c>
      <c r="C184" s="48" t="str">
        <f>IFERROR(IF($J184&gt;0,VLOOKUP($A184&amp;$B184,'PNC AA'!$A:$E,4,0),""),"")</f>
        <v/>
      </c>
      <c r="D184" s="48" t="str">
        <f>IFERROR(IF($J184&gt;0,VLOOKUP($A184&amp;$B184,'PNC AA'!$A:$E,5,0),""),"")</f>
        <v/>
      </c>
      <c r="E184" s="47" t="str">
        <f t="shared" si="29"/>
        <v>ND</v>
      </c>
      <c r="F184" s="60">
        <f t="shared" si="30"/>
        <v>0</v>
      </c>
      <c r="G184" s="48">
        <f>IFERROR(VLOOKUP($A184&amp;$B184,'PNC Exon. &amp; no Exon.'!$A:$AJ,3,0),0)</f>
        <v>0</v>
      </c>
      <c r="H184" s="48">
        <f>IFERROR(VLOOKUP($A184&amp;$B184,'PNC Exon. &amp; no Exon.'!$A:$AJ,4,0),0)</f>
        <v>0</v>
      </c>
      <c r="I184" s="47" t="str">
        <f t="shared" si="31"/>
        <v>ND</v>
      </c>
      <c r="J184" s="60">
        <f t="shared" si="32"/>
        <v>0</v>
      </c>
      <c r="K184" s="48">
        <f t="shared" si="33"/>
        <v>0</v>
      </c>
      <c r="L184" s="190">
        <f t="shared" si="34"/>
        <v>0</v>
      </c>
      <c r="M184" s="190">
        <f t="shared" si="35"/>
        <v>0</v>
      </c>
      <c r="N184" s="190">
        <f t="shared" si="36"/>
        <v>0</v>
      </c>
    </row>
    <row r="185" spans="1:14" ht="15.9" customHeight="1" x14ac:dyDescent="0.25">
      <c r="A185" s="151" t="s">
        <v>2</v>
      </c>
      <c r="B185" s="50" t="s">
        <v>104</v>
      </c>
      <c r="C185" s="48" t="str">
        <f>IFERROR(IF($J185&gt;0,VLOOKUP($A185&amp;$B185,'PNC AA'!$A:$E,4,0),""),"")</f>
        <v/>
      </c>
      <c r="D185" s="48" t="str">
        <f>IFERROR(IF($J185&gt;0,VLOOKUP($A185&amp;$B185,'PNC AA'!$A:$E,5,0),""),"")</f>
        <v/>
      </c>
      <c r="E185" s="47" t="str">
        <f t="shared" si="29"/>
        <v>ND</v>
      </c>
      <c r="F185" s="60">
        <f t="shared" si="30"/>
        <v>0</v>
      </c>
      <c r="G185" s="48">
        <f>IFERROR(VLOOKUP($A185&amp;$B185,'PNC Exon. &amp; no Exon.'!$A:$AJ,3,0),0)</f>
        <v>0</v>
      </c>
      <c r="H185" s="48">
        <f>IFERROR(VLOOKUP($A185&amp;$B185,'PNC Exon. &amp; no Exon.'!$A:$AJ,4,0),0)</f>
        <v>0</v>
      </c>
      <c r="I185" s="47" t="str">
        <f t="shared" si="31"/>
        <v>ND</v>
      </c>
      <c r="J185" s="60">
        <f t="shared" si="32"/>
        <v>0</v>
      </c>
      <c r="K185" s="48">
        <f t="shared" si="33"/>
        <v>0</v>
      </c>
      <c r="L185" s="190">
        <f t="shared" si="34"/>
        <v>0</v>
      </c>
      <c r="M185" s="190">
        <f t="shared" si="35"/>
        <v>0</v>
      </c>
      <c r="N185" s="190">
        <f t="shared" si="36"/>
        <v>0</v>
      </c>
    </row>
    <row r="186" spans="1:14" ht="15.9" customHeight="1" x14ac:dyDescent="0.25">
      <c r="A186" s="151" t="s">
        <v>2</v>
      </c>
      <c r="B186" s="51" t="s">
        <v>105</v>
      </c>
      <c r="C186" s="48" t="str">
        <f>IFERROR(IF($J186&gt;0,VLOOKUP($A186&amp;$B186,'PNC AA'!$A:$E,4,0),""),"")</f>
        <v/>
      </c>
      <c r="D186" s="48" t="str">
        <f>IFERROR(IF($J186&gt;0,VLOOKUP($A186&amp;$B186,'PNC AA'!$A:$E,5,0),""),"")</f>
        <v/>
      </c>
      <c r="E186" s="47" t="str">
        <f t="shared" si="29"/>
        <v>ND</v>
      </c>
      <c r="F186" s="60">
        <f t="shared" si="30"/>
        <v>0</v>
      </c>
      <c r="G186" s="48">
        <f>IFERROR(VLOOKUP($A186&amp;$B186,'PNC Exon. &amp; no Exon.'!$A:$AJ,3,0),0)</f>
        <v>0</v>
      </c>
      <c r="H186" s="48">
        <f>IFERROR(VLOOKUP($A186&amp;$B186,'PNC Exon. &amp; no Exon.'!$A:$AJ,4,0),0)</f>
        <v>0</v>
      </c>
      <c r="I186" s="47" t="str">
        <f t="shared" si="31"/>
        <v>ND</v>
      </c>
      <c r="J186" s="60">
        <f t="shared" si="32"/>
        <v>0</v>
      </c>
      <c r="K186" s="48">
        <f t="shared" si="33"/>
        <v>0</v>
      </c>
      <c r="L186" s="190">
        <f t="shared" si="34"/>
        <v>0</v>
      </c>
      <c r="M186" s="190">
        <f t="shared" si="35"/>
        <v>0</v>
      </c>
      <c r="N186" s="190">
        <f t="shared" si="36"/>
        <v>0</v>
      </c>
    </row>
    <row r="187" spans="1:14" ht="15.9" customHeight="1" x14ac:dyDescent="0.25">
      <c r="A187" s="151" t="s">
        <v>2</v>
      </c>
      <c r="B187" s="51" t="s">
        <v>113</v>
      </c>
      <c r="C187" s="48" t="str">
        <f>IFERROR(IF($J187&gt;0,VLOOKUP($A187&amp;$B187,'PNC AA'!$A:$E,4,0),""),"")</f>
        <v/>
      </c>
      <c r="D187" s="48" t="str">
        <f>IFERROR(IF($J187&gt;0,VLOOKUP($A187&amp;$B187,'PNC AA'!$A:$E,5,0),""),"")</f>
        <v/>
      </c>
      <c r="E187" s="47" t="str">
        <f t="shared" si="29"/>
        <v>ND</v>
      </c>
      <c r="F187" s="60">
        <f t="shared" si="30"/>
        <v>0</v>
      </c>
      <c r="G187" s="48">
        <f>IFERROR(VLOOKUP($A187&amp;$B187,'PNC Exon. &amp; no Exon.'!$A:$AJ,3,0),0)</f>
        <v>0</v>
      </c>
      <c r="H187" s="48">
        <f>IFERROR(VLOOKUP($A187&amp;$B187,'PNC Exon. &amp; no Exon.'!$A:$AJ,4,0),0)</f>
        <v>0</v>
      </c>
      <c r="I187" s="47" t="str">
        <f t="shared" si="31"/>
        <v>ND</v>
      </c>
      <c r="J187" s="60">
        <f t="shared" si="32"/>
        <v>0</v>
      </c>
      <c r="K187" s="48">
        <f t="shared" si="33"/>
        <v>0</v>
      </c>
      <c r="L187" s="190">
        <f t="shared" si="34"/>
        <v>0</v>
      </c>
      <c r="M187" s="190">
        <f t="shared" si="35"/>
        <v>0</v>
      </c>
      <c r="N187" s="190">
        <f t="shared" si="36"/>
        <v>0</v>
      </c>
    </row>
    <row r="188" spans="1:14" ht="15.9" customHeight="1" x14ac:dyDescent="0.25">
      <c r="A188" s="151" t="s">
        <v>2</v>
      </c>
      <c r="B188" s="51" t="s">
        <v>79</v>
      </c>
      <c r="C188" s="48" t="str">
        <f>IFERROR(IF($J188&gt;0,VLOOKUP($A188&amp;$B188,'PNC AA'!$A:$E,4,0),""),"")</f>
        <v/>
      </c>
      <c r="D188" s="48" t="str">
        <f>IFERROR(IF($J188&gt;0,VLOOKUP($A188&amp;$B188,'PNC AA'!$A:$E,5,0),""),"")</f>
        <v/>
      </c>
      <c r="E188" s="47" t="str">
        <f t="shared" si="29"/>
        <v>ND</v>
      </c>
      <c r="F188" s="60">
        <f t="shared" si="30"/>
        <v>0</v>
      </c>
      <c r="G188" s="48">
        <f>IFERROR(VLOOKUP($A188&amp;$B188,'PNC Exon. &amp; no Exon.'!$A:$AJ,3,0),0)</f>
        <v>0</v>
      </c>
      <c r="H188" s="48">
        <f>IFERROR(VLOOKUP($A188&amp;$B188,'PNC Exon. &amp; no Exon.'!$A:$AJ,4,0),0)</f>
        <v>0</v>
      </c>
      <c r="I188" s="47" t="str">
        <f t="shared" si="31"/>
        <v>ND</v>
      </c>
      <c r="J188" s="60">
        <f t="shared" si="32"/>
        <v>0</v>
      </c>
      <c r="K188" s="48">
        <f t="shared" si="33"/>
        <v>0</v>
      </c>
      <c r="L188" s="190">
        <f t="shared" si="34"/>
        <v>0</v>
      </c>
      <c r="M188" s="190">
        <f t="shared" si="35"/>
        <v>0</v>
      </c>
      <c r="N188" s="190">
        <f t="shared" si="36"/>
        <v>0</v>
      </c>
    </row>
    <row r="189" spans="1:14" ht="15.9" customHeight="1" x14ac:dyDescent="0.25">
      <c r="A189" s="151" t="s">
        <v>2</v>
      </c>
      <c r="B189" s="51" t="s">
        <v>117</v>
      </c>
      <c r="C189" s="48" t="str">
        <f>IFERROR(IF($J189&gt;0,VLOOKUP($A189&amp;$B189,'PNC AA'!$A:$E,4,0),""),"")</f>
        <v/>
      </c>
      <c r="D189" s="48" t="str">
        <f>IFERROR(IF($J189&gt;0,VLOOKUP($A189&amp;$B189,'PNC AA'!$A:$E,5,0),""),"")</f>
        <v/>
      </c>
      <c r="E189" s="47" t="str">
        <f t="shared" si="29"/>
        <v>ND</v>
      </c>
      <c r="F189" s="60">
        <f t="shared" si="30"/>
        <v>0</v>
      </c>
      <c r="G189" s="48">
        <f>IFERROR(VLOOKUP($A189&amp;$B189,'PNC Exon. &amp; no Exon.'!$A:$AJ,3,0),0)</f>
        <v>0</v>
      </c>
      <c r="H189" s="48">
        <f>IFERROR(VLOOKUP($A189&amp;$B189,'PNC Exon. &amp; no Exon.'!$A:$AJ,4,0),0)</f>
        <v>0</v>
      </c>
      <c r="I189" s="47" t="str">
        <f t="shared" si="31"/>
        <v>ND</v>
      </c>
      <c r="J189" s="60">
        <f t="shared" si="32"/>
        <v>0</v>
      </c>
      <c r="K189" s="48">
        <f t="shared" si="33"/>
        <v>0</v>
      </c>
      <c r="L189" s="190">
        <f t="shared" si="34"/>
        <v>0</v>
      </c>
      <c r="M189" s="190">
        <f t="shared" si="35"/>
        <v>0</v>
      </c>
      <c r="N189" s="190">
        <f t="shared" si="36"/>
        <v>0</v>
      </c>
    </row>
    <row r="190" spans="1:14" ht="15.9" customHeight="1" x14ac:dyDescent="0.25">
      <c r="A190" s="151" t="s">
        <v>2</v>
      </c>
      <c r="B190" s="51" t="s">
        <v>112</v>
      </c>
      <c r="C190" s="48" t="str">
        <f>IFERROR(IF($J190&gt;0,VLOOKUP($A190&amp;$B190,'PNC AA'!$A:$E,4,0),""),"")</f>
        <v/>
      </c>
      <c r="D190" s="48" t="str">
        <f>IFERROR(IF($J190&gt;0,VLOOKUP($A190&amp;$B190,'PNC AA'!$A:$E,5,0),""),"")</f>
        <v/>
      </c>
      <c r="E190" s="47" t="str">
        <f t="shared" si="29"/>
        <v>ND</v>
      </c>
      <c r="F190" s="60">
        <f t="shared" si="30"/>
        <v>0</v>
      </c>
      <c r="G190" s="48">
        <f>IFERROR(VLOOKUP($A190&amp;$B190,'PNC Exon. &amp; no Exon.'!$A:$AJ,3,0),0)</f>
        <v>0</v>
      </c>
      <c r="H190" s="48">
        <f>IFERROR(VLOOKUP($A190&amp;$B190,'PNC Exon. &amp; no Exon.'!$A:$AJ,4,0),0)</f>
        <v>0</v>
      </c>
      <c r="I190" s="47" t="str">
        <f t="shared" si="31"/>
        <v>ND</v>
      </c>
      <c r="J190" s="60">
        <f t="shared" si="32"/>
        <v>0</v>
      </c>
      <c r="K190" s="48">
        <f t="shared" si="33"/>
        <v>0</v>
      </c>
      <c r="L190" s="190">
        <f t="shared" si="34"/>
        <v>0</v>
      </c>
      <c r="M190" s="190">
        <f t="shared" si="35"/>
        <v>0</v>
      </c>
      <c r="N190" s="190">
        <f t="shared" si="36"/>
        <v>0</v>
      </c>
    </row>
    <row r="191" spans="1:14" ht="15.9" customHeight="1" x14ac:dyDescent="0.25">
      <c r="A191" s="151" t="s">
        <v>2</v>
      </c>
      <c r="B191" s="51" t="s">
        <v>82</v>
      </c>
      <c r="C191" s="48" t="str">
        <f>IFERROR(IF($J191&gt;0,VLOOKUP($A191&amp;$B191,'PNC AA'!$A:$E,4,0),""),"")</f>
        <v/>
      </c>
      <c r="D191" s="48" t="str">
        <f>IFERROR(IF($J191&gt;0,VLOOKUP($A191&amp;$B191,'PNC AA'!$A:$E,5,0),""),"")</f>
        <v/>
      </c>
      <c r="E191" s="47" t="str">
        <f t="shared" si="29"/>
        <v>ND</v>
      </c>
      <c r="F191" s="60">
        <f t="shared" si="30"/>
        <v>0</v>
      </c>
      <c r="G191" s="48">
        <f>IFERROR(VLOOKUP($A191&amp;$B191,'PNC Exon. &amp; no Exon.'!$A:$AJ,3,0),0)</f>
        <v>0</v>
      </c>
      <c r="H191" s="48">
        <f>IFERROR(VLOOKUP($A191&amp;$B191,'PNC Exon. &amp; no Exon.'!$A:$AJ,4,0),0)</f>
        <v>0</v>
      </c>
      <c r="I191" s="47" t="str">
        <f t="shared" si="31"/>
        <v>ND</v>
      </c>
      <c r="J191" s="60">
        <f t="shared" si="32"/>
        <v>0</v>
      </c>
      <c r="K191" s="48">
        <f t="shared" si="33"/>
        <v>0</v>
      </c>
      <c r="L191" s="190">
        <f t="shared" si="34"/>
        <v>0</v>
      </c>
      <c r="M191" s="190">
        <f t="shared" si="35"/>
        <v>0</v>
      </c>
      <c r="N191" s="190">
        <f t="shared" si="36"/>
        <v>0</v>
      </c>
    </row>
    <row r="192" spans="1:14" ht="15.9" customHeight="1" x14ac:dyDescent="0.25">
      <c r="A192" s="151" t="s">
        <v>2</v>
      </c>
      <c r="B192" s="51" t="s">
        <v>94</v>
      </c>
      <c r="C192" s="48" t="str">
        <f>IFERROR(IF($J192&gt;0,VLOOKUP($A192&amp;$B192,'PNC AA'!$A:$E,4,0),""),"")</f>
        <v/>
      </c>
      <c r="D192" s="48" t="str">
        <f>IFERROR(IF($J192&gt;0,VLOOKUP($A192&amp;$B192,'PNC AA'!$A:$E,5,0),""),"")</f>
        <v/>
      </c>
      <c r="E192" s="47" t="str">
        <f t="shared" si="29"/>
        <v>ND</v>
      </c>
      <c r="F192" s="60">
        <f t="shared" si="30"/>
        <v>0</v>
      </c>
      <c r="G192" s="48">
        <f>IFERROR(VLOOKUP($A192&amp;$B192,'PNC Exon. &amp; no Exon.'!$A:$AJ,3,0),0)</f>
        <v>0</v>
      </c>
      <c r="H192" s="48">
        <f>IFERROR(VLOOKUP($A192&amp;$B192,'PNC Exon. &amp; no Exon.'!$A:$AJ,4,0),0)</f>
        <v>0</v>
      </c>
      <c r="I192" s="47" t="str">
        <f t="shared" si="31"/>
        <v>ND</v>
      </c>
      <c r="J192" s="60">
        <f t="shared" si="32"/>
        <v>0</v>
      </c>
      <c r="K192" s="48">
        <f t="shared" si="33"/>
        <v>0</v>
      </c>
      <c r="L192" s="190">
        <f t="shared" si="34"/>
        <v>0</v>
      </c>
      <c r="M192" s="190">
        <f t="shared" si="35"/>
        <v>0</v>
      </c>
      <c r="N192" s="190">
        <f t="shared" si="36"/>
        <v>0</v>
      </c>
    </row>
    <row r="193" spans="1:14" ht="15.9" customHeight="1" x14ac:dyDescent="0.25">
      <c r="A193" s="151" t="s">
        <v>2</v>
      </c>
      <c r="B193" s="51" t="s">
        <v>116</v>
      </c>
      <c r="C193" s="48" t="str">
        <f>IFERROR(IF($J193&gt;0,VLOOKUP($A193&amp;$B193,'PNC AA'!$A:$E,4,0),""),"")</f>
        <v/>
      </c>
      <c r="D193" s="48" t="str">
        <f>IFERROR(IF($J193&gt;0,VLOOKUP($A193&amp;$B193,'PNC AA'!$A:$E,5,0),""),"")</f>
        <v/>
      </c>
      <c r="E193" s="47" t="str">
        <f t="shared" si="29"/>
        <v>ND</v>
      </c>
      <c r="F193" s="60">
        <f t="shared" si="30"/>
        <v>0</v>
      </c>
      <c r="G193" s="48">
        <f>IFERROR(VLOOKUP($A193&amp;$B193,'PNC Exon. &amp; no Exon.'!$A:$AJ,3,0),0)</f>
        <v>0</v>
      </c>
      <c r="H193" s="48">
        <f>IFERROR(VLOOKUP($A193&amp;$B193,'PNC Exon. &amp; no Exon.'!$A:$AJ,4,0),0)</f>
        <v>0</v>
      </c>
      <c r="I193" s="47" t="str">
        <f t="shared" si="31"/>
        <v>ND</v>
      </c>
      <c r="J193" s="60">
        <f t="shared" si="32"/>
        <v>0</v>
      </c>
      <c r="K193" s="48">
        <f t="shared" si="33"/>
        <v>0</v>
      </c>
      <c r="L193" s="190">
        <f t="shared" si="34"/>
        <v>0</v>
      </c>
      <c r="M193" s="190">
        <f t="shared" si="35"/>
        <v>0</v>
      </c>
      <c r="N193" s="190">
        <f t="shared" si="36"/>
        <v>0</v>
      </c>
    </row>
    <row r="194" spans="1:14" ht="15.9" customHeight="1" x14ac:dyDescent="0.25">
      <c r="A194" s="151" t="s">
        <v>2</v>
      </c>
      <c r="B194" s="51" t="s">
        <v>89</v>
      </c>
      <c r="C194" s="48" t="str">
        <f>IFERROR(IF($J194&gt;0,VLOOKUP($A194&amp;$B194,'PNC AA'!$A:$E,4,0),""),"")</f>
        <v/>
      </c>
      <c r="D194" s="48" t="str">
        <f>IFERROR(IF($J194&gt;0,VLOOKUP($A194&amp;$B194,'PNC AA'!$A:$E,5,0),""),"")</f>
        <v/>
      </c>
      <c r="E194" s="47" t="str">
        <f t="shared" si="29"/>
        <v>ND</v>
      </c>
      <c r="F194" s="60">
        <f t="shared" si="30"/>
        <v>0</v>
      </c>
      <c r="G194" s="48">
        <f>IFERROR(VLOOKUP($A194&amp;$B194,'PNC Exon. &amp; no Exon.'!$A:$AJ,3,0),0)</f>
        <v>0</v>
      </c>
      <c r="H194" s="48">
        <f>IFERROR(VLOOKUP($A194&amp;$B194,'PNC Exon. &amp; no Exon.'!$A:$AJ,4,0),0)</f>
        <v>0</v>
      </c>
      <c r="I194" s="47" t="str">
        <f t="shared" si="31"/>
        <v>ND</v>
      </c>
      <c r="J194" s="60">
        <f t="shared" si="32"/>
        <v>0</v>
      </c>
      <c r="K194" s="48">
        <f t="shared" si="33"/>
        <v>0</v>
      </c>
      <c r="L194" s="190">
        <f t="shared" si="34"/>
        <v>0</v>
      </c>
      <c r="M194" s="190">
        <f t="shared" si="35"/>
        <v>0</v>
      </c>
      <c r="N194" s="190">
        <f t="shared" si="36"/>
        <v>0</v>
      </c>
    </row>
    <row r="195" spans="1:14" ht="15.9" customHeight="1" x14ac:dyDescent="0.25">
      <c r="A195" s="151" t="s">
        <v>2</v>
      </c>
      <c r="B195" s="51" t="s">
        <v>81</v>
      </c>
      <c r="C195" s="48" t="str">
        <f>IFERROR(IF($J195&gt;0,VLOOKUP($A195&amp;$B195,'PNC AA'!$A:$E,4,0),""),"")</f>
        <v/>
      </c>
      <c r="D195" s="48" t="str">
        <f>IFERROR(IF($J195&gt;0,VLOOKUP($A195&amp;$B195,'PNC AA'!$A:$E,5,0),""),"")</f>
        <v/>
      </c>
      <c r="E195" s="47" t="str">
        <f t="shared" si="29"/>
        <v>ND</v>
      </c>
      <c r="F195" s="60">
        <f t="shared" si="30"/>
        <v>0</v>
      </c>
      <c r="G195" s="48">
        <f>IFERROR(VLOOKUP($A195&amp;$B195,'PNC Exon. &amp; no Exon.'!$A:$AJ,3,0),0)</f>
        <v>0</v>
      </c>
      <c r="H195" s="48">
        <f>IFERROR(VLOOKUP($A195&amp;$B195,'PNC Exon. &amp; no Exon.'!$A:$AJ,4,0),0)</f>
        <v>0</v>
      </c>
      <c r="I195" s="47" t="str">
        <f t="shared" si="31"/>
        <v>ND</v>
      </c>
      <c r="J195" s="60">
        <f t="shared" si="32"/>
        <v>0</v>
      </c>
      <c r="K195" s="48">
        <f t="shared" si="33"/>
        <v>0</v>
      </c>
      <c r="L195" s="190">
        <f t="shared" si="34"/>
        <v>0</v>
      </c>
      <c r="M195" s="190">
        <f t="shared" si="35"/>
        <v>0</v>
      </c>
      <c r="N195" s="190">
        <f t="shared" si="36"/>
        <v>0</v>
      </c>
    </row>
    <row r="196" spans="1:14" ht="15.9" customHeight="1" x14ac:dyDescent="0.25">
      <c r="A196" s="151" t="s">
        <v>2</v>
      </c>
      <c r="B196" s="51" t="s">
        <v>118</v>
      </c>
      <c r="C196" s="48" t="str">
        <f>IFERROR(IF($J196&gt;0,VLOOKUP($A196&amp;$B196,'PNC AA'!$A:$E,4,0),""),"")</f>
        <v/>
      </c>
      <c r="D196" s="48" t="str">
        <f>IFERROR(IF($J196&gt;0,VLOOKUP($A196&amp;$B196,'PNC AA'!$A:$E,5,0),""),"")</f>
        <v/>
      </c>
      <c r="E196" s="47" t="str">
        <f t="shared" si="29"/>
        <v>ND</v>
      </c>
      <c r="F196" s="60">
        <f t="shared" si="30"/>
        <v>0</v>
      </c>
      <c r="G196" s="48">
        <f>IFERROR(VLOOKUP($A196&amp;$B196,'PNC Exon. &amp; no Exon.'!$A:$AJ,3,0),0)</f>
        <v>0</v>
      </c>
      <c r="H196" s="48">
        <f>IFERROR(VLOOKUP($A196&amp;$B196,'PNC Exon. &amp; no Exon.'!$A:$AJ,4,0),0)</f>
        <v>0</v>
      </c>
      <c r="I196" s="47" t="str">
        <f t="shared" si="31"/>
        <v>ND</v>
      </c>
      <c r="J196" s="60">
        <f t="shared" si="32"/>
        <v>0</v>
      </c>
      <c r="K196" s="48">
        <f t="shared" si="33"/>
        <v>0</v>
      </c>
      <c r="L196" s="190">
        <f t="shared" si="34"/>
        <v>0</v>
      </c>
      <c r="M196" s="190">
        <f t="shared" si="35"/>
        <v>0</v>
      </c>
      <c r="N196" s="190">
        <f t="shared" si="36"/>
        <v>0</v>
      </c>
    </row>
    <row r="197" spans="1:14" ht="15.9" customHeight="1" x14ac:dyDescent="0.25">
      <c r="A197" s="151" t="s">
        <v>2</v>
      </c>
      <c r="B197" s="51" t="s">
        <v>120</v>
      </c>
      <c r="C197" s="48" t="str">
        <f>IFERROR(IF($J197&gt;0,VLOOKUP($A197&amp;$B197,'PNC AA'!$A:$E,4,0),""),"")</f>
        <v/>
      </c>
      <c r="D197" s="48" t="str">
        <f>IFERROR(IF($J197&gt;0,VLOOKUP($A197&amp;$B197,'PNC AA'!$A:$E,5,0),""),"")</f>
        <v/>
      </c>
      <c r="E197" s="47" t="str">
        <f t="shared" si="29"/>
        <v>ND</v>
      </c>
      <c r="F197" s="60">
        <f t="shared" si="30"/>
        <v>0</v>
      </c>
      <c r="G197" s="48">
        <f>IFERROR(VLOOKUP($A197&amp;$B197,'PNC Exon. &amp; no Exon.'!$A:$AJ,3,0),0)</f>
        <v>0</v>
      </c>
      <c r="H197" s="48">
        <f>IFERROR(VLOOKUP($A197&amp;$B197,'PNC Exon. &amp; no Exon.'!$A:$AJ,4,0),0)</f>
        <v>0</v>
      </c>
      <c r="I197" s="47" t="str">
        <f t="shared" si="31"/>
        <v>ND</v>
      </c>
      <c r="J197" s="60">
        <f t="shared" si="32"/>
        <v>0</v>
      </c>
      <c r="K197" s="48">
        <f t="shared" si="33"/>
        <v>0</v>
      </c>
      <c r="L197" s="190">
        <f t="shared" si="34"/>
        <v>0</v>
      </c>
      <c r="M197" s="190">
        <f t="shared" si="35"/>
        <v>0</v>
      </c>
      <c r="N197" s="190">
        <f t="shared" si="36"/>
        <v>0</v>
      </c>
    </row>
    <row r="198" spans="1:14" ht="15.9" customHeight="1" x14ac:dyDescent="0.25">
      <c r="A198" s="151" t="s">
        <v>2</v>
      </c>
      <c r="B198" s="51" t="s">
        <v>121</v>
      </c>
      <c r="C198" s="48" t="str">
        <f>IFERROR(IF($J198&gt;0,VLOOKUP($A198&amp;$B198,'PNC AA'!$A:$E,4,0),""),"")</f>
        <v/>
      </c>
      <c r="D198" s="48" t="str">
        <f>IFERROR(IF($J198&gt;0,VLOOKUP($A198&amp;$B198,'PNC AA'!$A:$E,5,0),""),"")</f>
        <v/>
      </c>
      <c r="E198" s="47" t="str">
        <f t="shared" si="29"/>
        <v>ND</v>
      </c>
      <c r="F198" s="60">
        <f t="shared" si="30"/>
        <v>0</v>
      </c>
      <c r="G198" s="48">
        <f>IFERROR(VLOOKUP($A198&amp;$B198,'PNC Exon. &amp; no Exon.'!$A:$AJ,3,0),0)</f>
        <v>0</v>
      </c>
      <c r="H198" s="48">
        <f>IFERROR(VLOOKUP($A198&amp;$B198,'PNC Exon. &amp; no Exon.'!$A:$AJ,4,0),0)</f>
        <v>0</v>
      </c>
      <c r="I198" s="47" t="str">
        <f t="shared" si="31"/>
        <v>ND</v>
      </c>
      <c r="J198" s="60">
        <f t="shared" si="32"/>
        <v>0</v>
      </c>
      <c r="K198" s="48">
        <f t="shared" si="33"/>
        <v>0</v>
      </c>
      <c r="L198" s="190">
        <f t="shared" si="34"/>
        <v>0</v>
      </c>
      <c r="M198" s="190">
        <f t="shared" si="35"/>
        <v>0</v>
      </c>
      <c r="N198" s="190">
        <f t="shared" si="36"/>
        <v>0</v>
      </c>
    </row>
    <row r="199" spans="1:14" ht="15.9" customHeight="1" x14ac:dyDescent="0.25">
      <c r="A199" s="151" t="s">
        <v>2</v>
      </c>
      <c r="B199" s="51" t="s">
        <v>122</v>
      </c>
      <c r="C199" s="48" t="str">
        <f>IFERROR(IF($J199&gt;0,VLOOKUP($A199&amp;$B199,'PNC AA'!$A:$E,4,0),""),"")</f>
        <v/>
      </c>
      <c r="D199" s="48" t="str">
        <f>IFERROR(IF($J199&gt;0,VLOOKUP($A199&amp;$B199,'PNC AA'!$A:$E,5,0),""),"")</f>
        <v/>
      </c>
      <c r="E199" s="47" t="str">
        <f t="shared" si="29"/>
        <v>ND</v>
      </c>
      <c r="F199" s="60">
        <f t="shared" si="30"/>
        <v>0</v>
      </c>
      <c r="G199" s="48">
        <f>IFERROR(VLOOKUP($A199&amp;$B199,'PNC Exon. &amp; no Exon.'!$A:$AJ,3,0),0)</f>
        <v>0</v>
      </c>
      <c r="H199" s="48">
        <f>IFERROR(VLOOKUP($A199&amp;$B199,'PNC Exon. &amp; no Exon.'!$A:$AJ,4,0),0)</f>
        <v>0</v>
      </c>
      <c r="I199" s="47" t="str">
        <f t="shared" si="31"/>
        <v>ND</v>
      </c>
      <c r="J199" s="60">
        <f t="shared" si="32"/>
        <v>0</v>
      </c>
      <c r="K199" s="48">
        <f t="shared" si="33"/>
        <v>0</v>
      </c>
      <c r="L199" s="190">
        <f t="shared" si="34"/>
        <v>0</v>
      </c>
      <c r="M199" s="190">
        <f t="shared" si="35"/>
        <v>0</v>
      </c>
      <c r="N199" s="190">
        <f t="shared" si="36"/>
        <v>0</v>
      </c>
    </row>
    <row r="200" spans="1:14" ht="15.9" customHeight="1" x14ac:dyDescent="0.25">
      <c r="A200" s="151" t="s">
        <v>2</v>
      </c>
      <c r="B200" s="51" t="s">
        <v>83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47" t="str">
        <f t="shared" si="29"/>
        <v>ND</v>
      </c>
      <c r="F200" s="60">
        <f t="shared" si="30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47" t="str">
        <f t="shared" si="31"/>
        <v>ND</v>
      </c>
      <c r="J200" s="60">
        <f t="shared" si="32"/>
        <v>0</v>
      </c>
      <c r="K200" s="48">
        <f t="shared" si="33"/>
        <v>0</v>
      </c>
      <c r="L200" s="190">
        <f t="shared" si="34"/>
        <v>0</v>
      </c>
      <c r="M200" s="190">
        <f t="shared" si="35"/>
        <v>0</v>
      </c>
      <c r="N200" s="190">
        <f t="shared" si="36"/>
        <v>0</v>
      </c>
    </row>
    <row r="201" spans="1:14" ht="15.9" customHeight="1" x14ac:dyDescent="0.25">
      <c r="A201" s="151" t="s">
        <v>2</v>
      </c>
      <c r="B201" s="51" t="s">
        <v>101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47" t="str">
        <f t="shared" si="29"/>
        <v>ND</v>
      </c>
      <c r="F201" s="60">
        <f t="shared" si="30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47" t="str">
        <f t="shared" si="31"/>
        <v>ND</v>
      </c>
      <c r="J201" s="60">
        <f t="shared" si="32"/>
        <v>0</v>
      </c>
      <c r="K201" s="48">
        <f t="shared" si="33"/>
        <v>0</v>
      </c>
      <c r="L201" s="190">
        <f t="shared" si="34"/>
        <v>0</v>
      </c>
      <c r="M201" s="190">
        <f t="shared" si="35"/>
        <v>0</v>
      </c>
      <c r="N201" s="190">
        <f t="shared" si="36"/>
        <v>0</v>
      </c>
    </row>
    <row r="202" spans="1:14" ht="15.9" customHeight="1" x14ac:dyDescent="0.25">
      <c r="A202" s="151" t="s">
        <v>2</v>
      </c>
      <c r="B202" s="51" t="s">
        <v>100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47" t="str">
        <f t="shared" si="29"/>
        <v>ND</v>
      </c>
      <c r="F202" s="60">
        <f t="shared" si="30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47" t="str">
        <f t="shared" si="31"/>
        <v>ND</v>
      </c>
      <c r="J202" s="60">
        <f t="shared" si="32"/>
        <v>0</v>
      </c>
      <c r="K202" s="48">
        <f t="shared" si="33"/>
        <v>0</v>
      </c>
      <c r="L202" s="190">
        <f t="shared" si="34"/>
        <v>0</v>
      </c>
      <c r="M202" s="190">
        <f t="shared" si="35"/>
        <v>0</v>
      </c>
      <c r="N202" s="190">
        <f t="shared" si="36"/>
        <v>0</v>
      </c>
    </row>
    <row r="203" spans="1:14" ht="15.9" customHeight="1" x14ac:dyDescent="0.25">
      <c r="A203" s="151" t="s">
        <v>2</v>
      </c>
      <c r="B203" s="51" t="s">
        <v>98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47" t="str">
        <f t="shared" si="29"/>
        <v>ND</v>
      </c>
      <c r="F203" s="60">
        <f t="shared" si="30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47" t="str">
        <f t="shared" si="31"/>
        <v>ND</v>
      </c>
      <c r="J203" s="60">
        <f t="shared" si="32"/>
        <v>0</v>
      </c>
      <c r="K203" s="48">
        <f t="shared" si="33"/>
        <v>0</v>
      </c>
      <c r="L203" s="190">
        <f t="shared" si="34"/>
        <v>0</v>
      </c>
      <c r="M203" s="190">
        <f t="shared" si="35"/>
        <v>0</v>
      </c>
      <c r="N203" s="190">
        <f t="shared" si="36"/>
        <v>0</v>
      </c>
    </row>
    <row r="204" spans="1:14" ht="15.9" customHeight="1" x14ac:dyDescent="0.25">
      <c r="A204" s="151" t="s">
        <v>2</v>
      </c>
      <c r="B204" s="51" t="s">
        <v>114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47" t="str">
        <f t="shared" si="29"/>
        <v>ND</v>
      </c>
      <c r="F204" s="60">
        <f t="shared" si="30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47" t="str">
        <f t="shared" si="31"/>
        <v>ND</v>
      </c>
      <c r="J204" s="60">
        <f t="shared" si="32"/>
        <v>0</v>
      </c>
      <c r="K204" s="48">
        <f t="shared" si="33"/>
        <v>0</v>
      </c>
      <c r="L204" s="190">
        <f t="shared" si="34"/>
        <v>0</v>
      </c>
      <c r="M204" s="190">
        <f t="shared" si="35"/>
        <v>0</v>
      </c>
      <c r="N204" s="190">
        <f t="shared" si="36"/>
        <v>0</v>
      </c>
    </row>
    <row r="205" spans="1:14" ht="19.5" customHeight="1" x14ac:dyDescent="0.25">
      <c r="A205" s="8"/>
      <c r="B205" s="53" t="s">
        <v>21</v>
      </c>
      <c r="C205" s="63">
        <f>SUM(C167:C204)</f>
        <v>0</v>
      </c>
      <c r="D205" s="63">
        <f>SUM(D167:D204)</f>
        <v>0</v>
      </c>
      <c r="E205" s="63"/>
      <c r="F205" s="63">
        <f>SUM(F167:F204)</f>
        <v>0</v>
      </c>
      <c r="G205" s="63">
        <f>SUM(G167:G204)</f>
        <v>0</v>
      </c>
      <c r="H205" s="63">
        <f>SUM(H167:H204)</f>
        <v>0</v>
      </c>
      <c r="I205" s="63"/>
      <c r="J205" s="63">
        <f>SUM(J167:J204)</f>
        <v>0</v>
      </c>
      <c r="K205" s="63">
        <f t="shared" si="33"/>
        <v>0</v>
      </c>
      <c r="L205" s="189">
        <f>IFERROR(K205/F205*100,0)</f>
        <v>0</v>
      </c>
      <c r="M205" s="193">
        <f>SUM(M167:M204)</f>
        <v>0</v>
      </c>
      <c r="N205" s="193">
        <f>SUM(N167:N204)</f>
        <v>0</v>
      </c>
    </row>
    <row r="206" spans="1:14" x14ac:dyDescent="0.25">
      <c r="B206" s="75" t="s">
        <v>174</v>
      </c>
    </row>
    <row r="207" spans="1:14" x14ac:dyDescent="0.25">
      <c r="B207" s="75"/>
    </row>
    <row r="208" spans="1:14" x14ac:dyDescent="0.25">
      <c r="B208" s="75"/>
    </row>
    <row r="211" spans="1:14" ht="21" x14ac:dyDescent="0.4">
      <c r="A211" s="198" t="s">
        <v>42</v>
      </c>
      <c r="B211" s="198"/>
      <c r="C211" s="198"/>
      <c r="D211" s="198"/>
      <c r="E211" s="198"/>
      <c r="F211" s="198"/>
      <c r="G211" s="198"/>
      <c r="H211" s="198"/>
      <c r="I211" s="198"/>
      <c r="J211" s="198"/>
      <c r="K211" s="198"/>
      <c r="L211" s="198"/>
      <c r="M211" s="198"/>
      <c r="N211" s="198"/>
    </row>
    <row r="212" spans="1:14" x14ac:dyDescent="0.25">
      <c r="A212" s="199" t="s">
        <v>59</v>
      </c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</row>
    <row r="213" spans="1:14" x14ac:dyDescent="0.25">
      <c r="A213" s="201" t="s">
        <v>138</v>
      </c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201"/>
    </row>
    <row r="214" spans="1:14" x14ac:dyDescent="0.25">
      <c r="A214" s="199" t="s">
        <v>108</v>
      </c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</row>
    <row r="215" spans="1:14" x14ac:dyDescent="0.25">
      <c r="A215" s="1"/>
      <c r="B215" s="151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5">
      <c r="B216" s="202" t="s">
        <v>33</v>
      </c>
      <c r="C216" s="202" t="s">
        <v>123</v>
      </c>
      <c r="D216" s="202"/>
      <c r="E216" s="202" t="s">
        <v>52</v>
      </c>
      <c r="F216" s="202"/>
      <c r="G216" s="202" t="s">
        <v>161</v>
      </c>
      <c r="H216" s="202"/>
      <c r="I216" s="202"/>
      <c r="J216" s="202"/>
      <c r="K216" s="202" t="s">
        <v>29</v>
      </c>
      <c r="L216" s="202"/>
      <c r="M216" s="202" t="s">
        <v>61</v>
      </c>
      <c r="N216" s="202"/>
    </row>
    <row r="217" spans="1:14" ht="30" customHeight="1" x14ac:dyDescent="0.25">
      <c r="A217" s="88"/>
      <c r="B217" s="202"/>
      <c r="C217" s="99" t="s">
        <v>28</v>
      </c>
      <c r="D217" s="99" t="s">
        <v>37</v>
      </c>
      <c r="E217" s="99" t="s">
        <v>51</v>
      </c>
      <c r="F217" s="99" t="s">
        <v>57</v>
      </c>
      <c r="G217" s="99" t="s">
        <v>28</v>
      </c>
      <c r="H217" s="99" t="s">
        <v>37</v>
      </c>
      <c r="I217" s="99" t="s">
        <v>51</v>
      </c>
      <c r="J217" s="99" t="s">
        <v>57</v>
      </c>
      <c r="K217" s="99" t="s">
        <v>26</v>
      </c>
      <c r="L217" s="99" t="s">
        <v>24</v>
      </c>
      <c r="M217" s="99">
        <v>2020</v>
      </c>
      <c r="N217" s="99">
        <v>2021</v>
      </c>
    </row>
    <row r="218" spans="1:14" ht="15.9" customHeight="1" x14ac:dyDescent="0.25">
      <c r="A218" s="151" t="s">
        <v>3</v>
      </c>
      <c r="B218" s="92" t="s">
        <v>87</v>
      </c>
      <c r="C218" s="48" t="str">
        <f>IFERROR(IF($J218&gt;0,VLOOKUP($A218&amp;$B218,'PNC AA'!$A:$E,4,0),""),"")</f>
        <v/>
      </c>
      <c r="D218" s="48" t="str">
        <f>IFERROR(IF($J218&gt;0,VLOOKUP($A218&amp;$B218,'PNC AA'!$A:$E,5,0),""),"")</f>
        <v/>
      </c>
      <c r="E218" s="47" t="str">
        <f t="shared" ref="E218" si="37">IF(F218=0,"ND",RANK(F218,$F$218:$F$255))</f>
        <v>ND</v>
      </c>
      <c r="F218" s="60">
        <f t="shared" ref="F218:F255" si="38">SUM(C218:D218)</f>
        <v>0</v>
      </c>
      <c r="G218" s="48">
        <f>IFERROR(VLOOKUP($A218&amp;$B218,'PNC Exon. &amp; no Exon.'!$A:$AJ,3,0),0)</f>
        <v>0</v>
      </c>
      <c r="H218" s="48">
        <f>IFERROR(VLOOKUP($A218&amp;$B218,'PNC Exon. &amp; no Exon.'!$A:$AJ,4,0),0)</f>
        <v>0</v>
      </c>
      <c r="I218" s="47" t="str">
        <f t="shared" ref="I218" si="39">IF(J218=0,"ND",RANK(J218,$J$218:$J$255))</f>
        <v>ND</v>
      </c>
      <c r="J218" s="60">
        <f t="shared" ref="J218:J255" si="40">(G218+H218)</f>
        <v>0</v>
      </c>
      <c r="K218" s="48">
        <f t="shared" ref="K218:K256" si="41">J218-F218</f>
        <v>0</v>
      </c>
      <c r="L218" s="190">
        <f t="shared" ref="L218:L255" si="42">IFERROR(K218/F218*100,0)</f>
        <v>0</v>
      </c>
      <c r="M218" s="190">
        <f t="shared" ref="M218:M255" si="43">IFERROR(F218/$F$256*100,0)</f>
        <v>0</v>
      </c>
      <c r="N218" s="190">
        <f t="shared" ref="N218:N255" si="44">IFERROR(J218/$J$256*100,0)</f>
        <v>0</v>
      </c>
    </row>
    <row r="219" spans="1:14" ht="15.9" customHeight="1" x14ac:dyDescent="0.25">
      <c r="A219" s="151" t="s">
        <v>3</v>
      </c>
      <c r="B219" s="51" t="s">
        <v>95</v>
      </c>
      <c r="C219" s="48" t="str">
        <f>IFERROR(IF($J219&gt;0,VLOOKUP($A219&amp;$B219,'PNC AA'!$A:$E,4,0),""),"")</f>
        <v/>
      </c>
      <c r="D219" s="48" t="str">
        <f>IFERROR(IF($J219&gt;0,VLOOKUP($A219&amp;$B219,'PNC AA'!$A:$E,5,0),""),"")</f>
        <v/>
      </c>
      <c r="E219" s="76" t="str">
        <f t="shared" ref="E219:E255" si="45">IF(F219=0,"ND",RANK(F219,$F$218:$F$255))</f>
        <v>ND</v>
      </c>
      <c r="F219" s="60">
        <f t="shared" si="38"/>
        <v>0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0</v>
      </c>
      <c r="I219" s="76" t="str">
        <f t="shared" ref="I219:I255" si="46">IF(J219=0,"ND",RANK(J219,$J$218:$J$255))</f>
        <v>ND</v>
      </c>
      <c r="J219" s="60">
        <f t="shared" si="40"/>
        <v>0</v>
      </c>
      <c r="K219" s="48">
        <f t="shared" si="41"/>
        <v>0</v>
      </c>
      <c r="L219" s="190">
        <f t="shared" si="42"/>
        <v>0</v>
      </c>
      <c r="M219" s="190">
        <f t="shared" si="43"/>
        <v>0</v>
      </c>
      <c r="N219" s="190">
        <f t="shared" si="44"/>
        <v>0</v>
      </c>
    </row>
    <row r="220" spans="1:14" ht="15.9" customHeight="1" x14ac:dyDescent="0.25">
      <c r="A220" s="151" t="s">
        <v>3</v>
      </c>
      <c r="B220" s="51" t="s">
        <v>111</v>
      </c>
      <c r="C220" s="48" t="str">
        <f>IFERROR(IF($J220&gt;0,VLOOKUP($A220&amp;$B220,'PNC AA'!$A:$E,4,0),""),"")</f>
        <v/>
      </c>
      <c r="D220" s="48" t="str">
        <f>IFERROR(IF($J220&gt;0,VLOOKUP($A220&amp;$B220,'PNC AA'!$A:$E,5,0),""),"")</f>
        <v/>
      </c>
      <c r="E220" s="76" t="str">
        <f t="shared" si="45"/>
        <v>ND</v>
      </c>
      <c r="F220" s="60">
        <f t="shared" si="38"/>
        <v>0</v>
      </c>
      <c r="G220" s="48">
        <f>IFERROR(VLOOKUP($A220&amp;$B220,'PNC Exon. &amp; no Exon.'!$A:$AJ,3,0),0)</f>
        <v>0</v>
      </c>
      <c r="H220" s="48">
        <f>IFERROR(VLOOKUP($A220&amp;$B220,'PNC Exon. &amp; no Exon.'!$A:$AJ,4,0),0)</f>
        <v>0</v>
      </c>
      <c r="I220" s="76" t="str">
        <f t="shared" si="46"/>
        <v>ND</v>
      </c>
      <c r="J220" s="60">
        <f t="shared" si="40"/>
        <v>0</v>
      </c>
      <c r="K220" s="48">
        <f t="shared" si="41"/>
        <v>0</v>
      </c>
      <c r="L220" s="190">
        <f t="shared" si="42"/>
        <v>0</v>
      </c>
      <c r="M220" s="190">
        <f t="shared" si="43"/>
        <v>0</v>
      </c>
      <c r="N220" s="190">
        <f t="shared" si="44"/>
        <v>0</v>
      </c>
    </row>
    <row r="221" spans="1:14" ht="15.9" customHeight="1" x14ac:dyDescent="0.25">
      <c r="A221" s="151" t="s">
        <v>3</v>
      </c>
      <c r="B221" s="51" t="s">
        <v>115</v>
      </c>
      <c r="C221" s="48" t="str">
        <f>IFERROR(IF($J221&gt;0,VLOOKUP($A221&amp;$B221,'PNC AA'!$A:$E,4,0),""),"")</f>
        <v/>
      </c>
      <c r="D221" s="48" t="str">
        <f>IFERROR(IF($J221&gt;0,VLOOKUP($A221&amp;$B221,'PNC AA'!$A:$E,5,0),""),"")</f>
        <v/>
      </c>
      <c r="E221" s="76" t="str">
        <f t="shared" si="45"/>
        <v>ND</v>
      </c>
      <c r="F221" s="60">
        <f t="shared" si="38"/>
        <v>0</v>
      </c>
      <c r="G221" s="48">
        <f>IFERROR(VLOOKUP($A221&amp;$B221,'PNC Exon. &amp; no Exon.'!$A:$AJ,3,0),0)</f>
        <v>0</v>
      </c>
      <c r="H221" s="48">
        <f>IFERROR(VLOOKUP($A221&amp;$B221,'PNC Exon. &amp; no Exon.'!$A:$AJ,4,0),0)</f>
        <v>0</v>
      </c>
      <c r="I221" s="76" t="str">
        <f t="shared" si="46"/>
        <v>ND</v>
      </c>
      <c r="J221" s="60">
        <f t="shared" si="40"/>
        <v>0</v>
      </c>
      <c r="K221" s="48">
        <f t="shared" si="41"/>
        <v>0</v>
      </c>
      <c r="L221" s="190">
        <f t="shared" si="42"/>
        <v>0</v>
      </c>
      <c r="M221" s="190">
        <f t="shared" si="43"/>
        <v>0</v>
      </c>
      <c r="N221" s="190">
        <f t="shared" si="44"/>
        <v>0</v>
      </c>
    </row>
    <row r="222" spans="1:14" ht="15.9" customHeight="1" x14ac:dyDescent="0.25">
      <c r="A222" s="151" t="s">
        <v>3</v>
      </c>
      <c r="B222" s="51" t="s">
        <v>88</v>
      </c>
      <c r="C222" s="48" t="str">
        <f>IFERROR(IF($J222&gt;0,VLOOKUP($A222&amp;$B222,'PNC AA'!$A:$E,4,0),""),"")</f>
        <v/>
      </c>
      <c r="D222" s="48" t="str">
        <f>IFERROR(IF($J222&gt;0,VLOOKUP($A222&amp;$B222,'PNC AA'!$A:$E,5,0),""),"")</f>
        <v/>
      </c>
      <c r="E222" s="76" t="str">
        <f t="shared" si="45"/>
        <v>ND</v>
      </c>
      <c r="F222" s="60">
        <f t="shared" si="38"/>
        <v>0</v>
      </c>
      <c r="G222" s="48">
        <f>IFERROR(VLOOKUP($A222&amp;$B222,'PNC Exon. &amp; no Exon.'!$A:$AJ,3,0),0)</f>
        <v>0</v>
      </c>
      <c r="H222" s="48">
        <f>IFERROR(VLOOKUP($A222&amp;$B222,'PNC Exon. &amp; no Exon.'!$A:$AJ,4,0),0)</f>
        <v>0</v>
      </c>
      <c r="I222" s="76" t="str">
        <f t="shared" si="46"/>
        <v>ND</v>
      </c>
      <c r="J222" s="60">
        <f t="shared" si="40"/>
        <v>0</v>
      </c>
      <c r="K222" s="48">
        <f t="shared" si="41"/>
        <v>0</v>
      </c>
      <c r="L222" s="190">
        <f t="shared" si="42"/>
        <v>0</v>
      </c>
      <c r="M222" s="190">
        <f t="shared" si="43"/>
        <v>0</v>
      </c>
      <c r="N222" s="190">
        <f t="shared" si="44"/>
        <v>0</v>
      </c>
    </row>
    <row r="223" spans="1:14" ht="15.9" customHeight="1" x14ac:dyDescent="0.25">
      <c r="A223" s="151" t="s">
        <v>3</v>
      </c>
      <c r="B223" s="51" t="s">
        <v>93</v>
      </c>
      <c r="C223" s="48" t="str">
        <f>IFERROR(IF($J223&gt;0,VLOOKUP($A223&amp;$B223,'PNC AA'!$A:$E,4,0),""),"")</f>
        <v/>
      </c>
      <c r="D223" s="48" t="str">
        <f>IFERROR(IF($J223&gt;0,VLOOKUP($A223&amp;$B223,'PNC AA'!$A:$E,5,0),""),"")</f>
        <v/>
      </c>
      <c r="E223" s="76" t="str">
        <f t="shared" si="45"/>
        <v>ND</v>
      </c>
      <c r="F223" s="60">
        <f t="shared" si="38"/>
        <v>0</v>
      </c>
      <c r="G223" s="48">
        <f>IFERROR(VLOOKUP($A223&amp;$B223,'PNC Exon. &amp; no Exon.'!$A:$AJ,3,0),0)</f>
        <v>0</v>
      </c>
      <c r="H223" s="48">
        <f>IFERROR(VLOOKUP($A223&amp;$B223,'PNC Exon. &amp; no Exon.'!$A:$AJ,4,0),0)</f>
        <v>0</v>
      </c>
      <c r="I223" s="76" t="str">
        <f t="shared" si="46"/>
        <v>ND</v>
      </c>
      <c r="J223" s="60">
        <f t="shared" si="40"/>
        <v>0</v>
      </c>
      <c r="K223" s="48">
        <f t="shared" si="41"/>
        <v>0</v>
      </c>
      <c r="L223" s="190">
        <f t="shared" si="42"/>
        <v>0</v>
      </c>
      <c r="M223" s="190">
        <f t="shared" si="43"/>
        <v>0</v>
      </c>
      <c r="N223" s="190">
        <f t="shared" si="44"/>
        <v>0</v>
      </c>
    </row>
    <row r="224" spans="1:14" ht="15.9" customHeight="1" x14ac:dyDescent="0.25">
      <c r="A224" s="151" t="s">
        <v>3</v>
      </c>
      <c r="B224" s="51" t="s">
        <v>92</v>
      </c>
      <c r="C224" s="48" t="str">
        <f>IFERROR(IF($J224&gt;0,VLOOKUP($A224&amp;$B224,'PNC AA'!$A:$E,4,0),""),"")</f>
        <v/>
      </c>
      <c r="D224" s="48" t="str">
        <f>IFERROR(IF($J224&gt;0,VLOOKUP($A224&amp;$B224,'PNC AA'!$A:$E,5,0),""),"")</f>
        <v/>
      </c>
      <c r="E224" s="78" t="str">
        <f t="shared" si="45"/>
        <v>ND</v>
      </c>
      <c r="F224" s="60">
        <f t="shared" si="38"/>
        <v>0</v>
      </c>
      <c r="G224" s="48">
        <f>IFERROR(VLOOKUP($A224&amp;$B224,'PNC Exon. &amp; no Exon.'!$A:$AJ,3,0),0)</f>
        <v>0</v>
      </c>
      <c r="H224" s="48">
        <f>IFERROR(VLOOKUP($A224&amp;$B224,'PNC Exon. &amp; no Exon.'!$A:$AJ,4,0),0)</f>
        <v>0</v>
      </c>
      <c r="I224" s="78" t="str">
        <f t="shared" si="46"/>
        <v>ND</v>
      </c>
      <c r="J224" s="60">
        <f t="shared" si="40"/>
        <v>0</v>
      </c>
      <c r="K224" s="48">
        <f t="shared" si="41"/>
        <v>0</v>
      </c>
      <c r="L224" s="190">
        <f t="shared" si="42"/>
        <v>0</v>
      </c>
      <c r="M224" s="190">
        <f t="shared" si="43"/>
        <v>0</v>
      </c>
      <c r="N224" s="190">
        <f t="shared" si="44"/>
        <v>0</v>
      </c>
    </row>
    <row r="225" spans="1:14" ht="15.9" customHeight="1" x14ac:dyDescent="0.25">
      <c r="A225" s="151" t="s">
        <v>3</v>
      </c>
      <c r="B225" s="51" t="s">
        <v>119</v>
      </c>
      <c r="C225" s="48" t="str">
        <f>IFERROR(IF($J225&gt;0,VLOOKUP($A225&amp;$B225,'PNC AA'!$A:$E,4,0),""),"")</f>
        <v/>
      </c>
      <c r="D225" s="48" t="str">
        <f>IFERROR(IF($J225&gt;0,VLOOKUP($A225&amp;$B225,'PNC AA'!$A:$E,5,0),""),"")</f>
        <v/>
      </c>
      <c r="E225" s="76" t="str">
        <f t="shared" si="45"/>
        <v>ND</v>
      </c>
      <c r="F225" s="60">
        <f t="shared" si="38"/>
        <v>0</v>
      </c>
      <c r="G225" s="48">
        <f>IFERROR(VLOOKUP($A225&amp;$B225,'PNC Exon. &amp; no Exon.'!$A:$AJ,3,0),0)</f>
        <v>0</v>
      </c>
      <c r="H225" s="48">
        <f>IFERROR(VLOOKUP($A225&amp;$B225,'PNC Exon. &amp; no Exon.'!$A:$AJ,4,0),0)</f>
        <v>0</v>
      </c>
      <c r="I225" s="76" t="str">
        <f t="shared" si="46"/>
        <v>ND</v>
      </c>
      <c r="J225" s="60">
        <f t="shared" si="40"/>
        <v>0</v>
      </c>
      <c r="K225" s="48">
        <f t="shared" si="41"/>
        <v>0</v>
      </c>
      <c r="L225" s="190">
        <f t="shared" si="42"/>
        <v>0</v>
      </c>
      <c r="M225" s="190">
        <f t="shared" si="43"/>
        <v>0</v>
      </c>
      <c r="N225" s="190">
        <f t="shared" si="44"/>
        <v>0</v>
      </c>
    </row>
    <row r="226" spans="1:14" ht="15.9" customHeight="1" x14ac:dyDescent="0.25">
      <c r="A226" s="151" t="s">
        <v>3</v>
      </c>
      <c r="B226" s="51" t="s">
        <v>78</v>
      </c>
      <c r="C226" s="48" t="str">
        <f>IFERROR(IF($J226&gt;0,VLOOKUP($A226&amp;$B226,'PNC AA'!$A:$E,4,0),""),"")</f>
        <v/>
      </c>
      <c r="D226" s="48" t="str">
        <f>IFERROR(IF($J226&gt;0,VLOOKUP($A226&amp;$B226,'PNC AA'!$A:$E,5,0),""),"")</f>
        <v/>
      </c>
      <c r="E226" s="76" t="str">
        <f t="shared" si="45"/>
        <v>ND</v>
      </c>
      <c r="F226" s="60">
        <f t="shared" si="38"/>
        <v>0</v>
      </c>
      <c r="G226" s="48">
        <f>IFERROR(VLOOKUP($A226&amp;$B226,'PNC Exon. &amp; no Exon.'!$A:$AJ,3,0),0)</f>
        <v>0</v>
      </c>
      <c r="H226" s="48">
        <f>IFERROR(VLOOKUP($A226&amp;$B226,'PNC Exon. &amp; no Exon.'!$A:$AJ,4,0),0)</f>
        <v>0</v>
      </c>
      <c r="I226" s="76" t="str">
        <f t="shared" si="46"/>
        <v>ND</v>
      </c>
      <c r="J226" s="60">
        <f t="shared" si="40"/>
        <v>0</v>
      </c>
      <c r="K226" s="48">
        <f t="shared" si="41"/>
        <v>0</v>
      </c>
      <c r="L226" s="190">
        <f t="shared" si="42"/>
        <v>0</v>
      </c>
      <c r="M226" s="190">
        <f t="shared" si="43"/>
        <v>0</v>
      </c>
      <c r="N226" s="190">
        <f t="shared" si="44"/>
        <v>0</v>
      </c>
    </row>
    <row r="227" spans="1:14" ht="15.9" customHeight="1" x14ac:dyDescent="0.25">
      <c r="A227" s="151" t="s">
        <v>3</v>
      </c>
      <c r="B227" s="51" t="s">
        <v>90</v>
      </c>
      <c r="C227" s="48" t="str">
        <f>IFERROR(IF($J227&gt;0,VLOOKUP($A227&amp;$B227,'PNC AA'!$A:$E,4,0),""),"")</f>
        <v/>
      </c>
      <c r="D227" s="48" t="str">
        <f>IFERROR(IF($J227&gt;0,VLOOKUP($A227&amp;$B227,'PNC AA'!$A:$E,5,0),""),"")</f>
        <v/>
      </c>
      <c r="E227" s="76" t="str">
        <f t="shared" si="45"/>
        <v>ND</v>
      </c>
      <c r="F227" s="60">
        <f t="shared" si="38"/>
        <v>0</v>
      </c>
      <c r="G227" s="48">
        <f>IFERROR(VLOOKUP($A227&amp;$B227,'PNC Exon. &amp; no Exon.'!$A:$AJ,3,0),0)</f>
        <v>0</v>
      </c>
      <c r="H227" s="48">
        <f>IFERROR(VLOOKUP($A227&amp;$B227,'PNC Exon. &amp; no Exon.'!$A:$AJ,4,0),0)</f>
        <v>0</v>
      </c>
      <c r="I227" s="76" t="str">
        <f t="shared" si="46"/>
        <v>ND</v>
      </c>
      <c r="J227" s="60">
        <f t="shared" si="40"/>
        <v>0</v>
      </c>
      <c r="K227" s="48">
        <f t="shared" si="41"/>
        <v>0</v>
      </c>
      <c r="L227" s="190">
        <f t="shared" si="42"/>
        <v>0</v>
      </c>
      <c r="M227" s="190">
        <f t="shared" si="43"/>
        <v>0</v>
      </c>
      <c r="N227" s="190">
        <f t="shared" si="44"/>
        <v>0</v>
      </c>
    </row>
    <row r="228" spans="1:14" ht="15.9" customHeight="1" x14ac:dyDescent="0.25">
      <c r="A228" s="151" t="s">
        <v>3</v>
      </c>
      <c r="B228" s="51" t="s">
        <v>77</v>
      </c>
      <c r="C228" s="48" t="str">
        <f>IFERROR(IF($J228&gt;0,VLOOKUP($A228&amp;$B228,'PNC AA'!$A:$E,4,0),""),"")</f>
        <v/>
      </c>
      <c r="D228" s="48" t="str">
        <f>IFERROR(IF($J228&gt;0,VLOOKUP($A228&amp;$B228,'PNC AA'!$A:$E,5,0),""),"")</f>
        <v/>
      </c>
      <c r="E228" s="78" t="str">
        <f t="shared" si="45"/>
        <v>ND</v>
      </c>
      <c r="F228" s="60">
        <f t="shared" si="38"/>
        <v>0</v>
      </c>
      <c r="G228" s="48">
        <f>IFERROR(VLOOKUP($A228&amp;$B228,'PNC Exon. &amp; no Exon.'!$A:$AJ,3,0),0)</f>
        <v>0</v>
      </c>
      <c r="H228" s="48">
        <f>IFERROR(VLOOKUP($A228&amp;$B228,'PNC Exon. &amp; no Exon.'!$A:$AJ,4,0),0)</f>
        <v>0</v>
      </c>
      <c r="I228" s="78" t="str">
        <f t="shared" si="46"/>
        <v>ND</v>
      </c>
      <c r="J228" s="60">
        <f t="shared" si="40"/>
        <v>0</v>
      </c>
      <c r="K228" s="48">
        <f t="shared" si="41"/>
        <v>0</v>
      </c>
      <c r="L228" s="190">
        <f t="shared" si="42"/>
        <v>0</v>
      </c>
      <c r="M228" s="190">
        <f t="shared" si="43"/>
        <v>0</v>
      </c>
      <c r="N228" s="190">
        <f t="shared" si="44"/>
        <v>0</v>
      </c>
    </row>
    <row r="229" spans="1:14" ht="15.9" customHeight="1" x14ac:dyDescent="0.25">
      <c r="A229" s="151" t="s">
        <v>3</v>
      </c>
      <c r="B229" s="51" t="s">
        <v>109</v>
      </c>
      <c r="C229" s="48" t="str">
        <f>IFERROR(IF($J229&gt;0,VLOOKUP($A229&amp;$B229,'PNC AA'!$A:$E,4,0),""),"")</f>
        <v/>
      </c>
      <c r="D229" s="48" t="str">
        <f>IFERROR(IF($J229&gt;0,VLOOKUP($A229&amp;$B229,'PNC AA'!$A:$E,5,0),""),"")</f>
        <v/>
      </c>
      <c r="E229" s="76" t="str">
        <f t="shared" si="45"/>
        <v>ND</v>
      </c>
      <c r="F229" s="60">
        <f t="shared" si="38"/>
        <v>0</v>
      </c>
      <c r="G229" s="48">
        <f>IFERROR(VLOOKUP($A229&amp;$B229,'PNC Exon. &amp; no Exon.'!$A:$AJ,3,0),0)</f>
        <v>0</v>
      </c>
      <c r="H229" s="48">
        <f>IFERROR(VLOOKUP($A229&amp;$B229,'PNC Exon. &amp; no Exon.'!$A:$AJ,4,0),0)</f>
        <v>0</v>
      </c>
      <c r="I229" s="76" t="str">
        <f t="shared" si="46"/>
        <v>ND</v>
      </c>
      <c r="J229" s="60">
        <f t="shared" si="40"/>
        <v>0</v>
      </c>
      <c r="K229" s="48">
        <f t="shared" si="41"/>
        <v>0</v>
      </c>
      <c r="L229" s="190">
        <f t="shared" si="42"/>
        <v>0</v>
      </c>
      <c r="M229" s="190">
        <f t="shared" si="43"/>
        <v>0</v>
      </c>
      <c r="N229" s="190">
        <f t="shared" si="44"/>
        <v>0</v>
      </c>
    </row>
    <row r="230" spans="1:14" ht="15.9" customHeight="1" x14ac:dyDescent="0.25">
      <c r="A230" s="151" t="s">
        <v>3</v>
      </c>
      <c r="B230" s="51" t="s">
        <v>105</v>
      </c>
      <c r="C230" s="48" t="str">
        <f>IFERROR(IF($J230&gt;0,VLOOKUP($A230&amp;$B230,'PNC AA'!$A:$E,4,0),""),"")</f>
        <v/>
      </c>
      <c r="D230" s="48" t="str">
        <f>IFERROR(IF($J230&gt;0,VLOOKUP($A230&amp;$B230,'PNC AA'!$A:$E,5,0),""),"")</f>
        <v/>
      </c>
      <c r="E230" s="78" t="str">
        <f t="shared" si="45"/>
        <v>ND</v>
      </c>
      <c r="F230" s="60">
        <f t="shared" si="38"/>
        <v>0</v>
      </c>
      <c r="G230" s="48">
        <f>IFERROR(VLOOKUP($A230&amp;$B230,'PNC Exon. &amp; no Exon.'!$A:$AJ,3,0),0)</f>
        <v>0</v>
      </c>
      <c r="H230" s="48">
        <f>IFERROR(VLOOKUP($A230&amp;$B230,'PNC Exon. &amp; no Exon.'!$A:$AJ,4,0),0)</f>
        <v>0</v>
      </c>
      <c r="I230" s="78" t="str">
        <f t="shared" si="46"/>
        <v>ND</v>
      </c>
      <c r="J230" s="60">
        <f t="shared" si="40"/>
        <v>0</v>
      </c>
      <c r="K230" s="48">
        <f t="shared" si="41"/>
        <v>0</v>
      </c>
      <c r="L230" s="190">
        <f t="shared" si="42"/>
        <v>0</v>
      </c>
      <c r="M230" s="190">
        <f t="shared" si="43"/>
        <v>0</v>
      </c>
      <c r="N230" s="190">
        <f t="shared" si="44"/>
        <v>0</v>
      </c>
    </row>
    <row r="231" spans="1:14" ht="15.9" customHeight="1" x14ac:dyDescent="0.25">
      <c r="A231" s="151" t="s">
        <v>3</v>
      </c>
      <c r="B231" s="51" t="s">
        <v>99</v>
      </c>
      <c r="C231" s="48" t="str">
        <f>IFERROR(IF($J231&gt;0,VLOOKUP($A231&amp;$B231,'PNC AA'!$A:$E,4,0),""),"")</f>
        <v/>
      </c>
      <c r="D231" s="48" t="str">
        <f>IFERROR(IF($J231&gt;0,VLOOKUP($A231&amp;$B231,'PNC AA'!$A:$E,5,0),""),"")</f>
        <v/>
      </c>
      <c r="E231" s="78" t="str">
        <f t="shared" si="45"/>
        <v>ND</v>
      </c>
      <c r="F231" s="60">
        <f t="shared" si="38"/>
        <v>0</v>
      </c>
      <c r="G231" s="48">
        <f>IFERROR(VLOOKUP($A231&amp;$B231,'PNC Exon. &amp; no Exon.'!$A:$AJ,3,0),0)</f>
        <v>0</v>
      </c>
      <c r="H231" s="48">
        <f>IFERROR(VLOOKUP($A231&amp;$B231,'PNC Exon. &amp; no Exon.'!$A:$AJ,4,0),0)</f>
        <v>0</v>
      </c>
      <c r="I231" s="78" t="str">
        <f t="shared" si="46"/>
        <v>ND</v>
      </c>
      <c r="J231" s="60">
        <f t="shared" si="40"/>
        <v>0</v>
      </c>
      <c r="K231" s="48">
        <f t="shared" si="41"/>
        <v>0</v>
      </c>
      <c r="L231" s="190">
        <f t="shared" si="42"/>
        <v>0</v>
      </c>
      <c r="M231" s="190">
        <f t="shared" si="43"/>
        <v>0</v>
      </c>
      <c r="N231" s="190">
        <f t="shared" si="44"/>
        <v>0</v>
      </c>
    </row>
    <row r="232" spans="1:14" ht="15.9" customHeight="1" x14ac:dyDescent="0.25">
      <c r="A232" s="151" t="s">
        <v>3</v>
      </c>
      <c r="B232" s="51" t="s">
        <v>80</v>
      </c>
      <c r="C232" s="48" t="str">
        <f>IFERROR(IF($J232&gt;0,VLOOKUP($A232&amp;$B232,'PNC AA'!$A:$E,4,0),""),"")</f>
        <v/>
      </c>
      <c r="D232" s="48" t="str">
        <f>IFERROR(IF($J232&gt;0,VLOOKUP($A232&amp;$B232,'PNC AA'!$A:$E,5,0),""),"")</f>
        <v/>
      </c>
      <c r="E232" s="78" t="str">
        <f t="shared" si="45"/>
        <v>ND</v>
      </c>
      <c r="F232" s="60">
        <f t="shared" si="38"/>
        <v>0</v>
      </c>
      <c r="G232" s="48">
        <f>IFERROR(VLOOKUP($A232&amp;$B232,'PNC Exon. &amp; no Exon.'!$A:$AJ,3,0),0)</f>
        <v>0</v>
      </c>
      <c r="H232" s="48">
        <f>IFERROR(VLOOKUP($A232&amp;$B232,'PNC Exon. &amp; no Exon.'!$A:$AJ,4,0),0)</f>
        <v>0</v>
      </c>
      <c r="I232" s="78" t="str">
        <f t="shared" si="46"/>
        <v>ND</v>
      </c>
      <c r="J232" s="60">
        <f t="shared" si="40"/>
        <v>0</v>
      </c>
      <c r="K232" s="48">
        <f t="shared" si="41"/>
        <v>0</v>
      </c>
      <c r="L232" s="190">
        <f t="shared" si="42"/>
        <v>0</v>
      </c>
      <c r="M232" s="190">
        <f t="shared" si="43"/>
        <v>0</v>
      </c>
      <c r="N232" s="190">
        <f t="shared" si="44"/>
        <v>0</v>
      </c>
    </row>
    <row r="233" spans="1:14" ht="15.9" customHeight="1" x14ac:dyDescent="0.25">
      <c r="A233" s="151" t="s">
        <v>3</v>
      </c>
      <c r="B233" s="51" t="s">
        <v>102</v>
      </c>
      <c r="C233" s="48" t="str">
        <f>IFERROR(IF($J233&gt;0,VLOOKUP($A233&amp;$B233,'PNC AA'!$A:$E,4,0),""),"")</f>
        <v/>
      </c>
      <c r="D233" s="48" t="str">
        <f>IFERROR(IF($J233&gt;0,VLOOKUP($A233&amp;$B233,'PNC AA'!$A:$E,5,0),""),"")</f>
        <v/>
      </c>
      <c r="E233" s="76" t="str">
        <f t="shared" si="45"/>
        <v>ND</v>
      </c>
      <c r="F233" s="60">
        <f t="shared" si="38"/>
        <v>0</v>
      </c>
      <c r="G233" s="48">
        <f>IFERROR(VLOOKUP($A233&amp;$B233,'PNC Exon. &amp; no Exon.'!$A:$AJ,3,0),0)</f>
        <v>0</v>
      </c>
      <c r="H233" s="48">
        <f>IFERROR(VLOOKUP($A233&amp;$B233,'PNC Exon. &amp; no Exon.'!$A:$AJ,4,0),0)</f>
        <v>0</v>
      </c>
      <c r="I233" s="76" t="str">
        <f t="shared" si="46"/>
        <v>ND</v>
      </c>
      <c r="J233" s="60">
        <f t="shared" si="40"/>
        <v>0</v>
      </c>
      <c r="K233" s="48">
        <f t="shared" si="41"/>
        <v>0</v>
      </c>
      <c r="L233" s="190">
        <f t="shared" si="42"/>
        <v>0</v>
      </c>
      <c r="M233" s="190">
        <f t="shared" si="43"/>
        <v>0</v>
      </c>
      <c r="N233" s="190">
        <f t="shared" si="44"/>
        <v>0</v>
      </c>
    </row>
    <row r="234" spans="1:14" ht="15.9" customHeight="1" x14ac:dyDescent="0.25">
      <c r="A234" s="151" t="s">
        <v>3</v>
      </c>
      <c r="B234" s="51" t="s">
        <v>96</v>
      </c>
      <c r="C234" s="48" t="str">
        <f>IFERROR(IF($J234&gt;0,VLOOKUP($A234&amp;$B234,'PNC AA'!$A:$E,4,0),""),"")</f>
        <v/>
      </c>
      <c r="D234" s="48" t="str">
        <f>IFERROR(IF($J234&gt;0,VLOOKUP($A234&amp;$B234,'PNC AA'!$A:$E,5,0),""),"")</f>
        <v/>
      </c>
      <c r="E234" s="76" t="str">
        <f t="shared" si="45"/>
        <v>ND</v>
      </c>
      <c r="F234" s="60">
        <f t="shared" si="38"/>
        <v>0</v>
      </c>
      <c r="G234" s="48">
        <f>IFERROR(VLOOKUP($A234&amp;$B234,'PNC Exon. &amp; no Exon.'!$A:$AJ,3,0),0)</f>
        <v>0</v>
      </c>
      <c r="H234" s="48">
        <f>IFERROR(VLOOKUP($A234&amp;$B234,'PNC Exon. &amp; no Exon.'!$A:$AJ,4,0),0)</f>
        <v>0</v>
      </c>
      <c r="I234" s="76" t="str">
        <f t="shared" si="46"/>
        <v>ND</v>
      </c>
      <c r="J234" s="60">
        <f t="shared" si="40"/>
        <v>0</v>
      </c>
      <c r="K234" s="48">
        <f t="shared" si="41"/>
        <v>0</v>
      </c>
      <c r="L234" s="190">
        <f t="shared" si="42"/>
        <v>0</v>
      </c>
      <c r="M234" s="190">
        <f t="shared" si="43"/>
        <v>0</v>
      </c>
      <c r="N234" s="190">
        <f t="shared" si="44"/>
        <v>0</v>
      </c>
    </row>
    <row r="235" spans="1:14" ht="15.9" customHeight="1" x14ac:dyDescent="0.25">
      <c r="A235" s="151" t="s">
        <v>3</v>
      </c>
      <c r="B235" s="51" t="s">
        <v>97</v>
      </c>
      <c r="C235" s="48" t="str">
        <f>IFERROR(IF($J235&gt;0,VLOOKUP($A235&amp;$B235,'PNC AA'!$A:$E,4,0),""),"")</f>
        <v/>
      </c>
      <c r="D235" s="48" t="str">
        <f>IFERROR(IF($J235&gt;0,VLOOKUP($A235&amp;$B235,'PNC AA'!$A:$E,5,0),""),"")</f>
        <v/>
      </c>
      <c r="E235" s="78" t="str">
        <f t="shared" si="45"/>
        <v>ND</v>
      </c>
      <c r="F235" s="60">
        <f t="shared" si="38"/>
        <v>0</v>
      </c>
      <c r="G235" s="48">
        <f>IFERROR(VLOOKUP($A235&amp;$B235,'PNC Exon. &amp; no Exon.'!$A:$AJ,3,0),0)</f>
        <v>0</v>
      </c>
      <c r="H235" s="48">
        <f>IFERROR(VLOOKUP($A235&amp;$B235,'PNC Exon. &amp; no Exon.'!$A:$AJ,4,0),0)</f>
        <v>0</v>
      </c>
      <c r="I235" s="78" t="str">
        <f t="shared" si="46"/>
        <v>ND</v>
      </c>
      <c r="J235" s="60">
        <f t="shared" si="40"/>
        <v>0</v>
      </c>
      <c r="K235" s="48">
        <f t="shared" si="41"/>
        <v>0</v>
      </c>
      <c r="L235" s="190">
        <f t="shared" si="42"/>
        <v>0</v>
      </c>
      <c r="M235" s="190">
        <f t="shared" si="43"/>
        <v>0</v>
      </c>
      <c r="N235" s="190">
        <f t="shared" si="44"/>
        <v>0</v>
      </c>
    </row>
    <row r="236" spans="1:14" ht="15.9" customHeight="1" x14ac:dyDescent="0.25">
      <c r="A236" s="151" t="s">
        <v>3</v>
      </c>
      <c r="B236" s="51" t="s">
        <v>113</v>
      </c>
      <c r="C236" s="48" t="str">
        <f>IFERROR(IF($J236&gt;0,VLOOKUP($A236&amp;$B236,'PNC AA'!$A:$E,4,0),""),"")</f>
        <v/>
      </c>
      <c r="D236" s="48" t="str">
        <f>IFERROR(IF($J236&gt;0,VLOOKUP($A236&amp;$B236,'PNC AA'!$A:$E,5,0),""),"")</f>
        <v/>
      </c>
      <c r="E236" s="76" t="str">
        <f t="shared" si="45"/>
        <v>ND</v>
      </c>
      <c r="F236" s="60">
        <f t="shared" si="38"/>
        <v>0</v>
      </c>
      <c r="G236" s="48">
        <f>IFERROR(VLOOKUP($A236&amp;$B236,'PNC Exon. &amp; no Exon.'!$A:$AJ,3,0),0)</f>
        <v>0</v>
      </c>
      <c r="H236" s="48">
        <f>IFERROR(VLOOKUP($A236&amp;$B236,'PNC Exon. &amp; no Exon.'!$A:$AJ,4,0),0)</f>
        <v>0</v>
      </c>
      <c r="I236" s="76" t="str">
        <f t="shared" si="46"/>
        <v>ND</v>
      </c>
      <c r="J236" s="60">
        <f t="shared" si="40"/>
        <v>0</v>
      </c>
      <c r="K236" s="48">
        <f t="shared" si="41"/>
        <v>0</v>
      </c>
      <c r="L236" s="190">
        <f t="shared" si="42"/>
        <v>0</v>
      </c>
      <c r="M236" s="190">
        <f t="shared" si="43"/>
        <v>0</v>
      </c>
      <c r="N236" s="190">
        <f t="shared" si="44"/>
        <v>0</v>
      </c>
    </row>
    <row r="237" spans="1:14" ht="15.9" customHeight="1" x14ac:dyDescent="0.25">
      <c r="A237" s="151" t="s">
        <v>3</v>
      </c>
      <c r="B237" s="50" t="s">
        <v>104</v>
      </c>
      <c r="C237" s="48" t="str">
        <f>IFERROR(IF($J237&gt;0,VLOOKUP($A237&amp;$B237,'PNC AA'!$A:$E,4,0),""),"")</f>
        <v/>
      </c>
      <c r="D237" s="48" t="str">
        <f>IFERROR(IF($J237&gt;0,VLOOKUP($A237&amp;$B237,'PNC AA'!$A:$E,5,0),""),"")</f>
        <v/>
      </c>
      <c r="E237" s="76" t="str">
        <f t="shared" si="45"/>
        <v>ND</v>
      </c>
      <c r="F237" s="60">
        <f t="shared" si="38"/>
        <v>0</v>
      </c>
      <c r="G237" s="48">
        <f>IFERROR(VLOOKUP($A237&amp;$B237,'PNC Exon. &amp; no Exon.'!$A:$AJ,3,0),0)</f>
        <v>0</v>
      </c>
      <c r="H237" s="48">
        <f>IFERROR(VLOOKUP($A237&amp;$B237,'PNC Exon. &amp; no Exon.'!$A:$AJ,4,0),0)</f>
        <v>0</v>
      </c>
      <c r="I237" s="76" t="str">
        <f t="shared" si="46"/>
        <v>ND</v>
      </c>
      <c r="J237" s="60">
        <f t="shared" si="40"/>
        <v>0</v>
      </c>
      <c r="K237" s="48">
        <f t="shared" si="41"/>
        <v>0</v>
      </c>
      <c r="L237" s="190">
        <f t="shared" si="42"/>
        <v>0</v>
      </c>
      <c r="M237" s="190">
        <f t="shared" si="43"/>
        <v>0</v>
      </c>
      <c r="N237" s="190">
        <f t="shared" si="44"/>
        <v>0</v>
      </c>
    </row>
    <row r="238" spans="1:14" ht="15.9" customHeight="1" x14ac:dyDescent="0.25">
      <c r="A238" s="151" t="s">
        <v>3</v>
      </c>
      <c r="B238" s="50" t="s">
        <v>110</v>
      </c>
      <c r="C238" s="48" t="str">
        <f>IFERROR(IF($J238&gt;0,VLOOKUP($A238&amp;$B238,'PNC AA'!$A:$E,4,0),""),"")</f>
        <v/>
      </c>
      <c r="D238" s="48" t="str">
        <f>IFERROR(IF($J238&gt;0,VLOOKUP($A238&amp;$B238,'PNC AA'!$A:$E,5,0),""),"")</f>
        <v/>
      </c>
      <c r="E238" s="78" t="str">
        <f t="shared" si="45"/>
        <v>ND</v>
      </c>
      <c r="F238" s="60">
        <f t="shared" si="38"/>
        <v>0</v>
      </c>
      <c r="G238" s="48">
        <f>IFERROR(VLOOKUP($A238&amp;$B238,'PNC Exon. &amp; no Exon.'!$A:$AJ,3,0),0)</f>
        <v>0</v>
      </c>
      <c r="H238" s="48">
        <f>IFERROR(VLOOKUP($A238&amp;$B238,'PNC Exon. &amp; no Exon.'!$A:$AJ,4,0),0)</f>
        <v>0</v>
      </c>
      <c r="I238" s="78" t="str">
        <f t="shared" si="46"/>
        <v>ND</v>
      </c>
      <c r="J238" s="60">
        <f t="shared" si="40"/>
        <v>0</v>
      </c>
      <c r="K238" s="48">
        <f t="shared" si="41"/>
        <v>0</v>
      </c>
      <c r="L238" s="190">
        <f t="shared" si="42"/>
        <v>0</v>
      </c>
      <c r="M238" s="190">
        <f t="shared" si="43"/>
        <v>0</v>
      </c>
      <c r="N238" s="190">
        <f t="shared" si="44"/>
        <v>0</v>
      </c>
    </row>
    <row r="239" spans="1:14" ht="15.9" customHeight="1" x14ac:dyDescent="0.25">
      <c r="A239" s="151" t="s">
        <v>3</v>
      </c>
      <c r="B239" s="51" t="s">
        <v>112</v>
      </c>
      <c r="C239" s="48" t="str">
        <f>IFERROR(IF($J239&gt;0,VLOOKUP($A239&amp;$B239,'PNC AA'!$A:$E,4,0),""),"")</f>
        <v/>
      </c>
      <c r="D239" s="48" t="str">
        <f>IFERROR(IF($J239&gt;0,VLOOKUP($A239&amp;$B239,'PNC AA'!$A:$E,5,0),""),"")</f>
        <v/>
      </c>
      <c r="E239" s="78" t="str">
        <f t="shared" si="45"/>
        <v>ND</v>
      </c>
      <c r="F239" s="60">
        <f t="shared" si="38"/>
        <v>0</v>
      </c>
      <c r="G239" s="48">
        <f>IFERROR(VLOOKUP($A239&amp;$B239,'PNC Exon. &amp; no Exon.'!$A:$AJ,3,0),0)</f>
        <v>0</v>
      </c>
      <c r="H239" s="48">
        <f>IFERROR(VLOOKUP($A239&amp;$B239,'PNC Exon. &amp; no Exon.'!$A:$AJ,4,0),0)</f>
        <v>0</v>
      </c>
      <c r="I239" s="78" t="str">
        <f t="shared" si="46"/>
        <v>ND</v>
      </c>
      <c r="J239" s="60">
        <f t="shared" si="40"/>
        <v>0</v>
      </c>
      <c r="K239" s="48">
        <f t="shared" si="41"/>
        <v>0</v>
      </c>
      <c r="L239" s="190">
        <f t="shared" si="42"/>
        <v>0</v>
      </c>
      <c r="M239" s="190">
        <f t="shared" si="43"/>
        <v>0</v>
      </c>
      <c r="N239" s="190">
        <f t="shared" si="44"/>
        <v>0</v>
      </c>
    </row>
    <row r="240" spans="1:14" ht="15.9" customHeight="1" x14ac:dyDescent="0.25">
      <c r="A240" s="151" t="s">
        <v>3</v>
      </c>
      <c r="B240" s="51" t="s">
        <v>79</v>
      </c>
      <c r="C240" s="48" t="str">
        <f>IFERROR(IF($J240&gt;0,VLOOKUP($A240&amp;$B240,'PNC AA'!$A:$E,4,0),""),"")</f>
        <v/>
      </c>
      <c r="D240" s="48" t="str">
        <f>IFERROR(IF($J240&gt;0,VLOOKUP($A240&amp;$B240,'PNC AA'!$A:$E,5,0),""),"")</f>
        <v/>
      </c>
      <c r="E240" s="76" t="str">
        <f t="shared" si="45"/>
        <v>ND</v>
      </c>
      <c r="F240" s="60">
        <f t="shared" si="38"/>
        <v>0</v>
      </c>
      <c r="G240" s="48">
        <f>IFERROR(VLOOKUP($A240&amp;$B240,'PNC Exon. &amp; no Exon.'!$A:$AJ,3,0),0)</f>
        <v>0</v>
      </c>
      <c r="H240" s="48">
        <f>IFERROR(VLOOKUP($A240&amp;$B240,'PNC Exon. &amp; no Exon.'!$A:$AJ,4,0),0)</f>
        <v>0</v>
      </c>
      <c r="I240" s="76" t="str">
        <f t="shared" si="46"/>
        <v>ND</v>
      </c>
      <c r="J240" s="60">
        <f t="shared" si="40"/>
        <v>0</v>
      </c>
      <c r="K240" s="48">
        <f t="shared" si="41"/>
        <v>0</v>
      </c>
      <c r="L240" s="190">
        <f t="shared" si="42"/>
        <v>0</v>
      </c>
      <c r="M240" s="190">
        <f t="shared" si="43"/>
        <v>0</v>
      </c>
      <c r="N240" s="190">
        <f t="shared" si="44"/>
        <v>0</v>
      </c>
    </row>
    <row r="241" spans="1:14" ht="15.9" customHeight="1" x14ac:dyDescent="0.25">
      <c r="A241" s="151" t="s">
        <v>3</v>
      </c>
      <c r="B241" s="51" t="s">
        <v>82</v>
      </c>
      <c r="C241" s="48" t="str">
        <f>IFERROR(IF($J241&gt;0,VLOOKUP($A241&amp;$B241,'PNC AA'!$A:$E,4,0),""),"")</f>
        <v/>
      </c>
      <c r="D241" s="48" t="str">
        <f>IFERROR(IF($J241&gt;0,VLOOKUP($A241&amp;$B241,'PNC AA'!$A:$E,5,0),""),"")</f>
        <v/>
      </c>
      <c r="E241" s="78" t="str">
        <f t="shared" si="45"/>
        <v>ND</v>
      </c>
      <c r="F241" s="60">
        <f t="shared" si="38"/>
        <v>0</v>
      </c>
      <c r="G241" s="48">
        <f>IFERROR(VLOOKUP($A241&amp;$B241,'PNC Exon. &amp; no Exon.'!$A:$AJ,3,0),0)</f>
        <v>0</v>
      </c>
      <c r="H241" s="48">
        <f>IFERROR(VLOOKUP($A241&amp;$B241,'PNC Exon. &amp; no Exon.'!$A:$AJ,4,0),0)</f>
        <v>0</v>
      </c>
      <c r="I241" s="78" t="str">
        <f t="shared" si="46"/>
        <v>ND</v>
      </c>
      <c r="J241" s="60">
        <f t="shared" si="40"/>
        <v>0</v>
      </c>
      <c r="K241" s="48">
        <f t="shared" si="41"/>
        <v>0</v>
      </c>
      <c r="L241" s="190">
        <f t="shared" si="42"/>
        <v>0</v>
      </c>
      <c r="M241" s="190">
        <f t="shared" si="43"/>
        <v>0</v>
      </c>
      <c r="N241" s="190">
        <f t="shared" si="44"/>
        <v>0</v>
      </c>
    </row>
    <row r="242" spans="1:14" ht="15.9" customHeight="1" x14ac:dyDescent="0.25">
      <c r="A242" s="151" t="s">
        <v>3</v>
      </c>
      <c r="B242" s="51" t="s">
        <v>122</v>
      </c>
      <c r="C242" s="48" t="str">
        <f>IFERROR(IF($J242&gt;0,VLOOKUP($A242&amp;$B242,'PNC AA'!$A:$E,4,0),""),"")</f>
        <v/>
      </c>
      <c r="D242" s="48" t="str">
        <f>IFERROR(IF($J242&gt;0,VLOOKUP($A242&amp;$B242,'PNC AA'!$A:$E,5,0),""),"")</f>
        <v/>
      </c>
      <c r="E242" s="76" t="str">
        <f t="shared" si="45"/>
        <v>ND</v>
      </c>
      <c r="F242" s="60">
        <f t="shared" si="38"/>
        <v>0</v>
      </c>
      <c r="G242" s="48">
        <f>IFERROR(VLOOKUP($A242&amp;$B242,'PNC Exon. &amp; no Exon.'!$A:$AJ,3,0),0)</f>
        <v>0</v>
      </c>
      <c r="H242" s="48">
        <f>IFERROR(VLOOKUP($A242&amp;$B242,'PNC Exon. &amp; no Exon.'!$A:$AJ,4,0),0)</f>
        <v>0</v>
      </c>
      <c r="I242" s="76" t="str">
        <f t="shared" si="46"/>
        <v>ND</v>
      </c>
      <c r="J242" s="60">
        <f t="shared" si="40"/>
        <v>0</v>
      </c>
      <c r="K242" s="48">
        <f t="shared" si="41"/>
        <v>0</v>
      </c>
      <c r="L242" s="190">
        <f t="shared" si="42"/>
        <v>0</v>
      </c>
      <c r="M242" s="190">
        <f t="shared" si="43"/>
        <v>0</v>
      </c>
      <c r="N242" s="190">
        <f t="shared" si="44"/>
        <v>0</v>
      </c>
    </row>
    <row r="243" spans="1:14" ht="15.9" customHeight="1" x14ac:dyDescent="0.25">
      <c r="A243" s="151" t="s">
        <v>3</v>
      </c>
      <c r="B243" s="51" t="s">
        <v>117</v>
      </c>
      <c r="C243" s="48" t="str">
        <f>IFERROR(IF($J243&gt;0,VLOOKUP($A243&amp;$B243,'PNC AA'!$A:$E,4,0),""),"")</f>
        <v/>
      </c>
      <c r="D243" s="48" t="str">
        <f>IFERROR(IF($J243&gt;0,VLOOKUP($A243&amp;$B243,'PNC AA'!$A:$E,5,0),""),"")</f>
        <v/>
      </c>
      <c r="E243" s="76" t="str">
        <f t="shared" si="45"/>
        <v>ND</v>
      </c>
      <c r="F243" s="60">
        <f t="shared" si="38"/>
        <v>0</v>
      </c>
      <c r="G243" s="48">
        <f>IFERROR(VLOOKUP($A243&amp;$B243,'PNC Exon. &amp; no Exon.'!$A:$AJ,3,0),0)</f>
        <v>0</v>
      </c>
      <c r="H243" s="48">
        <f>IFERROR(VLOOKUP($A243&amp;$B243,'PNC Exon. &amp; no Exon.'!$A:$AJ,4,0),0)</f>
        <v>0</v>
      </c>
      <c r="I243" s="76" t="str">
        <f t="shared" si="46"/>
        <v>ND</v>
      </c>
      <c r="J243" s="60">
        <f t="shared" si="40"/>
        <v>0</v>
      </c>
      <c r="K243" s="48">
        <f t="shared" si="41"/>
        <v>0</v>
      </c>
      <c r="L243" s="190">
        <f t="shared" si="42"/>
        <v>0</v>
      </c>
      <c r="M243" s="190">
        <f t="shared" si="43"/>
        <v>0</v>
      </c>
      <c r="N243" s="190">
        <f t="shared" si="44"/>
        <v>0</v>
      </c>
    </row>
    <row r="244" spans="1:14" ht="15.9" customHeight="1" x14ac:dyDescent="0.25">
      <c r="A244" s="151" t="s">
        <v>3</v>
      </c>
      <c r="B244" s="51" t="s">
        <v>94</v>
      </c>
      <c r="C244" s="48" t="str">
        <f>IFERROR(IF($J244&gt;0,VLOOKUP($A244&amp;$B244,'PNC AA'!$A:$E,4,0),""),"")</f>
        <v/>
      </c>
      <c r="D244" s="48" t="str">
        <f>IFERROR(IF($J244&gt;0,VLOOKUP($A244&amp;$B244,'PNC AA'!$A:$E,5,0),""),"")</f>
        <v/>
      </c>
      <c r="E244" s="78" t="str">
        <f t="shared" si="45"/>
        <v>ND</v>
      </c>
      <c r="F244" s="60">
        <f t="shared" si="38"/>
        <v>0</v>
      </c>
      <c r="G244" s="48">
        <f>IFERROR(VLOOKUP($A244&amp;$B244,'PNC Exon. &amp; no Exon.'!$A:$AJ,3,0),0)</f>
        <v>0</v>
      </c>
      <c r="H244" s="48">
        <f>IFERROR(VLOOKUP($A244&amp;$B244,'PNC Exon. &amp; no Exon.'!$A:$AJ,4,0),0)</f>
        <v>0</v>
      </c>
      <c r="I244" s="78" t="str">
        <f t="shared" si="46"/>
        <v>ND</v>
      </c>
      <c r="J244" s="60">
        <f t="shared" si="40"/>
        <v>0</v>
      </c>
      <c r="K244" s="48">
        <f t="shared" si="41"/>
        <v>0</v>
      </c>
      <c r="L244" s="190">
        <f t="shared" si="42"/>
        <v>0</v>
      </c>
      <c r="M244" s="190">
        <f t="shared" si="43"/>
        <v>0</v>
      </c>
      <c r="N244" s="190">
        <f t="shared" si="44"/>
        <v>0</v>
      </c>
    </row>
    <row r="245" spans="1:14" ht="15.9" customHeight="1" x14ac:dyDescent="0.25">
      <c r="A245" s="151" t="s">
        <v>3</v>
      </c>
      <c r="B245" s="51" t="s">
        <v>89</v>
      </c>
      <c r="C245" s="48" t="str">
        <f>IFERROR(IF($J245&gt;0,VLOOKUP($A245&amp;$B245,'PNC AA'!$A:$E,4,0),""),"")</f>
        <v/>
      </c>
      <c r="D245" s="48" t="str">
        <f>IFERROR(IF($J245&gt;0,VLOOKUP($A245&amp;$B245,'PNC AA'!$A:$E,5,0),""),"")</f>
        <v/>
      </c>
      <c r="E245" s="78" t="str">
        <f t="shared" si="45"/>
        <v>ND</v>
      </c>
      <c r="F245" s="60">
        <f t="shared" si="38"/>
        <v>0</v>
      </c>
      <c r="G245" s="48">
        <f>IFERROR(VLOOKUP($A245&amp;$B245,'PNC Exon. &amp; no Exon.'!$A:$AJ,3,0),0)</f>
        <v>0</v>
      </c>
      <c r="H245" s="48">
        <f>IFERROR(VLOOKUP($A245&amp;$B245,'PNC Exon. &amp; no Exon.'!$A:$AJ,4,0),0)</f>
        <v>0</v>
      </c>
      <c r="I245" s="78" t="str">
        <f t="shared" si="46"/>
        <v>ND</v>
      </c>
      <c r="J245" s="60">
        <f t="shared" si="40"/>
        <v>0</v>
      </c>
      <c r="K245" s="48">
        <f t="shared" si="41"/>
        <v>0</v>
      </c>
      <c r="L245" s="190">
        <f t="shared" si="42"/>
        <v>0</v>
      </c>
      <c r="M245" s="190">
        <f t="shared" si="43"/>
        <v>0</v>
      </c>
      <c r="N245" s="190">
        <f t="shared" si="44"/>
        <v>0</v>
      </c>
    </row>
    <row r="246" spans="1:14" ht="15.9" customHeight="1" x14ac:dyDescent="0.25">
      <c r="A246" s="151" t="s">
        <v>3</v>
      </c>
      <c r="B246" s="51" t="s">
        <v>116</v>
      </c>
      <c r="C246" s="48" t="str">
        <f>IFERROR(IF($J246&gt;0,VLOOKUP($A246&amp;$B246,'PNC AA'!$A:$E,4,0),""),"")</f>
        <v/>
      </c>
      <c r="D246" s="48" t="str">
        <f>IFERROR(IF($J246&gt;0,VLOOKUP($A246&amp;$B246,'PNC AA'!$A:$E,5,0),""),"")</f>
        <v/>
      </c>
      <c r="E246" s="78" t="str">
        <f t="shared" si="45"/>
        <v>ND</v>
      </c>
      <c r="F246" s="60">
        <f t="shared" si="38"/>
        <v>0</v>
      </c>
      <c r="G246" s="48">
        <f>IFERROR(VLOOKUP($A246&amp;$B246,'PNC Exon. &amp; no Exon.'!$A:$AJ,3,0),0)</f>
        <v>0</v>
      </c>
      <c r="H246" s="48">
        <f>IFERROR(VLOOKUP($A246&amp;$B246,'PNC Exon. &amp; no Exon.'!$A:$AJ,4,0),0)</f>
        <v>0</v>
      </c>
      <c r="I246" s="78" t="str">
        <f t="shared" si="46"/>
        <v>ND</v>
      </c>
      <c r="J246" s="60">
        <f t="shared" si="40"/>
        <v>0</v>
      </c>
      <c r="K246" s="48">
        <f t="shared" si="41"/>
        <v>0</v>
      </c>
      <c r="L246" s="190">
        <f t="shared" si="42"/>
        <v>0</v>
      </c>
      <c r="M246" s="190">
        <f t="shared" si="43"/>
        <v>0</v>
      </c>
      <c r="N246" s="190">
        <f t="shared" si="44"/>
        <v>0</v>
      </c>
    </row>
    <row r="247" spans="1:14" ht="15.9" customHeight="1" x14ac:dyDescent="0.25">
      <c r="A247" s="151" t="s">
        <v>3</v>
      </c>
      <c r="B247" s="51" t="s">
        <v>120</v>
      </c>
      <c r="C247" s="48" t="str">
        <f>IFERROR(IF($J247&gt;0,VLOOKUP($A247&amp;$B247,'PNC AA'!$A:$E,4,0),""),"")</f>
        <v/>
      </c>
      <c r="D247" s="48" t="str">
        <f>IFERROR(IF($J247&gt;0,VLOOKUP($A247&amp;$B247,'PNC AA'!$A:$E,5,0),""),"")</f>
        <v/>
      </c>
      <c r="E247" s="78" t="str">
        <f t="shared" si="45"/>
        <v>ND</v>
      </c>
      <c r="F247" s="60">
        <f t="shared" si="38"/>
        <v>0</v>
      </c>
      <c r="G247" s="48">
        <f>IFERROR(VLOOKUP($A247&amp;$B247,'PNC Exon. &amp; no Exon.'!$A:$AJ,3,0),0)</f>
        <v>0</v>
      </c>
      <c r="H247" s="48">
        <f>IFERROR(VLOOKUP($A247&amp;$B247,'PNC Exon. &amp; no Exon.'!$A:$AJ,4,0),0)</f>
        <v>0</v>
      </c>
      <c r="I247" s="78" t="str">
        <f t="shared" si="46"/>
        <v>ND</v>
      </c>
      <c r="J247" s="60">
        <f t="shared" si="40"/>
        <v>0</v>
      </c>
      <c r="K247" s="48">
        <f t="shared" si="41"/>
        <v>0</v>
      </c>
      <c r="L247" s="190">
        <f t="shared" si="42"/>
        <v>0</v>
      </c>
      <c r="M247" s="190">
        <f t="shared" si="43"/>
        <v>0</v>
      </c>
      <c r="N247" s="190">
        <f t="shared" si="44"/>
        <v>0</v>
      </c>
    </row>
    <row r="248" spans="1:14" ht="15.9" customHeight="1" x14ac:dyDescent="0.25">
      <c r="A248" s="151" t="s">
        <v>3</v>
      </c>
      <c r="B248" s="51" t="s">
        <v>81</v>
      </c>
      <c r="C248" s="48" t="str">
        <f>IFERROR(IF($J248&gt;0,VLOOKUP($A248&amp;$B248,'PNC AA'!$A:$E,4,0),""),"")</f>
        <v/>
      </c>
      <c r="D248" s="48" t="str">
        <f>IFERROR(IF($J248&gt;0,VLOOKUP($A248&amp;$B248,'PNC AA'!$A:$E,5,0),""),"")</f>
        <v/>
      </c>
      <c r="E248" s="78" t="str">
        <f t="shared" si="45"/>
        <v>ND</v>
      </c>
      <c r="F248" s="60">
        <f t="shared" si="38"/>
        <v>0</v>
      </c>
      <c r="G248" s="48">
        <f>IFERROR(VLOOKUP($A248&amp;$B248,'PNC Exon. &amp; no Exon.'!$A:$AJ,3,0),0)</f>
        <v>0</v>
      </c>
      <c r="H248" s="48">
        <f>IFERROR(VLOOKUP($A248&amp;$B248,'PNC Exon. &amp; no Exon.'!$A:$AJ,4,0),0)</f>
        <v>0</v>
      </c>
      <c r="I248" s="78" t="str">
        <f t="shared" si="46"/>
        <v>ND</v>
      </c>
      <c r="J248" s="60">
        <f t="shared" si="40"/>
        <v>0</v>
      </c>
      <c r="K248" s="48">
        <f t="shared" si="41"/>
        <v>0</v>
      </c>
      <c r="L248" s="190">
        <f t="shared" si="42"/>
        <v>0</v>
      </c>
      <c r="M248" s="190">
        <f t="shared" si="43"/>
        <v>0</v>
      </c>
      <c r="N248" s="190">
        <f t="shared" si="44"/>
        <v>0</v>
      </c>
    </row>
    <row r="249" spans="1:14" ht="15.9" customHeight="1" x14ac:dyDescent="0.25">
      <c r="A249" s="151" t="s">
        <v>3</v>
      </c>
      <c r="B249" s="51" t="s">
        <v>118</v>
      </c>
      <c r="C249" s="48" t="str">
        <f>IFERROR(IF($J249&gt;0,VLOOKUP($A249&amp;$B249,'PNC AA'!$A:$E,4,0),""),"")</f>
        <v/>
      </c>
      <c r="D249" s="48" t="str">
        <f>IFERROR(IF($J249&gt;0,VLOOKUP($A249&amp;$B249,'PNC AA'!$A:$E,5,0),""),"")</f>
        <v/>
      </c>
      <c r="E249" s="78" t="str">
        <f t="shared" si="45"/>
        <v>ND</v>
      </c>
      <c r="F249" s="60">
        <f t="shared" si="38"/>
        <v>0</v>
      </c>
      <c r="G249" s="48">
        <f>IFERROR(VLOOKUP($A249&amp;$B249,'PNC Exon. &amp; no Exon.'!$A:$AJ,3,0),0)</f>
        <v>0</v>
      </c>
      <c r="H249" s="48">
        <f>IFERROR(VLOOKUP($A249&amp;$B249,'PNC Exon. &amp; no Exon.'!$A:$AJ,4,0),0)</f>
        <v>0</v>
      </c>
      <c r="I249" s="78" t="str">
        <f t="shared" si="46"/>
        <v>ND</v>
      </c>
      <c r="J249" s="60">
        <f t="shared" si="40"/>
        <v>0</v>
      </c>
      <c r="K249" s="48">
        <f t="shared" si="41"/>
        <v>0</v>
      </c>
      <c r="L249" s="190">
        <f t="shared" si="42"/>
        <v>0</v>
      </c>
      <c r="M249" s="190">
        <f t="shared" si="43"/>
        <v>0</v>
      </c>
      <c r="N249" s="190">
        <f t="shared" si="44"/>
        <v>0</v>
      </c>
    </row>
    <row r="250" spans="1:14" ht="15.9" customHeight="1" x14ac:dyDescent="0.25">
      <c r="A250" s="151" t="s">
        <v>3</v>
      </c>
      <c r="B250" s="51" t="s">
        <v>121</v>
      </c>
      <c r="C250" s="48" t="str">
        <f>IFERROR(IF($J250&gt;0,VLOOKUP($A250&amp;$B250,'PNC AA'!$A:$E,4,0),""),"")</f>
        <v/>
      </c>
      <c r="D250" s="48" t="str">
        <f>IFERROR(IF($J250&gt;0,VLOOKUP($A250&amp;$B250,'PNC AA'!$A:$E,5,0),""),"")</f>
        <v/>
      </c>
      <c r="E250" s="76" t="str">
        <f t="shared" si="45"/>
        <v>ND</v>
      </c>
      <c r="F250" s="60">
        <f t="shared" si="38"/>
        <v>0</v>
      </c>
      <c r="G250" s="48">
        <f>IFERROR(VLOOKUP($A250&amp;$B250,'PNC Exon. &amp; no Exon.'!$A:$AJ,3,0),0)</f>
        <v>0</v>
      </c>
      <c r="H250" s="48">
        <f>IFERROR(VLOOKUP($A250&amp;$B250,'PNC Exon. &amp; no Exon.'!$A:$AJ,4,0),0)</f>
        <v>0</v>
      </c>
      <c r="I250" s="76" t="str">
        <f t="shared" si="46"/>
        <v>ND</v>
      </c>
      <c r="J250" s="60">
        <f t="shared" si="40"/>
        <v>0</v>
      </c>
      <c r="K250" s="48">
        <f t="shared" si="41"/>
        <v>0</v>
      </c>
      <c r="L250" s="190">
        <f t="shared" si="42"/>
        <v>0</v>
      </c>
      <c r="M250" s="190">
        <f t="shared" si="43"/>
        <v>0</v>
      </c>
      <c r="N250" s="190">
        <f t="shared" si="44"/>
        <v>0</v>
      </c>
    </row>
    <row r="251" spans="1:14" ht="15.9" customHeight="1" x14ac:dyDescent="0.25">
      <c r="A251" s="151" t="s">
        <v>3</v>
      </c>
      <c r="B251" s="51" t="s">
        <v>83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6" t="str">
        <f t="shared" si="45"/>
        <v>ND</v>
      </c>
      <c r="F251" s="60">
        <f t="shared" si="38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6" t="str">
        <f t="shared" si="46"/>
        <v>ND</v>
      </c>
      <c r="J251" s="60">
        <f t="shared" si="40"/>
        <v>0</v>
      </c>
      <c r="K251" s="48">
        <f t="shared" si="41"/>
        <v>0</v>
      </c>
      <c r="L251" s="190">
        <f t="shared" si="42"/>
        <v>0</v>
      </c>
      <c r="M251" s="190">
        <f t="shared" si="43"/>
        <v>0</v>
      </c>
      <c r="N251" s="190">
        <f t="shared" si="44"/>
        <v>0</v>
      </c>
    </row>
    <row r="252" spans="1:14" ht="15.9" customHeight="1" x14ac:dyDescent="0.25">
      <c r="A252" s="151" t="s">
        <v>3</v>
      </c>
      <c r="B252" s="51" t="s">
        <v>101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6" t="str">
        <f t="shared" si="45"/>
        <v>ND</v>
      </c>
      <c r="F252" s="60">
        <f t="shared" si="38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6" t="str">
        <f t="shared" si="46"/>
        <v>ND</v>
      </c>
      <c r="J252" s="60">
        <f t="shared" si="40"/>
        <v>0</v>
      </c>
      <c r="K252" s="48">
        <f t="shared" si="41"/>
        <v>0</v>
      </c>
      <c r="L252" s="190">
        <f t="shared" si="42"/>
        <v>0</v>
      </c>
      <c r="M252" s="190">
        <f t="shared" si="43"/>
        <v>0</v>
      </c>
      <c r="N252" s="190">
        <f t="shared" si="44"/>
        <v>0</v>
      </c>
    </row>
    <row r="253" spans="1:14" ht="15.9" customHeight="1" x14ac:dyDescent="0.25">
      <c r="A253" s="151" t="s">
        <v>3</v>
      </c>
      <c r="B253" s="51" t="s">
        <v>100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6" t="str">
        <f t="shared" si="45"/>
        <v>ND</v>
      </c>
      <c r="F253" s="60">
        <f t="shared" si="38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6" t="str">
        <f t="shared" si="46"/>
        <v>ND</v>
      </c>
      <c r="J253" s="60">
        <f t="shared" si="40"/>
        <v>0</v>
      </c>
      <c r="K253" s="48">
        <f t="shared" si="41"/>
        <v>0</v>
      </c>
      <c r="L253" s="190">
        <f t="shared" si="42"/>
        <v>0</v>
      </c>
      <c r="M253" s="190">
        <f t="shared" si="43"/>
        <v>0</v>
      </c>
      <c r="N253" s="190">
        <f t="shared" si="44"/>
        <v>0</v>
      </c>
    </row>
    <row r="254" spans="1:14" ht="15.9" customHeight="1" x14ac:dyDescent="0.25">
      <c r="A254" s="151" t="s">
        <v>3</v>
      </c>
      <c r="B254" s="51" t="s">
        <v>98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6" t="str">
        <f t="shared" si="45"/>
        <v>ND</v>
      </c>
      <c r="F254" s="60">
        <f t="shared" si="38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6" t="str">
        <f t="shared" si="46"/>
        <v>ND</v>
      </c>
      <c r="J254" s="60">
        <f t="shared" si="40"/>
        <v>0</v>
      </c>
      <c r="K254" s="48">
        <f t="shared" si="41"/>
        <v>0</v>
      </c>
      <c r="L254" s="190">
        <f t="shared" si="42"/>
        <v>0</v>
      </c>
      <c r="M254" s="190">
        <f t="shared" si="43"/>
        <v>0</v>
      </c>
      <c r="N254" s="190">
        <f t="shared" si="44"/>
        <v>0</v>
      </c>
    </row>
    <row r="255" spans="1:14" ht="15.9" customHeight="1" x14ac:dyDescent="0.25">
      <c r="A255" s="151" t="s">
        <v>3</v>
      </c>
      <c r="B255" s="51" t="s">
        <v>114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8" t="str">
        <f t="shared" si="45"/>
        <v>ND</v>
      </c>
      <c r="F255" s="60">
        <f t="shared" si="38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8" t="str">
        <f t="shared" si="46"/>
        <v>ND</v>
      </c>
      <c r="J255" s="60">
        <f t="shared" si="40"/>
        <v>0</v>
      </c>
      <c r="K255" s="48">
        <f t="shared" si="41"/>
        <v>0</v>
      </c>
      <c r="L255" s="190">
        <f t="shared" si="42"/>
        <v>0</v>
      </c>
      <c r="M255" s="190">
        <f t="shared" si="43"/>
        <v>0</v>
      </c>
      <c r="N255" s="190">
        <f t="shared" si="44"/>
        <v>0</v>
      </c>
    </row>
    <row r="256" spans="1:14" ht="19.5" customHeight="1" x14ac:dyDescent="0.25">
      <c r="A256" s="8"/>
      <c r="B256" s="53" t="s">
        <v>21</v>
      </c>
      <c r="C256" s="63">
        <f>SUM(C218:C255)</f>
        <v>0</v>
      </c>
      <c r="D256" s="63">
        <f>SUM(D218:D255)</f>
        <v>0</v>
      </c>
      <c r="E256" s="63"/>
      <c r="F256" s="63">
        <f>SUM(F218:F255)</f>
        <v>0</v>
      </c>
      <c r="G256" s="63">
        <f>SUM(G218:G255)</f>
        <v>0</v>
      </c>
      <c r="H256" s="63">
        <f>SUM(H218:H255)</f>
        <v>0</v>
      </c>
      <c r="I256" s="63"/>
      <c r="J256" s="63">
        <f>SUM(J218:J255)</f>
        <v>0</v>
      </c>
      <c r="K256" s="63">
        <f t="shared" si="41"/>
        <v>0</v>
      </c>
      <c r="L256" s="189">
        <f>IFERROR(K256/F256*100,0)</f>
        <v>0</v>
      </c>
      <c r="M256" s="193">
        <f>SUM(M218:M255)</f>
        <v>0</v>
      </c>
      <c r="N256" s="193">
        <f>SUM(N218:N255)</f>
        <v>0</v>
      </c>
    </row>
    <row r="257" spans="1:14" x14ac:dyDescent="0.25">
      <c r="B257" s="75" t="s">
        <v>174</v>
      </c>
    </row>
    <row r="258" spans="1:14" x14ac:dyDescent="0.25">
      <c r="D258" t="s">
        <v>62</v>
      </c>
    </row>
    <row r="263" spans="1:14" ht="21" x14ac:dyDescent="0.4">
      <c r="A263" s="198" t="s">
        <v>42</v>
      </c>
      <c r="B263" s="198"/>
      <c r="C263" s="198"/>
      <c r="D263" s="198"/>
      <c r="E263" s="198"/>
      <c r="F263" s="198"/>
      <c r="G263" s="198"/>
      <c r="H263" s="198"/>
      <c r="I263" s="198"/>
      <c r="J263" s="198"/>
      <c r="K263" s="198"/>
      <c r="L263" s="198"/>
      <c r="M263" s="198"/>
      <c r="N263" s="198"/>
    </row>
    <row r="264" spans="1:14" x14ac:dyDescent="0.25">
      <c r="A264" s="199" t="s">
        <v>59</v>
      </c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</row>
    <row r="265" spans="1:14" x14ac:dyDescent="0.25">
      <c r="A265" s="201" t="s">
        <v>139</v>
      </c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</row>
    <row r="266" spans="1:14" x14ac:dyDescent="0.25">
      <c r="A266" s="199" t="s">
        <v>108</v>
      </c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</row>
    <row r="267" spans="1:14" x14ac:dyDescent="0.25">
      <c r="A267" s="1"/>
      <c r="B267" s="151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5">
      <c r="B268" s="202" t="s">
        <v>33</v>
      </c>
      <c r="C268" s="202" t="s">
        <v>123</v>
      </c>
      <c r="D268" s="202"/>
      <c r="E268" s="202" t="s">
        <v>52</v>
      </c>
      <c r="F268" s="202"/>
      <c r="G268" s="202" t="s">
        <v>161</v>
      </c>
      <c r="H268" s="202"/>
      <c r="I268" s="202"/>
      <c r="J268" s="202"/>
      <c r="K268" s="202" t="s">
        <v>29</v>
      </c>
      <c r="L268" s="202"/>
      <c r="M268" s="202" t="s">
        <v>61</v>
      </c>
      <c r="N268" s="202"/>
    </row>
    <row r="269" spans="1:14" ht="33" customHeight="1" x14ac:dyDescent="0.25">
      <c r="A269" s="88"/>
      <c r="B269" s="202"/>
      <c r="C269" s="99" t="s">
        <v>28</v>
      </c>
      <c r="D269" s="99" t="s">
        <v>37</v>
      </c>
      <c r="E269" s="99" t="s">
        <v>51</v>
      </c>
      <c r="F269" s="99" t="s">
        <v>57</v>
      </c>
      <c r="G269" s="99" t="s">
        <v>28</v>
      </c>
      <c r="H269" s="99" t="s">
        <v>37</v>
      </c>
      <c r="I269" s="99" t="s">
        <v>51</v>
      </c>
      <c r="J269" s="99" t="s">
        <v>57</v>
      </c>
      <c r="K269" s="99" t="s">
        <v>26</v>
      </c>
      <c r="L269" s="99" t="s">
        <v>24</v>
      </c>
      <c r="M269" s="99">
        <v>2020</v>
      </c>
      <c r="N269" s="99">
        <v>2021</v>
      </c>
    </row>
    <row r="270" spans="1:14" ht="15.9" customHeight="1" x14ac:dyDescent="0.25">
      <c r="A270" s="151" t="s">
        <v>4</v>
      </c>
      <c r="B270" s="92" t="s">
        <v>87</v>
      </c>
      <c r="C270" s="48" t="str">
        <f>IFERROR(IF($J270&gt;0,VLOOKUP($A270&amp;$B270,'PNC AA'!$A:$E,4,0),""),"")</f>
        <v/>
      </c>
      <c r="D270" s="48" t="str">
        <f>IFERROR(IF($J270&gt;0,VLOOKUP($A270&amp;$B270,'PNC AA'!$A:$E,5,0),""),"")</f>
        <v/>
      </c>
      <c r="E270" s="78" t="str">
        <f t="shared" ref="E270:E307" si="47">IF(F270=0,"ND",RANK(F270,$F$270:$F$307))</f>
        <v>ND</v>
      </c>
      <c r="F270" s="60">
        <f t="shared" ref="F270:F307" si="48">SUM(C270:D270)</f>
        <v>0</v>
      </c>
      <c r="G270" s="48">
        <f>IFERROR(VLOOKUP($A270&amp;$B270,'PNC Exon. &amp; no Exon.'!$A:$AJ,3,0),0)</f>
        <v>0</v>
      </c>
      <c r="H270" s="48">
        <f>IFERROR(VLOOKUP($A270&amp;$B270,'PNC Exon. &amp; no Exon.'!$A:$AJ,4,0),0)</f>
        <v>0</v>
      </c>
      <c r="I270" s="78" t="str">
        <f t="shared" ref="I270" si="49">IF(J270=0,"ND",RANK(J270,$J$270:$J$307))</f>
        <v>ND</v>
      </c>
      <c r="J270" s="60">
        <f t="shared" ref="J270:J307" si="50">(G270+H270)</f>
        <v>0</v>
      </c>
      <c r="K270" s="48">
        <f t="shared" ref="K270:K308" si="51">J270-F270</f>
        <v>0</v>
      </c>
      <c r="L270" s="190">
        <f t="shared" ref="L270:L307" si="52">IFERROR(K270/F270*100,0)</f>
        <v>0</v>
      </c>
      <c r="M270" s="190">
        <f t="shared" ref="M270:M307" si="53">IFERROR(F270/$F$308*100,0)</f>
        <v>0</v>
      </c>
      <c r="N270" s="190">
        <f t="shared" ref="N270:N307" si="54">IFERROR(J270/$J$308*100,0)</f>
        <v>0</v>
      </c>
    </row>
    <row r="271" spans="1:14" ht="15.9" customHeight="1" x14ac:dyDescent="0.25">
      <c r="A271" s="151" t="s">
        <v>4</v>
      </c>
      <c r="B271" s="51" t="s">
        <v>111</v>
      </c>
      <c r="C271" s="48" t="str">
        <f>IFERROR(IF($J271&gt;0,VLOOKUP($A271&amp;$B271,'PNC AA'!$A:$E,4,0),""),"")</f>
        <v/>
      </c>
      <c r="D271" s="48" t="str">
        <f>IFERROR(IF($J271&gt;0,VLOOKUP($A271&amp;$B271,'PNC AA'!$A:$E,5,0),""),"")</f>
        <v/>
      </c>
      <c r="E271" s="78" t="str">
        <f t="shared" si="47"/>
        <v>ND</v>
      </c>
      <c r="F271" s="60">
        <f t="shared" si="48"/>
        <v>0</v>
      </c>
      <c r="G271" s="48">
        <f>IFERROR(VLOOKUP($A271&amp;$B271,'PNC Exon. &amp; no Exon.'!$A:$AJ,3,0),0)</f>
        <v>0</v>
      </c>
      <c r="H271" s="48">
        <f>IFERROR(VLOOKUP($A271&amp;$B271,'PNC Exon. &amp; no Exon.'!$A:$AJ,4,0),0)</f>
        <v>0</v>
      </c>
      <c r="I271" s="78" t="str">
        <f t="shared" ref="I271:I307" si="55">IF(J271=0,"ND",RANK(J271,$J$270:$J$307))</f>
        <v>ND</v>
      </c>
      <c r="J271" s="60">
        <f t="shared" si="50"/>
        <v>0</v>
      </c>
      <c r="K271" s="48">
        <f t="shared" si="51"/>
        <v>0</v>
      </c>
      <c r="L271" s="190">
        <f t="shared" si="52"/>
        <v>0</v>
      </c>
      <c r="M271" s="190">
        <f t="shared" si="53"/>
        <v>0</v>
      </c>
      <c r="N271" s="190">
        <f t="shared" si="54"/>
        <v>0</v>
      </c>
    </row>
    <row r="272" spans="1:14" ht="15.9" customHeight="1" x14ac:dyDescent="0.25">
      <c r="A272" s="151" t="s">
        <v>4</v>
      </c>
      <c r="B272" s="51" t="s">
        <v>115</v>
      </c>
      <c r="C272" s="48" t="str">
        <f>IFERROR(IF($J272&gt;0,VLOOKUP($A272&amp;$B272,'PNC AA'!$A:$E,4,0),""),"")</f>
        <v/>
      </c>
      <c r="D272" s="48" t="str">
        <f>IFERROR(IF($J272&gt;0,VLOOKUP($A272&amp;$B272,'PNC AA'!$A:$E,5,0),""),"")</f>
        <v/>
      </c>
      <c r="E272" s="78" t="str">
        <f t="shared" si="47"/>
        <v>ND</v>
      </c>
      <c r="F272" s="60">
        <f t="shared" si="48"/>
        <v>0</v>
      </c>
      <c r="G272" s="48">
        <f>IFERROR(VLOOKUP($A272&amp;$B272,'PNC Exon. &amp; no Exon.'!$A:$AJ,3,0),0)</f>
        <v>0</v>
      </c>
      <c r="H272" s="48">
        <f>IFERROR(VLOOKUP($A272&amp;$B272,'PNC Exon. &amp; no Exon.'!$A:$AJ,4,0),0)</f>
        <v>0</v>
      </c>
      <c r="I272" s="78" t="str">
        <f t="shared" si="55"/>
        <v>ND</v>
      </c>
      <c r="J272" s="60">
        <f t="shared" si="50"/>
        <v>0</v>
      </c>
      <c r="K272" s="48">
        <f t="shared" si="51"/>
        <v>0</v>
      </c>
      <c r="L272" s="190">
        <f t="shared" si="52"/>
        <v>0</v>
      </c>
      <c r="M272" s="190">
        <f t="shared" si="53"/>
        <v>0</v>
      </c>
      <c r="N272" s="190">
        <f t="shared" si="54"/>
        <v>0</v>
      </c>
    </row>
    <row r="273" spans="1:14" ht="15.9" customHeight="1" x14ac:dyDescent="0.25">
      <c r="A273" s="151" t="s">
        <v>4</v>
      </c>
      <c r="B273" s="51" t="s">
        <v>95</v>
      </c>
      <c r="C273" s="48" t="str">
        <f>IFERROR(IF($J273&gt;0,VLOOKUP($A273&amp;$B273,'PNC AA'!$A:$E,4,0),""),"")</f>
        <v/>
      </c>
      <c r="D273" s="48" t="str">
        <f>IFERROR(IF($J273&gt;0,VLOOKUP($A273&amp;$B273,'PNC AA'!$A:$E,5,0),""),"")</f>
        <v/>
      </c>
      <c r="E273" s="78" t="str">
        <f t="shared" si="47"/>
        <v>ND</v>
      </c>
      <c r="F273" s="60">
        <f t="shared" si="48"/>
        <v>0</v>
      </c>
      <c r="G273" s="48">
        <f>IFERROR(VLOOKUP($A273&amp;$B273,'PNC Exon. &amp; no Exon.'!$A:$AJ,3,0),0)</f>
        <v>0</v>
      </c>
      <c r="H273" s="48">
        <f>IFERROR(VLOOKUP($A273&amp;$B273,'PNC Exon. &amp; no Exon.'!$A:$AJ,4,0),0)</f>
        <v>0</v>
      </c>
      <c r="I273" s="78" t="str">
        <f t="shared" si="55"/>
        <v>ND</v>
      </c>
      <c r="J273" s="60">
        <f t="shared" si="50"/>
        <v>0</v>
      </c>
      <c r="K273" s="48">
        <f t="shared" si="51"/>
        <v>0</v>
      </c>
      <c r="L273" s="190">
        <f t="shared" si="52"/>
        <v>0</v>
      </c>
      <c r="M273" s="190">
        <f t="shared" si="53"/>
        <v>0</v>
      </c>
      <c r="N273" s="190">
        <f t="shared" si="54"/>
        <v>0</v>
      </c>
    </row>
    <row r="274" spans="1:14" ht="15.9" customHeight="1" x14ac:dyDescent="0.25">
      <c r="A274" s="151" t="s">
        <v>4</v>
      </c>
      <c r="B274" s="51" t="s">
        <v>88</v>
      </c>
      <c r="C274" s="48" t="str">
        <f>IFERROR(IF($J274&gt;0,VLOOKUP($A274&amp;$B274,'PNC AA'!$A:$E,4,0),""),"")</f>
        <v/>
      </c>
      <c r="D274" s="48" t="str">
        <f>IFERROR(IF($J274&gt;0,VLOOKUP($A274&amp;$B274,'PNC AA'!$A:$E,5,0),""),"")</f>
        <v/>
      </c>
      <c r="E274" s="78" t="str">
        <f t="shared" si="47"/>
        <v>ND</v>
      </c>
      <c r="F274" s="60">
        <f t="shared" si="48"/>
        <v>0</v>
      </c>
      <c r="G274" s="48">
        <f>IFERROR(VLOOKUP($A274&amp;$B274,'PNC Exon. &amp; no Exon.'!$A:$AJ,3,0),0)</f>
        <v>0</v>
      </c>
      <c r="H274" s="48">
        <f>IFERROR(VLOOKUP($A274&amp;$B274,'PNC Exon. &amp; no Exon.'!$A:$AJ,4,0),0)</f>
        <v>0</v>
      </c>
      <c r="I274" s="78" t="str">
        <f t="shared" si="55"/>
        <v>ND</v>
      </c>
      <c r="J274" s="60">
        <f t="shared" si="50"/>
        <v>0</v>
      </c>
      <c r="K274" s="48">
        <f t="shared" si="51"/>
        <v>0</v>
      </c>
      <c r="L274" s="190">
        <f t="shared" si="52"/>
        <v>0</v>
      </c>
      <c r="M274" s="190">
        <f t="shared" si="53"/>
        <v>0</v>
      </c>
      <c r="N274" s="190">
        <f t="shared" si="54"/>
        <v>0</v>
      </c>
    </row>
    <row r="275" spans="1:14" ht="15.9" customHeight="1" x14ac:dyDescent="0.25">
      <c r="A275" s="151" t="s">
        <v>4</v>
      </c>
      <c r="B275" s="51" t="s">
        <v>93</v>
      </c>
      <c r="C275" s="48" t="str">
        <f>IFERROR(IF($J275&gt;0,VLOOKUP($A275&amp;$B275,'PNC AA'!$A:$E,4,0),""),"")</f>
        <v/>
      </c>
      <c r="D275" s="48" t="str">
        <f>IFERROR(IF($J275&gt;0,VLOOKUP($A275&amp;$B275,'PNC AA'!$A:$E,5,0),""),"")</f>
        <v/>
      </c>
      <c r="E275" s="78" t="str">
        <f t="shared" si="47"/>
        <v>ND</v>
      </c>
      <c r="F275" s="60">
        <f t="shared" si="48"/>
        <v>0</v>
      </c>
      <c r="G275" s="48">
        <f>IFERROR(VLOOKUP($A275&amp;$B275,'PNC Exon. &amp; no Exon.'!$A:$AJ,3,0),0)</f>
        <v>0</v>
      </c>
      <c r="H275" s="48">
        <f>IFERROR(VLOOKUP($A275&amp;$B275,'PNC Exon. &amp; no Exon.'!$A:$AJ,4,0),0)</f>
        <v>0</v>
      </c>
      <c r="I275" s="78" t="str">
        <f t="shared" si="55"/>
        <v>ND</v>
      </c>
      <c r="J275" s="60">
        <f t="shared" si="50"/>
        <v>0</v>
      </c>
      <c r="K275" s="48">
        <f t="shared" si="51"/>
        <v>0</v>
      </c>
      <c r="L275" s="190">
        <f t="shared" si="52"/>
        <v>0</v>
      </c>
      <c r="M275" s="190">
        <f t="shared" si="53"/>
        <v>0</v>
      </c>
      <c r="N275" s="190">
        <f t="shared" si="54"/>
        <v>0</v>
      </c>
    </row>
    <row r="276" spans="1:14" ht="15.9" customHeight="1" x14ac:dyDescent="0.25">
      <c r="A276" s="151" t="s">
        <v>4</v>
      </c>
      <c r="B276" s="51" t="s">
        <v>92</v>
      </c>
      <c r="C276" s="48" t="str">
        <f>IFERROR(IF($J276&gt;0,VLOOKUP($A276&amp;$B276,'PNC AA'!$A:$E,4,0),""),"")</f>
        <v/>
      </c>
      <c r="D276" s="48" t="str">
        <f>IFERROR(IF($J276&gt;0,VLOOKUP($A276&amp;$B276,'PNC AA'!$A:$E,5,0),""),"")</f>
        <v/>
      </c>
      <c r="E276" s="78" t="str">
        <f t="shared" si="47"/>
        <v>ND</v>
      </c>
      <c r="F276" s="60">
        <f t="shared" si="48"/>
        <v>0</v>
      </c>
      <c r="G276" s="48">
        <f>IFERROR(VLOOKUP($A276&amp;$B276,'PNC Exon. &amp; no Exon.'!$A:$AJ,3,0),0)</f>
        <v>0</v>
      </c>
      <c r="H276" s="48">
        <f>IFERROR(VLOOKUP($A276&amp;$B276,'PNC Exon. &amp; no Exon.'!$A:$AJ,4,0),0)</f>
        <v>0</v>
      </c>
      <c r="I276" s="78" t="str">
        <f t="shared" si="55"/>
        <v>ND</v>
      </c>
      <c r="J276" s="60">
        <f t="shared" si="50"/>
        <v>0</v>
      </c>
      <c r="K276" s="48">
        <f t="shared" si="51"/>
        <v>0</v>
      </c>
      <c r="L276" s="190">
        <f t="shared" si="52"/>
        <v>0</v>
      </c>
      <c r="M276" s="190">
        <f t="shared" si="53"/>
        <v>0</v>
      </c>
      <c r="N276" s="190">
        <f t="shared" si="54"/>
        <v>0</v>
      </c>
    </row>
    <row r="277" spans="1:14" ht="15.9" customHeight="1" x14ac:dyDescent="0.25">
      <c r="A277" s="151" t="s">
        <v>4</v>
      </c>
      <c r="B277" s="51" t="s">
        <v>78</v>
      </c>
      <c r="C277" s="48" t="str">
        <f>IFERROR(IF($J277&gt;0,VLOOKUP($A277&amp;$B277,'PNC AA'!$A:$E,4,0),""),"")</f>
        <v/>
      </c>
      <c r="D277" s="48" t="str">
        <f>IFERROR(IF($J277&gt;0,VLOOKUP($A277&amp;$B277,'PNC AA'!$A:$E,5,0),""),"")</f>
        <v/>
      </c>
      <c r="E277" s="78" t="str">
        <f t="shared" si="47"/>
        <v>ND</v>
      </c>
      <c r="F277" s="60">
        <f t="shared" si="48"/>
        <v>0</v>
      </c>
      <c r="G277" s="48">
        <f>IFERROR(VLOOKUP($A277&amp;$B277,'PNC Exon. &amp; no Exon.'!$A:$AJ,3,0),0)</f>
        <v>0</v>
      </c>
      <c r="H277" s="48">
        <f>IFERROR(VLOOKUP($A277&amp;$B277,'PNC Exon. &amp; no Exon.'!$A:$AJ,4,0),0)</f>
        <v>0</v>
      </c>
      <c r="I277" s="78" t="str">
        <f t="shared" si="55"/>
        <v>ND</v>
      </c>
      <c r="J277" s="60">
        <f t="shared" si="50"/>
        <v>0</v>
      </c>
      <c r="K277" s="48">
        <f t="shared" si="51"/>
        <v>0</v>
      </c>
      <c r="L277" s="190">
        <f t="shared" si="52"/>
        <v>0</v>
      </c>
      <c r="M277" s="190">
        <f t="shared" si="53"/>
        <v>0</v>
      </c>
      <c r="N277" s="190">
        <f t="shared" si="54"/>
        <v>0</v>
      </c>
    </row>
    <row r="278" spans="1:14" ht="15.9" customHeight="1" x14ac:dyDescent="0.25">
      <c r="A278" s="151" t="s">
        <v>4</v>
      </c>
      <c r="B278" s="51" t="s">
        <v>119</v>
      </c>
      <c r="C278" s="48" t="str">
        <f>IFERROR(IF($J278&gt;0,VLOOKUP($A278&amp;$B278,'PNC AA'!$A:$E,4,0),""),"")</f>
        <v/>
      </c>
      <c r="D278" s="48" t="str">
        <f>IFERROR(IF($J278&gt;0,VLOOKUP($A278&amp;$B278,'PNC AA'!$A:$E,5,0),""),"")</f>
        <v/>
      </c>
      <c r="E278" s="78" t="str">
        <f t="shared" si="47"/>
        <v>ND</v>
      </c>
      <c r="F278" s="60">
        <f t="shared" si="48"/>
        <v>0</v>
      </c>
      <c r="G278" s="48">
        <f>IFERROR(VLOOKUP($A278&amp;$B278,'PNC Exon. &amp; no Exon.'!$A:$AJ,3,0),0)</f>
        <v>0</v>
      </c>
      <c r="H278" s="48">
        <f>IFERROR(VLOOKUP($A278&amp;$B278,'PNC Exon. &amp; no Exon.'!$A:$AJ,4,0),0)</f>
        <v>0</v>
      </c>
      <c r="I278" s="78" t="str">
        <f t="shared" si="55"/>
        <v>ND</v>
      </c>
      <c r="J278" s="60">
        <f t="shared" si="50"/>
        <v>0</v>
      </c>
      <c r="K278" s="48">
        <f t="shared" si="51"/>
        <v>0</v>
      </c>
      <c r="L278" s="190">
        <f t="shared" si="52"/>
        <v>0</v>
      </c>
      <c r="M278" s="190">
        <f t="shared" si="53"/>
        <v>0</v>
      </c>
      <c r="N278" s="190">
        <f t="shared" si="54"/>
        <v>0</v>
      </c>
    </row>
    <row r="279" spans="1:14" ht="15.9" customHeight="1" x14ac:dyDescent="0.25">
      <c r="A279" s="151" t="s">
        <v>4</v>
      </c>
      <c r="B279" s="51" t="s">
        <v>77</v>
      </c>
      <c r="C279" s="48" t="str">
        <f>IFERROR(IF($J279&gt;0,VLOOKUP($A279&amp;$B279,'PNC AA'!$A:$E,4,0),""),"")</f>
        <v/>
      </c>
      <c r="D279" s="48" t="str">
        <f>IFERROR(IF($J279&gt;0,VLOOKUP($A279&amp;$B279,'PNC AA'!$A:$E,5,0),""),"")</f>
        <v/>
      </c>
      <c r="E279" s="78" t="str">
        <f t="shared" si="47"/>
        <v>ND</v>
      </c>
      <c r="F279" s="60">
        <f t="shared" si="48"/>
        <v>0</v>
      </c>
      <c r="G279" s="48">
        <f>IFERROR(VLOOKUP($A279&amp;$B279,'PNC Exon. &amp; no Exon.'!$A:$AJ,3,0),0)</f>
        <v>0</v>
      </c>
      <c r="H279" s="48">
        <f>IFERROR(VLOOKUP($A279&amp;$B279,'PNC Exon. &amp; no Exon.'!$A:$AJ,4,0),0)</f>
        <v>0</v>
      </c>
      <c r="I279" s="78" t="str">
        <f t="shared" si="55"/>
        <v>ND</v>
      </c>
      <c r="J279" s="60">
        <f t="shared" si="50"/>
        <v>0</v>
      </c>
      <c r="K279" s="48">
        <f t="shared" si="51"/>
        <v>0</v>
      </c>
      <c r="L279" s="190">
        <f t="shared" si="52"/>
        <v>0</v>
      </c>
      <c r="M279" s="190">
        <f t="shared" si="53"/>
        <v>0</v>
      </c>
      <c r="N279" s="190">
        <f t="shared" si="54"/>
        <v>0</v>
      </c>
    </row>
    <row r="280" spans="1:14" ht="15.9" customHeight="1" x14ac:dyDescent="0.25">
      <c r="A280" s="151" t="s">
        <v>4</v>
      </c>
      <c r="B280" s="51" t="s">
        <v>90</v>
      </c>
      <c r="C280" s="48" t="str">
        <f>IFERROR(IF($J280&gt;0,VLOOKUP($A280&amp;$B280,'PNC AA'!$A:$E,4,0),""),"")</f>
        <v/>
      </c>
      <c r="D280" s="48" t="str">
        <f>IFERROR(IF($J280&gt;0,VLOOKUP($A280&amp;$B280,'PNC AA'!$A:$E,5,0),""),"")</f>
        <v/>
      </c>
      <c r="E280" s="78" t="str">
        <f t="shared" si="47"/>
        <v>ND</v>
      </c>
      <c r="F280" s="60">
        <f t="shared" si="48"/>
        <v>0</v>
      </c>
      <c r="G280" s="48">
        <f>IFERROR(VLOOKUP($A280&amp;$B280,'PNC Exon. &amp; no Exon.'!$A:$AJ,3,0),0)</f>
        <v>0</v>
      </c>
      <c r="H280" s="48">
        <f>IFERROR(VLOOKUP($A280&amp;$B280,'PNC Exon. &amp; no Exon.'!$A:$AJ,4,0),0)</f>
        <v>0</v>
      </c>
      <c r="I280" s="78" t="str">
        <f t="shared" si="55"/>
        <v>ND</v>
      </c>
      <c r="J280" s="60">
        <f t="shared" si="50"/>
        <v>0</v>
      </c>
      <c r="K280" s="48">
        <f t="shared" si="51"/>
        <v>0</v>
      </c>
      <c r="L280" s="190">
        <f t="shared" si="52"/>
        <v>0</v>
      </c>
      <c r="M280" s="190">
        <f t="shared" si="53"/>
        <v>0</v>
      </c>
      <c r="N280" s="190">
        <f t="shared" si="54"/>
        <v>0</v>
      </c>
    </row>
    <row r="281" spans="1:14" ht="15.9" customHeight="1" x14ac:dyDescent="0.25">
      <c r="A281" s="151" t="s">
        <v>4</v>
      </c>
      <c r="B281" s="51" t="s">
        <v>97</v>
      </c>
      <c r="C281" s="48" t="str">
        <f>IFERROR(IF($J281&gt;0,VLOOKUP($A281&amp;$B281,'PNC AA'!$A:$E,4,0),""),"")</f>
        <v/>
      </c>
      <c r="D281" s="48" t="str">
        <f>IFERROR(IF($J281&gt;0,VLOOKUP($A281&amp;$B281,'PNC AA'!$A:$E,5,0),""),"")</f>
        <v/>
      </c>
      <c r="E281" s="78" t="str">
        <f t="shared" si="47"/>
        <v>ND</v>
      </c>
      <c r="F281" s="60">
        <f t="shared" si="48"/>
        <v>0</v>
      </c>
      <c r="G281" s="48">
        <f>IFERROR(VLOOKUP($A281&amp;$B281,'PNC Exon. &amp; no Exon.'!$A:$AJ,3,0),0)</f>
        <v>0</v>
      </c>
      <c r="H281" s="48">
        <f>IFERROR(VLOOKUP($A281&amp;$B281,'PNC Exon. &amp; no Exon.'!$A:$AJ,4,0),0)</f>
        <v>0</v>
      </c>
      <c r="I281" s="78" t="str">
        <f t="shared" si="55"/>
        <v>ND</v>
      </c>
      <c r="J281" s="60">
        <f t="shared" si="50"/>
        <v>0</v>
      </c>
      <c r="K281" s="48">
        <f t="shared" si="51"/>
        <v>0</v>
      </c>
      <c r="L281" s="190">
        <f t="shared" si="52"/>
        <v>0</v>
      </c>
      <c r="M281" s="190">
        <f t="shared" si="53"/>
        <v>0</v>
      </c>
      <c r="N281" s="190">
        <f t="shared" si="54"/>
        <v>0</v>
      </c>
    </row>
    <row r="282" spans="1:14" ht="15.9" customHeight="1" x14ac:dyDescent="0.25">
      <c r="A282" s="151" t="s">
        <v>4</v>
      </c>
      <c r="B282" s="51" t="s">
        <v>102</v>
      </c>
      <c r="C282" s="48" t="str">
        <f>IFERROR(IF($J282&gt;0,VLOOKUP($A282&amp;$B282,'PNC AA'!$A:$E,4,0),""),"")</f>
        <v/>
      </c>
      <c r="D282" s="48" t="str">
        <f>IFERROR(IF($J282&gt;0,VLOOKUP($A282&amp;$B282,'PNC AA'!$A:$E,5,0),""),"")</f>
        <v/>
      </c>
      <c r="E282" s="78" t="str">
        <f t="shared" si="47"/>
        <v>ND</v>
      </c>
      <c r="F282" s="60">
        <f t="shared" si="48"/>
        <v>0</v>
      </c>
      <c r="G282" s="48">
        <f>IFERROR(VLOOKUP($A282&amp;$B282,'PNC Exon. &amp; no Exon.'!$A:$AJ,3,0),0)</f>
        <v>0</v>
      </c>
      <c r="H282" s="48">
        <f>IFERROR(VLOOKUP($A282&amp;$B282,'PNC Exon. &amp; no Exon.'!$A:$AJ,4,0),0)</f>
        <v>0</v>
      </c>
      <c r="I282" s="78" t="str">
        <f t="shared" si="55"/>
        <v>ND</v>
      </c>
      <c r="J282" s="60">
        <f t="shared" si="50"/>
        <v>0</v>
      </c>
      <c r="K282" s="48">
        <f t="shared" si="51"/>
        <v>0</v>
      </c>
      <c r="L282" s="190">
        <f t="shared" si="52"/>
        <v>0</v>
      </c>
      <c r="M282" s="190">
        <f t="shared" si="53"/>
        <v>0</v>
      </c>
      <c r="N282" s="190">
        <f t="shared" si="54"/>
        <v>0</v>
      </c>
    </row>
    <row r="283" spans="1:14" ht="15.9" customHeight="1" x14ac:dyDescent="0.25">
      <c r="A283" s="151" t="s">
        <v>4</v>
      </c>
      <c r="B283" s="51" t="s">
        <v>109</v>
      </c>
      <c r="C283" s="48" t="str">
        <f>IFERROR(IF($J283&gt;0,VLOOKUP($A283&amp;$B283,'PNC AA'!$A:$E,4,0),""),"")</f>
        <v/>
      </c>
      <c r="D283" s="48" t="str">
        <f>IFERROR(IF($J283&gt;0,VLOOKUP($A283&amp;$B283,'PNC AA'!$A:$E,5,0),""),"")</f>
        <v/>
      </c>
      <c r="E283" s="78" t="str">
        <f t="shared" si="47"/>
        <v>ND</v>
      </c>
      <c r="F283" s="60">
        <f t="shared" si="48"/>
        <v>0</v>
      </c>
      <c r="G283" s="48">
        <f>IFERROR(VLOOKUP($A283&amp;$B283,'PNC Exon. &amp; no Exon.'!$A:$AJ,3,0),0)</f>
        <v>0</v>
      </c>
      <c r="H283" s="48">
        <f>IFERROR(VLOOKUP($A283&amp;$B283,'PNC Exon. &amp; no Exon.'!$A:$AJ,4,0),0)</f>
        <v>0</v>
      </c>
      <c r="I283" s="78" t="str">
        <f t="shared" si="55"/>
        <v>ND</v>
      </c>
      <c r="J283" s="60">
        <f t="shared" si="50"/>
        <v>0</v>
      </c>
      <c r="K283" s="48">
        <f t="shared" si="51"/>
        <v>0</v>
      </c>
      <c r="L283" s="190">
        <f t="shared" si="52"/>
        <v>0</v>
      </c>
      <c r="M283" s="190">
        <f t="shared" si="53"/>
        <v>0</v>
      </c>
      <c r="N283" s="190">
        <f t="shared" si="54"/>
        <v>0</v>
      </c>
    </row>
    <row r="284" spans="1:14" ht="15.9" customHeight="1" x14ac:dyDescent="0.25">
      <c r="A284" s="151" t="s">
        <v>4</v>
      </c>
      <c r="B284" s="51" t="s">
        <v>99</v>
      </c>
      <c r="C284" s="48" t="str">
        <f>IFERROR(IF($J284&gt;0,VLOOKUP($A284&amp;$B284,'PNC AA'!$A:$E,4,0),""),"")</f>
        <v/>
      </c>
      <c r="D284" s="48" t="str">
        <f>IFERROR(IF($J284&gt;0,VLOOKUP($A284&amp;$B284,'PNC AA'!$A:$E,5,0),""),"")</f>
        <v/>
      </c>
      <c r="E284" s="78" t="str">
        <f t="shared" si="47"/>
        <v>ND</v>
      </c>
      <c r="F284" s="60">
        <f t="shared" si="48"/>
        <v>0</v>
      </c>
      <c r="G284" s="48">
        <f>IFERROR(VLOOKUP($A284&amp;$B284,'PNC Exon. &amp; no Exon.'!$A:$AJ,3,0),0)</f>
        <v>0</v>
      </c>
      <c r="H284" s="48">
        <f>IFERROR(VLOOKUP($A284&amp;$B284,'PNC Exon. &amp; no Exon.'!$A:$AJ,4,0),0)</f>
        <v>0</v>
      </c>
      <c r="I284" s="78" t="str">
        <f t="shared" si="55"/>
        <v>ND</v>
      </c>
      <c r="J284" s="60">
        <f t="shared" si="50"/>
        <v>0</v>
      </c>
      <c r="K284" s="48">
        <f t="shared" si="51"/>
        <v>0</v>
      </c>
      <c r="L284" s="190">
        <f t="shared" si="52"/>
        <v>0</v>
      </c>
      <c r="M284" s="190">
        <f t="shared" si="53"/>
        <v>0</v>
      </c>
      <c r="N284" s="190">
        <f t="shared" si="54"/>
        <v>0</v>
      </c>
    </row>
    <row r="285" spans="1:14" ht="15.9" customHeight="1" x14ac:dyDescent="0.25">
      <c r="A285" s="151" t="s">
        <v>4</v>
      </c>
      <c r="B285" s="51" t="s">
        <v>96</v>
      </c>
      <c r="C285" s="48" t="str">
        <f>IFERROR(IF($J285&gt;0,VLOOKUP($A285&amp;$B285,'PNC AA'!$A:$E,4,0),""),"")</f>
        <v/>
      </c>
      <c r="D285" s="48" t="str">
        <f>IFERROR(IF($J285&gt;0,VLOOKUP($A285&amp;$B285,'PNC AA'!$A:$E,5,0),""),"")</f>
        <v/>
      </c>
      <c r="E285" s="78" t="str">
        <f t="shared" si="47"/>
        <v>ND</v>
      </c>
      <c r="F285" s="60">
        <f t="shared" si="48"/>
        <v>0</v>
      </c>
      <c r="G285" s="48">
        <f>IFERROR(VLOOKUP($A285&amp;$B285,'PNC Exon. &amp; no Exon.'!$A:$AJ,3,0),0)</f>
        <v>0</v>
      </c>
      <c r="H285" s="48">
        <f>IFERROR(VLOOKUP($A285&amp;$B285,'PNC Exon. &amp; no Exon.'!$A:$AJ,4,0),0)</f>
        <v>0</v>
      </c>
      <c r="I285" s="78" t="str">
        <f t="shared" si="55"/>
        <v>ND</v>
      </c>
      <c r="J285" s="60">
        <f t="shared" si="50"/>
        <v>0</v>
      </c>
      <c r="K285" s="48">
        <f t="shared" si="51"/>
        <v>0</v>
      </c>
      <c r="L285" s="190">
        <f t="shared" si="52"/>
        <v>0</v>
      </c>
      <c r="M285" s="190">
        <f t="shared" si="53"/>
        <v>0</v>
      </c>
      <c r="N285" s="190">
        <f t="shared" si="54"/>
        <v>0</v>
      </c>
    </row>
    <row r="286" spans="1:14" ht="15.9" customHeight="1" x14ac:dyDescent="0.25">
      <c r="A286" s="151" t="s">
        <v>4</v>
      </c>
      <c r="B286" s="51" t="s">
        <v>80</v>
      </c>
      <c r="C286" s="48" t="str">
        <f>IFERROR(IF($J286&gt;0,VLOOKUP($A286&amp;$B286,'PNC AA'!$A:$E,4,0),""),"")</f>
        <v/>
      </c>
      <c r="D286" s="48" t="str">
        <f>IFERROR(IF($J286&gt;0,VLOOKUP($A286&amp;$B286,'PNC AA'!$A:$E,5,0),""),"")</f>
        <v/>
      </c>
      <c r="E286" s="78" t="str">
        <f t="shared" si="47"/>
        <v>ND</v>
      </c>
      <c r="F286" s="60">
        <f t="shared" si="48"/>
        <v>0</v>
      </c>
      <c r="G286" s="48">
        <f>IFERROR(VLOOKUP($A286&amp;$B286,'PNC Exon. &amp; no Exon.'!$A:$AJ,3,0),0)</f>
        <v>0</v>
      </c>
      <c r="H286" s="48">
        <f>IFERROR(VLOOKUP($A286&amp;$B286,'PNC Exon. &amp; no Exon.'!$A:$AJ,4,0),0)</f>
        <v>0</v>
      </c>
      <c r="I286" s="78" t="str">
        <f t="shared" si="55"/>
        <v>ND</v>
      </c>
      <c r="J286" s="60">
        <f t="shared" si="50"/>
        <v>0</v>
      </c>
      <c r="K286" s="48">
        <f t="shared" si="51"/>
        <v>0</v>
      </c>
      <c r="L286" s="190">
        <f t="shared" si="52"/>
        <v>0</v>
      </c>
      <c r="M286" s="190">
        <f t="shared" si="53"/>
        <v>0</v>
      </c>
      <c r="N286" s="190">
        <f t="shared" si="54"/>
        <v>0</v>
      </c>
    </row>
    <row r="287" spans="1:14" ht="15.9" customHeight="1" x14ac:dyDescent="0.25">
      <c r="A287" s="151" t="s">
        <v>4</v>
      </c>
      <c r="B287" s="50" t="s">
        <v>104</v>
      </c>
      <c r="C287" s="48" t="str">
        <f>IFERROR(IF($J287&gt;0,VLOOKUP($A287&amp;$B287,'PNC AA'!$A:$E,4,0),""),"")</f>
        <v/>
      </c>
      <c r="D287" s="48" t="str">
        <f>IFERROR(IF($J287&gt;0,VLOOKUP($A287&amp;$B287,'PNC AA'!$A:$E,5,0),""),"")</f>
        <v/>
      </c>
      <c r="E287" s="78" t="str">
        <f t="shared" si="47"/>
        <v>ND</v>
      </c>
      <c r="F287" s="60">
        <f t="shared" si="48"/>
        <v>0</v>
      </c>
      <c r="G287" s="48">
        <f>IFERROR(VLOOKUP($A287&amp;$B287,'PNC Exon. &amp; no Exon.'!$A:$AJ,3,0),0)</f>
        <v>0</v>
      </c>
      <c r="H287" s="48">
        <f>IFERROR(VLOOKUP($A287&amp;$B287,'PNC Exon. &amp; no Exon.'!$A:$AJ,4,0),0)</f>
        <v>0</v>
      </c>
      <c r="I287" s="78" t="str">
        <f t="shared" si="55"/>
        <v>ND</v>
      </c>
      <c r="J287" s="60">
        <f t="shared" si="50"/>
        <v>0</v>
      </c>
      <c r="K287" s="48">
        <f t="shared" si="51"/>
        <v>0</v>
      </c>
      <c r="L287" s="190">
        <f t="shared" si="52"/>
        <v>0</v>
      </c>
      <c r="M287" s="190">
        <f t="shared" si="53"/>
        <v>0</v>
      </c>
      <c r="N287" s="190">
        <f t="shared" si="54"/>
        <v>0</v>
      </c>
    </row>
    <row r="288" spans="1:14" ht="15.9" customHeight="1" x14ac:dyDescent="0.25">
      <c r="A288" s="151" t="s">
        <v>4</v>
      </c>
      <c r="B288" s="50" t="s">
        <v>110</v>
      </c>
      <c r="C288" s="48" t="str">
        <f>IFERROR(IF($J288&gt;0,VLOOKUP($A288&amp;$B288,'PNC AA'!$A:$E,4,0),""),"")</f>
        <v/>
      </c>
      <c r="D288" s="48" t="str">
        <f>IFERROR(IF($J288&gt;0,VLOOKUP($A288&amp;$B288,'PNC AA'!$A:$E,5,0),""),"")</f>
        <v/>
      </c>
      <c r="E288" s="78" t="str">
        <f t="shared" si="47"/>
        <v>ND</v>
      </c>
      <c r="F288" s="60">
        <f t="shared" si="48"/>
        <v>0</v>
      </c>
      <c r="G288" s="48">
        <f>IFERROR(VLOOKUP($A288&amp;$B288,'PNC Exon. &amp; no Exon.'!$A:$AJ,3,0),0)</f>
        <v>0</v>
      </c>
      <c r="H288" s="48">
        <f>IFERROR(VLOOKUP($A288&amp;$B288,'PNC Exon. &amp; no Exon.'!$A:$AJ,4,0),0)</f>
        <v>0</v>
      </c>
      <c r="I288" s="78" t="str">
        <f t="shared" si="55"/>
        <v>ND</v>
      </c>
      <c r="J288" s="60">
        <f t="shared" si="50"/>
        <v>0</v>
      </c>
      <c r="K288" s="48">
        <f t="shared" si="51"/>
        <v>0</v>
      </c>
      <c r="L288" s="190">
        <f t="shared" si="52"/>
        <v>0</v>
      </c>
      <c r="M288" s="190">
        <f t="shared" si="53"/>
        <v>0</v>
      </c>
      <c r="N288" s="190">
        <f t="shared" si="54"/>
        <v>0</v>
      </c>
    </row>
    <row r="289" spans="1:14" ht="15.9" customHeight="1" x14ac:dyDescent="0.25">
      <c r="A289" s="151" t="s">
        <v>4</v>
      </c>
      <c r="B289" s="51" t="s">
        <v>113</v>
      </c>
      <c r="C289" s="48" t="str">
        <f>IFERROR(IF($J289&gt;0,VLOOKUP($A289&amp;$B289,'PNC AA'!$A:$E,4,0),""),"")</f>
        <v/>
      </c>
      <c r="D289" s="48" t="str">
        <f>IFERROR(IF($J289&gt;0,VLOOKUP($A289&amp;$B289,'PNC AA'!$A:$E,5,0),""),"")</f>
        <v/>
      </c>
      <c r="E289" s="78" t="str">
        <f t="shared" si="47"/>
        <v>ND</v>
      </c>
      <c r="F289" s="60">
        <f t="shared" si="48"/>
        <v>0</v>
      </c>
      <c r="G289" s="48">
        <f>IFERROR(VLOOKUP($A289&amp;$B289,'PNC Exon. &amp; no Exon.'!$A:$AJ,3,0),0)</f>
        <v>0</v>
      </c>
      <c r="H289" s="48">
        <f>IFERROR(VLOOKUP($A289&amp;$B289,'PNC Exon. &amp; no Exon.'!$A:$AJ,4,0),0)</f>
        <v>0</v>
      </c>
      <c r="I289" s="78" t="str">
        <f t="shared" si="55"/>
        <v>ND</v>
      </c>
      <c r="J289" s="60">
        <f t="shared" si="50"/>
        <v>0</v>
      </c>
      <c r="K289" s="48">
        <f t="shared" si="51"/>
        <v>0</v>
      </c>
      <c r="L289" s="190">
        <f t="shared" si="52"/>
        <v>0</v>
      </c>
      <c r="M289" s="190">
        <f t="shared" si="53"/>
        <v>0</v>
      </c>
      <c r="N289" s="190">
        <f t="shared" si="54"/>
        <v>0</v>
      </c>
    </row>
    <row r="290" spans="1:14" ht="15.9" customHeight="1" x14ac:dyDescent="0.25">
      <c r="A290" s="151" t="s">
        <v>4</v>
      </c>
      <c r="B290" s="51" t="s">
        <v>82</v>
      </c>
      <c r="C290" s="48" t="str">
        <f>IFERROR(IF($J290&gt;0,VLOOKUP($A290&amp;$B290,'PNC AA'!$A:$E,4,0),""),"")</f>
        <v/>
      </c>
      <c r="D290" s="48" t="str">
        <f>IFERROR(IF($J290&gt;0,VLOOKUP($A290&amp;$B290,'PNC AA'!$A:$E,5,0),""),"")</f>
        <v/>
      </c>
      <c r="E290" s="78" t="str">
        <f t="shared" si="47"/>
        <v>ND</v>
      </c>
      <c r="F290" s="60">
        <f t="shared" si="48"/>
        <v>0</v>
      </c>
      <c r="G290" s="48">
        <f>IFERROR(VLOOKUP($A290&amp;$B290,'PNC Exon. &amp; no Exon.'!$A:$AJ,3,0),0)</f>
        <v>0</v>
      </c>
      <c r="H290" s="48">
        <f>IFERROR(VLOOKUP($A290&amp;$B290,'PNC Exon. &amp; no Exon.'!$A:$AJ,4,0),0)</f>
        <v>0</v>
      </c>
      <c r="I290" s="78" t="str">
        <f t="shared" si="55"/>
        <v>ND</v>
      </c>
      <c r="J290" s="60">
        <f t="shared" si="50"/>
        <v>0</v>
      </c>
      <c r="K290" s="48">
        <f t="shared" si="51"/>
        <v>0</v>
      </c>
      <c r="L290" s="190">
        <f t="shared" si="52"/>
        <v>0</v>
      </c>
      <c r="M290" s="190">
        <f t="shared" si="53"/>
        <v>0</v>
      </c>
      <c r="N290" s="190">
        <f t="shared" si="54"/>
        <v>0</v>
      </c>
    </row>
    <row r="291" spans="1:14" ht="15.9" customHeight="1" x14ac:dyDescent="0.25">
      <c r="A291" s="151" t="s">
        <v>4</v>
      </c>
      <c r="B291" s="51" t="s">
        <v>112</v>
      </c>
      <c r="C291" s="48" t="str">
        <f>IFERROR(IF($J291&gt;0,VLOOKUP($A291&amp;$B291,'PNC AA'!$A:$E,4,0),""),"")</f>
        <v/>
      </c>
      <c r="D291" s="48" t="str">
        <f>IFERROR(IF($J291&gt;0,VLOOKUP($A291&amp;$B291,'PNC AA'!$A:$E,5,0),""),"")</f>
        <v/>
      </c>
      <c r="E291" s="78" t="str">
        <f t="shared" si="47"/>
        <v>ND</v>
      </c>
      <c r="F291" s="60">
        <f t="shared" si="48"/>
        <v>0</v>
      </c>
      <c r="G291" s="48">
        <f>IFERROR(VLOOKUP($A291&amp;$B291,'PNC Exon. &amp; no Exon.'!$A:$AJ,3,0),0)</f>
        <v>0</v>
      </c>
      <c r="H291" s="48">
        <f>IFERROR(VLOOKUP($A291&amp;$B291,'PNC Exon. &amp; no Exon.'!$A:$AJ,4,0),0)</f>
        <v>0</v>
      </c>
      <c r="I291" s="78" t="str">
        <f t="shared" si="55"/>
        <v>ND</v>
      </c>
      <c r="J291" s="60">
        <f t="shared" si="50"/>
        <v>0</v>
      </c>
      <c r="K291" s="48">
        <f t="shared" si="51"/>
        <v>0</v>
      </c>
      <c r="L291" s="190">
        <f t="shared" si="52"/>
        <v>0</v>
      </c>
      <c r="M291" s="190">
        <f t="shared" si="53"/>
        <v>0</v>
      </c>
      <c r="N291" s="190">
        <f t="shared" si="54"/>
        <v>0</v>
      </c>
    </row>
    <row r="292" spans="1:14" ht="15.9" customHeight="1" x14ac:dyDescent="0.25">
      <c r="A292" s="151" t="s">
        <v>4</v>
      </c>
      <c r="B292" s="51" t="s">
        <v>79</v>
      </c>
      <c r="C292" s="48" t="str">
        <f>IFERROR(IF($J292&gt;0,VLOOKUP($A292&amp;$B292,'PNC AA'!$A:$E,4,0),""),"")</f>
        <v/>
      </c>
      <c r="D292" s="48" t="str">
        <f>IFERROR(IF($J292&gt;0,VLOOKUP($A292&amp;$B292,'PNC AA'!$A:$E,5,0),""),"")</f>
        <v/>
      </c>
      <c r="E292" s="78" t="str">
        <f t="shared" si="47"/>
        <v>ND</v>
      </c>
      <c r="F292" s="60">
        <f t="shared" si="48"/>
        <v>0</v>
      </c>
      <c r="G292" s="48">
        <f>IFERROR(VLOOKUP($A292&amp;$B292,'PNC Exon. &amp; no Exon.'!$A:$AJ,3,0),0)</f>
        <v>0</v>
      </c>
      <c r="H292" s="48">
        <f>IFERROR(VLOOKUP($A292&amp;$B292,'PNC Exon. &amp; no Exon.'!$A:$AJ,4,0),0)</f>
        <v>0</v>
      </c>
      <c r="I292" s="78" t="str">
        <f t="shared" si="55"/>
        <v>ND</v>
      </c>
      <c r="J292" s="60">
        <f t="shared" si="50"/>
        <v>0</v>
      </c>
      <c r="K292" s="48">
        <f t="shared" si="51"/>
        <v>0</v>
      </c>
      <c r="L292" s="190">
        <f t="shared" si="52"/>
        <v>0</v>
      </c>
      <c r="M292" s="190">
        <f t="shared" si="53"/>
        <v>0</v>
      </c>
      <c r="N292" s="190">
        <f t="shared" si="54"/>
        <v>0</v>
      </c>
    </row>
    <row r="293" spans="1:14" ht="15.9" customHeight="1" x14ac:dyDescent="0.25">
      <c r="A293" s="151" t="s">
        <v>4</v>
      </c>
      <c r="B293" s="51" t="s">
        <v>117</v>
      </c>
      <c r="C293" s="48" t="str">
        <f>IFERROR(IF($J293&gt;0,VLOOKUP($A293&amp;$B293,'PNC AA'!$A:$E,4,0),""),"")</f>
        <v/>
      </c>
      <c r="D293" s="48" t="str">
        <f>IFERROR(IF($J293&gt;0,VLOOKUP($A293&amp;$B293,'PNC AA'!$A:$E,5,0),""),"")</f>
        <v/>
      </c>
      <c r="E293" s="78" t="str">
        <f t="shared" si="47"/>
        <v>ND</v>
      </c>
      <c r="F293" s="60">
        <f t="shared" si="48"/>
        <v>0</v>
      </c>
      <c r="G293" s="48">
        <f>IFERROR(VLOOKUP($A293&amp;$B293,'PNC Exon. &amp; no Exon.'!$A:$AJ,3,0),0)</f>
        <v>0</v>
      </c>
      <c r="H293" s="48">
        <f>IFERROR(VLOOKUP($A293&amp;$B293,'PNC Exon. &amp; no Exon.'!$A:$AJ,4,0),0)</f>
        <v>0</v>
      </c>
      <c r="I293" s="78" t="str">
        <f t="shared" si="55"/>
        <v>ND</v>
      </c>
      <c r="J293" s="60">
        <f t="shared" si="50"/>
        <v>0</v>
      </c>
      <c r="K293" s="48">
        <f t="shared" si="51"/>
        <v>0</v>
      </c>
      <c r="L293" s="190">
        <f t="shared" si="52"/>
        <v>0</v>
      </c>
      <c r="M293" s="190">
        <f t="shared" si="53"/>
        <v>0</v>
      </c>
      <c r="N293" s="190">
        <f t="shared" si="54"/>
        <v>0</v>
      </c>
    </row>
    <row r="294" spans="1:14" ht="15.9" customHeight="1" x14ac:dyDescent="0.25">
      <c r="A294" s="151" t="s">
        <v>4</v>
      </c>
      <c r="B294" s="51" t="s">
        <v>105</v>
      </c>
      <c r="C294" s="48" t="str">
        <f>IFERROR(IF($J294&gt;0,VLOOKUP($A294&amp;$B294,'PNC AA'!$A:$E,4,0),""),"")</f>
        <v/>
      </c>
      <c r="D294" s="48" t="str">
        <f>IFERROR(IF($J294&gt;0,VLOOKUP($A294&amp;$B294,'PNC AA'!$A:$E,5,0),""),"")</f>
        <v/>
      </c>
      <c r="E294" s="78" t="str">
        <f t="shared" si="47"/>
        <v>ND</v>
      </c>
      <c r="F294" s="60">
        <f t="shared" si="48"/>
        <v>0</v>
      </c>
      <c r="G294" s="48">
        <f>IFERROR(VLOOKUP($A294&amp;$B294,'PNC Exon. &amp; no Exon.'!$A:$AJ,3,0),0)</f>
        <v>0</v>
      </c>
      <c r="H294" s="48">
        <f>IFERROR(VLOOKUP($A294&amp;$B294,'PNC Exon. &amp; no Exon.'!$A:$AJ,4,0),0)</f>
        <v>0</v>
      </c>
      <c r="I294" s="78" t="str">
        <f t="shared" si="55"/>
        <v>ND</v>
      </c>
      <c r="J294" s="60">
        <f t="shared" si="50"/>
        <v>0</v>
      </c>
      <c r="K294" s="48">
        <f t="shared" si="51"/>
        <v>0</v>
      </c>
      <c r="L294" s="190">
        <f t="shared" si="52"/>
        <v>0</v>
      </c>
      <c r="M294" s="190">
        <f t="shared" si="53"/>
        <v>0</v>
      </c>
      <c r="N294" s="190">
        <f t="shared" si="54"/>
        <v>0</v>
      </c>
    </row>
    <row r="295" spans="1:14" ht="15.9" customHeight="1" x14ac:dyDescent="0.25">
      <c r="A295" s="151" t="s">
        <v>4</v>
      </c>
      <c r="B295" s="51" t="s">
        <v>94</v>
      </c>
      <c r="C295" s="48" t="str">
        <f>IFERROR(IF($J295&gt;0,VLOOKUP($A295&amp;$B295,'PNC AA'!$A:$E,4,0),""),"")</f>
        <v/>
      </c>
      <c r="D295" s="48" t="str">
        <f>IFERROR(IF($J295&gt;0,VLOOKUP($A295&amp;$B295,'PNC AA'!$A:$E,5,0),""),"")</f>
        <v/>
      </c>
      <c r="E295" s="78" t="str">
        <f t="shared" si="47"/>
        <v>ND</v>
      </c>
      <c r="F295" s="60">
        <f t="shared" si="48"/>
        <v>0</v>
      </c>
      <c r="G295" s="48">
        <f>IFERROR(VLOOKUP($A295&amp;$B295,'PNC Exon. &amp; no Exon.'!$A:$AJ,3,0),0)</f>
        <v>0</v>
      </c>
      <c r="H295" s="48">
        <f>IFERROR(VLOOKUP($A295&amp;$B295,'PNC Exon. &amp; no Exon.'!$A:$AJ,4,0),0)</f>
        <v>0</v>
      </c>
      <c r="I295" s="78" t="str">
        <f t="shared" si="55"/>
        <v>ND</v>
      </c>
      <c r="J295" s="60">
        <f t="shared" si="50"/>
        <v>0</v>
      </c>
      <c r="K295" s="48">
        <f t="shared" si="51"/>
        <v>0</v>
      </c>
      <c r="L295" s="190">
        <f t="shared" si="52"/>
        <v>0</v>
      </c>
      <c r="M295" s="190">
        <f t="shared" si="53"/>
        <v>0</v>
      </c>
      <c r="N295" s="190">
        <f t="shared" si="54"/>
        <v>0</v>
      </c>
    </row>
    <row r="296" spans="1:14" ht="15.9" customHeight="1" x14ac:dyDescent="0.25">
      <c r="A296" s="151" t="s">
        <v>4</v>
      </c>
      <c r="B296" s="51" t="s">
        <v>116</v>
      </c>
      <c r="C296" s="48" t="str">
        <f>IFERROR(IF($J296&gt;0,VLOOKUP($A296&amp;$B296,'PNC AA'!$A:$E,4,0),""),"")</f>
        <v/>
      </c>
      <c r="D296" s="48" t="str">
        <f>IFERROR(IF($J296&gt;0,VLOOKUP($A296&amp;$B296,'PNC AA'!$A:$E,5,0),""),"")</f>
        <v/>
      </c>
      <c r="E296" s="78" t="str">
        <f t="shared" si="47"/>
        <v>ND</v>
      </c>
      <c r="F296" s="60">
        <f t="shared" si="48"/>
        <v>0</v>
      </c>
      <c r="G296" s="48">
        <f>IFERROR(VLOOKUP($A296&amp;$B296,'PNC Exon. &amp; no Exon.'!$A:$AJ,3,0),0)</f>
        <v>0</v>
      </c>
      <c r="H296" s="48">
        <f>IFERROR(VLOOKUP($A296&amp;$B296,'PNC Exon. &amp; no Exon.'!$A:$AJ,4,0),0)</f>
        <v>0</v>
      </c>
      <c r="I296" s="78" t="str">
        <f t="shared" si="55"/>
        <v>ND</v>
      </c>
      <c r="J296" s="60">
        <f t="shared" si="50"/>
        <v>0</v>
      </c>
      <c r="K296" s="48">
        <f t="shared" si="51"/>
        <v>0</v>
      </c>
      <c r="L296" s="190">
        <f t="shared" si="52"/>
        <v>0</v>
      </c>
      <c r="M296" s="190">
        <f t="shared" si="53"/>
        <v>0</v>
      </c>
      <c r="N296" s="190">
        <f t="shared" si="54"/>
        <v>0</v>
      </c>
    </row>
    <row r="297" spans="1:14" ht="15.9" customHeight="1" x14ac:dyDescent="0.25">
      <c r="A297" s="151" t="s">
        <v>4</v>
      </c>
      <c r="B297" s="51" t="s">
        <v>122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8" t="str">
        <f t="shared" si="47"/>
        <v>ND</v>
      </c>
      <c r="F297" s="60">
        <f t="shared" si="48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0</v>
      </c>
      <c r="I297" s="78" t="str">
        <f t="shared" si="55"/>
        <v>ND</v>
      </c>
      <c r="J297" s="60">
        <f t="shared" si="50"/>
        <v>0</v>
      </c>
      <c r="K297" s="48">
        <f t="shared" si="51"/>
        <v>0</v>
      </c>
      <c r="L297" s="190">
        <f t="shared" si="52"/>
        <v>0</v>
      </c>
      <c r="M297" s="190">
        <f t="shared" si="53"/>
        <v>0</v>
      </c>
      <c r="N297" s="190">
        <f t="shared" si="54"/>
        <v>0</v>
      </c>
    </row>
    <row r="298" spans="1:14" ht="15.9" customHeight="1" x14ac:dyDescent="0.25">
      <c r="A298" s="151" t="s">
        <v>4</v>
      </c>
      <c r="B298" s="51" t="s">
        <v>89</v>
      </c>
      <c r="C298" s="48" t="str">
        <f>IFERROR(IF($J298&gt;0,VLOOKUP($A298&amp;$B298,'PNC AA'!$A:$E,4,0),""),"")</f>
        <v/>
      </c>
      <c r="D298" s="48" t="str">
        <f>IFERROR(IF($J298&gt;0,VLOOKUP($A298&amp;$B298,'PNC AA'!$A:$E,5,0),""),"")</f>
        <v/>
      </c>
      <c r="E298" s="78" t="str">
        <f t="shared" si="47"/>
        <v>ND</v>
      </c>
      <c r="F298" s="60">
        <f t="shared" si="48"/>
        <v>0</v>
      </c>
      <c r="G298" s="48">
        <f>IFERROR(VLOOKUP($A298&amp;$B298,'PNC Exon. &amp; no Exon.'!$A:$AJ,3,0),0)</f>
        <v>0</v>
      </c>
      <c r="H298" s="48">
        <f>IFERROR(VLOOKUP($A298&amp;$B298,'PNC Exon. &amp; no Exon.'!$A:$AJ,4,0),0)</f>
        <v>0</v>
      </c>
      <c r="I298" s="78" t="str">
        <f t="shared" si="55"/>
        <v>ND</v>
      </c>
      <c r="J298" s="60">
        <f t="shared" si="50"/>
        <v>0</v>
      </c>
      <c r="K298" s="48">
        <f t="shared" si="51"/>
        <v>0</v>
      </c>
      <c r="L298" s="190">
        <f t="shared" si="52"/>
        <v>0</v>
      </c>
      <c r="M298" s="190">
        <f t="shared" si="53"/>
        <v>0</v>
      </c>
      <c r="N298" s="190">
        <f t="shared" si="54"/>
        <v>0</v>
      </c>
    </row>
    <row r="299" spans="1:14" ht="15.9" customHeight="1" x14ac:dyDescent="0.25">
      <c r="A299" s="151" t="s">
        <v>4</v>
      </c>
      <c r="B299" s="51" t="s">
        <v>81</v>
      </c>
      <c r="C299" s="48" t="str">
        <f>IFERROR(IF($J299&gt;0,VLOOKUP($A299&amp;$B299,'PNC AA'!$A:$E,4,0),""),"")</f>
        <v/>
      </c>
      <c r="D299" s="48" t="str">
        <f>IFERROR(IF($J299&gt;0,VLOOKUP($A299&amp;$B299,'PNC AA'!$A:$E,5,0),""),"")</f>
        <v/>
      </c>
      <c r="E299" s="78" t="str">
        <f t="shared" si="47"/>
        <v>ND</v>
      </c>
      <c r="F299" s="60">
        <f t="shared" si="48"/>
        <v>0</v>
      </c>
      <c r="G299" s="48">
        <f>IFERROR(VLOOKUP($A299&amp;$B299,'PNC Exon. &amp; no Exon.'!$A:$AJ,3,0),0)</f>
        <v>0</v>
      </c>
      <c r="H299" s="48">
        <f>IFERROR(VLOOKUP($A299&amp;$B299,'PNC Exon. &amp; no Exon.'!$A:$AJ,4,0),0)</f>
        <v>0</v>
      </c>
      <c r="I299" s="78" t="str">
        <f t="shared" si="55"/>
        <v>ND</v>
      </c>
      <c r="J299" s="60">
        <f t="shared" si="50"/>
        <v>0</v>
      </c>
      <c r="K299" s="48">
        <f t="shared" si="51"/>
        <v>0</v>
      </c>
      <c r="L299" s="190">
        <f t="shared" si="52"/>
        <v>0</v>
      </c>
      <c r="M299" s="190">
        <f t="shared" si="53"/>
        <v>0</v>
      </c>
      <c r="N299" s="190">
        <f t="shared" si="54"/>
        <v>0</v>
      </c>
    </row>
    <row r="300" spans="1:14" ht="15.9" customHeight="1" x14ac:dyDescent="0.25">
      <c r="A300" s="151" t="s">
        <v>4</v>
      </c>
      <c r="B300" s="51" t="s">
        <v>118</v>
      </c>
      <c r="C300" s="48" t="str">
        <f>IFERROR(IF($J300&gt;0,VLOOKUP($A300&amp;$B300,'PNC AA'!$A:$E,4,0),""),"")</f>
        <v/>
      </c>
      <c r="D300" s="48" t="str">
        <f>IFERROR(IF($J300&gt;0,VLOOKUP($A300&amp;$B300,'PNC AA'!$A:$E,5,0),""),"")</f>
        <v/>
      </c>
      <c r="E300" s="78" t="str">
        <f t="shared" si="47"/>
        <v>ND</v>
      </c>
      <c r="F300" s="60">
        <f t="shared" si="48"/>
        <v>0</v>
      </c>
      <c r="G300" s="48">
        <f>IFERROR(VLOOKUP($A300&amp;$B300,'PNC Exon. &amp; no Exon.'!$A:$AJ,3,0),0)</f>
        <v>0</v>
      </c>
      <c r="H300" s="48">
        <f>IFERROR(VLOOKUP($A300&amp;$B300,'PNC Exon. &amp; no Exon.'!$A:$AJ,4,0),0)</f>
        <v>0</v>
      </c>
      <c r="I300" s="78" t="str">
        <f t="shared" si="55"/>
        <v>ND</v>
      </c>
      <c r="J300" s="60">
        <f t="shared" si="50"/>
        <v>0</v>
      </c>
      <c r="K300" s="48">
        <f t="shared" si="51"/>
        <v>0</v>
      </c>
      <c r="L300" s="190">
        <f t="shared" si="52"/>
        <v>0</v>
      </c>
      <c r="M300" s="190">
        <f t="shared" si="53"/>
        <v>0</v>
      </c>
      <c r="N300" s="190">
        <f t="shared" si="54"/>
        <v>0</v>
      </c>
    </row>
    <row r="301" spans="1:14" ht="15.9" customHeight="1" x14ac:dyDescent="0.25">
      <c r="A301" s="151" t="s">
        <v>4</v>
      </c>
      <c r="B301" s="51" t="s">
        <v>121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8" t="str">
        <f t="shared" si="47"/>
        <v>ND</v>
      </c>
      <c r="F301" s="60">
        <f t="shared" si="48"/>
        <v>0</v>
      </c>
      <c r="G301" s="48">
        <f>IFERROR(VLOOKUP($A301&amp;$B301,'PNC Exon. &amp; no Exon.'!$A:$AJ,3,0),0)</f>
        <v>0</v>
      </c>
      <c r="H301" s="48">
        <f>IFERROR(VLOOKUP($A301&amp;$B301,'PNC Exon. &amp; no Exon.'!$A:$AJ,4,0),0)</f>
        <v>0</v>
      </c>
      <c r="I301" s="78" t="str">
        <f t="shared" si="55"/>
        <v>ND</v>
      </c>
      <c r="J301" s="60">
        <f t="shared" si="50"/>
        <v>0</v>
      </c>
      <c r="K301" s="48">
        <f t="shared" si="51"/>
        <v>0</v>
      </c>
      <c r="L301" s="190">
        <f t="shared" si="52"/>
        <v>0</v>
      </c>
      <c r="M301" s="190">
        <f t="shared" si="53"/>
        <v>0</v>
      </c>
      <c r="N301" s="190">
        <f t="shared" si="54"/>
        <v>0</v>
      </c>
    </row>
    <row r="302" spans="1:14" ht="15.9" customHeight="1" x14ac:dyDescent="0.25">
      <c r="A302" s="151" t="s">
        <v>4</v>
      </c>
      <c r="B302" s="51" t="s">
        <v>120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8" t="str">
        <f t="shared" si="47"/>
        <v>ND</v>
      </c>
      <c r="F302" s="60">
        <f t="shared" si="48"/>
        <v>0</v>
      </c>
      <c r="G302" s="48">
        <f>IFERROR(VLOOKUP($A302&amp;$B302,'PNC Exon. &amp; no Exon.'!$A:$AJ,3,0),0)</f>
        <v>0</v>
      </c>
      <c r="H302" s="48">
        <f>IFERROR(VLOOKUP($A302&amp;$B302,'PNC Exon. &amp; no Exon.'!$A:$AJ,4,0),0)</f>
        <v>0</v>
      </c>
      <c r="I302" s="78" t="str">
        <f t="shared" si="55"/>
        <v>ND</v>
      </c>
      <c r="J302" s="60">
        <f t="shared" si="50"/>
        <v>0</v>
      </c>
      <c r="K302" s="48">
        <f t="shared" si="51"/>
        <v>0</v>
      </c>
      <c r="L302" s="190">
        <f t="shared" si="52"/>
        <v>0</v>
      </c>
      <c r="M302" s="190">
        <f t="shared" si="53"/>
        <v>0</v>
      </c>
      <c r="N302" s="190">
        <f t="shared" si="54"/>
        <v>0</v>
      </c>
    </row>
    <row r="303" spans="1:14" ht="15.9" customHeight="1" x14ac:dyDescent="0.25">
      <c r="A303" s="151" t="s">
        <v>4</v>
      </c>
      <c r="B303" s="51" t="s">
        <v>83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8" t="str">
        <f t="shared" si="47"/>
        <v>ND</v>
      </c>
      <c r="F303" s="60">
        <f t="shared" si="48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8" t="str">
        <f t="shared" si="55"/>
        <v>ND</v>
      </c>
      <c r="J303" s="60">
        <f t="shared" si="50"/>
        <v>0</v>
      </c>
      <c r="K303" s="48">
        <f t="shared" si="51"/>
        <v>0</v>
      </c>
      <c r="L303" s="190">
        <f t="shared" si="52"/>
        <v>0</v>
      </c>
      <c r="M303" s="190">
        <f t="shared" si="53"/>
        <v>0</v>
      </c>
      <c r="N303" s="190">
        <f t="shared" si="54"/>
        <v>0</v>
      </c>
    </row>
    <row r="304" spans="1:14" ht="15.9" customHeight="1" x14ac:dyDescent="0.25">
      <c r="A304" s="151" t="s">
        <v>4</v>
      </c>
      <c r="B304" s="51" t="s">
        <v>101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8" t="str">
        <f t="shared" si="47"/>
        <v>ND</v>
      </c>
      <c r="F304" s="60">
        <f t="shared" si="48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8" t="str">
        <f t="shared" si="55"/>
        <v>ND</v>
      </c>
      <c r="J304" s="60">
        <f t="shared" si="50"/>
        <v>0</v>
      </c>
      <c r="K304" s="48">
        <f t="shared" si="51"/>
        <v>0</v>
      </c>
      <c r="L304" s="190">
        <f t="shared" si="52"/>
        <v>0</v>
      </c>
      <c r="M304" s="190">
        <f t="shared" si="53"/>
        <v>0</v>
      </c>
      <c r="N304" s="190">
        <f t="shared" si="54"/>
        <v>0</v>
      </c>
    </row>
    <row r="305" spans="1:14" ht="15.9" customHeight="1" x14ac:dyDescent="0.25">
      <c r="A305" s="151" t="s">
        <v>4</v>
      </c>
      <c r="B305" s="51" t="s">
        <v>100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8" t="str">
        <f t="shared" si="47"/>
        <v>ND</v>
      </c>
      <c r="F305" s="60">
        <f t="shared" si="48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8" t="str">
        <f t="shared" si="55"/>
        <v>ND</v>
      </c>
      <c r="J305" s="60">
        <f t="shared" si="50"/>
        <v>0</v>
      </c>
      <c r="K305" s="48">
        <f t="shared" si="51"/>
        <v>0</v>
      </c>
      <c r="L305" s="190">
        <f t="shared" si="52"/>
        <v>0</v>
      </c>
      <c r="M305" s="190">
        <f t="shared" si="53"/>
        <v>0</v>
      </c>
      <c r="N305" s="190">
        <f t="shared" si="54"/>
        <v>0</v>
      </c>
    </row>
    <row r="306" spans="1:14" ht="15.9" customHeight="1" x14ac:dyDescent="0.25">
      <c r="A306" s="151" t="s">
        <v>4</v>
      </c>
      <c r="B306" s="51" t="s">
        <v>98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8" t="str">
        <f t="shared" si="47"/>
        <v>ND</v>
      </c>
      <c r="F306" s="60">
        <f t="shared" si="48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8" t="str">
        <f t="shared" si="55"/>
        <v>ND</v>
      </c>
      <c r="J306" s="60">
        <f t="shared" si="50"/>
        <v>0</v>
      </c>
      <c r="K306" s="48">
        <f t="shared" si="51"/>
        <v>0</v>
      </c>
      <c r="L306" s="190">
        <f t="shared" si="52"/>
        <v>0</v>
      </c>
      <c r="M306" s="190">
        <f t="shared" si="53"/>
        <v>0</v>
      </c>
      <c r="N306" s="190">
        <f t="shared" si="54"/>
        <v>0</v>
      </c>
    </row>
    <row r="307" spans="1:14" ht="15.9" customHeight="1" x14ac:dyDescent="0.25">
      <c r="A307" s="151" t="s">
        <v>4</v>
      </c>
      <c r="B307" s="51" t="s">
        <v>114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8" t="str">
        <f t="shared" si="47"/>
        <v>ND</v>
      </c>
      <c r="F307" s="60">
        <f t="shared" si="48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8" t="str">
        <f t="shared" si="55"/>
        <v>ND</v>
      </c>
      <c r="J307" s="60">
        <f t="shared" si="50"/>
        <v>0</v>
      </c>
      <c r="K307" s="48">
        <f t="shared" si="51"/>
        <v>0</v>
      </c>
      <c r="L307" s="190">
        <f t="shared" si="52"/>
        <v>0</v>
      </c>
      <c r="M307" s="190">
        <f t="shared" si="53"/>
        <v>0</v>
      </c>
      <c r="N307" s="190">
        <f t="shared" si="54"/>
        <v>0</v>
      </c>
    </row>
    <row r="308" spans="1:14" ht="19.5" customHeight="1" x14ac:dyDescent="0.25">
      <c r="A308" s="8"/>
      <c r="B308" s="53" t="s">
        <v>21</v>
      </c>
      <c r="C308" s="63">
        <f>SUM(C270:C307)</f>
        <v>0</v>
      </c>
      <c r="D308" s="63">
        <f>SUM(D270:D307)</f>
        <v>0</v>
      </c>
      <c r="E308" s="63"/>
      <c r="F308" s="63">
        <f>SUM(F270:F307)</f>
        <v>0</v>
      </c>
      <c r="G308" s="63">
        <f>SUM(G270:G307)</f>
        <v>0</v>
      </c>
      <c r="H308" s="63">
        <f>SUM(H270:H307)</f>
        <v>0</v>
      </c>
      <c r="I308" s="63"/>
      <c r="J308" s="63">
        <f>SUM(J270:J307)</f>
        <v>0</v>
      </c>
      <c r="K308" s="63">
        <f t="shared" si="51"/>
        <v>0</v>
      </c>
      <c r="L308" s="189">
        <f>IFERROR(K308/F308*100,0)</f>
        <v>0</v>
      </c>
      <c r="M308" s="193">
        <f>SUM(M270:M307)</f>
        <v>0</v>
      </c>
      <c r="N308" s="193">
        <f>SUM(N270:N307)</f>
        <v>0</v>
      </c>
    </row>
    <row r="309" spans="1:14" x14ac:dyDescent="0.25">
      <c r="B309" s="75" t="s">
        <v>174</v>
      </c>
    </row>
    <row r="315" spans="1:14" ht="21" x14ac:dyDescent="0.4">
      <c r="A315" s="198" t="s">
        <v>42</v>
      </c>
      <c r="B315" s="198"/>
      <c r="C315" s="198"/>
      <c r="D315" s="198"/>
      <c r="E315" s="198"/>
      <c r="F315" s="198"/>
      <c r="G315" s="198"/>
      <c r="H315" s="198"/>
      <c r="I315" s="198"/>
      <c r="J315" s="198"/>
      <c r="K315" s="198"/>
      <c r="L315" s="198"/>
      <c r="M315" s="198"/>
      <c r="N315" s="198"/>
    </row>
    <row r="316" spans="1:14" x14ac:dyDescent="0.25">
      <c r="A316" s="199" t="s">
        <v>59</v>
      </c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199"/>
    </row>
    <row r="317" spans="1:14" x14ac:dyDescent="0.25">
      <c r="A317" s="201" t="s">
        <v>140</v>
      </c>
      <c r="B317" s="201"/>
      <c r="C317" s="201"/>
      <c r="D317" s="201"/>
      <c r="E317" s="201"/>
      <c r="F317" s="201"/>
      <c r="G317" s="201"/>
      <c r="H317" s="201"/>
      <c r="I317" s="201"/>
      <c r="J317" s="201"/>
      <c r="K317" s="201"/>
      <c r="L317" s="201"/>
      <c r="M317" s="201"/>
      <c r="N317" s="201"/>
    </row>
    <row r="318" spans="1:14" x14ac:dyDescent="0.25">
      <c r="A318" s="199" t="s">
        <v>108</v>
      </c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  <c r="L318" s="199"/>
      <c r="M318" s="199"/>
      <c r="N318" s="199"/>
    </row>
    <row r="319" spans="1:14" x14ac:dyDescent="0.25">
      <c r="A319" s="1"/>
      <c r="B319" s="151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5">
      <c r="B320" s="202" t="s">
        <v>33</v>
      </c>
      <c r="C320" s="202" t="s">
        <v>123</v>
      </c>
      <c r="D320" s="202"/>
      <c r="E320" s="202" t="s">
        <v>52</v>
      </c>
      <c r="F320" s="202"/>
      <c r="G320" s="202" t="s">
        <v>161</v>
      </c>
      <c r="H320" s="202"/>
      <c r="I320" s="202"/>
      <c r="J320" s="202"/>
      <c r="K320" s="202" t="s">
        <v>29</v>
      </c>
      <c r="L320" s="202"/>
      <c r="M320" s="202" t="s">
        <v>61</v>
      </c>
      <c r="N320" s="202"/>
    </row>
    <row r="321" spans="1:14" ht="32.25" customHeight="1" x14ac:dyDescent="0.25">
      <c r="A321" s="88"/>
      <c r="B321" s="202"/>
      <c r="C321" s="99" t="s">
        <v>28</v>
      </c>
      <c r="D321" s="99" t="s">
        <v>37</v>
      </c>
      <c r="E321" s="99" t="s">
        <v>51</v>
      </c>
      <c r="F321" s="99" t="s">
        <v>57</v>
      </c>
      <c r="G321" s="99" t="s">
        <v>28</v>
      </c>
      <c r="H321" s="99" t="s">
        <v>37</v>
      </c>
      <c r="I321" s="99" t="s">
        <v>51</v>
      </c>
      <c r="J321" s="99" t="s">
        <v>57</v>
      </c>
      <c r="K321" s="99" t="s">
        <v>26</v>
      </c>
      <c r="L321" s="99" t="s">
        <v>24</v>
      </c>
      <c r="M321" s="99">
        <v>2020</v>
      </c>
      <c r="N321" s="99">
        <v>2021</v>
      </c>
    </row>
    <row r="322" spans="1:14" ht="15.9" customHeight="1" x14ac:dyDescent="0.25">
      <c r="A322" s="151" t="s">
        <v>5</v>
      </c>
      <c r="B322" s="92" t="s">
        <v>87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8" t="str">
        <f t="shared" ref="E322:E359" si="56">IF(F322=0,"ND",RANK(F322,$F$322:$F$359))</f>
        <v>ND</v>
      </c>
      <c r="F322" s="60">
        <f t="shared" ref="F322:F359" si="57">SUM(C322:D322)</f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8" t="str">
        <f t="shared" ref="I322:I341" si="58">IF(J322=0,"ND",RANK(J322,$J$322:$J$359))</f>
        <v>ND</v>
      </c>
      <c r="J322" s="60">
        <f t="shared" ref="J322:J359" si="59">(G322+H322)</f>
        <v>0</v>
      </c>
      <c r="K322" s="48">
        <f t="shared" ref="K322:K360" si="60">J322-F322</f>
        <v>0</v>
      </c>
      <c r="L322" s="190">
        <f t="shared" ref="L322:L359" si="61">IFERROR(K322/F322*100,0)</f>
        <v>0</v>
      </c>
      <c r="M322" s="190">
        <f t="shared" ref="M322:M359" si="62">IFERROR(F322/$F$360*100,0)</f>
        <v>0</v>
      </c>
      <c r="N322" s="190">
        <f t="shared" ref="N322:N359" si="63">IFERROR(J322/$J$360*100,0)</f>
        <v>0</v>
      </c>
    </row>
    <row r="323" spans="1:14" ht="15.9" customHeight="1" x14ac:dyDescent="0.25">
      <c r="A323" s="151" t="s">
        <v>5</v>
      </c>
      <c r="B323" s="51" t="s">
        <v>111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8" t="str">
        <f t="shared" si="56"/>
        <v>ND</v>
      </c>
      <c r="F323" s="60">
        <f t="shared" si="57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8" t="str">
        <f t="shared" si="58"/>
        <v>ND</v>
      </c>
      <c r="J323" s="60">
        <f t="shared" si="59"/>
        <v>0</v>
      </c>
      <c r="K323" s="48">
        <f t="shared" si="60"/>
        <v>0</v>
      </c>
      <c r="L323" s="190">
        <f t="shared" si="61"/>
        <v>0</v>
      </c>
      <c r="M323" s="190">
        <f t="shared" si="62"/>
        <v>0</v>
      </c>
      <c r="N323" s="190">
        <f t="shared" si="63"/>
        <v>0</v>
      </c>
    </row>
    <row r="324" spans="1:14" ht="15.9" customHeight="1" x14ac:dyDescent="0.25">
      <c r="A324" s="151" t="s">
        <v>5</v>
      </c>
      <c r="B324" s="51" t="s">
        <v>115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8" t="str">
        <f t="shared" si="56"/>
        <v>ND</v>
      </c>
      <c r="F324" s="60">
        <f t="shared" si="57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8" t="str">
        <f t="shared" si="58"/>
        <v>ND</v>
      </c>
      <c r="J324" s="60">
        <f t="shared" si="59"/>
        <v>0</v>
      </c>
      <c r="K324" s="48">
        <f t="shared" si="60"/>
        <v>0</v>
      </c>
      <c r="L324" s="190">
        <f t="shared" si="61"/>
        <v>0</v>
      </c>
      <c r="M324" s="190">
        <f t="shared" si="62"/>
        <v>0</v>
      </c>
      <c r="N324" s="190">
        <f t="shared" si="63"/>
        <v>0</v>
      </c>
    </row>
    <row r="325" spans="1:14" ht="15.9" customHeight="1" x14ac:dyDescent="0.25">
      <c r="A325" s="151" t="s">
        <v>5</v>
      </c>
      <c r="B325" s="51" t="s">
        <v>95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8" t="str">
        <f t="shared" si="56"/>
        <v>ND</v>
      </c>
      <c r="F325" s="60">
        <f t="shared" si="57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8" t="str">
        <f t="shared" si="58"/>
        <v>ND</v>
      </c>
      <c r="J325" s="60">
        <f t="shared" si="59"/>
        <v>0</v>
      </c>
      <c r="K325" s="48">
        <f t="shared" si="60"/>
        <v>0</v>
      </c>
      <c r="L325" s="190">
        <f t="shared" si="61"/>
        <v>0</v>
      </c>
      <c r="M325" s="190">
        <f t="shared" si="62"/>
        <v>0</v>
      </c>
      <c r="N325" s="190">
        <f t="shared" si="63"/>
        <v>0</v>
      </c>
    </row>
    <row r="326" spans="1:14" ht="15.9" customHeight="1" x14ac:dyDescent="0.25">
      <c r="A326" s="151" t="s">
        <v>5</v>
      </c>
      <c r="B326" s="51" t="s">
        <v>88</v>
      </c>
      <c r="C326" s="48" t="str">
        <f>IFERROR(IF($J326&gt;0,VLOOKUP($A326&amp;$B326,'PNC AA'!$A:$E,4,0),""),"")</f>
        <v/>
      </c>
      <c r="D326" s="48" t="str">
        <f>IFERROR(IF($J326&gt;0,VLOOKUP($A326&amp;$B326,'PNC AA'!$A:$E,5,0),""),"")</f>
        <v/>
      </c>
      <c r="E326" s="78" t="str">
        <f t="shared" si="56"/>
        <v>ND</v>
      </c>
      <c r="F326" s="60">
        <f t="shared" si="57"/>
        <v>0</v>
      </c>
      <c r="G326" s="48">
        <f>IFERROR(VLOOKUP($A326&amp;$B326,'PNC Exon. &amp; no Exon.'!$A:$AJ,3,0),0)</f>
        <v>0</v>
      </c>
      <c r="H326" s="48">
        <f>IFERROR(VLOOKUP($A326&amp;$B326,'PNC Exon. &amp; no Exon.'!$A:$AJ,4,0),0)</f>
        <v>0</v>
      </c>
      <c r="I326" s="78" t="str">
        <f t="shared" si="58"/>
        <v>ND</v>
      </c>
      <c r="J326" s="60">
        <f t="shared" si="59"/>
        <v>0</v>
      </c>
      <c r="K326" s="48">
        <f t="shared" si="60"/>
        <v>0</v>
      </c>
      <c r="L326" s="190">
        <f t="shared" si="61"/>
        <v>0</v>
      </c>
      <c r="M326" s="190">
        <f t="shared" si="62"/>
        <v>0</v>
      </c>
      <c r="N326" s="190">
        <f t="shared" si="63"/>
        <v>0</v>
      </c>
    </row>
    <row r="327" spans="1:14" ht="15.9" customHeight="1" x14ac:dyDescent="0.25">
      <c r="A327" s="151" t="s">
        <v>5</v>
      </c>
      <c r="B327" s="51" t="s">
        <v>93</v>
      </c>
      <c r="C327" s="48" t="str">
        <f>IFERROR(IF($J327&gt;0,VLOOKUP($A327&amp;$B327,'PNC AA'!$A:$E,4,0),""),"")</f>
        <v/>
      </c>
      <c r="D327" s="48" t="str">
        <f>IFERROR(IF($J327&gt;0,VLOOKUP($A327&amp;$B327,'PNC AA'!$A:$E,5,0),""),"")</f>
        <v/>
      </c>
      <c r="E327" s="78" t="str">
        <f t="shared" si="56"/>
        <v>ND</v>
      </c>
      <c r="F327" s="60">
        <f t="shared" si="57"/>
        <v>0</v>
      </c>
      <c r="G327" s="48">
        <f>IFERROR(VLOOKUP($A327&amp;$B327,'PNC Exon. &amp; no Exon.'!$A:$AJ,3,0),0)</f>
        <v>0</v>
      </c>
      <c r="H327" s="48">
        <f>IFERROR(VLOOKUP($A327&amp;$B327,'PNC Exon. &amp; no Exon.'!$A:$AJ,4,0),0)</f>
        <v>0</v>
      </c>
      <c r="I327" s="78" t="str">
        <f t="shared" si="58"/>
        <v>ND</v>
      </c>
      <c r="J327" s="60">
        <f t="shared" si="59"/>
        <v>0</v>
      </c>
      <c r="K327" s="48">
        <f t="shared" si="60"/>
        <v>0</v>
      </c>
      <c r="L327" s="190">
        <f t="shared" si="61"/>
        <v>0</v>
      </c>
      <c r="M327" s="190">
        <f t="shared" si="62"/>
        <v>0</v>
      </c>
      <c r="N327" s="190">
        <f t="shared" si="63"/>
        <v>0</v>
      </c>
    </row>
    <row r="328" spans="1:14" ht="15.9" customHeight="1" x14ac:dyDescent="0.25">
      <c r="A328" s="151" t="s">
        <v>5</v>
      </c>
      <c r="B328" s="51" t="s">
        <v>92</v>
      </c>
      <c r="C328" s="48" t="str">
        <f>IFERROR(IF($J328&gt;0,VLOOKUP($A328&amp;$B328,'PNC AA'!$A:$E,4,0),""),"")</f>
        <v/>
      </c>
      <c r="D328" s="48" t="str">
        <f>IFERROR(IF($J328&gt;0,VLOOKUP($A328&amp;$B328,'PNC AA'!$A:$E,5,0),""),"")</f>
        <v/>
      </c>
      <c r="E328" s="78" t="str">
        <f t="shared" si="56"/>
        <v>ND</v>
      </c>
      <c r="F328" s="60">
        <f t="shared" si="57"/>
        <v>0</v>
      </c>
      <c r="G328" s="48">
        <f>IFERROR(VLOOKUP($A328&amp;$B328,'PNC Exon. &amp; no Exon.'!$A:$AJ,3,0),0)</f>
        <v>0</v>
      </c>
      <c r="H328" s="48">
        <f>IFERROR(VLOOKUP($A328&amp;$B328,'PNC Exon. &amp; no Exon.'!$A:$AJ,4,0),0)</f>
        <v>0</v>
      </c>
      <c r="I328" s="78" t="str">
        <f t="shared" si="58"/>
        <v>ND</v>
      </c>
      <c r="J328" s="60">
        <f t="shared" si="59"/>
        <v>0</v>
      </c>
      <c r="K328" s="48">
        <f t="shared" si="60"/>
        <v>0</v>
      </c>
      <c r="L328" s="190">
        <f t="shared" si="61"/>
        <v>0</v>
      </c>
      <c r="M328" s="190">
        <f t="shared" si="62"/>
        <v>0</v>
      </c>
      <c r="N328" s="190">
        <f t="shared" si="63"/>
        <v>0</v>
      </c>
    </row>
    <row r="329" spans="1:14" ht="15.9" customHeight="1" x14ac:dyDescent="0.25">
      <c r="A329" s="151" t="s">
        <v>5</v>
      </c>
      <c r="B329" s="51" t="s">
        <v>78</v>
      </c>
      <c r="C329" s="48" t="str">
        <f>IFERROR(IF($J329&gt;0,VLOOKUP($A329&amp;$B329,'PNC AA'!$A:$E,4,0),""),"")</f>
        <v/>
      </c>
      <c r="D329" s="48" t="str">
        <f>IFERROR(IF($J329&gt;0,VLOOKUP($A329&amp;$B329,'PNC AA'!$A:$E,5,0),""),"")</f>
        <v/>
      </c>
      <c r="E329" s="78" t="str">
        <f t="shared" si="56"/>
        <v>ND</v>
      </c>
      <c r="F329" s="60">
        <f t="shared" si="57"/>
        <v>0</v>
      </c>
      <c r="G329" s="48">
        <f>IFERROR(VLOOKUP($A329&amp;$B329,'PNC Exon. &amp; no Exon.'!$A:$AJ,3,0),0)</f>
        <v>0</v>
      </c>
      <c r="H329" s="48">
        <f>IFERROR(VLOOKUP($A329&amp;$B329,'PNC Exon. &amp; no Exon.'!$A:$AJ,4,0),0)</f>
        <v>0</v>
      </c>
      <c r="I329" s="78" t="str">
        <f t="shared" si="58"/>
        <v>ND</v>
      </c>
      <c r="J329" s="60">
        <f t="shared" si="59"/>
        <v>0</v>
      </c>
      <c r="K329" s="48">
        <f t="shared" si="60"/>
        <v>0</v>
      </c>
      <c r="L329" s="190">
        <f t="shared" si="61"/>
        <v>0</v>
      </c>
      <c r="M329" s="190">
        <f t="shared" si="62"/>
        <v>0</v>
      </c>
      <c r="N329" s="190">
        <f t="shared" si="63"/>
        <v>0</v>
      </c>
    </row>
    <row r="330" spans="1:14" ht="15.9" customHeight="1" x14ac:dyDescent="0.25">
      <c r="A330" s="151" t="s">
        <v>5</v>
      </c>
      <c r="B330" s="51" t="s">
        <v>119</v>
      </c>
      <c r="C330" s="48" t="str">
        <f>IFERROR(IF($J330&gt;0,VLOOKUP($A330&amp;$B330,'PNC AA'!$A:$E,4,0),""),"")</f>
        <v/>
      </c>
      <c r="D330" s="48" t="str">
        <f>IFERROR(IF($J330&gt;0,VLOOKUP($A330&amp;$B330,'PNC AA'!$A:$E,5,0),""),"")</f>
        <v/>
      </c>
      <c r="E330" s="78" t="str">
        <f t="shared" si="56"/>
        <v>ND</v>
      </c>
      <c r="F330" s="60">
        <f t="shared" si="57"/>
        <v>0</v>
      </c>
      <c r="G330" s="48">
        <f>IFERROR(VLOOKUP($A330&amp;$B330,'PNC Exon. &amp; no Exon.'!$A:$AJ,3,0),0)</f>
        <v>0</v>
      </c>
      <c r="H330" s="48">
        <f>IFERROR(VLOOKUP($A330&amp;$B330,'PNC Exon. &amp; no Exon.'!$A:$AJ,4,0),0)</f>
        <v>0</v>
      </c>
      <c r="I330" s="78" t="str">
        <f t="shared" si="58"/>
        <v>ND</v>
      </c>
      <c r="J330" s="60">
        <f t="shared" si="59"/>
        <v>0</v>
      </c>
      <c r="K330" s="48">
        <f t="shared" si="60"/>
        <v>0</v>
      </c>
      <c r="L330" s="190">
        <f t="shared" si="61"/>
        <v>0</v>
      </c>
      <c r="M330" s="190">
        <f t="shared" si="62"/>
        <v>0</v>
      </c>
      <c r="N330" s="190">
        <f t="shared" si="63"/>
        <v>0</v>
      </c>
    </row>
    <row r="331" spans="1:14" ht="15.9" customHeight="1" x14ac:dyDescent="0.25">
      <c r="A331" s="151" t="s">
        <v>5</v>
      </c>
      <c r="B331" s="51" t="s">
        <v>77</v>
      </c>
      <c r="C331" s="48" t="str">
        <f>IFERROR(IF($J331&gt;0,VLOOKUP($A331&amp;$B331,'PNC AA'!$A:$E,4,0),""),"")</f>
        <v/>
      </c>
      <c r="D331" s="48" t="str">
        <f>IFERROR(IF($J331&gt;0,VLOOKUP($A331&amp;$B331,'PNC AA'!$A:$E,5,0),""),"")</f>
        <v/>
      </c>
      <c r="E331" s="78" t="str">
        <f t="shared" si="56"/>
        <v>ND</v>
      </c>
      <c r="F331" s="60">
        <f t="shared" si="57"/>
        <v>0</v>
      </c>
      <c r="G331" s="48">
        <f>IFERROR(VLOOKUP($A331&amp;$B331,'PNC Exon. &amp; no Exon.'!$A:$AJ,3,0),0)</f>
        <v>0</v>
      </c>
      <c r="H331" s="48">
        <f>IFERROR(VLOOKUP($A331&amp;$B331,'PNC Exon. &amp; no Exon.'!$A:$AJ,4,0),0)</f>
        <v>0</v>
      </c>
      <c r="I331" s="78" t="str">
        <f t="shared" si="58"/>
        <v>ND</v>
      </c>
      <c r="J331" s="60">
        <f t="shared" si="59"/>
        <v>0</v>
      </c>
      <c r="K331" s="48">
        <f t="shared" si="60"/>
        <v>0</v>
      </c>
      <c r="L331" s="190">
        <f t="shared" si="61"/>
        <v>0</v>
      </c>
      <c r="M331" s="190">
        <f t="shared" si="62"/>
        <v>0</v>
      </c>
      <c r="N331" s="190">
        <f t="shared" si="63"/>
        <v>0</v>
      </c>
    </row>
    <row r="332" spans="1:14" ht="15.9" customHeight="1" x14ac:dyDescent="0.25">
      <c r="A332" s="151" t="s">
        <v>5</v>
      </c>
      <c r="B332" s="51" t="s">
        <v>90</v>
      </c>
      <c r="C332" s="48" t="str">
        <f>IFERROR(IF($J332&gt;0,VLOOKUP($A332&amp;$B332,'PNC AA'!$A:$E,4,0),""),"")</f>
        <v/>
      </c>
      <c r="D332" s="48" t="str">
        <f>IFERROR(IF($J332&gt;0,VLOOKUP($A332&amp;$B332,'PNC AA'!$A:$E,5,0),""),"")</f>
        <v/>
      </c>
      <c r="E332" s="78" t="str">
        <f t="shared" si="56"/>
        <v>ND</v>
      </c>
      <c r="F332" s="60">
        <f t="shared" si="57"/>
        <v>0</v>
      </c>
      <c r="G332" s="48">
        <f>IFERROR(VLOOKUP($A332&amp;$B332,'PNC Exon. &amp; no Exon.'!$A:$AJ,3,0),0)</f>
        <v>0</v>
      </c>
      <c r="H332" s="48">
        <f>IFERROR(VLOOKUP($A332&amp;$B332,'PNC Exon. &amp; no Exon.'!$A:$AJ,4,0),0)</f>
        <v>0</v>
      </c>
      <c r="I332" s="78" t="str">
        <f t="shared" si="58"/>
        <v>ND</v>
      </c>
      <c r="J332" s="60">
        <f t="shared" si="59"/>
        <v>0</v>
      </c>
      <c r="K332" s="48">
        <f t="shared" si="60"/>
        <v>0</v>
      </c>
      <c r="L332" s="190">
        <f t="shared" si="61"/>
        <v>0</v>
      </c>
      <c r="M332" s="190">
        <f t="shared" si="62"/>
        <v>0</v>
      </c>
      <c r="N332" s="190">
        <f t="shared" si="63"/>
        <v>0</v>
      </c>
    </row>
    <row r="333" spans="1:14" ht="15.9" customHeight="1" x14ac:dyDescent="0.25">
      <c r="A333" s="151" t="s">
        <v>5</v>
      </c>
      <c r="B333" s="51" t="s">
        <v>102</v>
      </c>
      <c r="C333" s="48" t="str">
        <f>IFERROR(IF($J333&gt;0,VLOOKUP($A333&amp;$B333,'PNC AA'!$A:$E,4,0),""),"")</f>
        <v/>
      </c>
      <c r="D333" s="48" t="str">
        <f>IFERROR(IF($J333&gt;0,VLOOKUP($A333&amp;$B333,'PNC AA'!$A:$E,5,0),""),"")</f>
        <v/>
      </c>
      <c r="E333" s="78" t="str">
        <f t="shared" si="56"/>
        <v>ND</v>
      </c>
      <c r="F333" s="60">
        <f t="shared" si="57"/>
        <v>0</v>
      </c>
      <c r="G333" s="48">
        <f>IFERROR(VLOOKUP($A333&amp;$B333,'PNC Exon. &amp; no Exon.'!$A:$AJ,3,0),0)</f>
        <v>0</v>
      </c>
      <c r="H333" s="48">
        <f>IFERROR(VLOOKUP($A333&amp;$B333,'PNC Exon. &amp; no Exon.'!$A:$AJ,4,0),0)</f>
        <v>0</v>
      </c>
      <c r="I333" s="78" t="str">
        <f t="shared" si="58"/>
        <v>ND</v>
      </c>
      <c r="J333" s="60">
        <f t="shared" si="59"/>
        <v>0</v>
      </c>
      <c r="K333" s="48">
        <f t="shared" si="60"/>
        <v>0</v>
      </c>
      <c r="L333" s="190">
        <f t="shared" si="61"/>
        <v>0</v>
      </c>
      <c r="M333" s="190">
        <f t="shared" si="62"/>
        <v>0</v>
      </c>
      <c r="N333" s="190">
        <f t="shared" si="63"/>
        <v>0</v>
      </c>
    </row>
    <row r="334" spans="1:14" ht="15.9" customHeight="1" x14ac:dyDescent="0.25">
      <c r="A334" s="151" t="s">
        <v>5</v>
      </c>
      <c r="B334" s="51" t="s">
        <v>97</v>
      </c>
      <c r="C334" s="48" t="str">
        <f>IFERROR(IF($J334&gt;0,VLOOKUP($A334&amp;$B334,'PNC AA'!$A:$E,4,0),""),"")</f>
        <v/>
      </c>
      <c r="D334" s="48" t="str">
        <f>IFERROR(IF($J334&gt;0,VLOOKUP($A334&amp;$B334,'PNC AA'!$A:$E,5,0),""),"")</f>
        <v/>
      </c>
      <c r="E334" s="78" t="str">
        <f t="shared" si="56"/>
        <v>ND</v>
      </c>
      <c r="F334" s="60">
        <f t="shared" si="57"/>
        <v>0</v>
      </c>
      <c r="G334" s="48">
        <f>IFERROR(VLOOKUP($A334&amp;$B334,'PNC Exon. &amp; no Exon.'!$A:$AJ,3,0),0)</f>
        <v>0</v>
      </c>
      <c r="H334" s="48">
        <f>IFERROR(VLOOKUP($A334&amp;$B334,'PNC Exon. &amp; no Exon.'!$A:$AJ,4,0),0)</f>
        <v>0</v>
      </c>
      <c r="I334" s="78" t="str">
        <f t="shared" si="58"/>
        <v>ND</v>
      </c>
      <c r="J334" s="60">
        <f t="shared" si="59"/>
        <v>0</v>
      </c>
      <c r="K334" s="48">
        <f t="shared" si="60"/>
        <v>0</v>
      </c>
      <c r="L334" s="190">
        <f t="shared" si="61"/>
        <v>0</v>
      </c>
      <c r="M334" s="190">
        <f t="shared" si="62"/>
        <v>0</v>
      </c>
      <c r="N334" s="190">
        <f t="shared" si="63"/>
        <v>0</v>
      </c>
    </row>
    <row r="335" spans="1:14" ht="15.9" customHeight="1" x14ac:dyDescent="0.25">
      <c r="A335" s="151" t="s">
        <v>5</v>
      </c>
      <c r="B335" s="51" t="s">
        <v>109</v>
      </c>
      <c r="C335" s="48" t="str">
        <f>IFERROR(IF($J335&gt;0,VLOOKUP($A335&amp;$B335,'PNC AA'!$A:$E,4,0),""),"")</f>
        <v/>
      </c>
      <c r="D335" s="48" t="str">
        <f>IFERROR(IF($J335&gt;0,VLOOKUP($A335&amp;$B335,'PNC AA'!$A:$E,5,0),""),"")</f>
        <v/>
      </c>
      <c r="E335" s="78" t="str">
        <f t="shared" si="56"/>
        <v>ND</v>
      </c>
      <c r="F335" s="60">
        <f t="shared" si="57"/>
        <v>0</v>
      </c>
      <c r="G335" s="48">
        <f>IFERROR(VLOOKUP($A335&amp;$B335,'PNC Exon. &amp; no Exon.'!$A:$AJ,3,0),0)</f>
        <v>0</v>
      </c>
      <c r="H335" s="48">
        <f>IFERROR(VLOOKUP($A335&amp;$B335,'PNC Exon. &amp; no Exon.'!$A:$AJ,4,0),0)</f>
        <v>0</v>
      </c>
      <c r="I335" s="78" t="str">
        <f t="shared" si="58"/>
        <v>ND</v>
      </c>
      <c r="J335" s="60">
        <f t="shared" si="59"/>
        <v>0</v>
      </c>
      <c r="K335" s="48">
        <f t="shared" si="60"/>
        <v>0</v>
      </c>
      <c r="L335" s="190">
        <f t="shared" si="61"/>
        <v>0</v>
      </c>
      <c r="M335" s="190">
        <f t="shared" si="62"/>
        <v>0</v>
      </c>
      <c r="N335" s="190">
        <f t="shared" si="63"/>
        <v>0</v>
      </c>
    </row>
    <row r="336" spans="1:14" ht="15.9" customHeight="1" x14ac:dyDescent="0.25">
      <c r="A336" s="151" t="s">
        <v>5</v>
      </c>
      <c r="B336" s="50" t="s">
        <v>110</v>
      </c>
      <c r="C336" s="48" t="str">
        <f>IFERROR(IF($J336&gt;0,VLOOKUP($A336&amp;$B336,'PNC AA'!$A:$E,4,0),""),"")</f>
        <v/>
      </c>
      <c r="D336" s="48" t="str">
        <f>IFERROR(IF($J336&gt;0,VLOOKUP($A336&amp;$B336,'PNC AA'!$A:$E,5,0),""),"")</f>
        <v/>
      </c>
      <c r="E336" s="78" t="str">
        <f t="shared" si="56"/>
        <v>ND</v>
      </c>
      <c r="F336" s="60">
        <f t="shared" si="57"/>
        <v>0</v>
      </c>
      <c r="G336" s="48">
        <f>IFERROR(VLOOKUP($A336&amp;$B336,'PNC Exon. &amp; no Exon.'!$A:$AJ,3,0),0)</f>
        <v>0</v>
      </c>
      <c r="H336" s="48">
        <f>IFERROR(VLOOKUP($A336&amp;$B336,'PNC Exon. &amp; no Exon.'!$A:$AJ,4,0),0)</f>
        <v>0</v>
      </c>
      <c r="I336" s="78" t="str">
        <f t="shared" si="58"/>
        <v>ND</v>
      </c>
      <c r="J336" s="60">
        <f t="shared" si="59"/>
        <v>0</v>
      </c>
      <c r="K336" s="48">
        <f t="shared" si="60"/>
        <v>0</v>
      </c>
      <c r="L336" s="190">
        <f t="shared" si="61"/>
        <v>0</v>
      </c>
      <c r="M336" s="190">
        <f t="shared" si="62"/>
        <v>0</v>
      </c>
      <c r="N336" s="190">
        <f t="shared" si="63"/>
        <v>0</v>
      </c>
    </row>
    <row r="337" spans="1:14" ht="15.9" customHeight="1" x14ac:dyDescent="0.25">
      <c r="A337" s="151" t="s">
        <v>5</v>
      </c>
      <c r="B337" s="51" t="s">
        <v>80</v>
      </c>
      <c r="C337" s="48" t="str">
        <f>IFERROR(IF($J337&gt;0,VLOOKUP($A337&amp;$B337,'PNC AA'!$A:$E,4,0),""),"")</f>
        <v/>
      </c>
      <c r="D337" s="48" t="str">
        <f>IFERROR(IF($J337&gt;0,VLOOKUP($A337&amp;$B337,'PNC AA'!$A:$E,5,0),""),"")</f>
        <v/>
      </c>
      <c r="E337" s="78" t="str">
        <f t="shared" si="56"/>
        <v>ND</v>
      </c>
      <c r="F337" s="60">
        <f t="shared" si="57"/>
        <v>0</v>
      </c>
      <c r="G337" s="48">
        <f>IFERROR(VLOOKUP($A337&amp;$B337,'PNC Exon. &amp; no Exon.'!$A:$AJ,3,0),0)</f>
        <v>0</v>
      </c>
      <c r="H337" s="48">
        <f>IFERROR(VLOOKUP($A337&amp;$B337,'PNC Exon. &amp; no Exon.'!$A:$AJ,4,0),0)</f>
        <v>0</v>
      </c>
      <c r="I337" s="78" t="str">
        <f t="shared" si="58"/>
        <v>ND</v>
      </c>
      <c r="J337" s="60">
        <f t="shared" si="59"/>
        <v>0</v>
      </c>
      <c r="K337" s="48">
        <f t="shared" si="60"/>
        <v>0</v>
      </c>
      <c r="L337" s="190">
        <f t="shared" si="61"/>
        <v>0</v>
      </c>
      <c r="M337" s="190">
        <f t="shared" si="62"/>
        <v>0</v>
      </c>
      <c r="N337" s="190">
        <f t="shared" si="63"/>
        <v>0</v>
      </c>
    </row>
    <row r="338" spans="1:14" ht="15.9" customHeight="1" x14ac:dyDescent="0.25">
      <c r="A338" s="151" t="s">
        <v>5</v>
      </c>
      <c r="B338" s="51" t="s">
        <v>113</v>
      </c>
      <c r="C338" s="48" t="str">
        <f>IFERROR(IF($J338&gt;0,VLOOKUP($A338&amp;$B338,'PNC AA'!$A:$E,4,0),""),"")</f>
        <v/>
      </c>
      <c r="D338" s="48" t="str">
        <f>IFERROR(IF($J338&gt;0,VLOOKUP($A338&amp;$B338,'PNC AA'!$A:$E,5,0),""),"")</f>
        <v/>
      </c>
      <c r="E338" s="78" t="str">
        <f t="shared" si="56"/>
        <v>ND</v>
      </c>
      <c r="F338" s="60">
        <f t="shared" si="57"/>
        <v>0</v>
      </c>
      <c r="G338" s="48">
        <f>IFERROR(VLOOKUP($A338&amp;$B338,'PNC Exon. &amp; no Exon.'!$A:$AJ,3,0),0)</f>
        <v>0</v>
      </c>
      <c r="H338" s="48">
        <f>IFERROR(VLOOKUP($A338&amp;$B338,'PNC Exon. &amp; no Exon.'!$A:$AJ,4,0),0)</f>
        <v>0</v>
      </c>
      <c r="I338" s="78" t="str">
        <f t="shared" si="58"/>
        <v>ND</v>
      </c>
      <c r="J338" s="60">
        <f t="shared" si="59"/>
        <v>0</v>
      </c>
      <c r="K338" s="48">
        <f t="shared" si="60"/>
        <v>0</v>
      </c>
      <c r="L338" s="190">
        <f t="shared" si="61"/>
        <v>0</v>
      </c>
      <c r="M338" s="190">
        <f t="shared" si="62"/>
        <v>0</v>
      </c>
      <c r="N338" s="190">
        <f t="shared" si="63"/>
        <v>0</v>
      </c>
    </row>
    <row r="339" spans="1:14" ht="15.9" customHeight="1" x14ac:dyDescent="0.25">
      <c r="A339" s="151" t="s">
        <v>5</v>
      </c>
      <c r="B339" s="51" t="s">
        <v>99</v>
      </c>
      <c r="C339" s="48" t="str">
        <f>IFERROR(IF($J339&gt;0,VLOOKUP($A339&amp;$B339,'PNC AA'!$A:$E,4,0),""),"")</f>
        <v/>
      </c>
      <c r="D339" s="48" t="str">
        <f>IFERROR(IF($J339&gt;0,VLOOKUP($A339&amp;$B339,'PNC AA'!$A:$E,5,0),""),"")</f>
        <v/>
      </c>
      <c r="E339" s="78" t="str">
        <f t="shared" si="56"/>
        <v>ND</v>
      </c>
      <c r="F339" s="60">
        <f t="shared" si="57"/>
        <v>0</v>
      </c>
      <c r="G339" s="48">
        <f>IFERROR(VLOOKUP($A339&amp;$B339,'PNC Exon. &amp; no Exon.'!$A:$AJ,3,0),0)</f>
        <v>0</v>
      </c>
      <c r="H339" s="48">
        <f>IFERROR(VLOOKUP($A339&amp;$B339,'PNC Exon. &amp; no Exon.'!$A:$AJ,4,0),0)</f>
        <v>0</v>
      </c>
      <c r="I339" s="78" t="str">
        <f t="shared" si="58"/>
        <v>ND</v>
      </c>
      <c r="J339" s="60">
        <f t="shared" si="59"/>
        <v>0</v>
      </c>
      <c r="K339" s="48">
        <f t="shared" si="60"/>
        <v>0</v>
      </c>
      <c r="L339" s="190">
        <f t="shared" si="61"/>
        <v>0</v>
      </c>
      <c r="M339" s="190">
        <f t="shared" si="62"/>
        <v>0</v>
      </c>
      <c r="N339" s="190">
        <f t="shared" si="63"/>
        <v>0</v>
      </c>
    </row>
    <row r="340" spans="1:14" ht="15.9" customHeight="1" x14ac:dyDescent="0.25">
      <c r="A340" s="151" t="s">
        <v>5</v>
      </c>
      <c r="B340" s="51" t="s">
        <v>96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8" t="str">
        <f t="shared" si="56"/>
        <v>ND</v>
      </c>
      <c r="F340" s="60">
        <f t="shared" si="57"/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8" t="str">
        <f t="shared" si="58"/>
        <v>ND</v>
      </c>
      <c r="J340" s="60">
        <f t="shared" si="59"/>
        <v>0</v>
      </c>
      <c r="K340" s="48">
        <f t="shared" si="60"/>
        <v>0</v>
      </c>
      <c r="L340" s="190">
        <f t="shared" si="61"/>
        <v>0</v>
      </c>
      <c r="M340" s="190">
        <f t="shared" si="62"/>
        <v>0</v>
      </c>
      <c r="N340" s="190">
        <f t="shared" si="63"/>
        <v>0</v>
      </c>
    </row>
    <row r="341" spans="1:14" ht="15.9" customHeight="1" x14ac:dyDescent="0.25">
      <c r="A341" s="151" t="s">
        <v>5</v>
      </c>
      <c r="B341" s="51" t="s">
        <v>82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8" t="str">
        <f t="shared" si="56"/>
        <v>ND</v>
      </c>
      <c r="F341" s="60">
        <f t="shared" si="57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8" t="str">
        <f t="shared" si="58"/>
        <v>ND</v>
      </c>
      <c r="J341" s="60">
        <f t="shared" si="59"/>
        <v>0</v>
      </c>
      <c r="K341" s="48">
        <f t="shared" si="60"/>
        <v>0</v>
      </c>
      <c r="L341" s="190">
        <f t="shared" si="61"/>
        <v>0</v>
      </c>
      <c r="M341" s="190">
        <f t="shared" si="62"/>
        <v>0</v>
      </c>
      <c r="N341" s="190">
        <f t="shared" si="63"/>
        <v>0</v>
      </c>
    </row>
    <row r="342" spans="1:14" ht="15.9" customHeight="1" x14ac:dyDescent="0.25">
      <c r="A342" s="151" t="s">
        <v>5</v>
      </c>
      <c r="B342" s="51" t="s">
        <v>105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8" t="str">
        <f t="shared" si="56"/>
        <v>ND</v>
      </c>
      <c r="F342" s="60">
        <f t="shared" si="57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8" t="str">
        <f>IF(J342=0,"ND",RANK(J342,$J$322:$J$359))</f>
        <v>ND</v>
      </c>
      <c r="J342" s="60">
        <f t="shared" si="59"/>
        <v>0</v>
      </c>
      <c r="K342" s="48">
        <f t="shared" si="60"/>
        <v>0</v>
      </c>
      <c r="L342" s="190">
        <f t="shared" si="61"/>
        <v>0</v>
      </c>
      <c r="M342" s="190">
        <f t="shared" si="62"/>
        <v>0</v>
      </c>
      <c r="N342" s="190">
        <f t="shared" si="63"/>
        <v>0</v>
      </c>
    </row>
    <row r="343" spans="1:14" ht="15.9" customHeight="1" x14ac:dyDescent="0.25">
      <c r="A343" s="151" t="s">
        <v>5</v>
      </c>
      <c r="B343" s="51" t="s">
        <v>79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8" t="str">
        <f t="shared" si="56"/>
        <v>ND</v>
      </c>
      <c r="F343" s="60">
        <f t="shared" si="57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8" t="str">
        <f t="shared" ref="I343:I359" si="64">IF(J343=0,"ND",RANK(J343,$J$322:$J$359))</f>
        <v>ND</v>
      </c>
      <c r="J343" s="60">
        <f t="shared" si="59"/>
        <v>0</v>
      </c>
      <c r="K343" s="48">
        <f t="shared" si="60"/>
        <v>0</v>
      </c>
      <c r="L343" s="190">
        <f t="shared" si="61"/>
        <v>0</v>
      </c>
      <c r="M343" s="190">
        <f t="shared" si="62"/>
        <v>0</v>
      </c>
      <c r="N343" s="190">
        <f t="shared" si="63"/>
        <v>0</v>
      </c>
    </row>
    <row r="344" spans="1:14" ht="15.9" customHeight="1" x14ac:dyDescent="0.25">
      <c r="A344" s="151" t="s">
        <v>5</v>
      </c>
      <c r="B344" s="50" t="s">
        <v>104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8" t="str">
        <f t="shared" si="56"/>
        <v>ND</v>
      </c>
      <c r="F344" s="60">
        <f t="shared" si="57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8" t="str">
        <f t="shared" si="64"/>
        <v>ND</v>
      </c>
      <c r="J344" s="60">
        <f t="shared" si="59"/>
        <v>0</v>
      </c>
      <c r="K344" s="48">
        <f t="shared" si="60"/>
        <v>0</v>
      </c>
      <c r="L344" s="190">
        <f t="shared" si="61"/>
        <v>0</v>
      </c>
      <c r="M344" s="190">
        <f t="shared" si="62"/>
        <v>0</v>
      </c>
      <c r="N344" s="190">
        <f t="shared" si="63"/>
        <v>0</v>
      </c>
    </row>
    <row r="345" spans="1:14" ht="15.9" customHeight="1" x14ac:dyDescent="0.25">
      <c r="A345" s="151" t="s">
        <v>5</v>
      </c>
      <c r="B345" s="51" t="s">
        <v>117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8" t="str">
        <f t="shared" si="56"/>
        <v>ND</v>
      </c>
      <c r="F345" s="60">
        <f t="shared" si="57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8" t="str">
        <f t="shared" si="64"/>
        <v>ND</v>
      </c>
      <c r="J345" s="60">
        <f t="shared" si="59"/>
        <v>0</v>
      </c>
      <c r="K345" s="48">
        <f t="shared" si="60"/>
        <v>0</v>
      </c>
      <c r="L345" s="190">
        <f t="shared" si="61"/>
        <v>0</v>
      </c>
      <c r="M345" s="190">
        <f t="shared" si="62"/>
        <v>0</v>
      </c>
      <c r="N345" s="190">
        <f t="shared" si="63"/>
        <v>0</v>
      </c>
    </row>
    <row r="346" spans="1:14" ht="15.9" customHeight="1" x14ac:dyDescent="0.25">
      <c r="A346" s="151" t="s">
        <v>5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8" t="str">
        <f t="shared" si="56"/>
        <v>ND</v>
      </c>
      <c r="F346" s="60">
        <f t="shared" si="57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8" t="str">
        <f t="shared" si="64"/>
        <v>ND</v>
      </c>
      <c r="J346" s="60">
        <f t="shared" si="59"/>
        <v>0</v>
      </c>
      <c r="K346" s="48">
        <f t="shared" si="60"/>
        <v>0</v>
      </c>
      <c r="L346" s="190">
        <f t="shared" si="61"/>
        <v>0</v>
      </c>
      <c r="M346" s="190">
        <f t="shared" si="62"/>
        <v>0</v>
      </c>
      <c r="N346" s="190">
        <f t="shared" si="63"/>
        <v>0</v>
      </c>
    </row>
    <row r="347" spans="1:14" ht="15.9" customHeight="1" x14ac:dyDescent="0.25">
      <c r="A347" s="151" t="s">
        <v>5</v>
      </c>
      <c r="B347" s="51" t="s">
        <v>116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8" t="str">
        <f t="shared" si="56"/>
        <v>ND</v>
      </c>
      <c r="F347" s="60">
        <f t="shared" si="57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8" t="str">
        <f t="shared" si="64"/>
        <v>ND</v>
      </c>
      <c r="J347" s="60">
        <f t="shared" si="59"/>
        <v>0</v>
      </c>
      <c r="K347" s="48">
        <f t="shared" si="60"/>
        <v>0</v>
      </c>
      <c r="L347" s="190">
        <f t="shared" si="61"/>
        <v>0</v>
      </c>
      <c r="M347" s="190">
        <f t="shared" si="62"/>
        <v>0</v>
      </c>
      <c r="N347" s="190">
        <f t="shared" si="63"/>
        <v>0</v>
      </c>
    </row>
    <row r="348" spans="1:14" ht="15.9" customHeight="1" x14ac:dyDescent="0.25">
      <c r="A348" s="151" t="s">
        <v>5</v>
      </c>
      <c r="B348" s="51" t="s">
        <v>81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8" t="str">
        <f t="shared" si="56"/>
        <v>ND</v>
      </c>
      <c r="F348" s="60">
        <f t="shared" si="57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8" t="str">
        <f t="shared" si="64"/>
        <v>ND</v>
      </c>
      <c r="J348" s="60">
        <f t="shared" si="59"/>
        <v>0</v>
      </c>
      <c r="K348" s="48">
        <f t="shared" si="60"/>
        <v>0</v>
      </c>
      <c r="L348" s="190">
        <f t="shared" si="61"/>
        <v>0</v>
      </c>
      <c r="M348" s="190">
        <f t="shared" si="62"/>
        <v>0</v>
      </c>
      <c r="N348" s="190">
        <f t="shared" si="63"/>
        <v>0</v>
      </c>
    </row>
    <row r="349" spans="1:14" ht="15.9" customHeight="1" x14ac:dyDescent="0.25">
      <c r="A349" s="151" t="s">
        <v>5</v>
      </c>
      <c r="B349" s="51" t="s">
        <v>112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8" t="str">
        <f t="shared" si="56"/>
        <v>ND</v>
      </c>
      <c r="F349" s="60">
        <f t="shared" si="57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8" t="str">
        <f t="shared" si="64"/>
        <v>ND</v>
      </c>
      <c r="J349" s="60">
        <f t="shared" si="59"/>
        <v>0</v>
      </c>
      <c r="K349" s="48">
        <f t="shared" si="60"/>
        <v>0</v>
      </c>
      <c r="L349" s="190">
        <f t="shared" si="61"/>
        <v>0</v>
      </c>
      <c r="M349" s="190">
        <f t="shared" si="62"/>
        <v>0</v>
      </c>
      <c r="N349" s="190">
        <f t="shared" si="63"/>
        <v>0</v>
      </c>
    </row>
    <row r="350" spans="1:14" ht="15.9" customHeight="1" x14ac:dyDescent="0.25">
      <c r="A350" s="151" t="s">
        <v>5</v>
      </c>
      <c r="B350" s="51" t="s">
        <v>89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8" t="str">
        <f t="shared" si="56"/>
        <v>ND</v>
      </c>
      <c r="F350" s="60">
        <f t="shared" si="57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8" t="str">
        <f t="shared" si="64"/>
        <v>ND</v>
      </c>
      <c r="J350" s="60">
        <f t="shared" si="59"/>
        <v>0</v>
      </c>
      <c r="K350" s="48">
        <f t="shared" si="60"/>
        <v>0</v>
      </c>
      <c r="L350" s="190">
        <f t="shared" si="61"/>
        <v>0</v>
      </c>
      <c r="M350" s="190">
        <f t="shared" si="62"/>
        <v>0</v>
      </c>
      <c r="N350" s="190">
        <f t="shared" si="63"/>
        <v>0</v>
      </c>
    </row>
    <row r="351" spans="1:14" ht="15.9" customHeight="1" x14ac:dyDescent="0.25">
      <c r="A351" s="151" t="s">
        <v>5</v>
      </c>
      <c r="B351" s="51" t="s">
        <v>122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8" t="str">
        <f t="shared" si="56"/>
        <v>ND</v>
      </c>
      <c r="F351" s="60">
        <f t="shared" si="57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8" t="str">
        <f t="shared" si="64"/>
        <v>ND</v>
      </c>
      <c r="J351" s="60">
        <f t="shared" si="59"/>
        <v>0</v>
      </c>
      <c r="K351" s="48">
        <f t="shared" si="60"/>
        <v>0</v>
      </c>
      <c r="L351" s="190">
        <f t="shared" si="61"/>
        <v>0</v>
      </c>
      <c r="M351" s="190">
        <f t="shared" si="62"/>
        <v>0</v>
      </c>
      <c r="N351" s="190">
        <f t="shared" si="63"/>
        <v>0</v>
      </c>
    </row>
    <row r="352" spans="1:14" ht="15.9" customHeight="1" x14ac:dyDescent="0.25">
      <c r="A352" s="151" t="s">
        <v>5</v>
      </c>
      <c r="B352" s="51" t="s">
        <v>118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8" t="str">
        <f t="shared" si="56"/>
        <v>ND</v>
      </c>
      <c r="F352" s="60">
        <f t="shared" si="57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8" t="str">
        <f t="shared" si="64"/>
        <v>ND</v>
      </c>
      <c r="J352" s="60">
        <f t="shared" si="59"/>
        <v>0</v>
      </c>
      <c r="K352" s="48">
        <f t="shared" si="60"/>
        <v>0</v>
      </c>
      <c r="L352" s="190">
        <f t="shared" si="61"/>
        <v>0</v>
      </c>
      <c r="M352" s="190">
        <f t="shared" si="62"/>
        <v>0</v>
      </c>
      <c r="N352" s="190">
        <f t="shared" si="63"/>
        <v>0</v>
      </c>
    </row>
    <row r="353" spans="1:14" ht="15.9" customHeight="1" x14ac:dyDescent="0.25">
      <c r="A353" s="151" t="s">
        <v>5</v>
      </c>
      <c r="B353" s="51" t="s">
        <v>120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8" t="str">
        <f t="shared" si="56"/>
        <v>ND</v>
      </c>
      <c r="F353" s="60">
        <f t="shared" si="57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8" t="str">
        <f t="shared" si="64"/>
        <v>ND</v>
      </c>
      <c r="J353" s="60">
        <f t="shared" si="59"/>
        <v>0</v>
      </c>
      <c r="K353" s="48">
        <f t="shared" si="60"/>
        <v>0</v>
      </c>
      <c r="L353" s="190">
        <f t="shared" si="61"/>
        <v>0</v>
      </c>
      <c r="M353" s="190">
        <f t="shared" si="62"/>
        <v>0</v>
      </c>
      <c r="N353" s="190">
        <f t="shared" si="63"/>
        <v>0</v>
      </c>
    </row>
    <row r="354" spans="1:14" ht="15.9" customHeight="1" x14ac:dyDescent="0.25">
      <c r="A354" s="151" t="s">
        <v>5</v>
      </c>
      <c r="B354" s="51" t="s">
        <v>121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8" t="str">
        <f t="shared" si="56"/>
        <v>ND</v>
      </c>
      <c r="F354" s="60">
        <f t="shared" si="57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8" t="str">
        <f t="shared" si="64"/>
        <v>ND</v>
      </c>
      <c r="J354" s="60">
        <f t="shared" si="59"/>
        <v>0</v>
      </c>
      <c r="K354" s="48">
        <f t="shared" si="60"/>
        <v>0</v>
      </c>
      <c r="L354" s="190">
        <f t="shared" si="61"/>
        <v>0</v>
      </c>
      <c r="M354" s="190">
        <f t="shared" si="62"/>
        <v>0</v>
      </c>
      <c r="N354" s="190">
        <f t="shared" si="63"/>
        <v>0</v>
      </c>
    </row>
    <row r="355" spans="1:14" ht="15.9" customHeight="1" x14ac:dyDescent="0.25">
      <c r="A355" s="151" t="s">
        <v>5</v>
      </c>
      <c r="B355" s="51" t="s">
        <v>83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8" t="str">
        <f t="shared" si="56"/>
        <v>ND</v>
      </c>
      <c r="F355" s="60">
        <f t="shared" si="57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8" t="str">
        <f t="shared" si="64"/>
        <v>ND</v>
      </c>
      <c r="J355" s="60">
        <f t="shared" si="59"/>
        <v>0</v>
      </c>
      <c r="K355" s="48">
        <f t="shared" si="60"/>
        <v>0</v>
      </c>
      <c r="L355" s="190">
        <f t="shared" si="61"/>
        <v>0</v>
      </c>
      <c r="M355" s="190">
        <f t="shared" si="62"/>
        <v>0</v>
      </c>
      <c r="N355" s="190">
        <f t="shared" si="63"/>
        <v>0</v>
      </c>
    </row>
    <row r="356" spans="1:14" ht="15.9" customHeight="1" x14ac:dyDescent="0.25">
      <c r="A356" s="151" t="s">
        <v>5</v>
      </c>
      <c r="B356" s="51" t="s">
        <v>101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8" t="str">
        <f t="shared" si="56"/>
        <v>ND</v>
      </c>
      <c r="F356" s="60">
        <f t="shared" si="57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8" t="str">
        <f t="shared" si="64"/>
        <v>ND</v>
      </c>
      <c r="J356" s="60">
        <f t="shared" si="59"/>
        <v>0</v>
      </c>
      <c r="K356" s="48">
        <f t="shared" si="60"/>
        <v>0</v>
      </c>
      <c r="L356" s="190">
        <f t="shared" si="61"/>
        <v>0</v>
      </c>
      <c r="M356" s="190">
        <f t="shared" si="62"/>
        <v>0</v>
      </c>
      <c r="N356" s="190">
        <f t="shared" si="63"/>
        <v>0</v>
      </c>
    </row>
    <row r="357" spans="1:14" ht="15.9" customHeight="1" x14ac:dyDescent="0.25">
      <c r="A357" s="151" t="s">
        <v>5</v>
      </c>
      <c r="B357" s="51" t="s">
        <v>100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8" t="str">
        <f t="shared" si="56"/>
        <v>ND</v>
      </c>
      <c r="F357" s="60">
        <f t="shared" si="57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8" t="str">
        <f t="shared" si="64"/>
        <v>ND</v>
      </c>
      <c r="J357" s="60">
        <f t="shared" si="59"/>
        <v>0</v>
      </c>
      <c r="K357" s="48">
        <f t="shared" si="60"/>
        <v>0</v>
      </c>
      <c r="L357" s="190">
        <f t="shared" si="61"/>
        <v>0</v>
      </c>
      <c r="M357" s="190">
        <f t="shared" si="62"/>
        <v>0</v>
      </c>
      <c r="N357" s="190">
        <f t="shared" si="63"/>
        <v>0</v>
      </c>
    </row>
    <row r="358" spans="1:14" ht="15.9" customHeight="1" x14ac:dyDescent="0.25">
      <c r="A358" s="151" t="s">
        <v>5</v>
      </c>
      <c r="B358" s="51" t="s">
        <v>98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8" t="str">
        <f t="shared" si="56"/>
        <v>ND</v>
      </c>
      <c r="F358" s="60">
        <f t="shared" si="57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8" t="str">
        <f t="shared" si="64"/>
        <v>ND</v>
      </c>
      <c r="J358" s="60">
        <f t="shared" si="59"/>
        <v>0</v>
      </c>
      <c r="K358" s="48">
        <f t="shared" si="60"/>
        <v>0</v>
      </c>
      <c r="L358" s="190">
        <f t="shared" si="61"/>
        <v>0</v>
      </c>
      <c r="M358" s="190">
        <f t="shared" si="62"/>
        <v>0</v>
      </c>
      <c r="N358" s="190">
        <f t="shared" si="63"/>
        <v>0</v>
      </c>
    </row>
    <row r="359" spans="1:14" ht="15.9" customHeight="1" x14ac:dyDescent="0.25">
      <c r="A359" s="151" t="s">
        <v>5</v>
      </c>
      <c r="B359" s="51" t="s">
        <v>114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8" t="str">
        <f t="shared" si="56"/>
        <v>ND</v>
      </c>
      <c r="F359" s="60">
        <f t="shared" si="57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8" t="str">
        <f t="shared" si="64"/>
        <v>ND</v>
      </c>
      <c r="J359" s="60">
        <f t="shared" si="59"/>
        <v>0</v>
      </c>
      <c r="K359" s="48">
        <f t="shared" si="60"/>
        <v>0</v>
      </c>
      <c r="L359" s="190">
        <f t="shared" si="61"/>
        <v>0</v>
      </c>
      <c r="M359" s="190">
        <f t="shared" si="62"/>
        <v>0</v>
      </c>
      <c r="N359" s="190">
        <f t="shared" si="63"/>
        <v>0</v>
      </c>
    </row>
    <row r="360" spans="1:14" ht="19.5" customHeight="1" x14ac:dyDescent="0.25">
      <c r="A360" s="8"/>
      <c r="B360" s="53" t="s">
        <v>21</v>
      </c>
      <c r="C360" s="63">
        <f>SUM(C322:C359)</f>
        <v>0</v>
      </c>
      <c r="D360" s="63">
        <f>SUM(D322:D359)</f>
        <v>0</v>
      </c>
      <c r="E360" s="63"/>
      <c r="F360" s="63">
        <f>SUM(F322:F359)</f>
        <v>0</v>
      </c>
      <c r="G360" s="63">
        <f>SUM(G322:G359)</f>
        <v>0</v>
      </c>
      <c r="H360" s="63">
        <f>SUM(H322:H359)</f>
        <v>0</v>
      </c>
      <c r="I360" s="63"/>
      <c r="J360" s="63">
        <f>SUM(J322:J359)</f>
        <v>0</v>
      </c>
      <c r="K360" s="63">
        <f t="shared" si="60"/>
        <v>0</v>
      </c>
      <c r="L360" s="189">
        <f>IFERROR(K360/F360*100,0)</f>
        <v>0</v>
      </c>
      <c r="M360" s="193">
        <f>SUM(M322:M359)</f>
        <v>0</v>
      </c>
      <c r="N360" s="193">
        <f>SUM(N322:N359)</f>
        <v>0</v>
      </c>
    </row>
    <row r="361" spans="1:14" x14ac:dyDescent="0.25">
      <c r="B361" s="75" t="s">
        <v>174</v>
      </c>
    </row>
    <row r="365" spans="1:14" ht="13.5" customHeight="1" x14ac:dyDescent="0.25"/>
    <row r="367" spans="1:14" ht="21" x14ac:dyDescent="0.4">
      <c r="A367" s="198" t="s">
        <v>42</v>
      </c>
      <c r="B367" s="198"/>
      <c r="C367" s="198"/>
      <c r="D367" s="198"/>
      <c r="E367" s="198"/>
      <c r="F367" s="198"/>
      <c r="G367" s="198"/>
      <c r="H367" s="198"/>
      <c r="I367" s="198"/>
      <c r="J367" s="198"/>
      <c r="K367" s="198"/>
      <c r="L367" s="198"/>
      <c r="M367" s="198"/>
      <c r="N367" s="198"/>
    </row>
    <row r="368" spans="1:14" x14ac:dyDescent="0.25">
      <c r="A368" s="199" t="s">
        <v>59</v>
      </c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  <c r="L368" s="199"/>
      <c r="M368" s="199"/>
      <c r="N368" s="199"/>
    </row>
    <row r="369" spans="1:14" x14ac:dyDescent="0.25">
      <c r="A369" s="201" t="s">
        <v>141</v>
      </c>
      <c r="B369" s="201"/>
      <c r="C369" s="201"/>
      <c r="D369" s="201"/>
      <c r="E369" s="201"/>
      <c r="F369" s="201"/>
      <c r="G369" s="201"/>
      <c r="H369" s="201"/>
      <c r="I369" s="201"/>
      <c r="J369" s="201"/>
      <c r="K369" s="201"/>
      <c r="L369" s="201"/>
      <c r="M369" s="201"/>
      <c r="N369" s="201"/>
    </row>
    <row r="370" spans="1:14" x14ac:dyDescent="0.25">
      <c r="A370" s="199" t="s">
        <v>108</v>
      </c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  <c r="L370" s="199"/>
      <c r="M370" s="199"/>
      <c r="N370" s="199"/>
    </row>
    <row r="371" spans="1:14" x14ac:dyDescent="0.25">
      <c r="A371" s="1"/>
      <c r="B371" s="151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5">
      <c r="B372" s="202" t="s">
        <v>33</v>
      </c>
      <c r="C372" s="202" t="s">
        <v>123</v>
      </c>
      <c r="D372" s="202"/>
      <c r="E372" s="202" t="s">
        <v>52</v>
      </c>
      <c r="F372" s="202"/>
      <c r="G372" s="202" t="s">
        <v>161</v>
      </c>
      <c r="H372" s="202"/>
      <c r="I372" s="202"/>
      <c r="J372" s="202"/>
      <c r="K372" s="202" t="s">
        <v>29</v>
      </c>
      <c r="L372" s="202"/>
      <c r="M372" s="202" t="s">
        <v>61</v>
      </c>
      <c r="N372" s="202"/>
    </row>
    <row r="373" spans="1:14" ht="31.5" customHeight="1" x14ac:dyDescent="0.25">
      <c r="A373" s="88"/>
      <c r="B373" s="202"/>
      <c r="C373" s="99" t="s">
        <v>28</v>
      </c>
      <c r="D373" s="99" t="s">
        <v>37</v>
      </c>
      <c r="E373" s="99" t="s">
        <v>51</v>
      </c>
      <c r="F373" s="99" t="s">
        <v>57</v>
      </c>
      <c r="G373" s="99" t="s">
        <v>28</v>
      </c>
      <c r="H373" s="99" t="s">
        <v>37</v>
      </c>
      <c r="I373" s="99" t="s">
        <v>51</v>
      </c>
      <c r="J373" s="99" t="s">
        <v>57</v>
      </c>
      <c r="K373" s="99" t="s">
        <v>26</v>
      </c>
      <c r="L373" s="99" t="s">
        <v>24</v>
      </c>
      <c r="M373" s="99">
        <v>2020</v>
      </c>
      <c r="N373" s="99">
        <v>2021</v>
      </c>
    </row>
    <row r="374" spans="1:14" ht="15.9" customHeight="1" x14ac:dyDescent="0.25">
      <c r="A374" s="151" t="s">
        <v>6</v>
      </c>
      <c r="B374" s="92" t="s">
        <v>87</v>
      </c>
      <c r="C374" s="48" t="str">
        <f>IFERROR(IF($J374&gt;0,VLOOKUP($A374&amp;$B374,'PNC AA'!$A:$E,4,0),""),"")</f>
        <v/>
      </c>
      <c r="D374" s="48" t="str">
        <f>IFERROR(IF($J374&gt;0,VLOOKUP($A374&amp;$B374,'PNC AA'!$A:$E,5,0),""),"")</f>
        <v/>
      </c>
      <c r="E374" s="78" t="str">
        <f t="shared" ref="E374:E411" si="65">IF(F374=0,"ND",RANK(F374,$F$374:$F$411))</f>
        <v>ND</v>
      </c>
      <c r="F374" s="60">
        <f t="shared" ref="F374:F411" si="66">SUM(C374:D374)</f>
        <v>0</v>
      </c>
      <c r="G374" s="48">
        <f>IFERROR(VLOOKUP($A374&amp;$B374,'PNC Exon. &amp; no Exon.'!$A:$AJ,3,0),0)</f>
        <v>0</v>
      </c>
      <c r="H374" s="48">
        <f>IFERROR(VLOOKUP($A374&amp;$B374,'PNC Exon. &amp; no Exon.'!$A:$AJ,4,0),0)</f>
        <v>0</v>
      </c>
      <c r="I374" s="78" t="str">
        <f t="shared" ref="I374" si="67">IF(J374=0,"ND",RANK(J374,$J$374:$J$411))</f>
        <v>ND</v>
      </c>
      <c r="J374" s="60">
        <f t="shared" ref="J374:J411" si="68">(G374+H374)</f>
        <v>0</v>
      </c>
      <c r="K374" s="48">
        <f t="shared" ref="K374:K412" si="69">J374-F374</f>
        <v>0</v>
      </c>
      <c r="L374" s="190">
        <f t="shared" ref="L374:L411" si="70">IFERROR(K374/F374*100,0)</f>
        <v>0</v>
      </c>
      <c r="M374" s="190">
        <f t="shared" ref="M374:M411" si="71">IFERROR(F374/$F$412*100,0)</f>
        <v>0</v>
      </c>
      <c r="N374" s="190">
        <f t="shared" ref="N374:N411" si="72">IFERROR(J374/$J$412*100,0)</f>
        <v>0</v>
      </c>
    </row>
    <row r="375" spans="1:14" ht="15.9" customHeight="1" x14ac:dyDescent="0.25">
      <c r="A375" s="151" t="s">
        <v>6</v>
      </c>
      <c r="B375" s="51" t="s">
        <v>111</v>
      </c>
      <c r="C375" s="48" t="str">
        <f>IFERROR(IF($J375&gt;0,VLOOKUP($A375&amp;$B375,'PNC AA'!$A:$E,4,0),""),"")</f>
        <v/>
      </c>
      <c r="D375" s="48" t="str">
        <f>IFERROR(IF($J375&gt;0,VLOOKUP($A375&amp;$B375,'PNC AA'!$A:$E,5,0),""),"")</f>
        <v/>
      </c>
      <c r="E375" s="78" t="str">
        <f t="shared" si="65"/>
        <v>ND</v>
      </c>
      <c r="F375" s="60">
        <f t="shared" si="66"/>
        <v>0</v>
      </c>
      <c r="G375" s="48">
        <f>IFERROR(VLOOKUP($A375&amp;$B375,'PNC Exon. &amp; no Exon.'!$A:$AJ,3,0),0)</f>
        <v>0</v>
      </c>
      <c r="H375" s="48">
        <f>IFERROR(VLOOKUP($A375&amp;$B375,'PNC Exon. &amp; no Exon.'!$A:$AJ,4,0),0)</f>
        <v>0</v>
      </c>
      <c r="I375" s="78" t="str">
        <f t="shared" ref="I375:I411" si="73">IF(J375=0,"ND",RANK(J375,$J$374:$J$411))</f>
        <v>ND</v>
      </c>
      <c r="J375" s="60">
        <f t="shared" si="68"/>
        <v>0</v>
      </c>
      <c r="K375" s="48">
        <f t="shared" si="69"/>
        <v>0</v>
      </c>
      <c r="L375" s="190">
        <f t="shared" si="70"/>
        <v>0</v>
      </c>
      <c r="M375" s="190">
        <f t="shared" si="71"/>
        <v>0</v>
      </c>
      <c r="N375" s="190">
        <f t="shared" si="72"/>
        <v>0</v>
      </c>
    </row>
    <row r="376" spans="1:14" ht="15.9" customHeight="1" x14ac:dyDescent="0.25">
      <c r="A376" s="151" t="s">
        <v>6</v>
      </c>
      <c r="B376" s="51" t="s">
        <v>115</v>
      </c>
      <c r="C376" s="48" t="str">
        <f>IFERROR(IF($J376&gt;0,VLOOKUP($A376&amp;$B376,'PNC AA'!$A:$E,4,0),""),"")</f>
        <v/>
      </c>
      <c r="D376" s="48" t="str">
        <f>IFERROR(IF($J376&gt;0,VLOOKUP($A376&amp;$B376,'PNC AA'!$A:$E,5,0),""),"")</f>
        <v/>
      </c>
      <c r="E376" s="78" t="str">
        <f t="shared" si="65"/>
        <v>ND</v>
      </c>
      <c r="F376" s="60">
        <f t="shared" si="66"/>
        <v>0</v>
      </c>
      <c r="G376" s="48">
        <f>IFERROR(VLOOKUP($A376&amp;$B376,'PNC Exon. &amp; no Exon.'!$A:$AJ,3,0),0)</f>
        <v>0</v>
      </c>
      <c r="H376" s="48">
        <f>IFERROR(VLOOKUP($A376&amp;$B376,'PNC Exon. &amp; no Exon.'!$A:$AJ,4,0),0)</f>
        <v>0</v>
      </c>
      <c r="I376" s="78" t="str">
        <f t="shared" si="73"/>
        <v>ND</v>
      </c>
      <c r="J376" s="60">
        <f t="shared" si="68"/>
        <v>0</v>
      </c>
      <c r="K376" s="48">
        <f t="shared" si="69"/>
        <v>0</v>
      </c>
      <c r="L376" s="190">
        <f t="shared" si="70"/>
        <v>0</v>
      </c>
      <c r="M376" s="190">
        <f t="shared" si="71"/>
        <v>0</v>
      </c>
      <c r="N376" s="190">
        <f t="shared" si="72"/>
        <v>0</v>
      </c>
    </row>
    <row r="377" spans="1:14" ht="15.9" customHeight="1" x14ac:dyDescent="0.25">
      <c r="A377" s="151" t="s">
        <v>6</v>
      </c>
      <c r="B377" s="51" t="s">
        <v>88</v>
      </c>
      <c r="C377" s="48" t="str">
        <f>IFERROR(IF($J377&gt;0,VLOOKUP($A377&amp;$B377,'PNC AA'!$A:$E,4,0),""),"")</f>
        <v/>
      </c>
      <c r="D377" s="48" t="str">
        <f>IFERROR(IF($J377&gt;0,VLOOKUP($A377&amp;$B377,'PNC AA'!$A:$E,5,0),""),"")</f>
        <v/>
      </c>
      <c r="E377" s="78" t="str">
        <f t="shared" si="65"/>
        <v>ND</v>
      </c>
      <c r="F377" s="60">
        <f t="shared" si="66"/>
        <v>0</v>
      </c>
      <c r="G377" s="48">
        <f>IFERROR(VLOOKUP($A377&amp;$B377,'PNC Exon. &amp; no Exon.'!$A:$AJ,3,0),0)</f>
        <v>0</v>
      </c>
      <c r="H377" s="48">
        <f>IFERROR(VLOOKUP($A377&amp;$B377,'PNC Exon. &amp; no Exon.'!$A:$AJ,4,0),0)</f>
        <v>0</v>
      </c>
      <c r="I377" s="78" t="str">
        <f t="shared" si="73"/>
        <v>ND</v>
      </c>
      <c r="J377" s="60">
        <f t="shared" si="68"/>
        <v>0</v>
      </c>
      <c r="K377" s="48">
        <f t="shared" si="69"/>
        <v>0</v>
      </c>
      <c r="L377" s="190">
        <f t="shared" si="70"/>
        <v>0</v>
      </c>
      <c r="M377" s="190">
        <f t="shared" si="71"/>
        <v>0</v>
      </c>
      <c r="N377" s="190">
        <f t="shared" si="72"/>
        <v>0</v>
      </c>
    </row>
    <row r="378" spans="1:14" ht="15.9" customHeight="1" x14ac:dyDescent="0.25">
      <c r="A378" s="151" t="s">
        <v>6</v>
      </c>
      <c r="B378" s="51" t="s">
        <v>95</v>
      </c>
      <c r="C378" s="48" t="str">
        <f>IFERROR(IF($J378&gt;0,VLOOKUP($A378&amp;$B378,'PNC AA'!$A:$E,4,0),""),"")</f>
        <v/>
      </c>
      <c r="D378" s="48" t="str">
        <f>IFERROR(IF($J378&gt;0,VLOOKUP($A378&amp;$B378,'PNC AA'!$A:$E,5,0),""),"")</f>
        <v/>
      </c>
      <c r="E378" s="78" t="str">
        <f t="shared" si="65"/>
        <v>ND</v>
      </c>
      <c r="F378" s="60">
        <f t="shared" si="66"/>
        <v>0</v>
      </c>
      <c r="G378" s="48">
        <f>IFERROR(VLOOKUP($A378&amp;$B378,'PNC Exon. &amp; no Exon.'!$A:$AJ,3,0),0)</f>
        <v>0</v>
      </c>
      <c r="H378" s="48">
        <f>IFERROR(VLOOKUP($A378&amp;$B378,'PNC Exon. &amp; no Exon.'!$A:$AJ,4,0),0)</f>
        <v>0</v>
      </c>
      <c r="I378" s="78" t="str">
        <f t="shared" si="73"/>
        <v>ND</v>
      </c>
      <c r="J378" s="60">
        <f t="shared" si="68"/>
        <v>0</v>
      </c>
      <c r="K378" s="48">
        <f t="shared" si="69"/>
        <v>0</v>
      </c>
      <c r="L378" s="190">
        <f t="shared" si="70"/>
        <v>0</v>
      </c>
      <c r="M378" s="190">
        <f t="shared" si="71"/>
        <v>0</v>
      </c>
      <c r="N378" s="190">
        <f t="shared" si="72"/>
        <v>0</v>
      </c>
    </row>
    <row r="379" spans="1:14" ht="15.9" customHeight="1" x14ac:dyDescent="0.25">
      <c r="A379" s="151" t="s">
        <v>6</v>
      </c>
      <c r="B379" s="51" t="s">
        <v>93</v>
      </c>
      <c r="C379" s="48" t="str">
        <f>IFERROR(IF($J379&gt;0,VLOOKUP($A379&amp;$B379,'PNC AA'!$A:$E,4,0),""),"")</f>
        <v/>
      </c>
      <c r="D379" s="48" t="str">
        <f>IFERROR(IF($J379&gt;0,VLOOKUP($A379&amp;$B379,'PNC AA'!$A:$E,5,0),""),"")</f>
        <v/>
      </c>
      <c r="E379" s="78" t="str">
        <f t="shared" si="65"/>
        <v>ND</v>
      </c>
      <c r="F379" s="60">
        <f t="shared" si="66"/>
        <v>0</v>
      </c>
      <c r="G379" s="48">
        <f>IFERROR(VLOOKUP($A379&amp;$B379,'PNC Exon. &amp; no Exon.'!$A:$AJ,3,0),0)</f>
        <v>0</v>
      </c>
      <c r="H379" s="48">
        <f>IFERROR(VLOOKUP($A379&amp;$B379,'PNC Exon. &amp; no Exon.'!$A:$AJ,4,0),0)</f>
        <v>0</v>
      </c>
      <c r="I379" s="78" t="str">
        <f t="shared" si="73"/>
        <v>ND</v>
      </c>
      <c r="J379" s="60">
        <f t="shared" si="68"/>
        <v>0</v>
      </c>
      <c r="K379" s="48">
        <f t="shared" si="69"/>
        <v>0</v>
      </c>
      <c r="L379" s="190">
        <f t="shared" si="70"/>
        <v>0</v>
      </c>
      <c r="M379" s="190">
        <f t="shared" si="71"/>
        <v>0</v>
      </c>
      <c r="N379" s="190">
        <f t="shared" si="72"/>
        <v>0</v>
      </c>
    </row>
    <row r="380" spans="1:14" ht="15.9" customHeight="1" x14ac:dyDescent="0.25">
      <c r="A380" s="151" t="s">
        <v>6</v>
      </c>
      <c r="B380" s="51" t="s">
        <v>92</v>
      </c>
      <c r="C380" s="48" t="str">
        <f>IFERROR(IF($J380&gt;0,VLOOKUP($A380&amp;$B380,'PNC AA'!$A:$E,4,0),""),"")</f>
        <v/>
      </c>
      <c r="D380" s="48" t="str">
        <f>IFERROR(IF($J380&gt;0,VLOOKUP($A380&amp;$B380,'PNC AA'!$A:$E,5,0),""),"")</f>
        <v/>
      </c>
      <c r="E380" s="78" t="str">
        <f t="shared" si="65"/>
        <v>ND</v>
      </c>
      <c r="F380" s="60">
        <f t="shared" si="66"/>
        <v>0</v>
      </c>
      <c r="G380" s="48">
        <f>IFERROR(VLOOKUP($A380&amp;$B380,'PNC Exon. &amp; no Exon.'!$A:$AJ,3,0),0)</f>
        <v>0</v>
      </c>
      <c r="H380" s="48">
        <f>IFERROR(VLOOKUP($A380&amp;$B380,'PNC Exon. &amp; no Exon.'!$A:$AJ,4,0),0)</f>
        <v>0</v>
      </c>
      <c r="I380" s="78" t="str">
        <f t="shared" si="73"/>
        <v>ND</v>
      </c>
      <c r="J380" s="60">
        <f t="shared" si="68"/>
        <v>0</v>
      </c>
      <c r="K380" s="48">
        <f t="shared" si="69"/>
        <v>0</v>
      </c>
      <c r="L380" s="190">
        <f t="shared" si="70"/>
        <v>0</v>
      </c>
      <c r="M380" s="190">
        <f t="shared" si="71"/>
        <v>0</v>
      </c>
      <c r="N380" s="190">
        <f t="shared" si="72"/>
        <v>0</v>
      </c>
    </row>
    <row r="381" spans="1:14" ht="15.9" customHeight="1" x14ac:dyDescent="0.25">
      <c r="A381" s="151" t="s">
        <v>6</v>
      </c>
      <c r="B381" s="51" t="s">
        <v>99</v>
      </c>
      <c r="C381" s="48" t="str">
        <f>IFERROR(IF($J381&gt;0,VLOOKUP($A381&amp;$B381,'PNC AA'!$A:$E,4,0),""),"")</f>
        <v/>
      </c>
      <c r="D381" s="48" t="str">
        <f>IFERROR(IF($J381&gt;0,VLOOKUP($A381&amp;$B381,'PNC AA'!$A:$E,5,0),""),"")</f>
        <v/>
      </c>
      <c r="E381" s="78" t="str">
        <f t="shared" si="65"/>
        <v>ND</v>
      </c>
      <c r="F381" s="60">
        <f t="shared" si="66"/>
        <v>0</v>
      </c>
      <c r="G381" s="48">
        <f>IFERROR(VLOOKUP($A381&amp;$B381,'PNC Exon. &amp; no Exon.'!$A:$AJ,3,0),0)</f>
        <v>0</v>
      </c>
      <c r="H381" s="48">
        <f>IFERROR(VLOOKUP($A381&amp;$B381,'PNC Exon. &amp; no Exon.'!$A:$AJ,4,0),0)</f>
        <v>0</v>
      </c>
      <c r="I381" s="78" t="str">
        <f t="shared" si="73"/>
        <v>ND</v>
      </c>
      <c r="J381" s="60">
        <f t="shared" si="68"/>
        <v>0</v>
      </c>
      <c r="K381" s="48">
        <f t="shared" si="69"/>
        <v>0</v>
      </c>
      <c r="L381" s="190">
        <f t="shared" si="70"/>
        <v>0</v>
      </c>
      <c r="M381" s="190">
        <f t="shared" si="71"/>
        <v>0</v>
      </c>
      <c r="N381" s="190">
        <f t="shared" si="72"/>
        <v>0</v>
      </c>
    </row>
    <row r="382" spans="1:14" ht="15.9" customHeight="1" x14ac:dyDescent="0.25">
      <c r="A382" s="151" t="s">
        <v>6</v>
      </c>
      <c r="B382" s="51" t="s">
        <v>78</v>
      </c>
      <c r="C382" s="48" t="str">
        <f>IFERROR(IF($J382&gt;0,VLOOKUP($A382&amp;$B382,'PNC AA'!$A:$E,4,0),""),"")</f>
        <v/>
      </c>
      <c r="D382" s="48" t="str">
        <f>IFERROR(IF($J382&gt;0,VLOOKUP($A382&amp;$B382,'PNC AA'!$A:$E,5,0),""),"")</f>
        <v/>
      </c>
      <c r="E382" s="78" t="str">
        <f t="shared" si="65"/>
        <v>ND</v>
      </c>
      <c r="F382" s="60">
        <f t="shared" si="66"/>
        <v>0</v>
      </c>
      <c r="G382" s="48">
        <f>IFERROR(VLOOKUP($A382&amp;$B382,'PNC Exon. &amp; no Exon.'!$A:$AJ,3,0),0)</f>
        <v>0</v>
      </c>
      <c r="H382" s="48">
        <f>IFERROR(VLOOKUP($A382&amp;$B382,'PNC Exon. &amp; no Exon.'!$A:$AJ,4,0),0)</f>
        <v>0</v>
      </c>
      <c r="I382" s="78" t="str">
        <f t="shared" si="73"/>
        <v>ND</v>
      </c>
      <c r="J382" s="60">
        <f t="shared" si="68"/>
        <v>0</v>
      </c>
      <c r="K382" s="48">
        <f t="shared" si="69"/>
        <v>0</v>
      </c>
      <c r="L382" s="190">
        <f t="shared" si="70"/>
        <v>0</v>
      </c>
      <c r="M382" s="190">
        <f t="shared" si="71"/>
        <v>0</v>
      </c>
      <c r="N382" s="190">
        <f t="shared" si="72"/>
        <v>0</v>
      </c>
    </row>
    <row r="383" spans="1:14" ht="15.9" customHeight="1" x14ac:dyDescent="0.25">
      <c r="A383" s="151" t="s">
        <v>6</v>
      </c>
      <c r="B383" s="51" t="s">
        <v>119</v>
      </c>
      <c r="C383" s="48" t="str">
        <f>IFERROR(IF($J383&gt;0,VLOOKUP($A383&amp;$B383,'PNC AA'!$A:$E,4,0),""),"")</f>
        <v/>
      </c>
      <c r="D383" s="48" t="str">
        <f>IFERROR(IF($J383&gt;0,VLOOKUP($A383&amp;$B383,'PNC AA'!$A:$E,5,0),""),"")</f>
        <v/>
      </c>
      <c r="E383" s="78" t="str">
        <f t="shared" si="65"/>
        <v>ND</v>
      </c>
      <c r="F383" s="60">
        <f t="shared" si="66"/>
        <v>0</v>
      </c>
      <c r="G383" s="48">
        <f>IFERROR(VLOOKUP($A383&amp;$B383,'PNC Exon. &amp; no Exon.'!$A:$AJ,3,0),0)</f>
        <v>0</v>
      </c>
      <c r="H383" s="48">
        <f>IFERROR(VLOOKUP($A383&amp;$B383,'PNC Exon. &amp; no Exon.'!$A:$AJ,4,0),0)</f>
        <v>0</v>
      </c>
      <c r="I383" s="78" t="str">
        <f t="shared" si="73"/>
        <v>ND</v>
      </c>
      <c r="J383" s="60">
        <f t="shared" si="68"/>
        <v>0</v>
      </c>
      <c r="K383" s="48">
        <f t="shared" si="69"/>
        <v>0</v>
      </c>
      <c r="L383" s="190">
        <f t="shared" si="70"/>
        <v>0</v>
      </c>
      <c r="M383" s="190">
        <f t="shared" si="71"/>
        <v>0</v>
      </c>
      <c r="N383" s="190">
        <f t="shared" si="72"/>
        <v>0</v>
      </c>
    </row>
    <row r="384" spans="1:14" ht="15.9" customHeight="1" x14ac:dyDescent="0.25">
      <c r="A384" s="151" t="s">
        <v>6</v>
      </c>
      <c r="B384" s="51" t="s">
        <v>77</v>
      </c>
      <c r="C384" s="48" t="str">
        <f>IFERROR(IF($J384&gt;0,VLOOKUP($A384&amp;$B384,'PNC AA'!$A:$E,4,0),""),"")</f>
        <v/>
      </c>
      <c r="D384" s="48" t="str">
        <f>IFERROR(IF($J384&gt;0,VLOOKUP($A384&amp;$B384,'PNC AA'!$A:$E,5,0),""),"")</f>
        <v/>
      </c>
      <c r="E384" s="78" t="str">
        <f t="shared" si="65"/>
        <v>ND</v>
      </c>
      <c r="F384" s="60">
        <f t="shared" si="66"/>
        <v>0</v>
      </c>
      <c r="G384" s="48">
        <f>IFERROR(VLOOKUP($A384&amp;$B384,'PNC Exon. &amp; no Exon.'!$A:$AJ,3,0),0)</f>
        <v>0</v>
      </c>
      <c r="H384" s="48">
        <f>IFERROR(VLOOKUP($A384&amp;$B384,'PNC Exon. &amp; no Exon.'!$A:$AJ,4,0),0)</f>
        <v>0</v>
      </c>
      <c r="I384" s="78" t="str">
        <f t="shared" si="73"/>
        <v>ND</v>
      </c>
      <c r="J384" s="60">
        <f t="shared" si="68"/>
        <v>0</v>
      </c>
      <c r="K384" s="48">
        <f t="shared" si="69"/>
        <v>0</v>
      </c>
      <c r="L384" s="190">
        <f t="shared" si="70"/>
        <v>0</v>
      </c>
      <c r="M384" s="190">
        <f t="shared" si="71"/>
        <v>0</v>
      </c>
      <c r="N384" s="190">
        <f t="shared" si="72"/>
        <v>0</v>
      </c>
    </row>
    <row r="385" spans="1:14" ht="15.9" customHeight="1" x14ac:dyDescent="0.25">
      <c r="A385" s="151" t="s">
        <v>6</v>
      </c>
      <c r="B385" s="51" t="s">
        <v>90</v>
      </c>
      <c r="C385" s="48" t="str">
        <f>IFERROR(IF($J385&gt;0,VLOOKUP($A385&amp;$B385,'PNC AA'!$A:$E,4,0),""),"")</f>
        <v/>
      </c>
      <c r="D385" s="48" t="str">
        <f>IFERROR(IF($J385&gt;0,VLOOKUP($A385&amp;$B385,'PNC AA'!$A:$E,5,0),""),"")</f>
        <v/>
      </c>
      <c r="E385" s="78" t="str">
        <f t="shared" si="65"/>
        <v>ND</v>
      </c>
      <c r="F385" s="60">
        <f t="shared" si="66"/>
        <v>0</v>
      </c>
      <c r="G385" s="48">
        <f>IFERROR(VLOOKUP($A385&amp;$B385,'PNC Exon. &amp; no Exon.'!$A:$AJ,3,0),0)</f>
        <v>0</v>
      </c>
      <c r="H385" s="48">
        <f>IFERROR(VLOOKUP($A385&amp;$B385,'PNC Exon. &amp; no Exon.'!$A:$AJ,4,0),0)</f>
        <v>0</v>
      </c>
      <c r="I385" s="78" t="str">
        <f t="shared" si="73"/>
        <v>ND</v>
      </c>
      <c r="J385" s="60">
        <f t="shared" si="68"/>
        <v>0</v>
      </c>
      <c r="K385" s="48">
        <f t="shared" si="69"/>
        <v>0</v>
      </c>
      <c r="L385" s="190">
        <f t="shared" si="70"/>
        <v>0</v>
      </c>
      <c r="M385" s="190">
        <f t="shared" si="71"/>
        <v>0</v>
      </c>
      <c r="N385" s="190">
        <f t="shared" si="72"/>
        <v>0</v>
      </c>
    </row>
    <row r="386" spans="1:14" ht="15.9" customHeight="1" x14ac:dyDescent="0.25">
      <c r="A386" s="151" t="s">
        <v>6</v>
      </c>
      <c r="B386" s="51" t="s">
        <v>97</v>
      </c>
      <c r="C386" s="48" t="str">
        <f>IFERROR(IF($J386&gt;0,VLOOKUP($A386&amp;$B386,'PNC AA'!$A:$E,4,0),""),"")</f>
        <v/>
      </c>
      <c r="D386" s="48" t="str">
        <f>IFERROR(IF($J386&gt;0,VLOOKUP($A386&amp;$B386,'PNC AA'!$A:$E,5,0),""),"")</f>
        <v/>
      </c>
      <c r="E386" s="78" t="str">
        <f t="shared" si="65"/>
        <v>ND</v>
      </c>
      <c r="F386" s="60">
        <f t="shared" si="66"/>
        <v>0</v>
      </c>
      <c r="G386" s="48">
        <f>IFERROR(VLOOKUP($A386&amp;$B386,'PNC Exon. &amp; no Exon.'!$A:$AJ,3,0),0)</f>
        <v>0</v>
      </c>
      <c r="H386" s="48">
        <f>IFERROR(VLOOKUP($A386&amp;$B386,'PNC Exon. &amp; no Exon.'!$A:$AJ,4,0),0)</f>
        <v>0</v>
      </c>
      <c r="I386" s="78" t="str">
        <f t="shared" si="73"/>
        <v>ND</v>
      </c>
      <c r="J386" s="60">
        <f t="shared" si="68"/>
        <v>0</v>
      </c>
      <c r="K386" s="48">
        <f t="shared" si="69"/>
        <v>0</v>
      </c>
      <c r="L386" s="190">
        <f t="shared" si="70"/>
        <v>0</v>
      </c>
      <c r="M386" s="190">
        <f t="shared" si="71"/>
        <v>0</v>
      </c>
      <c r="N386" s="190">
        <f t="shared" si="72"/>
        <v>0</v>
      </c>
    </row>
    <row r="387" spans="1:14" ht="15.9" customHeight="1" x14ac:dyDescent="0.25">
      <c r="A387" s="151" t="s">
        <v>6</v>
      </c>
      <c r="B387" s="51" t="s">
        <v>102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8" t="str">
        <f t="shared" si="65"/>
        <v>ND</v>
      </c>
      <c r="F387" s="60">
        <f t="shared" si="66"/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8" t="str">
        <f t="shared" si="73"/>
        <v>ND</v>
      </c>
      <c r="J387" s="60">
        <f t="shared" si="68"/>
        <v>0</v>
      </c>
      <c r="K387" s="48">
        <f t="shared" si="69"/>
        <v>0</v>
      </c>
      <c r="L387" s="190">
        <f t="shared" si="70"/>
        <v>0</v>
      </c>
      <c r="M387" s="190">
        <f t="shared" si="71"/>
        <v>0</v>
      </c>
      <c r="N387" s="190">
        <f t="shared" si="72"/>
        <v>0</v>
      </c>
    </row>
    <row r="388" spans="1:14" ht="15.9" customHeight="1" x14ac:dyDescent="0.25">
      <c r="A388" s="151" t="s">
        <v>6</v>
      </c>
      <c r="B388" s="51" t="s">
        <v>80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8" t="str">
        <f t="shared" si="65"/>
        <v>ND</v>
      </c>
      <c r="F388" s="60">
        <f t="shared" si="66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8" t="str">
        <f t="shared" si="73"/>
        <v>ND</v>
      </c>
      <c r="J388" s="60">
        <f t="shared" si="68"/>
        <v>0</v>
      </c>
      <c r="K388" s="48">
        <f t="shared" si="69"/>
        <v>0</v>
      </c>
      <c r="L388" s="190">
        <f t="shared" si="70"/>
        <v>0</v>
      </c>
      <c r="M388" s="190">
        <f t="shared" si="71"/>
        <v>0</v>
      </c>
      <c r="N388" s="190">
        <f t="shared" si="72"/>
        <v>0</v>
      </c>
    </row>
    <row r="389" spans="1:14" ht="15.9" customHeight="1" x14ac:dyDescent="0.25">
      <c r="A389" s="151" t="s">
        <v>6</v>
      </c>
      <c r="B389" s="51" t="s">
        <v>109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8" t="str">
        <f t="shared" si="65"/>
        <v>ND</v>
      </c>
      <c r="F389" s="60">
        <f t="shared" si="66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8" t="str">
        <f t="shared" si="73"/>
        <v>ND</v>
      </c>
      <c r="J389" s="60">
        <f t="shared" si="68"/>
        <v>0</v>
      </c>
      <c r="K389" s="48">
        <f t="shared" si="69"/>
        <v>0</v>
      </c>
      <c r="L389" s="190">
        <f t="shared" si="70"/>
        <v>0</v>
      </c>
      <c r="M389" s="190">
        <f t="shared" si="71"/>
        <v>0</v>
      </c>
      <c r="N389" s="190">
        <f t="shared" si="72"/>
        <v>0</v>
      </c>
    </row>
    <row r="390" spans="1:14" ht="15.9" customHeight="1" x14ac:dyDescent="0.25">
      <c r="A390" s="151" t="s">
        <v>6</v>
      </c>
      <c r="B390" s="50" t="s">
        <v>110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8" t="str">
        <f t="shared" si="65"/>
        <v>ND</v>
      </c>
      <c r="F390" s="60">
        <f t="shared" si="66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8" t="str">
        <f t="shared" si="73"/>
        <v>ND</v>
      </c>
      <c r="J390" s="60">
        <f t="shared" si="68"/>
        <v>0</v>
      </c>
      <c r="K390" s="48">
        <f t="shared" si="69"/>
        <v>0</v>
      </c>
      <c r="L390" s="190">
        <f t="shared" si="70"/>
        <v>0</v>
      </c>
      <c r="M390" s="190">
        <f t="shared" si="71"/>
        <v>0</v>
      </c>
      <c r="N390" s="190">
        <f t="shared" si="72"/>
        <v>0</v>
      </c>
    </row>
    <row r="391" spans="1:14" ht="15.9" customHeight="1" x14ac:dyDescent="0.25">
      <c r="A391" s="151" t="s">
        <v>6</v>
      </c>
      <c r="B391" s="50" t="s">
        <v>104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8" t="str">
        <f t="shared" si="65"/>
        <v>ND</v>
      </c>
      <c r="F391" s="60">
        <f t="shared" si="66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8" t="str">
        <f t="shared" si="73"/>
        <v>ND</v>
      </c>
      <c r="J391" s="60">
        <f t="shared" si="68"/>
        <v>0</v>
      </c>
      <c r="K391" s="48">
        <f t="shared" si="69"/>
        <v>0</v>
      </c>
      <c r="L391" s="190">
        <f t="shared" si="70"/>
        <v>0</v>
      </c>
      <c r="M391" s="190">
        <f t="shared" si="71"/>
        <v>0</v>
      </c>
      <c r="N391" s="190">
        <f t="shared" si="72"/>
        <v>0</v>
      </c>
    </row>
    <row r="392" spans="1:14" ht="15.9" customHeight="1" x14ac:dyDescent="0.25">
      <c r="A392" s="151" t="s">
        <v>6</v>
      </c>
      <c r="B392" s="51" t="s">
        <v>96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8" t="str">
        <f t="shared" si="65"/>
        <v>ND</v>
      </c>
      <c r="F392" s="60">
        <f t="shared" si="66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8" t="str">
        <f t="shared" si="73"/>
        <v>ND</v>
      </c>
      <c r="J392" s="60">
        <f t="shared" si="68"/>
        <v>0</v>
      </c>
      <c r="K392" s="48">
        <f t="shared" si="69"/>
        <v>0</v>
      </c>
      <c r="L392" s="190">
        <f t="shared" si="70"/>
        <v>0</v>
      </c>
      <c r="M392" s="190">
        <f t="shared" si="71"/>
        <v>0</v>
      </c>
      <c r="N392" s="190">
        <f t="shared" si="72"/>
        <v>0</v>
      </c>
    </row>
    <row r="393" spans="1:14" ht="15.9" customHeight="1" x14ac:dyDescent="0.25">
      <c r="A393" s="151" t="s">
        <v>6</v>
      </c>
      <c r="B393" s="51" t="s">
        <v>82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8" t="str">
        <f t="shared" si="65"/>
        <v>ND</v>
      </c>
      <c r="F393" s="60">
        <f t="shared" si="66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8" t="str">
        <f t="shared" si="73"/>
        <v>ND</v>
      </c>
      <c r="J393" s="60">
        <f t="shared" si="68"/>
        <v>0</v>
      </c>
      <c r="K393" s="48">
        <f t="shared" si="69"/>
        <v>0</v>
      </c>
      <c r="L393" s="190">
        <f t="shared" si="70"/>
        <v>0</v>
      </c>
      <c r="M393" s="190">
        <f t="shared" si="71"/>
        <v>0</v>
      </c>
      <c r="N393" s="190">
        <f t="shared" si="72"/>
        <v>0</v>
      </c>
    </row>
    <row r="394" spans="1:14" ht="15.9" customHeight="1" x14ac:dyDescent="0.25">
      <c r="A394" s="151" t="s">
        <v>6</v>
      </c>
      <c r="B394" s="51" t="s">
        <v>113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8" t="str">
        <f t="shared" si="65"/>
        <v>ND</v>
      </c>
      <c r="F394" s="60">
        <f t="shared" si="66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8" t="str">
        <f t="shared" si="73"/>
        <v>ND</v>
      </c>
      <c r="J394" s="60">
        <f t="shared" si="68"/>
        <v>0</v>
      </c>
      <c r="K394" s="48">
        <f t="shared" si="69"/>
        <v>0</v>
      </c>
      <c r="L394" s="190">
        <f t="shared" si="70"/>
        <v>0</v>
      </c>
      <c r="M394" s="190">
        <f t="shared" si="71"/>
        <v>0</v>
      </c>
      <c r="N394" s="190">
        <f t="shared" si="72"/>
        <v>0</v>
      </c>
    </row>
    <row r="395" spans="1:14" ht="15.9" customHeight="1" x14ac:dyDescent="0.25">
      <c r="A395" s="151" t="s">
        <v>6</v>
      </c>
      <c r="B395" s="51" t="s">
        <v>105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8" t="str">
        <f t="shared" si="65"/>
        <v>ND</v>
      </c>
      <c r="F395" s="60">
        <f t="shared" si="66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8" t="str">
        <f t="shared" si="73"/>
        <v>ND</v>
      </c>
      <c r="J395" s="60">
        <f t="shared" si="68"/>
        <v>0</v>
      </c>
      <c r="K395" s="48">
        <f t="shared" si="69"/>
        <v>0</v>
      </c>
      <c r="L395" s="190">
        <f t="shared" si="70"/>
        <v>0</v>
      </c>
      <c r="M395" s="190">
        <f t="shared" si="71"/>
        <v>0</v>
      </c>
      <c r="N395" s="190">
        <f t="shared" si="72"/>
        <v>0</v>
      </c>
    </row>
    <row r="396" spans="1:14" ht="15.9" customHeight="1" x14ac:dyDescent="0.25">
      <c r="A396" s="151" t="s">
        <v>6</v>
      </c>
      <c r="B396" s="51" t="s">
        <v>79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8" t="str">
        <f t="shared" si="65"/>
        <v>ND</v>
      </c>
      <c r="F396" s="60">
        <f t="shared" si="66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8" t="str">
        <f t="shared" si="73"/>
        <v>ND</v>
      </c>
      <c r="J396" s="60">
        <f t="shared" si="68"/>
        <v>0</v>
      </c>
      <c r="K396" s="48">
        <f t="shared" si="69"/>
        <v>0</v>
      </c>
      <c r="L396" s="190">
        <f t="shared" si="70"/>
        <v>0</v>
      </c>
      <c r="M396" s="190">
        <f t="shared" si="71"/>
        <v>0</v>
      </c>
      <c r="N396" s="190">
        <f t="shared" si="72"/>
        <v>0</v>
      </c>
    </row>
    <row r="397" spans="1:14" ht="15.9" customHeight="1" x14ac:dyDescent="0.25">
      <c r="A397" s="151" t="s">
        <v>6</v>
      </c>
      <c r="B397" s="51" t="s">
        <v>117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8" t="str">
        <f t="shared" si="65"/>
        <v>ND</v>
      </c>
      <c r="F397" s="60">
        <f t="shared" si="66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8" t="str">
        <f t="shared" si="73"/>
        <v>ND</v>
      </c>
      <c r="J397" s="60">
        <f t="shared" si="68"/>
        <v>0</v>
      </c>
      <c r="K397" s="48">
        <f t="shared" si="69"/>
        <v>0</v>
      </c>
      <c r="L397" s="190">
        <f t="shared" si="70"/>
        <v>0</v>
      </c>
      <c r="M397" s="190">
        <f t="shared" si="71"/>
        <v>0</v>
      </c>
      <c r="N397" s="190">
        <f t="shared" si="72"/>
        <v>0</v>
      </c>
    </row>
    <row r="398" spans="1:14" ht="15.9" customHeight="1" x14ac:dyDescent="0.25">
      <c r="A398" s="151" t="s">
        <v>6</v>
      </c>
      <c r="B398" s="51" t="s">
        <v>112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8" t="str">
        <f t="shared" si="65"/>
        <v>ND</v>
      </c>
      <c r="F398" s="60">
        <f t="shared" si="66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8" t="str">
        <f t="shared" si="73"/>
        <v>ND</v>
      </c>
      <c r="J398" s="60">
        <f t="shared" si="68"/>
        <v>0</v>
      </c>
      <c r="K398" s="48">
        <f t="shared" si="69"/>
        <v>0</v>
      </c>
      <c r="L398" s="190">
        <f t="shared" si="70"/>
        <v>0</v>
      </c>
      <c r="M398" s="190">
        <f t="shared" si="71"/>
        <v>0</v>
      </c>
      <c r="N398" s="190">
        <f t="shared" si="72"/>
        <v>0</v>
      </c>
    </row>
    <row r="399" spans="1:14" ht="15.9" customHeight="1" x14ac:dyDescent="0.25">
      <c r="A399" s="151" t="s">
        <v>6</v>
      </c>
      <c r="B399" s="51" t="s">
        <v>94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8" t="str">
        <f t="shared" si="65"/>
        <v>ND</v>
      </c>
      <c r="F399" s="60">
        <f t="shared" si="66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8" t="str">
        <f t="shared" si="73"/>
        <v>ND</v>
      </c>
      <c r="J399" s="60">
        <f t="shared" si="68"/>
        <v>0</v>
      </c>
      <c r="K399" s="48">
        <f t="shared" si="69"/>
        <v>0</v>
      </c>
      <c r="L399" s="190">
        <f t="shared" si="70"/>
        <v>0</v>
      </c>
      <c r="M399" s="190">
        <f t="shared" si="71"/>
        <v>0</v>
      </c>
      <c r="N399" s="190">
        <f t="shared" si="72"/>
        <v>0</v>
      </c>
    </row>
    <row r="400" spans="1:14" ht="15.9" customHeight="1" x14ac:dyDescent="0.25">
      <c r="A400" s="151" t="s">
        <v>6</v>
      </c>
      <c r="B400" s="51" t="s">
        <v>116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8" t="str">
        <f t="shared" si="65"/>
        <v>ND</v>
      </c>
      <c r="F400" s="60">
        <f t="shared" si="66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8" t="str">
        <f t="shared" si="73"/>
        <v>ND</v>
      </c>
      <c r="J400" s="60">
        <f t="shared" si="68"/>
        <v>0</v>
      </c>
      <c r="K400" s="48">
        <f t="shared" si="69"/>
        <v>0</v>
      </c>
      <c r="L400" s="190">
        <f t="shared" si="70"/>
        <v>0</v>
      </c>
      <c r="M400" s="190">
        <f t="shared" si="71"/>
        <v>0</v>
      </c>
      <c r="N400" s="190">
        <f t="shared" si="72"/>
        <v>0</v>
      </c>
    </row>
    <row r="401" spans="1:14" ht="15.9" customHeight="1" x14ac:dyDescent="0.25">
      <c r="A401" s="151" t="s">
        <v>6</v>
      </c>
      <c r="B401" s="51" t="s">
        <v>81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8" t="str">
        <f t="shared" si="65"/>
        <v>ND</v>
      </c>
      <c r="F401" s="60">
        <f t="shared" si="66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8" t="str">
        <f t="shared" si="73"/>
        <v>ND</v>
      </c>
      <c r="J401" s="60">
        <f t="shared" si="68"/>
        <v>0</v>
      </c>
      <c r="K401" s="48">
        <f t="shared" si="69"/>
        <v>0</v>
      </c>
      <c r="L401" s="190">
        <f t="shared" si="70"/>
        <v>0</v>
      </c>
      <c r="M401" s="190">
        <f t="shared" si="71"/>
        <v>0</v>
      </c>
      <c r="N401" s="190">
        <f t="shared" si="72"/>
        <v>0</v>
      </c>
    </row>
    <row r="402" spans="1:14" ht="15.9" customHeight="1" x14ac:dyDescent="0.25">
      <c r="A402" s="151" t="s">
        <v>6</v>
      </c>
      <c r="B402" s="51" t="s">
        <v>89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8" t="str">
        <f t="shared" si="65"/>
        <v>ND</v>
      </c>
      <c r="F402" s="60">
        <f t="shared" si="66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8" t="str">
        <f t="shared" si="73"/>
        <v>ND</v>
      </c>
      <c r="J402" s="60">
        <f t="shared" si="68"/>
        <v>0</v>
      </c>
      <c r="K402" s="48">
        <f t="shared" si="69"/>
        <v>0</v>
      </c>
      <c r="L402" s="190">
        <f t="shared" si="70"/>
        <v>0</v>
      </c>
      <c r="M402" s="190">
        <f t="shared" si="71"/>
        <v>0</v>
      </c>
      <c r="N402" s="190">
        <f t="shared" si="72"/>
        <v>0</v>
      </c>
    </row>
    <row r="403" spans="1:14" ht="15.9" customHeight="1" x14ac:dyDescent="0.25">
      <c r="A403" s="151" t="s">
        <v>6</v>
      </c>
      <c r="B403" s="51" t="s">
        <v>118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8" t="str">
        <f t="shared" si="65"/>
        <v>ND</v>
      </c>
      <c r="F403" s="60">
        <f t="shared" si="66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8" t="str">
        <f t="shared" si="73"/>
        <v>ND</v>
      </c>
      <c r="J403" s="60">
        <f t="shared" si="68"/>
        <v>0</v>
      </c>
      <c r="K403" s="48">
        <f t="shared" si="69"/>
        <v>0</v>
      </c>
      <c r="L403" s="190">
        <f t="shared" si="70"/>
        <v>0</v>
      </c>
      <c r="M403" s="190">
        <f t="shared" si="71"/>
        <v>0</v>
      </c>
      <c r="N403" s="190">
        <f t="shared" si="72"/>
        <v>0</v>
      </c>
    </row>
    <row r="404" spans="1:14" ht="15.9" customHeight="1" x14ac:dyDescent="0.25">
      <c r="A404" s="151" t="s">
        <v>6</v>
      </c>
      <c r="B404" s="51" t="s">
        <v>120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8" t="str">
        <f t="shared" si="65"/>
        <v>ND</v>
      </c>
      <c r="F404" s="60">
        <f t="shared" si="66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8" t="str">
        <f t="shared" si="73"/>
        <v>ND</v>
      </c>
      <c r="J404" s="60">
        <f t="shared" si="68"/>
        <v>0</v>
      </c>
      <c r="K404" s="48">
        <f t="shared" si="69"/>
        <v>0</v>
      </c>
      <c r="L404" s="190">
        <f t="shared" si="70"/>
        <v>0</v>
      </c>
      <c r="M404" s="190">
        <f t="shared" si="71"/>
        <v>0</v>
      </c>
      <c r="N404" s="190">
        <f t="shared" si="72"/>
        <v>0</v>
      </c>
    </row>
    <row r="405" spans="1:14" ht="15.9" customHeight="1" x14ac:dyDescent="0.25">
      <c r="A405" s="151" t="s">
        <v>6</v>
      </c>
      <c r="B405" s="51" t="s">
        <v>122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8" t="str">
        <f t="shared" si="65"/>
        <v>ND</v>
      </c>
      <c r="F405" s="60">
        <f t="shared" si="66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8" t="str">
        <f t="shared" si="73"/>
        <v>ND</v>
      </c>
      <c r="J405" s="60">
        <f t="shared" si="68"/>
        <v>0</v>
      </c>
      <c r="K405" s="48">
        <f t="shared" si="69"/>
        <v>0</v>
      </c>
      <c r="L405" s="190">
        <f t="shared" si="70"/>
        <v>0</v>
      </c>
      <c r="M405" s="190">
        <f t="shared" si="71"/>
        <v>0</v>
      </c>
      <c r="N405" s="190">
        <f t="shared" si="72"/>
        <v>0</v>
      </c>
    </row>
    <row r="406" spans="1:14" ht="15.9" customHeight="1" x14ac:dyDescent="0.25">
      <c r="A406" s="151" t="s">
        <v>6</v>
      </c>
      <c r="B406" s="51" t="s">
        <v>121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8" t="str">
        <f t="shared" si="65"/>
        <v>ND</v>
      </c>
      <c r="F406" s="60">
        <f t="shared" si="66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8" t="str">
        <f t="shared" si="73"/>
        <v>ND</v>
      </c>
      <c r="J406" s="60">
        <f t="shared" si="68"/>
        <v>0</v>
      </c>
      <c r="K406" s="48">
        <f t="shared" si="69"/>
        <v>0</v>
      </c>
      <c r="L406" s="190">
        <f t="shared" si="70"/>
        <v>0</v>
      </c>
      <c r="M406" s="190">
        <f t="shared" si="71"/>
        <v>0</v>
      </c>
      <c r="N406" s="190">
        <f t="shared" si="72"/>
        <v>0</v>
      </c>
    </row>
    <row r="407" spans="1:14" ht="15.9" customHeight="1" x14ac:dyDescent="0.25">
      <c r="A407" s="151" t="s">
        <v>6</v>
      </c>
      <c r="B407" s="51" t="s">
        <v>83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8" t="str">
        <f t="shared" si="65"/>
        <v>ND</v>
      </c>
      <c r="F407" s="60">
        <f t="shared" si="66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8" t="str">
        <f t="shared" si="73"/>
        <v>ND</v>
      </c>
      <c r="J407" s="60">
        <f t="shared" si="68"/>
        <v>0</v>
      </c>
      <c r="K407" s="48">
        <f t="shared" si="69"/>
        <v>0</v>
      </c>
      <c r="L407" s="190">
        <f t="shared" si="70"/>
        <v>0</v>
      </c>
      <c r="M407" s="190">
        <f t="shared" si="71"/>
        <v>0</v>
      </c>
      <c r="N407" s="190">
        <f t="shared" si="72"/>
        <v>0</v>
      </c>
    </row>
    <row r="408" spans="1:14" ht="15.75" customHeight="1" x14ac:dyDescent="0.25">
      <c r="A408" s="151" t="s">
        <v>6</v>
      </c>
      <c r="B408" s="51" t="s">
        <v>101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8" t="str">
        <f t="shared" si="65"/>
        <v>ND</v>
      </c>
      <c r="F408" s="60">
        <f t="shared" si="66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8" t="str">
        <f t="shared" si="73"/>
        <v>ND</v>
      </c>
      <c r="J408" s="60">
        <f t="shared" si="68"/>
        <v>0</v>
      </c>
      <c r="K408" s="48">
        <f t="shared" si="69"/>
        <v>0</v>
      </c>
      <c r="L408" s="190">
        <f t="shared" si="70"/>
        <v>0</v>
      </c>
      <c r="M408" s="190">
        <f t="shared" si="71"/>
        <v>0</v>
      </c>
      <c r="N408" s="190">
        <f t="shared" si="72"/>
        <v>0</v>
      </c>
    </row>
    <row r="409" spans="1:14" ht="15.9" customHeight="1" x14ac:dyDescent="0.25">
      <c r="A409" s="151" t="s">
        <v>6</v>
      </c>
      <c r="B409" s="51" t="s">
        <v>100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8" t="str">
        <f t="shared" si="65"/>
        <v>ND</v>
      </c>
      <c r="F409" s="60">
        <f t="shared" si="66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8" t="str">
        <f t="shared" si="73"/>
        <v>ND</v>
      </c>
      <c r="J409" s="60">
        <f t="shared" si="68"/>
        <v>0</v>
      </c>
      <c r="K409" s="48">
        <f t="shared" si="69"/>
        <v>0</v>
      </c>
      <c r="L409" s="190">
        <f t="shared" si="70"/>
        <v>0</v>
      </c>
      <c r="M409" s="190">
        <f t="shared" si="71"/>
        <v>0</v>
      </c>
      <c r="N409" s="190">
        <f t="shared" si="72"/>
        <v>0</v>
      </c>
    </row>
    <row r="410" spans="1:14" ht="15.9" customHeight="1" x14ac:dyDescent="0.25">
      <c r="A410" s="151" t="s">
        <v>6</v>
      </c>
      <c r="B410" s="51" t="s">
        <v>98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8" t="str">
        <f t="shared" si="65"/>
        <v>ND</v>
      </c>
      <c r="F410" s="60">
        <f t="shared" si="66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8" t="str">
        <f t="shared" si="73"/>
        <v>ND</v>
      </c>
      <c r="J410" s="60">
        <f t="shared" si="68"/>
        <v>0</v>
      </c>
      <c r="K410" s="48">
        <f t="shared" si="69"/>
        <v>0</v>
      </c>
      <c r="L410" s="190">
        <f t="shared" si="70"/>
        <v>0</v>
      </c>
      <c r="M410" s="190">
        <f t="shared" si="71"/>
        <v>0</v>
      </c>
      <c r="N410" s="190">
        <f t="shared" si="72"/>
        <v>0</v>
      </c>
    </row>
    <row r="411" spans="1:14" ht="15.9" customHeight="1" x14ac:dyDescent="0.25">
      <c r="A411" s="151" t="s">
        <v>6</v>
      </c>
      <c r="B411" s="51" t="s">
        <v>114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8" t="str">
        <f t="shared" si="65"/>
        <v>ND</v>
      </c>
      <c r="F411" s="60">
        <f t="shared" si="66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8" t="str">
        <f t="shared" si="73"/>
        <v>ND</v>
      </c>
      <c r="J411" s="60">
        <f t="shared" si="68"/>
        <v>0</v>
      </c>
      <c r="K411" s="48">
        <f t="shared" si="69"/>
        <v>0</v>
      </c>
      <c r="L411" s="190">
        <f t="shared" si="70"/>
        <v>0</v>
      </c>
      <c r="M411" s="190">
        <f t="shared" si="71"/>
        <v>0</v>
      </c>
      <c r="N411" s="190">
        <f t="shared" si="72"/>
        <v>0</v>
      </c>
    </row>
    <row r="412" spans="1:14" ht="20.25" customHeight="1" x14ac:dyDescent="0.25">
      <c r="A412" s="8"/>
      <c r="B412" s="53" t="s">
        <v>21</v>
      </c>
      <c r="C412" s="63">
        <f>SUM(C374:C411)</f>
        <v>0</v>
      </c>
      <c r="D412" s="63">
        <f>SUM(D374:D411)</f>
        <v>0</v>
      </c>
      <c r="E412" s="63"/>
      <c r="F412" s="63">
        <f>SUM(F374:F411)</f>
        <v>0</v>
      </c>
      <c r="G412" s="63">
        <f>SUM(G374:G411)</f>
        <v>0</v>
      </c>
      <c r="H412" s="63">
        <f>SUM(H374:H411)</f>
        <v>0</v>
      </c>
      <c r="I412" s="63"/>
      <c r="J412" s="63">
        <f>SUM(J374:J411)</f>
        <v>0</v>
      </c>
      <c r="K412" s="63">
        <f t="shared" si="69"/>
        <v>0</v>
      </c>
      <c r="L412" s="189">
        <f>IFERROR(K412/F412*100,0)</f>
        <v>0</v>
      </c>
      <c r="M412" s="193">
        <f>SUM(M374:M411)</f>
        <v>0</v>
      </c>
      <c r="N412" s="193">
        <f>SUM(N374:N411)</f>
        <v>0</v>
      </c>
    </row>
    <row r="413" spans="1:14" x14ac:dyDescent="0.25">
      <c r="B413" s="75" t="s">
        <v>174</v>
      </c>
    </row>
    <row r="414" spans="1:14" x14ac:dyDescent="0.25">
      <c r="B414" s="75"/>
    </row>
    <row r="415" spans="1:14" x14ac:dyDescent="0.25">
      <c r="B415" s="75"/>
    </row>
    <row r="416" spans="1:14" x14ac:dyDescent="0.25">
      <c r="B416" s="75"/>
    </row>
    <row r="419" spans="1:14" ht="21" x14ac:dyDescent="0.4">
      <c r="A419" s="198" t="s">
        <v>42</v>
      </c>
      <c r="B419" s="198"/>
      <c r="C419" s="198"/>
      <c r="D419" s="198"/>
      <c r="E419" s="198"/>
      <c r="F419" s="198"/>
      <c r="G419" s="198"/>
      <c r="H419" s="198"/>
      <c r="I419" s="198"/>
      <c r="J419" s="198"/>
      <c r="K419" s="198"/>
      <c r="L419" s="198"/>
      <c r="M419" s="198"/>
      <c r="N419" s="198"/>
    </row>
    <row r="420" spans="1:14" x14ac:dyDescent="0.25">
      <c r="A420" s="199" t="s">
        <v>59</v>
      </c>
      <c r="B420" s="199"/>
      <c r="C420" s="199"/>
      <c r="D420" s="199"/>
      <c r="E420" s="199"/>
      <c r="F420" s="199"/>
      <c r="G420" s="199"/>
      <c r="H420" s="199"/>
      <c r="I420" s="199"/>
      <c r="J420" s="199"/>
      <c r="K420" s="199"/>
      <c r="L420" s="199"/>
      <c r="M420" s="199"/>
      <c r="N420" s="199"/>
    </row>
    <row r="421" spans="1:14" x14ac:dyDescent="0.25">
      <c r="A421" s="201" t="s">
        <v>142</v>
      </c>
      <c r="B421" s="201"/>
      <c r="C421" s="201"/>
      <c r="D421" s="201"/>
      <c r="E421" s="201"/>
      <c r="F421" s="201"/>
      <c r="G421" s="201"/>
      <c r="H421" s="201"/>
      <c r="I421" s="201"/>
      <c r="J421" s="201"/>
      <c r="K421" s="201"/>
      <c r="L421" s="201"/>
      <c r="M421" s="201"/>
      <c r="N421" s="201"/>
    </row>
    <row r="422" spans="1:14" x14ac:dyDescent="0.25">
      <c r="A422" s="199" t="s">
        <v>108</v>
      </c>
      <c r="B422" s="199"/>
      <c r="C422" s="199"/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</row>
    <row r="423" spans="1:14" x14ac:dyDescent="0.25">
      <c r="A423" s="1"/>
      <c r="B423" s="151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5">
      <c r="B424" s="202" t="s">
        <v>33</v>
      </c>
      <c r="C424" s="202" t="s">
        <v>123</v>
      </c>
      <c r="D424" s="202"/>
      <c r="E424" s="202" t="s">
        <v>52</v>
      </c>
      <c r="F424" s="202"/>
      <c r="G424" s="202" t="s">
        <v>161</v>
      </c>
      <c r="H424" s="202"/>
      <c r="I424" s="202"/>
      <c r="J424" s="202"/>
      <c r="K424" s="202" t="s">
        <v>29</v>
      </c>
      <c r="L424" s="202"/>
      <c r="M424" s="202" t="s">
        <v>61</v>
      </c>
      <c r="N424" s="202"/>
    </row>
    <row r="425" spans="1:14" ht="31.5" customHeight="1" x14ac:dyDescent="0.25">
      <c r="A425" s="88"/>
      <c r="B425" s="202"/>
      <c r="C425" s="99" t="s">
        <v>28</v>
      </c>
      <c r="D425" s="99" t="s">
        <v>37</v>
      </c>
      <c r="E425" s="99" t="s">
        <v>51</v>
      </c>
      <c r="F425" s="99" t="s">
        <v>57</v>
      </c>
      <c r="G425" s="99" t="s">
        <v>28</v>
      </c>
      <c r="H425" s="99" t="s">
        <v>37</v>
      </c>
      <c r="I425" s="99" t="s">
        <v>51</v>
      </c>
      <c r="J425" s="99" t="s">
        <v>57</v>
      </c>
      <c r="K425" s="99" t="s">
        <v>26</v>
      </c>
      <c r="L425" s="99" t="s">
        <v>24</v>
      </c>
      <c r="M425" s="99">
        <v>2020</v>
      </c>
      <c r="N425" s="99">
        <v>2021</v>
      </c>
    </row>
    <row r="426" spans="1:14" ht="15.9" customHeight="1" x14ac:dyDescent="0.25">
      <c r="A426" s="151" t="s">
        <v>7</v>
      </c>
      <c r="B426" s="92" t="s">
        <v>87</v>
      </c>
      <c r="C426" s="48" t="str">
        <f>IFERROR(IF($J426&gt;0,VLOOKUP($A426&amp;$B426,'PNC AA'!$A:$E,4,0),""),"")</f>
        <v/>
      </c>
      <c r="D426" s="48" t="str">
        <f>IFERROR(IF($J426&gt;0,VLOOKUP($A426&amp;$B426,'PNC AA'!$A:$E,5,0),""),"")</f>
        <v/>
      </c>
      <c r="E426" s="78" t="str">
        <f t="shared" ref="E426:E463" si="74">IF(F426=0,"ND",RANK(F426,$F$426:$F$463))</f>
        <v>ND</v>
      </c>
      <c r="F426" s="60">
        <f t="shared" ref="F426:F463" si="75">SUM(C426:D426)</f>
        <v>0</v>
      </c>
      <c r="G426" s="48">
        <f>IFERROR(VLOOKUP($A426&amp;$B426,'PNC Exon. &amp; no Exon.'!$A:$AJ,3,0),0)</f>
        <v>0</v>
      </c>
      <c r="H426" s="48">
        <f>IFERROR(VLOOKUP($A426&amp;$B426,'PNC Exon. &amp; no Exon.'!$A:$AJ,4,0),0)</f>
        <v>0</v>
      </c>
      <c r="I426" s="78" t="str">
        <f t="shared" ref="I426" si="76">IF(J426=0,"ND",RANK(J426,$J$426:$J$463))</f>
        <v>ND</v>
      </c>
      <c r="J426" s="60">
        <f t="shared" ref="J426:J463" si="77">(G426+H426)</f>
        <v>0</v>
      </c>
      <c r="K426" s="48">
        <f t="shared" ref="K426:K464" si="78">J426-F426</f>
        <v>0</v>
      </c>
      <c r="L426" s="190">
        <f t="shared" ref="L426:L463" si="79">IFERROR(K426/F426*100,0)</f>
        <v>0</v>
      </c>
      <c r="M426" s="190">
        <f t="shared" ref="M426:M463" si="80">IFERROR(F426/$F$464*100,0)</f>
        <v>0</v>
      </c>
      <c r="N426" s="190">
        <f t="shared" ref="N426:N463" si="81">IFERROR(J426/$J$464*100,0)</f>
        <v>0</v>
      </c>
    </row>
    <row r="427" spans="1:14" ht="15.9" customHeight="1" x14ac:dyDescent="0.25">
      <c r="A427" s="151" t="s">
        <v>7</v>
      </c>
      <c r="B427" s="51" t="s">
        <v>115</v>
      </c>
      <c r="C427" s="48" t="str">
        <f>IFERROR(IF($J427&gt;0,VLOOKUP($A427&amp;$B427,'PNC AA'!$A:$E,4,0),""),"")</f>
        <v/>
      </c>
      <c r="D427" s="48" t="str">
        <f>IFERROR(IF($J427&gt;0,VLOOKUP($A427&amp;$B427,'PNC AA'!$A:$E,5,0),""),"")</f>
        <v/>
      </c>
      <c r="E427" s="78" t="str">
        <f t="shared" si="74"/>
        <v>ND</v>
      </c>
      <c r="F427" s="60">
        <f t="shared" si="75"/>
        <v>0</v>
      </c>
      <c r="G427" s="48">
        <f>IFERROR(VLOOKUP($A427&amp;$B427,'PNC Exon. &amp; no Exon.'!$A:$AJ,3,0),0)</f>
        <v>0</v>
      </c>
      <c r="H427" s="48">
        <f>IFERROR(VLOOKUP($A427&amp;$B427,'PNC Exon. &amp; no Exon.'!$A:$AJ,4,0),0)</f>
        <v>0</v>
      </c>
      <c r="I427" s="78" t="str">
        <f t="shared" ref="I427:I463" si="82">IF(J427=0,"ND",RANK(J427,$J$426:$J$463))</f>
        <v>ND</v>
      </c>
      <c r="J427" s="60">
        <f t="shared" si="77"/>
        <v>0</v>
      </c>
      <c r="K427" s="48">
        <f t="shared" si="78"/>
        <v>0</v>
      </c>
      <c r="L427" s="190">
        <f t="shared" si="79"/>
        <v>0</v>
      </c>
      <c r="M427" s="190">
        <f t="shared" si="80"/>
        <v>0</v>
      </c>
      <c r="N427" s="190">
        <f t="shared" si="81"/>
        <v>0</v>
      </c>
    </row>
    <row r="428" spans="1:14" ht="15.9" customHeight="1" x14ac:dyDescent="0.25">
      <c r="A428" s="151" t="s">
        <v>7</v>
      </c>
      <c r="B428" s="51" t="s">
        <v>111</v>
      </c>
      <c r="C428" s="48" t="str">
        <f>IFERROR(IF($J428&gt;0,VLOOKUP($A428&amp;$B428,'PNC AA'!$A:$E,4,0),""),"")</f>
        <v/>
      </c>
      <c r="D428" s="48" t="str">
        <f>IFERROR(IF($J428&gt;0,VLOOKUP($A428&amp;$B428,'PNC AA'!$A:$E,5,0),""),"")</f>
        <v/>
      </c>
      <c r="E428" s="78" t="str">
        <f t="shared" si="74"/>
        <v>ND</v>
      </c>
      <c r="F428" s="60">
        <f t="shared" si="75"/>
        <v>0</v>
      </c>
      <c r="G428" s="48">
        <f>IFERROR(VLOOKUP($A428&amp;$B428,'PNC Exon. &amp; no Exon.'!$A:$AJ,3,0),0)</f>
        <v>0</v>
      </c>
      <c r="H428" s="48">
        <f>IFERROR(VLOOKUP($A428&amp;$B428,'PNC Exon. &amp; no Exon.'!$A:$AJ,4,0),0)</f>
        <v>0</v>
      </c>
      <c r="I428" s="78" t="str">
        <f t="shared" si="82"/>
        <v>ND</v>
      </c>
      <c r="J428" s="60">
        <f t="shared" si="77"/>
        <v>0</v>
      </c>
      <c r="K428" s="48">
        <f t="shared" si="78"/>
        <v>0</v>
      </c>
      <c r="L428" s="190">
        <f t="shared" si="79"/>
        <v>0</v>
      </c>
      <c r="M428" s="190">
        <f t="shared" si="80"/>
        <v>0</v>
      </c>
      <c r="N428" s="190">
        <f t="shared" si="81"/>
        <v>0</v>
      </c>
    </row>
    <row r="429" spans="1:14" ht="15.9" customHeight="1" x14ac:dyDescent="0.25">
      <c r="A429" s="151" t="s">
        <v>7</v>
      </c>
      <c r="B429" s="51" t="s">
        <v>95</v>
      </c>
      <c r="C429" s="48" t="str">
        <f>IFERROR(IF($J429&gt;0,VLOOKUP($A429&amp;$B429,'PNC AA'!$A:$E,4,0),""),"")</f>
        <v/>
      </c>
      <c r="D429" s="48" t="str">
        <f>IFERROR(IF($J429&gt;0,VLOOKUP($A429&amp;$B429,'PNC AA'!$A:$E,5,0),""),"")</f>
        <v/>
      </c>
      <c r="E429" s="78" t="str">
        <f t="shared" si="74"/>
        <v>ND</v>
      </c>
      <c r="F429" s="60">
        <f t="shared" si="75"/>
        <v>0</v>
      </c>
      <c r="G429" s="48">
        <f>IFERROR(VLOOKUP($A429&amp;$B429,'PNC Exon. &amp; no Exon.'!$A:$AJ,3,0),0)</f>
        <v>0</v>
      </c>
      <c r="H429" s="48">
        <f>IFERROR(VLOOKUP($A429&amp;$B429,'PNC Exon. &amp; no Exon.'!$A:$AJ,4,0),0)</f>
        <v>0</v>
      </c>
      <c r="I429" s="78" t="str">
        <f t="shared" si="82"/>
        <v>ND</v>
      </c>
      <c r="J429" s="60">
        <f t="shared" si="77"/>
        <v>0</v>
      </c>
      <c r="K429" s="48">
        <f t="shared" si="78"/>
        <v>0</v>
      </c>
      <c r="L429" s="190">
        <f t="shared" si="79"/>
        <v>0</v>
      </c>
      <c r="M429" s="190">
        <f t="shared" si="80"/>
        <v>0</v>
      </c>
      <c r="N429" s="190">
        <f t="shared" si="81"/>
        <v>0</v>
      </c>
    </row>
    <row r="430" spans="1:14" ht="15.9" customHeight="1" x14ac:dyDescent="0.25">
      <c r="A430" s="151" t="s">
        <v>7</v>
      </c>
      <c r="B430" s="51" t="s">
        <v>88</v>
      </c>
      <c r="C430" s="48" t="str">
        <f>IFERROR(IF($J430&gt;0,VLOOKUP($A430&amp;$B430,'PNC AA'!$A:$E,4,0),""),"")</f>
        <v/>
      </c>
      <c r="D430" s="48" t="str">
        <f>IFERROR(IF($J430&gt;0,VLOOKUP($A430&amp;$B430,'PNC AA'!$A:$E,5,0),""),"")</f>
        <v/>
      </c>
      <c r="E430" s="78" t="str">
        <f t="shared" si="74"/>
        <v>ND</v>
      </c>
      <c r="F430" s="60">
        <f t="shared" si="75"/>
        <v>0</v>
      </c>
      <c r="G430" s="48">
        <f>IFERROR(VLOOKUP($A430&amp;$B430,'PNC Exon. &amp; no Exon.'!$A:$AJ,3,0),0)</f>
        <v>0</v>
      </c>
      <c r="H430" s="48">
        <f>IFERROR(VLOOKUP($A430&amp;$B430,'PNC Exon. &amp; no Exon.'!$A:$AJ,4,0),0)</f>
        <v>0</v>
      </c>
      <c r="I430" s="78" t="str">
        <f t="shared" si="82"/>
        <v>ND</v>
      </c>
      <c r="J430" s="60">
        <f t="shared" si="77"/>
        <v>0</v>
      </c>
      <c r="K430" s="48">
        <f t="shared" si="78"/>
        <v>0</v>
      </c>
      <c r="L430" s="190">
        <f t="shared" si="79"/>
        <v>0</v>
      </c>
      <c r="M430" s="190">
        <f t="shared" si="80"/>
        <v>0</v>
      </c>
      <c r="N430" s="190">
        <f t="shared" si="81"/>
        <v>0</v>
      </c>
    </row>
    <row r="431" spans="1:14" ht="15.9" customHeight="1" x14ac:dyDescent="0.25">
      <c r="A431" s="151" t="s">
        <v>7</v>
      </c>
      <c r="B431" s="51" t="s">
        <v>93</v>
      </c>
      <c r="C431" s="48" t="str">
        <f>IFERROR(IF($J431&gt;0,VLOOKUP($A431&amp;$B431,'PNC AA'!$A:$E,4,0),""),"")</f>
        <v/>
      </c>
      <c r="D431" s="48" t="str">
        <f>IFERROR(IF($J431&gt;0,VLOOKUP($A431&amp;$B431,'PNC AA'!$A:$E,5,0),""),"")</f>
        <v/>
      </c>
      <c r="E431" s="78" t="str">
        <f t="shared" si="74"/>
        <v>ND</v>
      </c>
      <c r="F431" s="60">
        <f t="shared" si="75"/>
        <v>0</v>
      </c>
      <c r="G431" s="48">
        <f>IFERROR(VLOOKUP($A431&amp;$B431,'PNC Exon. &amp; no Exon.'!$A:$AJ,3,0),0)</f>
        <v>0</v>
      </c>
      <c r="H431" s="48">
        <f>IFERROR(VLOOKUP($A431&amp;$B431,'PNC Exon. &amp; no Exon.'!$A:$AJ,4,0),0)</f>
        <v>0</v>
      </c>
      <c r="I431" s="78" t="str">
        <f t="shared" si="82"/>
        <v>ND</v>
      </c>
      <c r="J431" s="60">
        <f t="shared" si="77"/>
        <v>0</v>
      </c>
      <c r="K431" s="48">
        <f t="shared" si="78"/>
        <v>0</v>
      </c>
      <c r="L431" s="190">
        <f t="shared" si="79"/>
        <v>0</v>
      </c>
      <c r="M431" s="190">
        <f t="shared" si="80"/>
        <v>0</v>
      </c>
      <c r="N431" s="190">
        <f t="shared" si="81"/>
        <v>0</v>
      </c>
    </row>
    <row r="432" spans="1:14" ht="15.9" customHeight="1" x14ac:dyDescent="0.25">
      <c r="A432" s="151" t="s">
        <v>7</v>
      </c>
      <c r="B432" s="51" t="s">
        <v>92</v>
      </c>
      <c r="C432" s="48" t="str">
        <f>IFERROR(IF($J432&gt;0,VLOOKUP($A432&amp;$B432,'PNC AA'!$A:$E,4,0),""),"")</f>
        <v/>
      </c>
      <c r="D432" s="48" t="str">
        <f>IFERROR(IF($J432&gt;0,VLOOKUP($A432&amp;$B432,'PNC AA'!$A:$E,5,0),""),"")</f>
        <v/>
      </c>
      <c r="E432" s="78" t="str">
        <f t="shared" si="74"/>
        <v>ND</v>
      </c>
      <c r="F432" s="60">
        <f t="shared" si="75"/>
        <v>0</v>
      </c>
      <c r="G432" s="48">
        <f>IFERROR(VLOOKUP($A432&amp;$B432,'PNC Exon. &amp; no Exon.'!$A:$AJ,3,0),0)</f>
        <v>0</v>
      </c>
      <c r="H432" s="48">
        <f>IFERROR(VLOOKUP($A432&amp;$B432,'PNC Exon. &amp; no Exon.'!$A:$AJ,4,0),0)</f>
        <v>0</v>
      </c>
      <c r="I432" s="78" t="str">
        <f t="shared" si="82"/>
        <v>ND</v>
      </c>
      <c r="J432" s="60">
        <f t="shared" si="77"/>
        <v>0</v>
      </c>
      <c r="K432" s="48">
        <f t="shared" si="78"/>
        <v>0</v>
      </c>
      <c r="L432" s="190">
        <f t="shared" si="79"/>
        <v>0</v>
      </c>
      <c r="M432" s="190">
        <f t="shared" si="80"/>
        <v>0</v>
      </c>
      <c r="N432" s="190">
        <f t="shared" si="81"/>
        <v>0</v>
      </c>
    </row>
    <row r="433" spans="1:14" ht="15.9" customHeight="1" x14ac:dyDescent="0.25">
      <c r="A433" s="151" t="s">
        <v>7</v>
      </c>
      <c r="B433" s="51" t="s">
        <v>119</v>
      </c>
      <c r="C433" s="48" t="str">
        <f>IFERROR(IF($J433&gt;0,VLOOKUP($A433&amp;$B433,'PNC AA'!$A:$E,4,0),""),"")</f>
        <v/>
      </c>
      <c r="D433" s="48" t="str">
        <f>IFERROR(IF($J433&gt;0,VLOOKUP($A433&amp;$B433,'PNC AA'!$A:$E,5,0),""),"")</f>
        <v/>
      </c>
      <c r="E433" s="78" t="str">
        <f t="shared" si="74"/>
        <v>ND</v>
      </c>
      <c r="F433" s="60">
        <f t="shared" si="75"/>
        <v>0</v>
      </c>
      <c r="G433" s="48">
        <f>IFERROR(VLOOKUP($A433&amp;$B433,'PNC Exon. &amp; no Exon.'!$A:$AJ,3,0),0)</f>
        <v>0</v>
      </c>
      <c r="H433" s="48">
        <f>IFERROR(VLOOKUP($A433&amp;$B433,'PNC Exon. &amp; no Exon.'!$A:$AJ,4,0),0)</f>
        <v>0</v>
      </c>
      <c r="I433" s="78" t="str">
        <f t="shared" si="82"/>
        <v>ND</v>
      </c>
      <c r="J433" s="60">
        <f t="shared" si="77"/>
        <v>0</v>
      </c>
      <c r="K433" s="48">
        <f t="shared" si="78"/>
        <v>0</v>
      </c>
      <c r="L433" s="190">
        <f t="shared" si="79"/>
        <v>0</v>
      </c>
      <c r="M433" s="190">
        <f t="shared" si="80"/>
        <v>0</v>
      </c>
      <c r="N433" s="190">
        <f t="shared" si="81"/>
        <v>0</v>
      </c>
    </row>
    <row r="434" spans="1:14" ht="15.9" customHeight="1" x14ac:dyDescent="0.25">
      <c r="A434" s="151" t="s">
        <v>7</v>
      </c>
      <c r="B434" s="51" t="s">
        <v>78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8" t="str">
        <f t="shared" si="74"/>
        <v>ND</v>
      </c>
      <c r="F434" s="60">
        <f t="shared" si="75"/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8" t="str">
        <f t="shared" si="82"/>
        <v>ND</v>
      </c>
      <c r="J434" s="60">
        <f t="shared" si="77"/>
        <v>0</v>
      </c>
      <c r="K434" s="48">
        <f t="shared" si="78"/>
        <v>0</v>
      </c>
      <c r="L434" s="190">
        <f t="shared" si="79"/>
        <v>0</v>
      </c>
      <c r="M434" s="190">
        <f t="shared" si="80"/>
        <v>0</v>
      </c>
      <c r="N434" s="190">
        <f t="shared" si="81"/>
        <v>0</v>
      </c>
    </row>
    <row r="435" spans="1:14" ht="15.9" customHeight="1" x14ac:dyDescent="0.25">
      <c r="A435" s="151" t="s">
        <v>7</v>
      </c>
      <c r="B435" s="51" t="s">
        <v>90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8" t="str">
        <f t="shared" si="74"/>
        <v>ND</v>
      </c>
      <c r="F435" s="60">
        <f t="shared" si="75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8" t="str">
        <f t="shared" si="82"/>
        <v>ND</v>
      </c>
      <c r="J435" s="60">
        <f t="shared" si="77"/>
        <v>0</v>
      </c>
      <c r="K435" s="48">
        <f t="shared" si="78"/>
        <v>0</v>
      </c>
      <c r="L435" s="190">
        <f t="shared" si="79"/>
        <v>0</v>
      </c>
      <c r="M435" s="190">
        <f t="shared" si="80"/>
        <v>0</v>
      </c>
      <c r="N435" s="190">
        <f t="shared" si="81"/>
        <v>0</v>
      </c>
    </row>
    <row r="436" spans="1:14" ht="15.9" customHeight="1" x14ac:dyDescent="0.25">
      <c r="A436" s="151" t="s">
        <v>7</v>
      </c>
      <c r="B436" s="51" t="s">
        <v>77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8" t="str">
        <f t="shared" si="74"/>
        <v>ND</v>
      </c>
      <c r="F436" s="60">
        <f t="shared" si="75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8" t="str">
        <f t="shared" si="82"/>
        <v>ND</v>
      </c>
      <c r="J436" s="60">
        <f t="shared" si="77"/>
        <v>0</v>
      </c>
      <c r="K436" s="48">
        <f t="shared" si="78"/>
        <v>0</v>
      </c>
      <c r="L436" s="190">
        <f t="shared" si="79"/>
        <v>0</v>
      </c>
      <c r="M436" s="190">
        <f t="shared" si="80"/>
        <v>0</v>
      </c>
      <c r="N436" s="190">
        <f t="shared" si="81"/>
        <v>0</v>
      </c>
    </row>
    <row r="437" spans="1:14" ht="15.9" customHeight="1" x14ac:dyDescent="0.25">
      <c r="A437" s="151" t="s">
        <v>7</v>
      </c>
      <c r="B437" s="51" t="s">
        <v>97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8" t="str">
        <f t="shared" si="74"/>
        <v>ND</v>
      </c>
      <c r="F437" s="60">
        <f t="shared" si="75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8" t="str">
        <f t="shared" si="82"/>
        <v>ND</v>
      </c>
      <c r="J437" s="60">
        <f t="shared" si="77"/>
        <v>0</v>
      </c>
      <c r="K437" s="48">
        <f t="shared" si="78"/>
        <v>0</v>
      </c>
      <c r="L437" s="190">
        <f t="shared" si="79"/>
        <v>0</v>
      </c>
      <c r="M437" s="190">
        <f t="shared" si="80"/>
        <v>0</v>
      </c>
      <c r="N437" s="190">
        <f t="shared" si="81"/>
        <v>0</v>
      </c>
    </row>
    <row r="438" spans="1:14" ht="15.9" customHeight="1" x14ac:dyDescent="0.25">
      <c r="A438" s="151" t="s">
        <v>7</v>
      </c>
      <c r="B438" s="51" t="s">
        <v>102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8" t="str">
        <f t="shared" si="74"/>
        <v>ND</v>
      </c>
      <c r="F438" s="60">
        <f t="shared" si="75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8" t="str">
        <f t="shared" si="82"/>
        <v>ND</v>
      </c>
      <c r="J438" s="60">
        <f t="shared" si="77"/>
        <v>0</v>
      </c>
      <c r="K438" s="48">
        <f t="shared" si="78"/>
        <v>0</v>
      </c>
      <c r="L438" s="190">
        <f t="shared" si="79"/>
        <v>0</v>
      </c>
      <c r="M438" s="190">
        <f t="shared" si="80"/>
        <v>0</v>
      </c>
      <c r="N438" s="190">
        <f t="shared" si="81"/>
        <v>0</v>
      </c>
    </row>
    <row r="439" spans="1:14" ht="15.9" customHeight="1" x14ac:dyDescent="0.25">
      <c r="A439" s="151" t="s">
        <v>7</v>
      </c>
      <c r="B439" s="51" t="s">
        <v>109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8" t="str">
        <f t="shared" si="74"/>
        <v>ND</v>
      </c>
      <c r="F439" s="60">
        <f t="shared" si="75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8" t="str">
        <f t="shared" si="82"/>
        <v>ND</v>
      </c>
      <c r="J439" s="60">
        <f t="shared" si="77"/>
        <v>0</v>
      </c>
      <c r="K439" s="48">
        <f t="shared" si="78"/>
        <v>0</v>
      </c>
      <c r="L439" s="190">
        <f t="shared" si="79"/>
        <v>0</v>
      </c>
      <c r="M439" s="190">
        <f t="shared" si="80"/>
        <v>0</v>
      </c>
      <c r="N439" s="190">
        <f t="shared" si="81"/>
        <v>0</v>
      </c>
    </row>
    <row r="440" spans="1:14" ht="15.9" customHeight="1" x14ac:dyDescent="0.25">
      <c r="A440" s="151" t="s">
        <v>7</v>
      </c>
      <c r="B440" s="51" t="s">
        <v>99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8" t="str">
        <f t="shared" si="74"/>
        <v>ND</v>
      </c>
      <c r="F440" s="60">
        <f t="shared" si="75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8" t="str">
        <f t="shared" si="82"/>
        <v>ND</v>
      </c>
      <c r="J440" s="60">
        <f t="shared" si="77"/>
        <v>0</v>
      </c>
      <c r="K440" s="48">
        <f t="shared" si="78"/>
        <v>0</v>
      </c>
      <c r="L440" s="190">
        <f t="shared" si="79"/>
        <v>0</v>
      </c>
      <c r="M440" s="190">
        <f t="shared" si="80"/>
        <v>0</v>
      </c>
      <c r="N440" s="190">
        <f t="shared" si="81"/>
        <v>0</v>
      </c>
    </row>
    <row r="441" spans="1:14" ht="15.9" customHeight="1" x14ac:dyDescent="0.25">
      <c r="A441" s="151" t="s">
        <v>7</v>
      </c>
      <c r="B441" s="50" t="s">
        <v>110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8" t="str">
        <f t="shared" si="74"/>
        <v>ND</v>
      </c>
      <c r="F441" s="60">
        <f t="shared" si="75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8" t="str">
        <f t="shared" si="82"/>
        <v>ND</v>
      </c>
      <c r="J441" s="60">
        <f t="shared" si="77"/>
        <v>0</v>
      </c>
      <c r="K441" s="48">
        <f t="shared" si="78"/>
        <v>0</v>
      </c>
      <c r="L441" s="190">
        <f t="shared" si="79"/>
        <v>0</v>
      </c>
      <c r="M441" s="190">
        <f t="shared" si="80"/>
        <v>0</v>
      </c>
      <c r="N441" s="190">
        <f t="shared" si="81"/>
        <v>0</v>
      </c>
    </row>
    <row r="442" spans="1:14" ht="15.9" customHeight="1" x14ac:dyDescent="0.25">
      <c r="A442" s="151" t="s">
        <v>7</v>
      </c>
      <c r="B442" s="51" t="s">
        <v>80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8" t="str">
        <f t="shared" si="74"/>
        <v>ND</v>
      </c>
      <c r="F442" s="60">
        <f t="shared" si="75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8" t="str">
        <f t="shared" si="82"/>
        <v>ND</v>
      </c>
      <c r="J442" s="60">
        <f t="shared" si="77"/>
        <v>0</v>
      </c>
      <c r="K442" s="48">
        <f t="shared" si="78"/>
        <v>0</v>
      </c>
      <c r="L442" s="190">
        <f t="shared" si="79"/>
        <v>0</v>
      </c>
      <c r="M442" s="190">
        <f t="shared" si="80"/>
        <v>0</v>
      </c>
      <c r="N442" s="190">
        <f t="shared" si="81"/>
        <v>0</v>
      </c>
    </row>
    <row r="443" spans="1:14" ht="15.9" customHeight="1" x14ac:dyDescent="0.25">
      <c r="A443" s="151" t="s">
        <v>7</v>
      </c>
      <c r="B443" s="51" t="s">
        <v>82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8" t="str">
        <f t="shared" si="74"/>
        <v>ND</v>
      </c>
      <c r="F443" s="60">
        <f t="shared" si="75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8" t="str">
        <f t="shared" si="82"/>
        <v>ND</v>
      </c>
      <c r="J443" s="60">
        <f t="shared" si="77"/>
        <v>0</v>
      </c>
      <c r="K443" s="48">
        <f t="shared" si="78"/>
        <v>0</v>
      </c>
      <c r="L443" s="190">
        <f t="shared" si="79"/>
        <v>0</v>
      </c>
      <c r="M443" s="190">
        <f t="shared" si="80"/>
        <v>0</v>
      </c>
      <c r="N443" s="190">
        <f t="shared" si="81"/>
        <v>0</v>
      </c>
    </row>
    <row r="444" spans="1:14" ht="15.9" customHeight="1" x14ac:dyDescent="0.25">
      <c r="A444" s="151" t="s">
        <v>7</v>
      </c>
      <c r="B444" s="51" t="s">
        <v>79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8" t="str">
        <f t="shared" si="74"/>
        <v>ND</v>
      </c>
      <c r="F444" s="60">
        <f t="shared" si="75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8" t="str">
        <f t="shared" si="82"/>
        <v>ND</v>
      </c>
      <c r="J444" s="60">
        <f t="shared" si="77"/>
        <v>0</v>
      </c>
      <c r="K444" s="48">
        <f t="shared" si="78"/>
        <v>0</v>
      </c>
      <c r="L444" s="190">
        <f t="shared" si="79"/>
        <v>0</v>
      </c>
      <c r="M444" s="190">
        <f t="shared" si="80"/>
        <v>0</v>
      </c>
      <c r="N444" s="190">
        <f t="shared" si="81"/>
        <v>0</v>
      </c>
    </row>
    <row r="445" spans="1:14" ht="15.9" customHeight="1" x14ac:dyDescent="0.25">
      <c r="A445" s="151" t="s">
        <v>7</v>
      </c>
      <c r="B445" s="50" t="s">
        <v>104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8" t="str">
        <f t="shared" si="74"/>
        <v>ND</v>
      </c>
      <c r="F445" s="60">
        <f t="shared" si="75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8" t="str">
        <f t="shared" si="82"/>
        <v>ND</v>
      </c>
      <c r="J445" s="60">
        <f t="shared" si="77"/>
        <v>0</v>
      </c>
      <c r="K445" s="48">
        <f t="shared" si="78"/>
        <v>0</v>
      </c>
      <c r="L445" s="190">
        <f t="shared" si="79"/>
        <v>0</v>
      </c>
      <c r="M445" s="190">
        <f t="shared" si="80"/>
        <v>0</v>
      </c>
      <c r="N445" s="190">
        <f t="shared" si="81"/>
        <v>0</v>
      </c>
    </row>
    <row r="446" spans="1:14" ht="15.9" customHeight="1" x14ac:dyDescent="0.25">
      <c r="A446" s="151" t="s">
        <v>7</v>
      </c>
      <c r="B446" s="51" t="s">
        <v>105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8" t="str">
        <f t="shared" si="74"/>
        <v>ND</v>
      </c>
      <c r="F446" s="60">
        <f t="shared" si="75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8" t="str">
        <f t="shared" si="82"/>
        <v>ND</v>
      </c>
      <c r="J446" s="60">
        <f t="shared" si="77"/>
        <v>0</v>
      </c>
      <c r="K446" s="48">
        <f t="shared" si="78"/>
        <v>0</v>
      </c>
      <c r="L446" s="190">
        <f t="shared" si="79"/>
        <v>0</v>
      </c>
      <c r="M446" s="190">
        <f t="shared" si="80"/>
        <v>0</v>
      </c>
      <c r="N446" s="190">
        <f t="shared" si="81"/>
        <v>0</v>
      </c>
    </row>
    <row r="447" spans="1:14" ht="15.9" customHeight="1" x14ac:dyDescent="0.25">
      <c r="A447" s="151" t="s">
        <v>7</v>
      </c>
      <c r="B447" s="51" t="s">
        <v>113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8" t="str">
        <f t="shared" si="74"/>
        <v>ND</v>
      </c>
      <c r="F447" s="60">
        <f t="shared" si="75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8" t="str">
        <f t="shared" si="82"/>
        <v>ND</v>
      </c>
      <c r="J447" s="60">
        <f t="shared" si="77"/>
        <v>0</v>
      </c>
      <c r="K447" s="48">
        <f t="shared" si="78"/>
        <v>0</v>
      </c>
      <c r="L447" s="190">
        <f t="shared" si="79"/>
        <v>0</v>
      </c>
      <c r="M447" s="190">
        <f t="shared" si="80"/>
        <v>0</v>
      </c>
      <c r="N447" s="190">
        <f t="shared" si="81"/>
        <v>0</v>
      </c>
    </row>
    <row r="448" spans="1:14" ht="15.9" customHeight="1" x14ac:dyDescent="0.25">
      <c r="A448" s="151" t="s">
        <v>7</v>
      </c>
      <c r="B448" s="51" t="s">
        <v>96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8" t="str">
        <f t="shared" si="74"/>
        <v>ND</v>
      </c>
      <c r="F448" s="60">
        <f t="shared" si="75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8" t="str">
        <f t="shared" si="82"/>
        <v>ND</v>
      </c>
      <c r="J448" s="60">
        <f t="shared" si="77"/>
        <v>0</v>
      </c>
      <c r="K448" s="48">
        <f t="shared" si="78"/>
        <v>0</v>
      </c>
      <c r="L448" s="190">
        <f t="shared" si="79"/>
        <v>0</v>
      </c>
      <c r="M448" s="190">
        <f t="shared" si="80"/>
        <v>0</v>
      </c>
      <c r="N448" s="190">
        <f t="shared" si="81"/>
        <v>0</v>
      </c>
    </row>
    <row r="449" spans="1:14" ht="15.9" customHeight="1" x14ac:dyDescent="0.25">
      <c r="A449" s="151" t="s">
        <v>7</v>
      </c>
      <c r="B449" s="51" t="s">
        <v>117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8" t="str">
        <f t="shared" si="74"/>
        <v>ND</v>
      </c>
      <c r="F449" s="60">
        <f t="shared" si="75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8" t="str">
        <f t="shared" si="82"/>
        <v>ND</v>
      </c>
      <c r="J449" s="60">
        <f t="shared" si="77"/>
        <v>0</v>
      </c>
      <c r="K449" s="48">
        <f t="shared" si="78"/>
        <v>0</v>
      </c>
      <c r="L449" s="190">
        <f t="shared" si="79"/>
        <v>0</v>
      </c>
      <c r="M449" s="190">
        <f t="shared" si="80"/>
        <v>0</v>
      </c>
      <c r="N449" s="190">
        <f t="shared" si="81"/>
        <v>0</v>
      </c>
    </row>
    <row r="450" spans="1:14" ht="15.9" customHeight="1" x14ac:dyDescent="0.25">
      <c r="A450" s="151" t="s">
        <v>7</v>
      </c>
      <c r="B450" s="51" t="s">
        <v>112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8" t="str">
        <f t="shared" si="74"/>
        <v>ND</v>
      </c>
      <c r="F450" s="60">
        <f t="shared" si="75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8" t="str">
        <f t="shared" si="82"/>
        <v>ND</v>
      </c>
      <c r="J450" s="60">
        <f t="shared" si="77"/>
        <v>0</v>
      </c>
      <c r="K450" s="48">
        <f t="shared" si="78"/>
        <v>0</v>
      </c>
      <c r="L450" s="190">
        <f t="shared" si="79"/>
        <v>0</v>
      </c>
      <c r="M450" s="190">
        <f t="shared" si="80"/>
        <v>0</v>
      </c>
      <c r="N450" s="190">
        <f t="shared" si="81"/>
        <v>0</v>
      </c>
    </row>
    <row r="451" spans="1:14" ht="15.9" customHeight="1" x14ac:dyDescent="0.25">
      <c r="A451" s="151" t="s">
        <v>7</v>
      </c>
      <c r="B451" s="51" t="s">
        <v>116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8" t="str">
        <f t="shared" si="74"/>
        <v>ND</v>
      </c>
      <c r="F451" s="60">
        <f t="shared" si="75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8" t="str">
        <f t="shared" si="82"/>
        <v>ND</v>
      </c>
      <c r="J451" s="60">
        <f t="shared" si="77"/>
        <v>0</v>
      </c>
      <c r="K451" s="48">
        <f t="shared" si="78"/>
        <v>0</v>
      </c>
      <c r="L451" s="190">
        <f t="shared" si="79"/>
        <v>0</v>
      </c>
      <c r="M451" s="190">
        <f t="shared" si="80"/>
        <v>0</v>
      </c>
      <c r="N451" s="190">
        <f t="shared" si="81"/>
        <v>0</v>
      </c>
    </row>
    <row r="452" spans="1:14" ht="15.9" customHeight="1" x14ac:dyDescent="0.25">
      <c r="A452" s="151" t="s">
        <v>7</v>
      </c>
      <c r="B452" s="51" t="s">
        <v>94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8" t="str">
        <f t="shared" si="74"/>
        <v>ND</v>
      </c>
      <c r="F452" s="60">
        <f t="shared" si="75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8" t="str">
        <f t="shared" si="82"/>
        <v>ND</v>
      </c>
      <c r="J452" s="60">
        <f t="shared" si="77"/>
        <v>0</v>
      </c>
      <c r="K452" s="48">
        <f t="shared" si="78"/>
        <v>0</v>
      </c>
      <c r="L452" s="190">
        <f t="shared" si="79"/>
        <v>0</v>
      </c>
      <c r="M452" s="190">
        <f t="shared" si="80"/>
        <v>0</v>
      </c>
      <c r="N452" s="190">
        <f t="shared" si="81"/>
        <v>0</v>
      </c>
    </row>
    <row r="453" spans="1:14" ht="15.9" customHeight="1" x14ac:dyDescent="0.25">
      <c r="A453" s="151" t="s">
        <v>7</v>
      </c>
      <c r="B453" s="51" t="s">
        <v>81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8" t="str">
        <f t="shared" si="74"/>
        <v>ND</v>
      </c>
      <c r="F453" s="60">
        <f t="shared" si="75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8" t="str">
        <f t="shared" si="82"/>
        <v>ND</v>
      </c>
      <c r="J453" s="60">
        <f t="shared" si="77"/>
        <v>0</v>
      </c>
      <c r="K453" s="48">
        <f t="shared" si="78"/>
        <v>0</v>
      </c>
      <c r="L453" s="190">
        <f t="shared" si="79"/>
        <v>0</v>
      </c>
      <c r="M453" s="190">
        <f t="shared" si="80"/>
        <v>0</v>
      </c>
      <c r="N453" s="190">
        <f t="shared" si="81"/>
        <v>0</v>
      </c>
    </row>
    <row r="454" spans="1:14" ht="15.9" customHeight="1" x14ac:dyDescent="0.25">
      <c r="A454" s="151" t="s">
        <v>7</v>
      </c>
      <c r="B454" s="51" t="s">
        <v>89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8" t="str">
        <f t="shared" si="74"/>
        <v>ND</v>
      </c>
      <c r="F454" s="60">
        <f t="shared" si="75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8" t="str">
        <f t="shared" si="82"/>
        <v>ND</v>
      </c>
      <c r="J454" s="60">
        <f t="shared" si="77"/>
        <v>0</v>
      </c>
      <c r="K454" s="48">
        <f t="shared" si="78"/>
        <v>0</v>
      </c>
      <c r="L454" s="190">
        <f t="shared" si="79"/>
        <v>0</v>
      </c>
      <c r="M454" s="190">
        <f t="shared" si="80"/>
        <v>0</v>
      </c>
      <c r="N454" s="190">
        <f t="shared" si="81"/>
        <v>0</v>
      </c>
    </row>
    <row r="455" spans="1:14" ht="15.9" customHeight="1" x14ac:dyDescent="0.25">
      <c r="A455" s="151" t="s">
        <v>7</v>
      </c>
      <c r="B455" s="51" t="s">
        <v>122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8" t="str">
        <f t="shared" si="74"/>
        <v>ND</v>
      </c>
      <c r="F455" s="60">
        <f t="shared" si="75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8" t="str">
        <f t="shared" si="82"/>
        <v>ND</v>
      </c>
      <c r="J455" s="60">
        <f t="shared" si="77"/>
        <v>0</v>
      </c>
      <c r="K455" s="48">
        <f t="shared" si="78"/>
        <v>0</v>
      </c>
      <c r="L455" s="190">
        <f t="shared" si="79"/>
        <v>0</v>
      </c>
      <c r="M455" s="190">
        <f t="shared" si="80"/>
        <v>0</v>
      </c>
      <c r="N455" s="190">
        <f t="shared" si="81"/>
        <v>0</v>
      </c>
    </row>
    <row r="456" spans="1:14" ht="15.9" customHeight="1" x14ac:dyDescent="0.25">
      <c r="A456" s="151" t="s">
        <v>7</v>
      </c>
      <c r="B456" s="51" t="s">
        <v>120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8" t="str">
        <f t="shared" si="74"/>
        <v>ND</v>
      </c>
      <c r="F456" s="60">
        <f t="shared" si="75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8" t="str">
        <f t="shared" si="82"/>
        <v>ND</v>
      </c>
      <c r="J456" s="60">
        <f t="shared" si="77"/>
        <v>0</v>
      </c>
      <c r="K456" s="48">
        <f t="shared" si="78"/>
        <v>0</v>
      </c>
      <c r="L456" s="190">
        <f t="shared" si="79"/>
        <v>0</v>
      </c>
      <c r="M456" s="190">
        <f t="shared" si="80"/>
        <v>0</v>
      </c>
      <c r="N456" s="190">
        <f t="shared" si="81"/>
        <v>0</v>
      </c>
    </row>
    <row r="457" spans="1:14" ht="15.9" customHeight="1" x14ac:dyDescent="0.25">
      <c r="A457" s="151" t="s">
        <v>7</v>
      </c>
      <c r="B457" s="51" t="s">
        <v>118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8" t="str">
        <f t="shared" si="74"/>
        <v>ND</v>
      </c>
      <c r="F457" s="60">
        <f t="shared" si="75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8" t="str">
        <f t="shared" si="82"/>
        <v>ND</v>
      </c>
      <c r="J457" s="60">
        <f t="shared" si="77"/>
        <v>0</v>
      </c>
      <c r="K457" s="48">
        <f t="shared" si="78"/>
        <v>0</v>
      </c>
      <c r="L457" s="190">
        <f t="shared" si="79"/>
        <v>0</v>
      </c>
      <c r="M457" s="190">
        <f t="shared" si="80"/>
        <v>0</v>
      </c>
      <c r="N457" s="190">
        <f t="shared" si="81"/>
        <v>0</v>
      </c>
    </row>
    <row r="458" spans="1:14" ht="15.9" customHeight="1" x14ac:dyDescent="0.25">
      <c r="A458" s="151" t="s">
        <v>7</v>
      </c>
      <c r="B458" s="51" t="s">
        <v>121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8" t="str">
        <f t="shared" si="74"/>
        <v>ND</v>
      </c>
      <c r="F458" s="60">
        <f t="shared" si="75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8" t="str">
        <f t="shared" si="82"/>
        <v>ND</v>
      </c>
      <c r="J458" s="60">
        <f t="shared" si="77"/>
        <v>0</v>
      </c>
      <c r="K458" s="48">
        <f t="shared" si="78"/>
        <v>0</v>
      </c>
      <c r="L458" s="190">
        <f t="shared" si="79"/>
        <v>0</v>
      </c>
      <c r="M458" s="190">
        <f t="shared" si="80"/>
        <v>0</v>
      </c>
      <c r="N458" s="190">
        <f t="shared" si="81"/>
        <v>0</v>
      </c>
    </row>
    <row r="459" spans="1:14" ht="15.9" customHeight="1" x14ac:dyDescent="0.25">
      <c r="A459" s="151" t="s">
        <v>7</v>
      </c>
      <c r="B459" s="51" t="s">
        <v>83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8" t="str">
        <f t="shared" si="74"/>
        <v>ND</v>
      </c>
      <c r="F459" s="60">
        <f t="shared" si="75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8" t="str">
        <f t="shared" si="82"/>
        <v>ND</v>
      </c>
      <c r="J459" s="60">
        <f t="shared" si="77"/>
        <v>0</v>
      </c>
      <c r="K459" s="48">
        <f t="shared" si="78"/>
        <v>0</v>
      </c>
      <c r="L459" s="190">
        <f t="shared" si="79"/>
        <v>0</v>
      </c>
      <c r="M459" s="190">
        <f t="shared" si="80"/>
        <v>0</v>
      </c>
      <c r="N459" s="190">
        <f t="shared" si="81"/>
        <v>0</v>
      </c>
    </row>
    <row r="460" spans="1:14" ht="15.9" customHeight="1" x14ac:dyDescent="0.25">
      <c r="A460" s="151" t="s">
        <v>7</v>
      </c>
      <c r="B460" s="51" t="s">
        <v>101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8" t="str">
        <f t="shared" si="74"/>
        <v>ND</v>
      </c>
      <c r="F460" s="60">
        <f t="shared" si="75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8" t="str">
        <f t="shared" si="82"/>
        <v>ND</v>
      </c>
      <c r="J460" s="60">
        <f t="shared" si="77"/>
        <v>0</v>
      </c>
      <c r="K460" s="48">
        <f t="shared" si="78"/>
        <v>0</v>
      </c>
      <c r="L460" s="190">
        <f t="shared" si="79"/>
        <v>0</v>
      </c>
      <c r="M460" s="190">
        <f t="shared" si="80"/>
        <v>0</v>
      </c>
      <c r="N460" s="190">
        <f t="shared" si="81"/>
        <v>0</v>
      </c>
    </row>
    <row r="461" spans="1:14" ht="15.9" customHeight="1" x14ac:dyDescent="0.25">
      <c r="A461" s="151" t="s">
        <v>7</v>
      </c>
      <c r="B461" s="51" t="s">
        <v>100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8" t="str">
        <f t="shared" si="74"/>
        <v>ND</v>
      </c>
      <c r="F461" s="60">
        <f t="shared" si="75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8" t="str">
        <f t="shared" si="82"/>
        <v>ND</v>
      </c>
      <c r="J461" s="60">
        <f t="shared" si="77"/>
        <v>0</v>
      </c>
      <c r="K461" s="48">
        <f t="shared" si="78"/>
        <v>0</v>
      </c>
      <c r="L461" s="190">
        <f t="shared" si="79"/>
        <v>0</v>
      </c>
      <c r="M461" s="190">
        <f t="shared" si="80"/>
        <v>0</v>
      </c>
      <c r="N461" s="190">
        <f t="shared" si="81"/>
        <v>0</v>
      </c>
    </row>
    <row r="462" spans="1:14" ht="15.9" customHeight="1" x14ac:dyDescent="0.25">
      <c r="A462" s="151" t="s">
        <v>7</v>
      </c>
      <c r="B462" s="51" t="s">
        <v>98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8" t="str">
        <f t="shared" si="74"/>
        <v>ND</v>
      </c>
      <c r="F462" s="60">
        <f t="shared" si="75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8" t="str">
        <f t="shared" si="82"/>
        <v>ND</v>
      </c>
      <c r="J462" s="60">
        <f t="shared" si="77"/>
        <v>0</v>
      </c>
      <c r="K462" s="48">
        <f t="shared" si="78"/>
        <v>0</v>
      </c>
      <c r="L462" s="190">
        <f t="shared" si="79"/>
        <v>0</v>
      </c>
      <c r="M462" s="190">
        <f t="shared" si="80"/>
        <v>0</v>
      </c>
      <c r="N462" s="190">
        <f t="shared" si="81"/>
        <v>0</v>
      </c>
    </row>
    <row r="463" spans="1:14" ht="15.9" customHeight="1" x14ac:dyDescent="0.25">
      <c r="A463" s="151" t="s">
        <v>7</v>
      </c>
      <c r="B463" s="51" t="s">
        <v>114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8" t="str">
        <f t="shared" si="74"/>
        <v>ND</v>
      </c>
      <c r="F463" s="60">
        <f t="shared" si="75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8" t="str">
        <f t="shared" si="82"/>
        <v>ND</v>
      </c>
      <c r="J463" s="60">
        <f t="shared" si="77"/>
        <v>0</v>
      </c>
      <c r="K463" s="48">
        <f t="shared" si="78"/>
        <v>0</v>
      </c>
      <c r="L463" s="190">
        <f t="shared" si="79"/>
        <v>0</v>
      </c>
      <c r="M463" s="190">
        <f t="shared" si="80"/>
        <v>0</v>
      </c>
      <c r="N463" s="190">
        <f t="shared" si="81"/>
        <v>0</v>
      </c>
    </row>
    <row r="464" spans="1:14" ht="18.75" customHeight="1" x14ac:dyDescent="0.25">
      <c r="A464" s="8"/>
      <c r="B464" s="53" t="s">
        <v>21</v>
      </c>
      <c r="C464" s="63">
        <f>SUM(C426:C463)</f>
        <v>0</v>
      </c>
      <c r="D464" s="63">
        <f>SUM(D426:D463)</f>
        <v>0</v>
      </c>
      <c r="E464" s="63"/>
      <c r="F464" s="63">
        <f>SUM(F426:F463)</f>
        <v>0</v>
      </c>
      <c r="G464" s="63">
        <f>SUM(G426:G463)</f>
        <v>0</v>
      </c>
      <c r="H464" s="63">
        <f>SUM(H426:H463)</f>
        <v>0</v>
      </c>
      <c r="I464" s="63"/>
      <c r="J464" s="63">
        <f>SUM(J426:J463)</f>
        <v>0</v>
      </c>
      <c r="K464" s="63">
        <f t="shared" si="78"/>
        <v>0</v>
      </c>
      <c r="L464" s="189">
        <f>IFERROR(K464/F464*100,0)</f>
        <v>0</v>
      </c>
      <c r="M464" s="193">
        <f>SUM(M426:M463)</f>
        <v>0</v>
      </c>
      <c r="N464" s="193">
        <f>SUM(N426:N463)</f>
        <v>0</v>
      </c>
    </row>
    <row r="465" spans="1:14" x14ac:dyDescent="0.25">
      <c r="B465" s="75" t="s">
        <v>174</v>
      </c>
    </row>
    <row r="471" spans="1:14" ht="21" x14ac:dyDescent="0.4">
      <c r="A471" s="198" t="s">
        <v>42</v>
      </c>
      <c r="B471" s="198"/>
      <c r="C471" s="198"/>
      <c r="D471" s="198"/>
      <c r="E471" s="198"/>
      <c r="F471" s="198"/>
      <c r="G471" s="198"/>
      <c r="H471" s="198"/>
      <c r="I471" s="198"/>
      <c r="J471" s="198"/>
      <c r="K471" s="198"/>
      <c r="L471" s="198"/>
      <c r="M471" s="198"/>
      <c r="N471" s="198"/>
    </row>
    <row r="472" spans="1:14" x14ac:dyDescent="0.25">
      <c r="A472" s="199" t="s">
        <v>59</v>
      </c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  <c r="L472" s="199"/>
      <c r="M472" s="199"/>
      <c r="N472" s="199"/>
    </row>
    <row r="473" spans="1:14" x14ac:dyDescent="0.25">
      <c r="A473" s="201" t="s">
        <v>143</v>
      </c>
      <c r="B473" s="201"/>
      <c r="C473" s="201"/>
      <c r="D473" s="201"/>
      <c r="E473" s="201"/>
      <c r="F473" s="201"/>
      <c r="G473" s="201"/>
      <c r="H473" s="201"/>
      <c r="I473" s="201"/>
      <c r="J473" s="201"/>
      <c r="K473" s="201"/>
      <c r="L473" s="201"/>
      <c r="M473" s="201"/>
      <c r="N473" s="201"/>
    </row>
    <row r="474" spans="1:14" x14ac:dyDescent="0.25">
      <c r="A474" s="199" t="s">
        <v>108</v>
      </c>
      <c r="B474" s="199"/>
      <c r="C474" s="199"/>
      <c r="D474" s="199"/>
      <c r="E474" s="199"/>
      <c r="F474" s="199"/>
      <c r="G474" s="199"/>
      <c r="H474" s="199"/>
      <c r="I474" s="199"/>
      <c r="J474" s="199"/>
      <c r="K474" s="199"/>
      <c r="L474" s="199"/>
      <c r="M474" s="199"/>
      <c r="N474" s="199"/>
    </row>
    <row r="475" spans="1:14" x14ac:dyDescent="0.25">
      <c r="A475" s="1"/>
      <c r="B475" s="151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5">
      <c r="B476" s="202" t="s">
        <v>33</v>
      </c>
      <c r="C476" s="202" t="s">
        <v>123</v>
      </c>
      <c r="D476" s="202"/>
      <c r="E476" s="202" t="s">
        <v>52</v>
      </c>
      <c r="F476" s="202"/>
      <c r="G476" s="202" t="s">
        <v>161</v>
      </c>
      <c r="H476" s="202"/>
      <c r="I476" s="202"/>
      <c r="J476" s="202"/>
      <c r="K476" s="202" t="s">
        <v>29</v>
      </c>
      <c r="L476" s="202"/>
      <c r="M476" s="202" t="s">
        <v>61</v>
      </c>
      <c r="N476" s="202"/>
    </row>
    <row r="477" spans="1:14" ht="34.5" customHeight="1" x14ac:dyDescent="0.25">
      <c r="A477" s="88"/>
      <c r="B477" s="202"/>
      <c r="C477" s="99" t="s">
        <v>28</v>
      </c>
      <c r="D477" s="99" t="s">
        <v>37</v>
      </c>
      <c r="E477" s="99" t="s">
        <v>51</v>
      </c>
      <c r="F477" s="99" t="s">
        <v>57</v>
      </c>
      <c r="G477" s="99" t="s">
        <v>28</v>
      </c>
      <c r="H477" s="99" t="s">
        <v>37</v>
      </c>
      <c r="I477" s="99" t="s">
        <v>51</v>
      </c>
      <c r="J477" s="99" t="s">
        <v>57</v>
      </c>
      <c r="K477" s="99" t="s">
        <v>26</v>
      </c>
      <c r="L477" s="99" t="s">
        <v>24</v>
      </c>
      <c r="M477" s="99">
        <v>2020</v>
      </c>
      <c r="N477" s="99">
        <v>2021</v>
      </c>
    </row>
    <row r="478" spans="1:14" ht="15.9" customHeight="1" x14ac:dyDescent="0.25">
      <c r="A478" s="151" t="s">
        <v>8</v>
      </c>
      <c r="B478" s="92" t="s">
        <v>87</v>
      </c>
      <c r="C478" s="48" t="str">
        <f>IFERROR(IF($J478&gt;0,VLOOKUP($A478&amp;$B478,'PNC AA'!$A:$E,4,0),""),"")</f>
        <v/>
      </c>
      <c r="D478" s="48" t="str">
        <f>IFERROR(IF($J478&gt;0,VLOOKUP($A478&amp;$B478,'PNC AA'!$A:$E,5,0),""),"")</f>
        <v/>
      </c>
      <c r="E478" s="78" t="str">
        <f t="shared" ref="E478:E515" si="83">IF(F478=0,"ND",RANK(F478,$F$478:$F$515))</f>
        <v>ND</v>
      </c>
      <c r="F478" s="60">
        <f t="shared" ref="F478:F515" si="84">SUM(C478:D478)</f>
        <v>0</v>
      </c>
      <c r="G478" s="48">
        <f>IFERROR(VLOOKUP($A478&amp;$B478,'PNC Exon. &amp; no Exon.'!$A:$AJ,3,0),0)</f>
        <v>0</v>
      </c>
      <c r="H478" s="48">
        <f>IFERROR(VLOOKUP($A478&amp;$B478,'PNC Exon. &amp; no Exon.'!$A:$AJ,4,0),0)</f>
        <v>0</v>
      </c>
      <c r="I478" s="78" t="str">
        <f t="shared" ref="I478" si="85">IF(J478=0,"ND",RANK(J478,$J$478:$J$515))</f>
        <v>ND</v>
      </c>
      <c r="J478" s="60">
        <f t="shared" ref="J478:J515" si="86">(G478+H478)</f>
        <v>0</v>
      </c>
      <c r="K478" s="48">
        <f t="shared" ref="K478:K515" si="87">J478-F478</f>
        <v>0</v>
      </c>
      <c r="L478" s="190">
        <f t="shared" ref="L478" si="88">IFERROR(K478/F478*100,0)</f>
        <v>0</v>
      </c>
      <c r="M478" s="190">
        <f t="shared" ref="M478:M515" si="89">IFERROR(F478/$F$516*100,0)</f>
        <v>0</v>
      </c>
      <c r="N478" s="190">
        <f t="shared" ref="N478:N515" si="90">IFERROR(J478/$J$516*100,0)</f>
        <v>0</v>
      </c>
    </row>
    <row r="479" spans="1:14" ht="15.9" customHeight="1" x14ac:dyDescent="0.25">
      <c r="A479" s="151" t="s">
        <v>8</v>
      </c>
      <c r="B479" s="51" t="s">
        <v>111</v>
      </c>
      <c r="C479" s="48" t="str">
        <f>IFERROR(IF($J479&gt;0,VLOOKUP($A479&amp;$B479,'PNC AA'!$A:$E,4,0),""),"")</f>
        <v/>
      </c>
      <c r="D479" s="48" t="str">
        <f>IFERROR(IF($J479&gt;0,VLOOKUP($A479&amp;$B479,'PNC AA'!$A:$E,5,0),""),"")</f>
        <v/>
      </c>
      <c r="E479" s="78" t="str">
        <f t="shared" si="83"/>
        <v>ND</v>
      </c>
      <c r="F479" s="60">
        <f t="shared" si="84"/>
        <v>0</v>
      </c>
      <c r="G479" s="48">
        <f>IFERROR(VLOOKUP($A479&amp;$B479,'PNC Exon. &amp; no Exon.'!$A:$AJ,3,0),0)</f>
        <v>0</v>
      </c>
      <c r="H479" s="48">
        <f>IFERROR(VLOOKUP($A479&amp;$B479,'PNC Exon. &amp; no Exon.'!$A:$AJ,4,0),0)</f>
        <v>0</v>
      </c>
      <c r="I479" s="78" t="str">
        <f t="shared" ref="I479:I515" si="91">IF(J479=0,"ND",RANK(J479,$J$478:$J$515))</f>
        <v>ND</v>
      </c>
      <c r="J479" s="60">
        <f t="shared" si="86"/>
        <v>0</v>
      </c>
      <c r="K479" s="48">
        <f t="shared" si="87"/>
        <v>0</v>
      </c>
      <c r="L479" s="190">
        <f t="shared" ref="L479:L515" si="92">IFERROR(K479/F479*100,0)</f>
        <v>0</v>
      </c>
      <c r="M479" s="190">
        <f t="shared" si="89"/>
        <v>0</v>
      </c>
      <c r="N479" s="190">
        <f t="shared" si="90"/>
        <v>0</v>
      </c>
    </row>
    <row r="480" spans="1:14" ht="15.9" customHeight="1" x14ac:dyDescent="0.25">
      <c r="A480" s="151" t="s">
        <v>8</v>
      </c>
      <c r="B480" s="51" t="s">
        <v>95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8" t="str">
        <f t="shared" si="83"/>
        <v>ND</v>
      </c>
      <c r="F480" s="60">
        <f t="shared" si="84"/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8" t="str">
        <f t="shared" si="91"/>
        <v>ND</v>
      </c>
      <c r="J480" s="60">
        <f t="shared" si="86"/>
        <v>0</v>
      </c>
      <c r="K480" s="48">
        <f t="shared" si="87"/>
        <v>0</v>
      </c>
      <c r="L480" s="190">
        <f t="shared" si="92"/>
        <v>0</v>
      </c>
      <c r="M480" s="190">
        <f t="shared" si="89"/>
        <v>0</v>
      </c>
      <c r="N480" s="190">
        <f t="shared" si="90"/>
        <v>0</v>
      </c>
    </row>
    <row r="481" spans="1:14" ht="15.9" customHeight="1" x14ac:dyDescent="0.25">
      <c r="A481" s="151" t="s">
        <v>8</v>
      </c>
      <c r="B481" s="51" t="s">
        <v>115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8" t="str">
        <f t="shared" si="83"/>
        <v>ND</v>
      </c>
      <c r="F481" s="60">
        <f t="shared" si="84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8" t="str">
        <f t="shared" si="91"/>
        <v>ND</v>
      </c>
      <c r="J481" s="60">
        <f t="shared" si="86"/>
        <v>0</v>
      </c>
      <c r="K481" s="48">
        <f t="shared" si="87"/>
        <v>0</v>
      </c>
      <c r="L481" s="190">
        <f t="shared" si="92"/>
        <v>0</v>
      </c>
      <c r="M481" s="190">
        <f t="shared" si="89"/>
        <v>0</v>
      </c>
      <c r="N481" s="190">
        <f t="shared" si="90"/>
        <v>0</v>
      </c>
    </row>
    <row r="482" spans="1:14" ht="15.9" customHeight="1" x14ac:dyDescent="0.25">
      <c r="A482" s="151" t="s">
        <v>8</v>
      </c>
      <c r="B482" s="51" t="s">
        <v>88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8" t="str">
        <f t="shared" si="83"/>
        <v>ND</v>
      </c>
      <c r="F482" s="60">
        <f t="shared" si="84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8" t="str">
        <f t="shared" si="91"/>
        <v>ND</v>
      </c>
      <c r="J482" s="60">
        <f t="shared" si="86"/>
        <v>0</v>
      </c>
      <c r="K482" s="48">
        <f t="shared" si="87"/>
        <v>0</v>
      </c>
      <c r="L482" s="190">
        <f t="shared" si="92"/>
        <v>0</v>
      </c>
      <c r="M482" s="190">
        <f t="shared" si="89"/>
        <v>0</v>
      </c>
      <c r="N482" s="190">
        <f t="shared" si="90"/>
        <v>0</v>
      </c>
    </row>
    <row r="483" spans="1:14" ht="15.9" customHeight="1" x14ac:dyDescent="0.25">
      <c r="A483" s="151" t="s">
        <v>8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8" t="str">
        <f t="shared" si="83"/>
        <v>ND</v>
      </c>
      <c r="F483" s="60">
        <f t="shared" si="84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8" t="str">
        <f t="shared" si="91"/>
        <v>ND</v>
      </c>
      <c r="J483" s="60">
        <f t="shared" si="86"/>
        <v>0</v>
      </c>
      <c r="K483" s="48">
        <f t="shared" si="87"/>
        <v>0</v>
      </c>
      <c r="L483" s="190">
        <f t="shared" si="92"/>
        <v>0</v>
      </c>
      <c r="M483" s="190">
        <f t="shared" si="89"/>
        <v>0</v>
      </c>
      <c r="N483" s="190">
        <f t="shared" si="90"/>
        <v>0</v>
      </c>
    </row>
    <row r="484" spans="1:14" ht="15.9" customHeight="1" x14ac:dyDescent="0.25">
      <c r="A484" s="151" t="s">
        <v>8</v>
      </c>
      <c r="B484" s="51" t="s">
        <v>92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8" t="str">
        <f t="shared" si="83"/>
        <v>ND</v>
      </c>
      <c r="F484" s="60">
        <f t="shared" si="84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8" t="str">
        <f t="shared" si="91"/>
        <v>ND</v>
      </c>
      <c r="J484" s="60">
        <f t="shared" si="86"/>
        <v>0</v>
      </c>
      <c r="K484" s="48">
        <f t="shared" si="87"/>
        <v>0</v>
      </c>
      <c r="L484" s="190">
        <f t="shared" si="92"/>
        <v>0</v>
      </c>
      <c r="M484" s="190">
        <f t="shared" si="89"/>
        <v>0</v>
      </c>
      <c r="N484" s="190">
        <f t="shared" si="90"/>
        <v>0</v>
      </c>
    </row>
    <row r="485" spans="1:14" ht="15.9" customHeight="1" x14ac:dyDescent="0.25">
      <c r="A485" s="151" t="s">
        <v>8</v>
      </c>
      <c r="B485" s="51" t="s">
        <v>78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8" t="str">
        <f t="shared" si="83"/>
        <v>ND</v>
      </c>
      <c r="F485" s="60">
        <f t="shared" si="84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8" t="str">
        <f t="shared" si="91"/>
        <v>ND</v>
      </c>
      <c r="J485" s="60">
        <f t="shared" si="86"/>
        <v>0</v>
      </c>
      <c r="K485" s="48">
        <f t="shared" si="87"/>
        <v>0</v>
      </c>
      <c r="L485" s="190">
        <f t="shared" si="92"/>
        <v>0</v>
      </c>
      <c r="M485" s="190">
        <f t="shared" si="89"/>
        <v>0</v>
      </c>
      <c r="N485" s="190">
        <f t="shared" si="90"/>
        <v>0</v>
      </c>
    </row>
    <row r="486" spans="1:14" ht="15.9" customHeight="1" x14ac:dyDescent="0.25">
      <c r="A486" s="151" t="s">
        <v>8</v>
      </c>
      <c r="B486" s="51" t="s">
        <v>119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8" t="str">
        <f t="shared" si="83"/>
        <v>ND</v>
      </c>
      <c r="F486" s="60">
        <f t="shared" si="84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8" t="str">
        <f t="shared" si="91"/>
        <v>ND</v>
      </c>
      <c r="J486" s="60">
        <f t="shared" si="86"/>
        <v>0</v>
      </c>
      <c r="K486" s="48">
        <f t="shared" si="87"/>
        <v>0</v>
      </c>
      <c r="L486" s="190">
        <f t="shared" si="92"/>
        <v>0</v>
      </c>
      <c r="M486" s="190">
        <f t="shared" si="89"/>
        <v>0</v>
      </c>
      <c r="N486" s="190">
        <f t="shared" si="90"/>
        <v>0</v>
      </c>
    </row>
    <row r="487" spans="1:14" ht="15.9" customHeight="1" x14ac:dyDescent="0.25">
      <c r="A487" s="151" t="s">
        <v>8</v>
      </c>
      <c r="B487" s="51" t="s">
        <v>77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8" t="str">
        <f t="shared" si="83"/>
        <v>ND</v>
      </c>
      <c r="F487" s="60">
        <f t="shared" si="84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8" t="str">
        <f t="shared" si="91"/>
        <v>ND</v>
      </c>
      <c r="J487" s="60">
        <f t="shared" si="86"/>
        <v>0</v>
      </c>
      <c r="K487" s="48">
        <f t="shared" si="87"/>
        <v>0</v>
      </c>
      <c r="L487" s="190">
        <f t="shared" si="92"/>
        <v>0</v>
      </c>
      <c r="M487" s="190">
        <f t="shared" si="89"/>
        <v>0</v>
      </c>
      <c r="N487" s="190">
        <f t="shared" si="90"/>
        <v>0</v>
      </c>
    </row>
    <row r="488" spans="1:14" ht="15.9" customHeight="1" x14ac:dyDescent="0.25">
      <c r="A488" s="151" t="s">
        <v>8</v>
      </c>
      <c r="B488" s="51" t="s">
        <v>90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8" t="str">
        <f t="shared" si="83"/>
        <v>ND</v>
      </c>
      <c r="F488" s="60">
        <f t="shared" si="84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8" t="str">
        <f t="shared" si="91"/>
        <v>ND</v>
      </c>
      <c r="J488" s="60">
        <f t="shared" si="86"/>
        <v>0</v>
      </c>
      <c r="K488" s="48">
        <f t="shared" si="87"/>
        <v>0</v>
      </c>
      <c r="L488" s="190">
        <f t="shared" si="92"/>
        <v>0</v>
      </c>
      <c r="M488" s="190">
        <f t="shared" si="89"/>
        <v>0</v>
      </c>
      <c r="N488" s="190">
        <f t="shared" si="90"/>
        <v>0</v>
      </c>
    </row>
    <row r="489" spans="1:14" ht="15.9" customHeight="1" x14ac:dyDescent="0.25">
      <c r="A489" s="151" t="s">
        <v>8</v>
      </c>
      <c r="B489" s="51" t="s">
        <v>102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8" t="str">
        <f t="shared" si="83"/>
        <v>ND</v>
      </c>
      <c r="F489" s="60">
        <f t="shared" si="84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8" t="str">
        <f t="shared" si="91"/>
        <v>ND</v>
      </c>
      <c r="J489" s="60">
        <f t="shared" si="86"/>
        <v>0</v>
      </c>
      <c r="K489" s="48">
        <f t="shared" si="87"/>
        <v>0</v>
      </c>
      <c r="L489" s="190">
        <f t="shared" si="92"/>
        <v>0</v>
      </c>
      <c r="M489" s="190">
        <f t="shared" si="89"/>
        <v>0</v>
      </c>
      <c r="N489" s="190">
        <f t="shared" si="90"/>
        <v>0</v>
      </c>
    </row>
    <row r="490" spans="1:14" ht="15.9" customHeight="1" x14ac:dyDescent="0.25">
      <c r="A490" s="151" t="s">
        <v>8</v>
      </c>
      <c r="B490" s="51" t="s">
        <v>97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8" t="str">
        <f t="shared" si="83"/>
        <v>ND</v>
      </c>
      <c r="F490" s="60">
        <f t="shared" si="84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8" t="str">
        <f t="shared" si="91"/>
        <v>ND</v>
      </c>
      <c r="J490" s="60">
        <f t="shared" si="86"/>
        <v>0</v>
      </c>
      <c r="K490" s="48">
        <f t="shared" si="87"/>
        <v>0</v>
      </c>
      <c r="L490" s="190">
        <f t="shared" si="92"/>
        <v>0</v>
      </c>
      <c r="M490" s="190">
        <f t="shared" si="89"/>
        <v>0</v>
      </c>
      <c r="N490" s="190">
        <f t="shared" si="90"/>
        <v>0</v>
      </c>
    </row>
    <row r="491" spans="1:14" ht="15.9" customHeight="1" x14ac:dyDescent="0.25">
      <c r="A491" s="151" t="s">
        <v>8</v>
      </c>
      <c r="B491" s="51" t="s">
        <v>96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8" t="str">
        <f t="shared" si="83"/>
        <v>ND</v>
      </c>
      <c r="F491" s="60">
        <f t="shared" si="84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8" t="str">
        <f t="shared" si="91"/>
        <v>ND</v>
      </c>
      <c r="J491" s="60">
        <f t="shared" si="86"/>
        <v>0</v>
      </c>
      <c r="K491" s="48">
        <f t="shared" si="87"/>
        <v>0</v>
      </c>
      <c r="L491" s="190">
        <f t="shared" si="92"/>
        <v>0</v>
      </c>
      <c r="M491" s="190">
        <f t="shared" si="89"/>
        <v>0</v>
      </c>
      <c r="N491" s="190">
        <f t="shared" si="90"/>
        <v>0</v>
      </c>
    </row>
    <row r="492" spans="1:14" ht="15.9" customHeight="1" x14ac:dyDescent="0.25">
      <c r="A492" s="151" t="s">
        <v>8</v>
      </c>
      <c r="B492" s="51" t="s">
        <v>109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8" t="str">
        <f t="shared" si="83"/>
        <v>ND</v>
      </c>
      <c r="F492" s="60">
        <f t="shared" si="84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8" t="str">
        <f t="shared" si="91"/>
        <v>ND</v>
      </c>
      <c r="J492" s="60">
        <f t="shared" si="86"/>
        <v>0</v>
      </c>
      <c r="K492" s="48">
        <f t="shared" si="87"/>
        <v>0</v>
      </c>
      <c r="L492" s="190">
        <f t="shared" si="92"/>
        <v>0</v>
      </c>
      <c r="M492" s="190">
        <f t="shared" si="89"/>
        <v>0</v>
      </c>
      <c r="N492" s="190">
        <f t="shared" si="90"/>
        <v>0</v>
      </c>
    </row>
    <row r="493" spans="1:14" ht="15.9" customHeight="1" x14ac:dyDescent="0.25">
      <c r="A493" s="151" t="s">
        <v>8</v>
      </c>
      <c r="B493" s="50" t="s">
        <v>110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8" t="str">
        <f t="shared" si="83"/>
        <v>ND</v>
      </c>
      <c r="F493" s="60">
        <f t="shared" si="84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8" t="str">
        <f t="shared" si="91"/>
        <v>ND</v>
      </c>
      <c r="J493" s="60">
        <f t="shared" si="86"/>
        <v>0</v>
      </c>
      <c r="K493" s="48">
        <f t="shared" si="87"/>
        <v>0</v>
      </c>
      <c r="L493" s="190">
        <f t="shared" si="92"/>
        <v>0</v>
      </c>
      <c r="M493" s="190">
        <f t="shared" si="89"/>
        <v>0</v>
      </c>
      <c r="N493" s="190">
        <f t="shared" si="90"/>
        <v>0</v>
      </c>
    </row>
    <row r="494" spans="1:14" ht="15.9" customHeight="1" x14ac:dyDescent="0.25">
      <c r="A494" s="151" t="s">
        <v>8</v>
      </c>
      <c r="B494" s="51" t="s">
        <v>80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8" t="str">
        <f t="shared" si="83"/>
        <v>ND</v>
      </c>
      <c r="F494" s="60">
        <f t="shared" si="84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8" t="str">
        <f t="shared" si="91"/>
        <v>ND</v>
      </c>
      <c r="J494" s="60">
        <f t="shared" si="86"/>
        <v>0</v>
      </c>
      <c r="K494" s="48">
        <f t="shared" si="87"/>
        <v>0</v>
      </c>
      <c r="L494" s="190">
        <f t="shared" si="92"/>
        <v>0</v>
      </c>
      <c r="M494" s="190">
        <f t="shared" si="89"/>
        <v>0</v>
      </c>
      <c r="N494" s="190">
        <f t="shared" si="90"/>
        <v>0</v>
      </c>
    </row>
    <row r="495" spans="1:14" ht="15.9" customHeight="1" x14ac:dyDescent="0.25">
      <c r="A495" s="151" t="s">
        <v>8</v>
      </c>
      <c r="B495" s="51" t="s">
        <v>79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8" t="str">
        <f t="shared" si="83"/>
        <v>ND</v>
      </c>
      <c r="F495" s="60">
        <f t="shared" si="84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8" t="str">
        <f t="shared" si="91"/>
        <v>ND</v>
      </c>
      <c r="J495" s="60">
        <f t="shared" si="86"/>
        <v>0</v>
      </c>
      <c r="K495" s="48">
        <f t="shared" si="87"/>
        <v>0</v>
      </c>
      <c r="L495" s="190">
        <f t="shared" si="92"/>
        <v>0</v>
      </c>
      <c r="M495" s="190">
        <f t="shared" si="89"/>
        <v>0</v>
      </c>
      <c r="N495" s="190">
        <f t="shared" si="90"/>
        <v>0</v>
      </c>
    </row>
    <row r="496" spans="1:14" ht="15.9" customHeight="1" x14ac:dyDescent="0.25">
      <c r="A496" s="151" t="s">
        <v>8</v>
      </c>
      <c r="B496" s="51" t="s">
        <v>99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8" t="str">
        <f t="shared" si="83"/>
        <v>ND</v>
      </c>
      <c r="F496" s="60">
        <f t="shared" si="84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8" t="str">
        <f t="shared" si="91"/>
        <v>ND</v>
      </c>
      <c r="J496" s="60">
        <f t="shared" si="86"/>
        <v>0</v>
      </c>
      <c r="K496" s="48">
        <f t="shared" si="87"/>
        <v>0</v>
      </c>
      <c r="L496" s="190">
        <f t="shared" si="92"/>
        <v>0</v>
      </c>
      <c r="M496" s="190">
        <f t="shared" si="89"/>
        <v>0</v>
      </c>
      <c r="N496" s="190">
        <f t="shared" si="90"/>
        <v>0</v>
      </c>
    </row>
    <row r="497" spans="1:14" ht="15.9" customHeight="1" x14ac:dyDescent="0.25">
      <c r="A497" s="151" t="s">
        <v>8</v>
      </c>
      <c r="B497" s="51" t="s">
        <v>82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8" t="str">
        <f t="shared" si="83"/>
        <v>ND</v>
      </c>
      <c r="F497" s="60">
        <f t="shared" si="84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8" t="str">
        <f t="shared" si="91"/>
        <v>ND</v>
      </c>
      <c r="J497" s="60">
        <f t="shared" si="86"/>
        <v>0</v>
      </c>
      <c r="K497" s="48">
        <f t="shared" si="87"/>
        <v>0</v>
      </c>
      <c r="L497" s="190">
        <f t="shared" si="92"/>
        <v>0</v>
      </c>
      <c r="M497" s="190">
        <f t="shared" si="89"/>
        <v>0</v>
      </c>
      <c r="N497" s="190">
        <f t="shared" si="90"/>
        <v>0</v>
      </c>
    </row>
    <row r="498" spans="1:14" ht="15.9" customHeight="1" x14ac:dyDescent="0.25">
      <c r="A498" s="151" t="s">
        <v>8</v>
      </c>
      <c r="B498" s="51" t="s">
        <v>113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8" t="str">
        <f t="shared" si="83"/>
        <v>ND</v>
      </c>
      <c r="F498" s="60">
        <f t="shared" si="84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8" t="str">
        <f t="shared" si="91"/>
        <v>ND</v>
      </c>
      <c r="J498" s="60">
        <f t="shared" si="86"/>
        <v>0</v>
      </c>
      <c r="K498" s="48">
        <f t="shared" si="87"/>
        <v>0</v>
      </c>
      <c r="L498" s="190">
        <f t="shared" si="92"/>
        <v>0</v>
      </c>
      <c r="M498" s="190">
        <f t="shared" si="89"/>
        <v>0</v>
      </c>
      <c r="N498" s="190">
        <f t="shared" si="90"/>
        <v>0</v>
      </c>
    </row>
    <row r="499" spans="1:14" ht="15.9" customHeight="1" x14ac:dyDescent="0.25">
      <c r="A499" s="151" t="s">
        <v>8</v>
      </c>
      <c r="B499" s="50" t="s">
        <v>104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8" t="str">
        <f t="shared" si="83"/>
        <v>ND</v>
      </c>
      <c r="F499" s="60">
        <f t="shared" si="84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8" t="str">
        <f t="shared" si="91"/>
        <v>ND</v>
      </c>
      <c r="J499" s="60">
        <f t="shared" si="86"/>
        <v>0</v>
      </c>
      <c r="K499" s="48">
        <f t="shared" si="87"/>
        <v>0</v>
      </c>
      <c r="L499" s="190">
        <f t="shared" si="92"/>
        <v>0</v>
      </c>
      <c r="M499" s="190">
        <f t="shared" si="89"/>
        <v>0</v>
      </c>
      <c r="N499" s="190">
        <f t="shared" si="90"/>
        <v>0</v>
      </c>
    </row>
    <row r="500" spans="1:14" ht="15.9" customHeight="1" x14ac:dyDescent="0.25">
      <c r="A500" s="151" t="s">
        <v>8</v>
      </c>
      <c r="B500" s="51" t="s">
        <v>105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8" t="str">
        <f t="shared" si="83"/>
        <v>ND</v>
      </c>
      <c r="F500" s="60">
        <f t="shared" si="84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8" t="str">
        <f t="shared" si="91"/>
        <v>ND</v>
      </c>
      <c r="J500" s="60">
        <f t="shared" si="86"/>
        <v>0</v>
      </c>
      <c r="K500" s="48">
        <f t="shared" si="87"/>
        <v>0</v>
      </c>
      <c r="L500" s="190">
        <f t="shared" si="92"/>
        <v>0</v>
      </c>
      <c r="M500" s="190">
        <f t="shared" si="89"/>
        <v>0</v>
      </c>
      <c r="N500" s="190">
        <f t="shared" si="90"/>
        <v>0</v>
      </c>
    </row>
    <row r="501" spans="1:14" ht="15.9" customHeight="1" x14ac:dyDescent="0.25">
      <c r="A501" s="151" t="s">
        <v>8</v>
      </c>
      <c r="B501" s="51" t="s">
        <v>117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8" t="str">
        <f t="shared" si="83"/>
        <v>ND</v>
      </c>
      <c r="F501" s="60">
        <f t="shared" si="84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8" t="str">
        <f t="shared" si="91"/>
        <v>ND</v>
      </c>
      <c r="J501" s="60">
        <f t="shared" si="86"/>
        <v>0</v>
      </c>
      <c r="K501" s="48">
        <f t="shared" si="87"/>
        <v>0</v>
      </c>
      <c r="L501" s="190">
        <f t="shared" si="92"/>
        <v>0</v>
      </c>
      <c r="M501" s="190">
        <f t="shared" si="89"/>
        <v>0</v>
      </c>
      <c r="N501" s="190">
        <f t="shared" si="90"/>
        <v>0</v>
      </c>
    </row>
    <row r="502" spans="1:14" ht="15.9" customHeight="1" x14ac:dyDescent="0.25">
      <c r="A502" s="151" t="s">
        <v>8</v>
      </c>
      <c r="B502" s="51" t="s">
        <v>112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8" t="str">
        <f t="shared" si="83"/>
        <v>ND</v>
      </c>
      <c r="F502" s="60">
        <f t="shared" si="84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8" t="str">
        <f t="shared" si="91"/>
        <v>ND</v>
      </c>
      <c r="J502" s="60">
        <f t="shared" si="86"/>
        <v>0</v>
      </c>
      <c r="K502" s="48">
        <f t="shared" si="87"/>
        <v>0</v>
      </c>
      <c r="L502" s="190">
        <f t="shared" si="92"/>
        <v>0</v>
      </c>
      <c r="M502" s="190">
        <f t="shared" si="89"/>
        <v>0</v>
      </c>
      <c r="N502" s="190">
        <f t="shared" si="90"/>
        <v>0</v>
      </c>
    </row>
    <row r="503" spans="1:14" ht="15.9" customHeight="1" x14ac:dyDescent="0.25">
      <c r="A503" s="151" t="s">
        <v>8</v>
      </c>
      <c r="B503" s="51" t="s">
        <v>116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8" t="str">
        <f t="shared" si="83"/>
        <v>ND</v>
      </c>
      <c r="F503" s="60">
        <f t="shared" si="84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8" t="str">
        <f t="shared" si="91"/>
        <v>ND</v>
      </c>
      <c r="J503" s="60">
        <f t="shared" si="86"/>
        <v>0</v>
      </c>
      <c r="K503" s="48">
        <f t="shared" si="87"/>
        <v>0</v>
      </c>
      <c r="L503" s="190">
        <f t="shared" si="92"/>
        <v>0</v>
      </c>
      <c r="M503" s="190">
        <f t="shared" si="89"/>
        <v>0</v>
      </c>
      <c r="N503" s="190">
        <f t="shared" si="90"/>
        <v>0</v>
      </c>
    </row>
    <row r="504" spans="1:14" ht="15.9" customHeight="1" x14ac:dyDescent="0.25">
      <c r="A504" s="151" t="s">
        <v>8</v>
      </c>
      <c r="B504" s="51" t="s">
        <v>94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8" t="str">
        <f t="shared" si="83"/>
        <v>ND</v>
      </c>
      <c r="F504" s="60">
        <f t="shared" si="84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8" t="str">
        <f t="shared" si="91"/>
        <v>ND</v>
      </c>
      <c r="J504" s="60">
        <f t="shared" si="86"/>
        <v>0</v>
      </c>
      <c r="K504" s="48">
        <f t="shared" si="87"/>
        <v>0</v>
      </c>
      <c r="L504" s="190">
        <f t="shared" si="92"/>
        <v>0</v>
      </c>
      <c r="M504" s="190">
        <f t="shared" si="89"/>
        <v>0</v>
      </c>
      <c r="N504" s="190">
        <f t="shared" si="90"/>
        <v>0</v>
      </c>
    </row>
    <row r="505" spans="1:14" ht="15.9" customHeight="1" x14ac:dyDescent="0.25">
      <c r="A505" s="151" t="s">
        <v>8</v>
      </c>
      <c r="B505" s="51" t="s">
        <v>81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8" t="str">
        <f t="shared" si="83"/>
        <v>ND</v>
      </c>
      <c r="F505" s="60">
        <f t="shared" si="84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8" t="str">
        <f t="shared" si="91"/>
        <v>ND</v>
      </c>
      <c r="J505" s="60">
        <f t="shared" si="86"/>
        <v>0</v>
      </c>
      <c r="K505" s="48">
        <f t="shared" si="87"/>
        <v>0</v>
      </c>
      <c r="L505" s="190">
        <f t="shared" si="92"/>
        <v>0</v>
      </c>
      <c r="M505" s="190">
        <f t="shared" si="89"/>
        <v>0</v>
      </c>
      <c r="N505" s="190">
        <f t="shared" si="90"/>
        <v>0</v>
      </c>
    </row>
    <row r="506" spans="1:14" ht="15.9" customHeight="1" x14ac:dyDescent="0.25">
      <c r="A506" s="151" t="s">
        <v>8</v>
      </c>
      <c r="B506" s="51" t="s">
        <v>89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8" t="str">
        <f t="shared" si="83"/>
        <v>ND</v>
      </c>
      <c r="F506" s="60">
        <f t="shared" si="84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8" t="str">
        <f t="shared" si="91"/>
        <v>ND</v>
      </c>
      <c r="J506" s="60">
        <f t="shared" si="86"/>
        <v>0</v>
      </c>
      <c r="K506" s="48">
        <f t="shared" si="87"/>
        <v>0</v>
      </c>
      <c r="L506" s="190">
        <f t="shared" si="92"/>
        <v>0</v>
      </c>
      <c r="M506" s="190">
        <f t="shared" si="89"/>
        <v>0</v>
      </c>
      <c r="N506" s="190">
        <f t="shared" si="90"/>
        <v>0</v>
      </c>
    </row>
    <row r="507" spans="1:14" ht="15.9" customHeight="1" x14ac:dyDescent="0.25">
      <c r="A507" s="151" t="s">
        <v>8</v>
      </c>
      <c r="B507" s="51" t="s">
        <v>118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8" t="str">
        <f t="shared" si="83"/>
        <v>ND</v>
      </c>
      <c r="F507" s="60">
        <f t="shared" si="84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8" t="str">
        <f t="shared" si="91"/>
        <v>ND</v>
      </c>
      <c r="J507" s="60">
        <f t="shared" si="86"/>
        <v>0</v>
      </c>
      <c r="K507" s="48">
        <f t="shared" si="87"/>
        <v>0</v>
      </c>
      <c r="L507" s="190">
        <f t="shared" si="92"/>
        <v>0</v>
      </c>
      <c r="M507" s="190">
        <f t="shared" si="89"/>
        <v>0</v>
      </c>
      <c r="N507" s="190">
        <f t="shared" si="90"/>
        <v>0</v>
      </c>
    </row>
    <row r="508" spans="1:14" ht="15.9" customHeight="1" x14ac:dyDescent="0.25">
      <c r="A508" s="151" t="s">
        <v>8</v>
      </c>
      <c r="B508" s="51" t="s">
        <v>120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8" t="str">
        <f t="shared" si="83"/>
        <v>ND</v>
      </c>
      <c r="F508" s="60">
        <f t="shared" si="84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8" t="str">
        <f t="shared" si="91"/>
        <v>ND</v>
      </c>
      <c r="J508" s="60">
        <f t="shared" si="86"/>
        <v>0</v>
      </c>
      <c r="K508" s="48">
        <f t="shared" si="87"/>
        <v>0</v>
      </c>
      <c r="L508" s="190">
        <f t="shared" si="92"/>
        <v>0</v>
      </c>
      <c r="M508" s="190">
        <f t="shared" si="89"/>
        <v>0</v>
      </c>
      <c r="N508" s="190">
        <f t="shared" si="90"/>
        <v>0</v>
      </c>
    </row>
    <row r="509" spans="1:14" ht="15.9" customHeight="1" x14ac:dyDescent="0.25">
      <c r="A509" s="151" t="s">
        <v>8</v>
      </c>
      <c r="B509" s="51" t="s">
        <v>122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8" t="str">
        <f t="shared" si="83"/>
        <v>ND</v>
      </c>
      <c r="F509" s="60">
        <f t="shared" si="84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8" t="str">
        <f t="shared" si="91"/>
        <v>ND</v>
      </c>
      <c r="J509" s="60">
        <f t="shared" si="86"/>
        <v>0</v>
      </c>
      <c r="K509" s="48">
        <f t="shared" si="87"/>
        <v>0</v>
      </c>
      <c r="L509" s="190">
        <f t="shared" si="92"/>
        <v>0</v>
      </c>
      <c r="M509" s="190">
        <f t="shared" si="89"/>
        <v>0</v>
      </c>
      <c r="N509" s="190">
        <f t="shared" si="90"/>
        <v>0</v>
      </c>
    </row>
    <row r="510" spans="1:14" ht="15.9" customHeight="1" x14ac:dyDescent="0.25">
      <c r="A510" s="151" t="s">
        <v>8</v>
      </c>
      <c r="B510" s="51" t="s">
        <v>121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8" t="str">
        <f t="shared" si="83"/>
        <v>ND</v>
      </c>
      <c r="F510" s="60">
        <f t="shared" si="84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8" t="str">
        <f t="shared" si="91"/>
        <v>ND</v>
      </c>
      <c r="J510" s="60">
        <f t="shared" si="86"/>
        <v>0</v>
      </c>
      <c r="K510" s="48">
        <f t="shared" si="87"/>
        <v>0</v>
      </c>
      <c r="L510" s="190">
        <f t="shared" si="92"/>
        <v>0</v>
      </c>
      <c r="M510" s="190">
        <f t="shared" si="89"/>
        <v>0</v>
      </c>
      <c r="N510" s="190">
        <f t="shared" si="90"/>
        <v>0</v>
      </c>
    </row>
    <row r="511" spans="1:14" ht="15.9" customHeight="1" x14ac:dyDescent="0.25">
      <c r="A511" s="151" t="s">
        <v>8</v>
      </c>
      <c r="B511" s="51" t="s">
        <v>83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8" t="str">
        <f t="shared" si="83"/>
        <v>ND</v>
      </c>
      <c r="F511" s="60">
        <f t="shared" si="84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8" t="str">
        <f t="shared" si="91"/>
        <v>ND</v>
      </c>
      <c r="J511" s="60">
        <f t="shared" si="86"/>
        <v>0</v>
      </c>
      <c r="K511" s="48">
        <f t="shared" si="87"/>
        <v>0</v>
      </c>
      <c r="L511" s="190">
        <f t="shared" si="92"/>
        <v>0</v>
      </c>
      <c r="M511" s="190">
        <f t="shared" si="89"/>
        <v>0</v>
      </c>
      <c r="N511" s="190">
        <f t="shared" si="90"/>
        <v>0</v>
      </c>
    </row>
    <row r="512" spans="1:14" ht="15.9" customHeight="1" x14ac:dyDescent="0.25">
      <c r="A512" s="151" t="s">
        <v>8</v>
      </c>
      <c r="B512" s="51" t="s">
        <v>101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8" t="str">
        <f t="shared" si="83"/>
        <v>ND</v>
      </c>
      <c r="F512" s="60">
        <f t="shared" si="84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8" t="str">
        <f t="shared" si="91"/>
        <v>ND</v>
      </c>
      <c r="J512" s="60">
        <f t="shared" si="86"/>
        <v>0</v>
      </c>
      <c r="K512" s="48">
        <f t="shared" si="87"/>
        <v>0</v>
      </c>
      <c r="L512" s="190">
        <f t="shared" si="92"/>
        <v>0</v>
      </c>
      <c r="M512" s="190">
        <f t="shared" si="89"/>
        <v>0</v>
      </c>
      <c r="N512" s="190">
        <f t="shared" si="90"/>
        <v>0</v>
      </c>
    </row>
    <row r="513" spans="1:14" ht="15.9" customHeight="1" x14ac:dyDescent="0.25">
      <c r="A513" s="151" t="s">
        <v>8</v>
      </c>
      <c r="B513" s="51" t="s">
        <v>100</v>
      </c>
      <c r="C513" s="48" t="str">
        <f>IFERROR(IF($J513&gt;0,VLOOKUP($A513&amp;$B513,'PNC AA'!$A:$E,4,0),""),"")</f>
        <v/>
      </c>
      <c r="D513" s="48" t="str">
        <f>IFERROR(IF($J513&gt;0,VLOOKUP($A513&amp;$B513,'PNC AA'!$A:$E,5,0),""),"")</f>
        <v/>
      </c>
      <c r="E513" s="78" t="str">
        <f t="shared" si="83"/>
        <v>ND</v>
      </c>
      <c r="F513" s="60">
        <f t="shared" si="84"/>
        <v>0</v>
      </c>
      <c r="G513" s="48">
        <f>IFERROR(VLOOKUP($A513&amp;$B513,'PNC Exon. &amp; no Exon.'!$A:$AJ,3,0),0)</f>
        <v>0</v>
      </c>
      <c r="H513" s="48">
        <f>IFERROR(VLOOKUP($A513&amp;$B513,'PNC Exon. &amp; no Exon.'!$A:$AJ,4,0),0)</f>
        <v>0</v>
      </c>
      <c r="I513" s="78" t="str">
        <f t="shared" si="91"/>
        <v>ND</v>
      </c>
      <c r="J513" s="60">
        <f t="shared" si="86"/>
        <v>0</v>
      </c>
      <c r="K513" s="48">
        <f t="shared" si="87"/>
        <v>0</v>
      </c>
      <c r="L513" s="190">
        <f t="shared" si="92"/>
        <v>0</v>
      </c>
      <c r="M513" s="190">
        <f t="shared" si="89"/>
        <v>0</v>
      </c>
      <c r="N513" s="190">
        <f t="shared" si="90"/>
        <v>0</v>
      </c>
    </row>
    <row r="514" spans="1:14" ht="15.9" customHeight="1" x14ac:dyDescent="0.25">
      <c r="A514" s="151" t="s">
        <v>8</v>
      </c>
      <c r="B514" s="51" t="s">
        <v>98</v>
      </c>
      <c r="C514" s="48" t="str">
        <f>IFERROR(IF($J514&gt;0,VLOOKUP($A514&amp;$B514,'PNC AA'!$A:$E,4,0),""),"")</f>
        <v/>
      </c>
      <c r="D514" s="48" t="str">
        <f>IFERROR(IF($J514&gt;0,VLOOKUP($A514&amp;$B514,'PNC AA'!$A:$E,5,0),""),"")</f>
        <v/>
      </c>
      <c r="E514" s="78" t="str">
        <f t="shared" si="83"/>
        <v>ND</v>
      </c>
      <c r="F514" s="60">
        <f t="shared" si="84"/>
        <v>0</v>
      </c>
      <c r="G514" s="48">
        <f>IFERROR(VLOOKUP($A514&amp;$B514,'PNC Exon. &amp; no Exon.'!$A:$AJ,3,0),0)</f>
        <v>0</v>
      </c>
      <c r="H514" s="48">
        <f>IFERROR(VLOOKUP($A514&amp;$B514,'PNC Exon. &amp; no Exon.'!$A:$AJ,4,0),0)</f>
        <v>0</v>
      </c>
      <c r="I514" s="78" t="str">
        <f t="shared" si="91"/>
        <v>ND</v>
      </c>
      <c r="J514" s="60">
        <f t="shared" si="86"/>
        <v>0</v>
      </c>
      <c r="K514" s="48">
        <f t="shared" si="87"/>
        <v>0</v>
      </c>
      <c r="L514" s="190">
        <f t="shared" si="92"/>
        <v>0</v>
      </c>
      <c r="M514" s="190">
        <f t="shared" si="89"/>
        <v>0</v>
      </c>
      <c r="N514" s="190">
        <f t="shared" si="90"/>
        <v>0</v>
      </c>
    </row>
    <row r="515" spans="1:14" ht="15.9" customHeight="1" x14ac:dyDescent="0.25">
      <c r="A515" s="151" t="s">
        <v>8</v>
      </c>
      <c r="B515" s="51" t="s">
        <v>114</v>
      </c>
      <c r="C515" s="48" t="str">
        <f>IFERROR(IF($J515&gt;0,VLOOKUP($A515&amp;$B515,'PNC AA'!$A:$E,4,0),""),"")</f>
        <v/>
      </c>
      <c r="D515" s="48" t="str">
        <f>IFERROR(IF($J515&gt;0,VLOOKUP($A515&amp;$B515,'PNC AA'!$A:$E,5,0),""),"")</f>
        <v/>
      </c>
      <c r="E515" s="78" t="str">
        <f t="shared" si="83"/>
        <v>ND</v>
      </c>
      <c r="F515" s="60">
        <f t="shared" si="84"/>
        <v>0</v>
      </c>
      <c r="G515" s="48">
        <f>IFERROR(VLOOKUP($A515&amp;$B515,'PNC Exon. &amp; no Exon.'!$A:$AJ,3,0),0)</f>
        <v>0</v>
      </c>
      <c r="H515" s="48">
        <f>IFERROR(VLOOKUP($A515&amp;$B515,'PNC Exon. &amp; no Exon.'!$A:$AJ,4,0),0)</f>
        <v>0</v>
      </c>
      <c r="I515" s="78" t="str">
        <f t="shared" si="91"/>
        <v>ND</v>
      </c>
      <c r="J515" s="60">
        <f t="shared" si="86"/>
        <v>0</v>
      </c>
      <c r="K515" s="48">
        <f t="shared" si="87"/>
        <v>0</v>
      </c>
      <c r="L515" s="190">
        <f t="shared" si="92"/>
        <v>0</v>
      </c>
      <c r="M515" s="190">
        <f t="shared" si="89"/>
        <v>0</v>
      </c>
      <c r="N515" s="190">
        <f t="shared" si="90"/>
        <v>0</v>
      </c>
    </row>
    <row r="516" spans="1:14" ht="20.25" customHeight="1" x14ac:dyDescent="0.25">
      <c r="A516" s="8"/>
      <c r="B516" s="53" t="s">
        <v>21</v>
      </c>
      <c r="C516" s="63">
        <f>SUM(C478:C515)</f>
        <v>0</v>
      </c>
      <c r="D516" s="63">
        <f>SUM(D478:D515)</f>
        <v>0</v>
      </c>
      <c r="E516" s="63"/>
      <c r="F516" s="63">
        <f>SUM(F478:F515)</f>
        <v>0</v>
      </c>
      <c r="G516" s="63">
        <f>SUM(G478:G515)</f>
        <v>0</v>
      </c>
      <c r="H516" s="63">
        <f>SUM(H478:H515)</f>
        <v>0</v>
      </c>
      <c r="I516" s="63"/>
      <c r="J516" s="63">
        <f>SUM(J478:J515)</f>
        <v>0</v>
      </c>
      <c r="K516" s="63">
        <f>SUM(K478:K515)</f>
        <v>0</v>
      </c>
      <c r="L516" s="189">
        <f>IFERROR(K516/F516*100,0)</f>
        <v>0</v>
      </c>
      <c r="M516" s="193">
        <f>SUM(M478:M515)</f>
        <v>0</v>
      </c>
      <c r="N516" s="193">
        <f>SUM(N478:N515)</f>
        <v>0</v>
      </c>
    </row>
    <row r="517" spans="1:14" x14ac:dyDescent="0.25">
      <c r="B517" s="75" t="s">
        <v>174</v>
      </c>
    </row>
    <row r="522" spans="1:14" ht="21" x14ac:dyDescent="0.4">
      <c r="A522" s="198" t="s">
        <v>42</v>
      </c>
      <c r="B522" s="198"/>
      <c r="C522" s="198"/>
      <c r="D522" s="198"/>
      <c r="E522" s="198"/>
      <c r="F522" s="198"/>
      <c r="G522" s="198"/>
      <c r="H522" s="198"/>
      <c r="I522" s="198"/>
      <c r="J522" s="198"/>
      <c r="K522" s="198"/>
      <c r="L522" s="198"/>
      <c r="M522" s="198"/>
      <c r="N522" s="198"/>
    </row>
    <row r="523" spans="1:14" x14ac:dyDescent="0.25">
      <c r="A523" s="199" t="s">
        <v>59</v>
      </c>
      <c r="B523" s="199"/>
      <c r="C523" s="199"/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</row>
    <row r="524" spans="1:14" x14ac:dyDescent="0.25">
      <c r="A524" s="201" t="s">
        <v>144</v>
      </c>
      <c r="B524" s="201"/>
      <c r="C524" s="201"/>
      <c r="D524" s="201"/>
      <c r="E524" s="201"/>
      <c r="F524" s="201"/>
      <c r="G524" s="201"/>
      <c r="H524" s="201"/>
      <c r="I524" s="201"/>
      <c r="J524" s="201"/>
      <c r="K524" s="201"/>
      <c r="L524" s="201"/>
      <c r="M524" s="201"/>
      <c r="N524" s="201"/>
    </row>
    <row r="525" spans="1:14" x14ac:dyDescent="0.25">
      <c r="A525" s="199" t="s">
        <v>108</v>
      </c>
      <c r="B525" s="199"/>
      <c r="C525" s="199"/>
      <c r="D525" s="199"/>
      <c r="E525" s="199"/>
      <c r="F525" s="199"/>
      <c r="G525" s="199"/>
      <c r="H525" s="199"/>
      <c r="I525" s="199"/>
      <c r="J525" s="199"/>
      <c r="K525" s="199"/>
      <c r="L525" s="199"/>
      <c r="M525" s="199"/>
      <c r="N525" s="199"/>
    </row>
    <row r="526" spans="1:14" x14ac:dyDescent="0.25">
      <c r="A526" s="1"/>
      <c r="B526" s="151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5">
      <c r="B527" s="202" t="s">
        <v>33</v>
      </c>
      <c r="C527" s="202" t="s">
        <v>123</v>
      </c>
      <c r="D527" s="202"/>
      <c r="E527" s="202" t="s">
        <v>52</v>
      </c>
      <c r="F527" s="202"/>
      <c r="G527" s="202" t="s">
        <v>161</v>
      </c>
      <c r="H527" s="202"/>
      <c r="I527" s="202"/>
      <c r="J527" s="202"/>
      <c r="K527" s="202" t="s">
        <v>29</v>
      </c>
      <c r="L527" s="202"/>
      <c r="M527" s="202" t="s">
        <v>61</v>
      </c>
      <c r="N527" s="202"/>
    </row>
    <row r="528" spans="1:14" ht="32.25" customHeight="1" x14ac:dyDescent="0.25">
      <c r="A528" s="88"/>
      <c r="B528" s="202"/>
      <c r="C528" s="99" t="s">
        <v>28</v>
      </c>
      <c r="D528" s="99" t="s">
        <v>37</v>
      </c>
      <c r="E528" s="99" t="s">
        <v>51</v>
      </c>
      <c r="F528" s="99" t="s">
        <v>57</v>
      </c>
      <c r="G528" s="99" t="s">
        <v>28</v>
      </c>
      <c r="H528" s="99" t="s">
        <v>37</v>
      </c>
      <c r="I528" s="99" t="s">
        <v>51</v>
      </c>
      <c r="J528" s="99" t="s">
        <v>57</v>
      </c>
      <c r="K528" s="99" t="s">
        <v>26</v>
      </c>
      <c r="L528" s="99" t="s">
        <v>24</v>
      </c>
      <c r="M528" s="99">
        <v>2020</v>
      </c>
      <c r="N528" s="99">
        <v>2021</v>
      </c>
    </row>
    <row r="529" spans="1:14" ht="15.9" customHeight="1" x14ac:dyDescent="0.25">
      <c r="A529" s="151" t="s">
        <v>9</v>
      </c>
      <c r="B529" s="92" t="s">
        <v>87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8" t="str">
        <f t="shared" ref="E529" si="93">IF(F529=0,"ND",RANK(F529,$F$529:$F$566))</f>
        <v>ND</v>
      </c>
      <c r="F529" s="60">
        <f t="shared" ref="F529:F566" si="94">SUM(C529:D529)</f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8" t="str">
        <f t="shared" ref="I529" si="95">IF(J529=0,"ND",RANK(J529,$J$529:$J$566))</f>
        <v>ND</v>
      </c>
      <c r="J529" s="60">
        <f t="shared" ref="J529:J566" si="96">(G529+H529)</f>
        <v>0</v>
      </c>
      <c r="K529" s="48">
        <f t="shared" ref="K529:K567" si="97">J529-F529</f>
        <v>0</v>
      </c>
      <c r="L529" s="190">
        <f t="shared" ref="L529:L566" si="98">IFERROR(K529/F529*100,0)</f>
        <v>0</v>
      </c>
      <c r="M529" s="190">
        <f t="shared" ref="M529:M566" si="99">IFERROR(F529/$F$567*100,0)</f>
        <v>0</v>
      </c>
      <c r="N529" s="190">
        <f t="shared" ref="N529:N566" si="100">IFERROR(J529/$J$567*100,0)</f>
        <v>0</v>
      </c>
    </row>
    <row r="530" spans="1:14" ht="15.9" customHeight="1" x14ac:dyDescent="0.25">
      <c r="A530" s="151" t="s">
        <v>9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8" t="str">
        <f t="shared" ref="E530:E566" si="101">IF(F530=0,"ND",RANK(F530,$F$529:$F$566))</f>
        <v>ND</v>
      </c>
      <c r="F530" s="60">
        <f t="shared" si="94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8" t="str">
        <f t="shared" ref="I530:I566" si="102">IF(J530=0,"ND",RANK(J530,$J$529:$J$566))</f>
        <v>ND</v>
      </c>
      <c r="J530" s="60">
        <f t="shared" si="96"/>
        <v>0</v>
      </c>
      <c r="K530" s="48">
        <f t="shared" si="97"/>
        <v>0</v>
      </c>
      <c r="L530" s="190">
        <f t="shared" si="98"/>
        <v>0</v>
      </c>
      <c r="M530" s="190">
        <f t="shared" si="99"/>
        <v>0</v>
      </c>
      <c r="N530" s="190">
        <f t="shared" si="100"/>
        <v>0</v>
      </c>
    </row>
    <row r="531" spans="1:14" ht="15.9" customHeight="1" x14ac:dyDescent="0.25">
      <c r="A531" s="151" t="s">
        <v>9</v>
      </c>
      <c r="B531" s="51" t="s">
        <v>115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6" t="str">
        <f t="shared" si="101"/>
        <v>ND</v>
      </c>
      <c r="F531" s="60">
        <f t="shared" si="94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6" t="str">
        <f t="shared" si="102"/>
        <v>ND</v>
      </c>
      <c r="J531" s="60">
        <f t="shared" si="96"/>
        <v>0</v>
      </c>
      <c r="K531" s="48">
        <f t="shared" si="97"/>
        <v>0</v>
      </c>
      <c r="L531" s="190">
        <f t="shared" si="98"/>
        <v>0</v>
      </c>
      <c r="M531" s="190">
        <f t="shared" si="99"/>
        <v>0</v>
      </c>
      <c r="N531" s="190">
        <f t="shared" si="100"/>
        <v>0</v>
      </c>
    </row>
    <row r="532" spans="1:14" ht="15.9" customHeight="1" x14ac:dyDescent="0.25">
      <c r="A532" s="151" t="s">
        <v>9</v>
      </c>
      <c r="B532" s="51" t="s">
        <v>88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8" t="str">
        <f t="shared" si="101"/>
        <v>ND</v>
      </c>
      <c r="F532" s="60">
        <f t="shared" si="94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8" t="str">
        <f t="shared" si="102"/>
        <v>ND</v>
      </c>
      <c r="J532" s="60">
        <f t="shared" si="96"/>
        <v>0</v>
      </c>
      <c r="K532" s="48">
        <f t="shared" si="97"/>
        <v>0</v>
      </c>
      <c r="L532" s="190">
        <f t="shared" si="98"/>
        <v>0</v>
      </c>
      <c r="M532" s="190">
        <f t="shared" si="99"/>
        <v>0</v>
      </c>
      <c r="N532" s="190">
        <f t="shared" si="100"/>
        <v>0</v>
      </c>
    </row>
    <row r="533" spans="1:14" ht="15.9" customHeight="1" x14ac:dyDescent="0.25">
      <c r="A533" s="151" t="s">
        <v>9</v>
      </c>
      <c r="B533" s="51" t="s">
        <v>95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6" t="str">
        <f t="shared" si="101"/>
        <v>ND</v>
      </c>
      <c r="F533" s="60">
        <f t="shared" si="94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6" t="str">
        <f t="shared" si="102"/>
        <v>ND</v>
      </c>
      <c r="J533" s="60">
        <f t="shared" si="96"/>
        <v>0</v>
      </c>
      <c r="K533" s="48">
        <f t="shared" si="97"/>
        <v>0</v>
      </c>
      <c r="L533" s="190">
        <f t="shared" si="98"/>
        <v>0</v>
      </c>
      <c r="M533" s="190">
        <f t="shared" si="99"/>
        <v>0</v>
      </c>
      <c r="N533" s="190">
        <f t="shared" si="100"/>
        <v>0</v>
      </c>
    </row>
    <row r="534" spans="1:14" ht="15.9" customHeight="1" x14ac:dyDescent="0.25">
      <c r="A534" s="151" t="s">
        <v>9</v>
      </c>
      <c r="B534" s="51" t="s">
        <v>93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6" t="str">
        <f t="shared" si="101"/>
        <v>ND</v>
      </c>
      <c r="F534" s="60">
        <f t="shared" si="94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6" t="str">
        <f t="shared" si="102"/>
        <v>ND</v>
      </c>
      <c r="J534" s="60">
        <f t="shared" si="96"/>
        <v>0</v>
      </c>
      <c r="K534" s="48">
        <f t="shared" si="97"/>
        <v>0</v>
      </c>
      <c r="L534" s="190">
        <f t="shared" si="98"/>
        <v>0</v>
      </c>
      <c r="M534" s="190">
        <f t="shared" si="99"/>
        <v>0</v>
      </c>
      <c r="N534" s="190">
        <f t="shared" si="100"/>
        <v>0</v>
      </c>
    </row>
    <row r="535" spans="1:14" ht="15.9" customHeight="1" x14ac:dyDescent="0.25">
      <c r="A535" s="151" t="s">
        <v>9</v>
      </c>
      <c r="B535" s="51" t="s">
        <v>92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8" t="str">
        <f t="shared" si="101"/>
        <v>ND</v>
      </c>
      <c r="F535" s="60">
        <f t="shared" si="94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8" t="str">
        <f t="shared" si="102"/>
        <v>ND</v>
      </c>
      <c r="J535" s="60">
        <f t="shared" si="96"/>
        <v>0</v>
      </c>
      <c r="K535" s="48">
        <f t="shared" si="97"/>
        <v>0</v>
      </c>
      <c r="L535" s="190">
        <f t="shared" si="98"/>
        <v>0</v>
      </c>
      <c r="M535" s="190">
        <f t="shared" si="99"/>
        <v>0</v>
      </c>
      <c r="N535" s="190">
        <f t="shared" si="100"/>
        <v>0</v>
      </c>
    </row>
    <row r="536" spans="1:14" ht="15.9" customHeight="1" x14ac:dyDescent="0.25">
      <c r="A536" s="151" t="s">
        <v>9</v>
      </c>
      <c r="B536" s="51" t="s">
        <v>119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6" t="str">
        <f t="shared" si="101"/>
        <v>ND</v>
      </c>
      <c r="F536" s="60">
        <f t="shared" si="94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6" t="str">
        <f t="shared" si="102"/>
        <v>ND</v>
      </c>
      <c r="J536" s="60">
        <f t="shared" si="96"/>
        <v>0</v>
      </c>
      <c r="K536" s="48">
        <f t="shared" si="97"/>
        <v>0</v>
      </c>
      <c r="L536" s="190">
        <f t="shared" si="98"/>
        <v>0</v>
      </c>
      <c r="M536" s="190">
        <f t="shared" si="99"/>
        <v>0</v>
      </c>
      <c r="N536" s="190">
        <f t="shared" si="100"/>
        <v>0</v>
      </c>
    </row>
    <row r="537" spans="1:14" ht="15.9" customHeight="1" x14ac:dyDescent="0.25">
      <c r="A537" s="151" t="s">
        <v>9</v>
      </c>
      <c r="B537" s="51" t="s">
        <v>78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6" t="str">
        <f t="shared" si="101"/>
        <v>ND</v>
      </c>
      <c r="F537" s="60">
        <f t="shared" si="94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6" t="str">
        <f t="shared" si="102"/>
        <v>ND</v>
      </c>
      <c r="J537" s="60">
        <f t="shared" si="96"/>
        <v>0</v>
      </c>
      <c r="K537" s="48">
        <f t="shared" si="97"/>
        <v>0</v>
      </c>
      <c r="L537" s="190">
        <f t="shared" si="98"/>
        <v>0</v>
      </c>
      <c r="M537" s="190">
        <f t="shared" si="99"/>
        <v>0</v>
      </c>
      <c r="N537" s="190">
        <f t="shared" si="100"/>
        <v>0</v>
      </c>
    </row>
    <row r="538" spans="1:14" ht="15.9" customHeight="1" x14ac:dyDescent="0.25">
      <c r="A538" s="151" t="s">
        <v>9</v>
      </c>
      <c r="B538" s="51" t="s">
        <v>90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6" t="str">
        <f t="shared" si="101"/>
        <v>ND</v>
      </c>
      <c r="F538" s="60">
        <f t="shared" si="94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6" t="str">
        <f t="shared" si="102"/>
        <v>ND</v>
      </c>
      <c r="J538" s="60">
        <f t="shared" si="96"/>
        <v>0</v>
      </c>
      <c r="K538" s="48">
        <f t="shared" si="97"/>
        <v>0</v>
      </c>
      <c r="L538" s="190">
        <f t="shared" si="98"/>
        <v>0</v>
      </c>
      <c r="M538" s="190">
        <f t="shared" si="99"/>
        <v>0</v>
      </c>
      <c r="N538" s="190">
        <f t="shared" si="100"/>
        <v>0</v>
      </c>
    </row>
    <row r="539" spans="1:14" ht="15.9" customHeight="1" x14ac:dyDescent="0.25">
      <c r="A539" s="151" t="s">
        <v>9</v>
      </c>
      <c r="B539" s="51" t="s">
        <v>77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6" t="str">
        <f t="shared" si="101"/>
        <v>ND</v>
      </c>
      <c r="F539" s="60">
        <f t="shared" si="94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6" t="str">
        <f t="shared" si="102"/>
        <v>ND</v>
      </c>
      <c r="J539" s="60">
        <f t="shared" si="96"/>
        <v>0</v>
      </c>
      <c r="K539" s="48">
        <f t="shared" si="97"/>
        <v>0</v>
      </c>
      <c r="L539" s="190">
        <f t="shared" si="98"/>
        <v>0</v>
      </c>
      <c r="M539" s="190">
        <f t="shared" si="99"/>
        <v>0</v>
      </c>
      <c r="N539" s="190">
        <f t="shared" si="100"/>
        <v>0</v>
      </c>
    </row>
    <row r="540" spans="1:14" ht="15.9" customHeight="1" x14ac:dyDescent="0.25">
      <c r="A540" s="151" t="s">
        <v>9</v>
      </c>
      <c r="B540" s="51" t="s">
        <v>102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6" t="str">
        <f t="shared" si="101"/>
        <v>ND</v>
      </c>
      <c r="F540" s="60">
        <f t="shared" si="94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6" t="str">
        <f t="shared" si="102"/>
        <v>ND</v>
      </c>
      <c r="J540" s="60">
        <f t="shared" si="96"/>
        <v>0</v>
      </c>
      <c r="K540" s="48">
        <f t="shared" si="97"/>
        <v>0</v>
      </c>
      <c r="L540" s="190">
        <f t="shared" si="98"/>
        <v>0</v>
      </c>
      <c r="M540" s="190">
        <f t="shared" si="99"/>
        <v>0</v>
      </c>
      <c r="N540" s="190">
        <f t="shared" si="100"/>
        <v>0</v>
      </c>
    </row>
    <row r="541" spans="1:14" ht="15.9" customHeight="1" x14ac:dyDescent="0.25">
      <c r="A541" s="151" t="s">
        <v>9</v>
      </c>
      <c r="B541" s="51" t="s">
        <v>97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6" t="str">
        <f t="shared" si="101"/>
        <v>ND</v>
      </c>
      <c r="F541" s="60">
        <f t="shared" si="94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6" t="str">
        <f t="shared" si="102"/>
        <v>ND</v>
      </c>
      <c r="J541" s="60">
        <f t="shared" si="96"/>
        <v>0</v>
      </c>
      <c r="K541" s="48">
        <f t="shared" si="97"/>
        <v>0</v>
      </c>
      <c r="L541" s="190">
        <f t="shared" si="98"/>
        <v>0</v>
      </c>
      <c r="M541" s="190">
        <f t="shared" si="99"/>
        <v>0</v>
      </c>
      <c r="N541" s="190">
        <f t="shared" si="100"/>
        <v>0</v>
      </c>
    </row>
    <row r="542" spans="1:14" ht="15.9" customHeight="1" x14ac:dyDescent="0.25">
      <c r="A542" s="151" t="s">
        <v>9</v>
      </c>
      <c r="B542" s="51" t="s">
        <v>109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8" t="str">
        <f t="shared" si="101"/>
        <v>ND</v>
      </c>
      <c r="F542" s="60">
        <f t="shared" si="94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8" t="str">
        <f t="shared" si="102"/>
        <v>ND</v>
      </c>
      <c r="J542" s="60">
        <f t="shared" si="96"/>
        <v>0</v>
      </c>
      <c r="K542" s="48">
        <f t="shared" si="97"/>
        <v>0</v>
      </c>
      <c r="L542" s="190">
        <f t="shared" si="98"/>
        <v>0</v>
      </c>
      <c r="M542" s="190">
        <f t="shared" si="99"/>
        <v>0</v>
      </c>
      <c r="N542" s="190">
        <f t="shared" si="100"/>
        <v>0</v>
      </c>
    </row>
    <row r="543" spans="1:14" ht="15.9" customHeight="1" x14ac:dyDescent="0.25">
      <c r="A543" s="151" t="s">
        <v>9</v>
      </c>
      <c r="B543" s="50" t="s">
        <v>110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8" t="str">
        <f t="shared" si="101"/>
        <v>ND</v>
      </c>
      <c r="F543" s="60">
        <f t="shared" si="94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8" t="str">
        <f t="shared" si="102"/>
        <v>ND</v>
      </c>
      <c r="J543" s="60">
        <f t="shared" si="96"/>
        <v>0</v>
      </c>
      <c r="K543" s="48">
        <f t="shared" si="97"/>
        <v>0</v>
      </c>
      <c r="L543" s="190">
        <f t="shared" si="98"/>
        <v>0</v>
      </c>
      <c r="M543" s="190">
        <f t="shared" si="99"/>
        <v>0</v>
      </c>
      <c r="N543" s="190">
        <f t="shared" si="100"/>
        <v>0</v>
      </c>
    </row>
    <row r="544" spans="1:14" ht="15.9" customHeight="1" x14ac:dyDescent="0.25">
      <c r="A544" s="151" t="s">
        <v>9</v>
      </c>
      <c r="B544" s="51" t="s">
        <v>80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6" t="str">
        <f t="shared" si="101"/>
        <v>ND</v>
      </c>
      <c r="F544" s="60">
        <f t="shared" si="94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6" t="str">
        <f t="shared" si="102"/>
        <v>ND</v>
      </c>
      <c r="J544" s="60">
        <f t="shared" si="96"/>
        <v>0</v>
      </c>
      <c r="K544" s="48">
        <f t="shared" si="97"/>
        <v>0</v>
      </c>
      <c r="L544" s="190">
        <f t="shared" si="98"/>
        <v>0</v>
      </c>
      <c r="M544" s="190">
        <f t="shared" si="99"/>
        <v>0</v>
      </c>
      <c r="N544" s="190">
        <f t="shared" si="100"/>
        <v>0</v>
      </c>
    </row>
    <row r="545" spans="1:14" ht="15.9" customHeight="1" x14ac:dyDescent="0.25">
      <c r="A545" s="151" t="s">
        <v>9</v>
      </c>
      <c r="B545" s="51" t="s">
        <v>82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8" t="str">
        <f t="shared" si="101"/>
        <v>ND</v>
      </c>
      <c r="F545" s="60">
        <f t="shared" si="94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8" t="str">
        <f t="shared" si="102"/>
        <v>ND</v>
      </c>
      <c r="J545" s="60">
        <f t="shared" si="96"/>
        <v>0</v>
      </c>
      <c r="K545" s="48">
        <f t="shared" si="97"/>
        <v>0</v>
      </c>
      <c r="L545" s="190">
        <f t="shared" si="98"/>
        <v>0</v>
      </c>
      <c r="M545" s="190">
        <f t="shared" si="99"/>
        <v>0</v>
      </c>
      <c r="N545" s="190">
        <f t="shared" si="100"/>
        <v>0</v>
      </c>
    </row>
    <row r="546" spans="1:14" ht="15.9" customHeight="1" x14ac:dyDescent="0.25">
      <c r="A546" s="151" t="s">
        <v>9</v>
      </c>
      <c r="B546" s="51" t="s">
        <v>105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8" t="str">
        <f t="shared" si="101"/>
        <v>ND</v>
      </c>
      <c r="F546" s="60">
        <f t="shared" si="94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8" t="str">
        <f t="shared" si="102"/>
        <v>ND</v>
      </c>
      <c r="J546" s="60">
        <f t="shared" si="96"/>
        <v>0</v>
      </c>
      <c r="K546" s="48">
        <f t="shared" si="97"/>
        <v>0</v>
      </c>
      <c r="L546" s="190">
        <f t="shared" si="98"/>
        <v>0</v>
      </c>
      <c r="M546" s="190">
        <f t="shared" si="99"/>
        <v>0</v>
      </c>
      <c r="N546" s="190">
        <f t="shared" si="100"/>
        <v>0</v>
      </c>
    </row>
    <row r="547" spans="1:14" ht="15.9" customHeight="1" x14ac:dyDescent="0.25">
      <c r="A547" s="151" t="s">
        <v>9</v>
      </c>
      <c r="B547" s="51" t="s">
        <v>79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8" t="str">
        <f t="shared" si="101"/>
        <v>ND</v>
      </c>
      <c r="F547" s="60">
        <f t="shared" si="94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8" t="str">
        <f t="shared" si="102"/>
        <v>ND</v>
      </c>
      <c r="J547" s="60">
        <f t="shared" si="96"/>
        <v>0</v>
      </c>
      <c r="K547" s="48">
        <f t="shared" si="97"/>
        <v>0</v>
      </c>
      <c r="L547" s="190">
        <f t="shared" si="98"/>
        <v>0</v>
      </c>
      <c r="M547" s="190">
        <f t="shared" si="99"/>
        <v>0</v>
      </c>
      <c r="N547" s="190">
        <f t="shared" si="100"/>
        <v>0</v>
      </c>
    </row>
    <row r="548" spans="1:14" ht="15.9" customHeight="1" x14ac:dyDescent="0.25">
      <c r="A548" s="151" t="s">
        <v>9</v>
      </c>
      <c r="B548" s="51" t="s">
        <v>113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6" t="str">
        <f t="shared" si="101"/>
        <v>ND</v>
      </c>
      <c r="F548" s="60">
        <f t="shared" si="94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6" t="str">
        <f t="shared" si="102"/>
        <v>ND</v>
      </c>
      <c r="J548" s="60">
        <f t="shared" si="96"/>
        <v>0</v>
      </c>
      <c r="K548" s="48">
        <f t="shared" si="97"/>
        <v>0</v>
      </c>
      <c r="L548" s="190">
        <f t="shared" si="98"/>
        <v>0</v>
      </c>
      <c r="M548" s="190">
        <f t="shared" si="99"/>
        <v>0</v>
      </c>
      <c r="N548" s="190">
        <f t="shared" si="100"/>
        <v>0</v>
      </c>
    </row>
    <row r="549" spans="1:14" ht="15.9" customHeight="1" x14ac:dyDescent="0.25">
      <c r="A549" s="151" t="s">
        <v>9</v>
      </c>
      <c r="B549" s="50" t="s">
        <v>104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8" t="str">
        <f t="shared" si="101"/>
        <v>ND</v>
      </c>
      <c r="F549" s="60">
        <f t="shared" si="94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8" t="str">
        <f t="shared" si="102"/>
        <v>ND</v>
      </c>
      <c r="J549" s="60">
        <f t="shared" si="96"/>
        <v>0</v>
      </c>
      <c r="K549" s="48">
        <f t="shared" si="97"/>
        <v>0</v>
      </c>
      <c r="L549" s="190">
        <f t="shared" si="98"/>
        <v>0</v>
      </c>
      <c r="M549" s="190">
        <f t="shared" si="99"/>
        <v>0</v>
      </c>
      <c r="N549" s="190">
        <f t="shared" si="100"/>
        <v>0</v>
      </c>
    </row>
    <row r="550" spans="1:14" ht="15.9" customHeight="1" x14ac:dyDescent="0.25">
      <c r="A550" s="151" t="s">
        <v>9</v>
      </c>
      <c r="B550" s="51" t="s">
        <v>117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6" t="str">
        <f t="shared" si="101"/>
        <v>ND</v>
      </c>
      <c r="F550" s="60">
        <f t="shared" si="94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6" t="str">
        <f t="shared" si="102"/>
        <v>ND</v>
      </c>
      <c r="J550" s="60">
        <f t="shared" si="96"/>
        <v>0</v>
      </c>
      <c r="K550" s="48">
        <f t="shared" si="97"/>
        <v>0</v>
      </c>
      <c r="L550" s="190">
        <f t="shared" si="98"/>
        <v>0</v>
      </c>
      <c r="M550" s="190">
        <f t="shared" si="99"/>
        <v>0</v>
      </c>
      <c r="N550" s="190">
        <f t="shared" si="100"/>
        <v>0</v>
      </c>
    </row>
    <row r="551" spans="1:14" ht="15.9" customHeight="1" x14ac:dyDescent="0.25">
      <c r="A551" s="151" t="s">
        <v>9</v>
      </c>
      <c r="B551" s="51" t="s">
        <v>96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8" t="str">
        <f t="shared" si="101"/>
        <v>ND</v>
      </c>
      <c r="F551" s="60">
        <f t="shared" si="94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8" t="str">
        <f t="shared" si="102"/>
        <v>ND</v>
      </c>
      <c r="J551" s="60">
        <f t="shared" si="96"/>
        <v>0</v>
      </c>
      <c r="K551" s="48">
        <f t="shared" si="97"/>
        <v>0</v>
      </c>
      <c r="L551" s="190">
        <f t="shared" si="98"/>
        <v>0</v>
      </c>
      <c r="M551" s="190">
        <f t="shared" si="99"/>
        <v>0</v>
      </c>
      <c r="N551" s="190">
        <f t="shared" si="100"/>
        <v>0</v>
      </c>
    </row>
    <row r="552" spans="1:14" ht="15.9" customHeight="1" x14ac:dyDescent="0.25">
      <c r="A552" s="151" t="s">
        <v>9</v>
      </c>
      <c r="B552" s="51" t="s">
        <v>116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6" t="str">
        <f t="shared" si="101"/>
        <v>ND</v>
      </c>
      <c r="F552" s="60">
        <f t="shared" si="94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6" t="str">
        <f t="shared" si="102"/>
        <v>ND</v>
      </c>
      <c r="J552" s="60">
        <f t="shared" si="96"/>
        <v>0</v>
      </c>
      <c r="K552" s="48">
        <f t="shared" si="97"/>
        <v>0</v>
      </c>
      <c r="L552" s="190">
        <f t="shared" si="98"/>
        <v>0</v>
      </c>
      <c r="M552" s="190">
        <f t="shared" si="99"/>
        <v>0</v>
      </c>
      <c r="N552" s="190">
        <f t="shared" si="100"/>
        <v>0</v>
      </c>
    </row>
    <row r="553" spans="1:14" ht="15.9" customHeight="1" x14ac:dyDescent="0.25">
      <c r="A553" s="151" t="s">
        <v>9</v>
      </c>
      <c r="B553" s="51" t="s">
        <v>99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8" t="str">
        <f t="shared" si="101"/>
        <v>ND</v>
      </c>
      <c r="F553" s="60">
        <f t="shared" si="94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8" t="str">
        <f t="shared" si="102"/>
        <v>ND</v>
      </c>
      <c r="J553" s="60">
        <f t="shared" si="96"/>
        <v>0</v>
      </c>
      <c r="K553" s="48">
        <f t="shared" si="97"/>
        <v>0</v>
      </c>
      <c r="L553" s="190">
        <f t="shared" si="98"/>
        <v>0</v>
      </c>
      <c r="M553" s="190">
        <f t="shared" si="99"/>
        <v>0</v>
      </c>
      <c r="N553" s="190">
        <f t="shared" si="100"/>
        <v>0</v>
      </c>
    </row>
    <row r="554" spans="1:14" ht="15.9" customHeight="1" x14ac:dyDescent="0.25">
      <c r="A554" s="151" t="s">
        <v>9</v>
      </c>
      <c r="B554" s="51" t="s">
        <v>112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6" t="str">
        <f t="shared" si="101"/>
        <v>ND</v>
      </c>
      <c r="F554" s="60">
        <f t="shared" si="94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6" t="str">
        <f t="shared" si="102"/>
        <v>ND</v>
      </c>
      <c r="J554" s="60">
        <f t="shared" si="96"/>
        <v>0</v>
      </c>
      <c r="K554" s="48">
        <f t="shared" si="97"/>
        <v>0</v>
      </c>
      <c r="L554" s="190">
        <f t="shared" si="98"/>
        <v>0</v>
      </c>
      <c r="M554" s="190">
        <f t="shared" si="99"/>
        <v>0</v>
      </c>
      <c r="N554" s="190">
        <f t="shared" si="100"/>
        <v>0</v>
      </c>
    </row>
    <row r="555" spans="1:14" ht="15.9" customHeight="1" x14ac:dyDescent="0.25">
      <c r="A555" s="151" t="s">
        <v>9</v>
      </c>
      <c r="B555" s="51" t="s">
        <v>94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8" t="str">
        <f t="shared" si="101"/>
        <v>ND</v>
      </c>
      <c r="F555" s="60">
        <f t="shared" si="94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8" t="str">
        <f t="shared" si="102"/>
        <v>ND</v>
      </c>
      <c r="J555" s="60">
        <f t="shared" si="96"/>
        <v>0</v>
      </c>
      <c r="K555" s="48">
        <f t="shared" si="97"/>
        <v>0</v>
      </c>
      <c r="L555" s="190">
        <f t="shared" si="98"/>
        <v>0</v>
      </c>
      <c r="M555" s="190">
        <f t="shared" si="99"/>
        <v>0</v>
      </c>
      <c r="N555" s="190">
        <f t="shared" si="100"/>
        <v>0</v>
      </c>
    </row>
    <row r="556" spans="1:14" ht="15.9" customHeight="1" x14ac:dyDescent="0.25">
      <c r="A556" s="151" t="s">
        <v>9</v>
      </c>
      <c r="B556" s="51" t="s">
        <v>89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6" t="str">
        <f t="shared" si="101"/>
        <v>ND</v>
      </c>
      <c r="F556" s="60">
        <f t="shared" si="94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6" t="str">
        <f t="shared" si="102"/>
        <v>ND</v>
      </c>
      <c r="J556" s="60">
        <f t="shared" si="96"/>
        <v>0</v>
      </c>
      <c r="K556" s="48">
        <f t="shared" si="97"/>
        <v>0</v>
      </c>
      <c r="L556" s="190">
        <f t="shared" si="98"/>
        <v>0</v>
      </c>
      <c r="M556" s="190">
        <f t="shared" si="99"/>
        <v>0</v>
      </c>
      <c r="N556" s="190">
        <f t="shared" si="100"/>
        <v>0</v>
      </c>
    </row>
    <row r="557" spans="1:14" ht="15.9" customHeight="1" x14ac:dyDescent="0.25">
      <c r="A557" s="151" t="s">
        <v>9</v>
      </c>
      <c r="B557" s="51" t="s">
        <v>81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8" t="str">
        <f t="shared" si="101"/>
        <v>ND</v>
      </c>
      <c r="F557" s="60">
        <f t="shared" si="94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8" t="str">
        <f t="shared" si="102"/>
        <v>ND</v>
      </c>
      <c r="J557" s="60">
        <f t="shared" si="96"/>
        <v>0</v>
      </c>
      <c r="K557" s="48">
        <f t="shared" si="97"/>
        <v>0</v>
      </c>
      <c r="L557" s="190">
        <f t="shared" si="98"/>
        <v>0</v>
      </c>
      <c r="M557" s="190">
        <f t="shared" si="99"/>
        <v>0</v>
      </c>
      <c r="N557" s="190">
        <f t="shared" si="100"/>
        <v>0</v>
      </c>
    </row>
    <row r="558" spans="1:14" ht="15.9" customHeight="1" x14ac:dyDescent="0.25">
      <c r="A558" s="151" t="s">
        <v>9</v>
      </c>
      <c r="B558" s="51" t="s">
        <v>122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6" t="str">
        <f t="shared" si="101"/>
        <v>ND</v>
      </c>
      <c r="F558" s="60">
        <f t="shared" si="94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6" t="str">
        <f t="shared" si="102"/>
        <v>ND</v>
      </c>
      <c r="J558" s="60">
        <f t="shared" si="96"/>
        <v>0</v>
      </c>
      <c r="K558" s="48">
        <f t="shared" si="97"/>
        <v>0</v>
      </c>
      <c r="L558" s="190">
        <f t="shared" si="98"/>
        <v>0</v>
      </c>
      <c r="M558" s="190">
        <f t="shared" si="99"/>
        <v>0</v>
      </c>
      <c r="N558" s="190">
        <f t="shared" si="100"/>
        <v>0</v>
      </c>
    </row>
    <row r="559" spans="1:14" ht="15.9" customHeight="1" x14ac:dyDescent="0.25">
      <c r="A559" s="151" t="s">
        <v>9</v>
      </c>
      <c r="B559" s="51" t="s">
        <v>118</v>
      </c>
      <c r="C559" s="48" t="str">
        <f>IFERROR(IF($J559&gt;0,VLOOKUP($A559&amp;$B559,'PNC AA'!$A:$E,4,0),""),"")</f>
        <v/>
      </c>
      <c r="D559" s="48" t="str">
        <f>IFERROR(IF($J559&gt;0,VLOOKUP($A559&amp;$B559,'PNC AA'!$A:$E,5,0),""),"")</f>
        <v/>
      </c>
      <c r="E559" s="76" t="str">
        <f t="shared" si="101"/>
        <v>ND</v>
      </c>
      <c r="F559" s="60">
        <f t="shared" si="94"/>
        <v>0</v>
      </c>
      <c r="G559" s="48">
        <f>IFERROR(VLOOKUP($A559&amp;$B559,'PNC Exon. &amp; no Exon.'!$A:$AJ,3,0),0)</f>
        <v>0</v>
      </c>
      <c r="H559" s="48">
        <f>IFERROR(VLOOKUP($A559&amp;$B559,'PNC Exon. &amp; no Exon.'!$A:$AJ,4,0),0)</f>
        <v>0</v>
      </c>
      <c r="I559" s="76" t="str">
        <f t="shared" si="102"/>
        <v>ND</v>
      </c>
      <c r="J559" s="60">
        <f t="shared" si="96"/>
        <v>0</v>
      </c>
      <c r="K559" s="48">
        <f t="shared" si="97"/>
        <v>0</v>
      </c>
      <c r="L559" s="190">
        <f t="shared" si="98"/>
        <v>0</v>
      </c>
      <c r="M559" s="190">
        <f t="shared" si="99"/>
        <v>0</v>
      </c>
      <c r="N559" s="190">
        <f t="shared" si="100"/>
        <v>0</v>
      </c>
    </row>
    <row r="560" spans="1:14" ht="15.9" customHeight="1" x14ac:dyDescent="0.25">
      <c r="A560" s="151" t="s">
        <v>9</v>
      </c>
      <c r="B560" s="51" t="s">
        <v>121</v>
      </c>
      <c r="C560" s="48" t="str">
        <f>IFERROR(IF($J560&gt;0,VLOOKUP($A560&amp;$B560,'PNC AA'!$A:$E,4,0),""),"")</f>
        <v/>
      </c>
      <c r="D560" s="48" t="str">
        <f>IFERROR(IF($J560&gt;0,VLOOKUP($A560&amp;$B560,'PNC AA'!$A:$E,5,0),""),"")</f>
        <v/>
      </c>
      <c r="E560" s="78" t="str">
        <f t="shared" si="101"/>
        <v>ND</v>
      </c>
      <c r="F560" s="60">
        <f t="shared" si="94"/>
        <v>0</v>
      </c>
      <c r="G560" s="48">
        <f>IFERROR(VLOOKUP($A560&amp;$B560,'PNC Exon. &amp; no Exon.'!$A:$AJ,3,0),0)</f>
        <v>0</v>
      </c>
      <c r="H560" s="48">
        <f>IFERROR(VLOOKUP($A560&amp;$B560,'PNC Exon. &amp; no Exon.'!$A:$AJ,4,0),0)</f>
        <v>0</v>
      </c>
      <c r="I560" s="78" t="str">
        <f t="shared" si="102"/>
        <v>ND</v>
      </c>
      <c r="J560" s="60">
        <f t="shared" si="96"/>
        <v>0</v>
      </c>
      <c r="K560" s="48">
        <f t="shared" si="97"/>
        <v>0</v>
      </c>
      <c r="L560" s="190">
        <f t="shared" si="98"/>
        <v>0</v>
      </c>
      <c r="M560" s="190">
        <f t="shared" si="99"/>
        <v>0</v>
      </c>
      <c r="N560" s="190">
        <f t="shared" si="100"/>
        <v>0</v>
      </c>
    </row>
    <row r="561" spans="1:14" ht="15.9" customHeight="1" x14ac:dyDescent="0.25">
      <c r="A561" s="151" t="s">
        <v>9</v>
      </c>
      <c r="B561" s="51" t="s">
        <v>120</v>
      </c>
      <c r="C561" s="48" t="str">
        <f>IFERROR(IF($J561&gt;0,VLOOKUP($A561&amp;$B561,'PNC AA'!$A:$E,4,0),""),"")</f>
        <v/>
      </c>
      <c r="D561" s="48" t="str">
        <f>IFERROR(IF($J561&gt;0,VLOOKUP($A561&amp;$B561,'PNC AA'!$A:$E,5,0),""),"")</f>
        <v/>
      </c>
      <c r="E561" s="78" t="str">
        <f t="shared" si="101"/>
        <v>ND</v>
      </c>
      <c r="F561" s="60">
        <f t="shared" si="94"/>
        <v>0</v>
      </c>
      <c r="G561" s="48">
        <f>IFERROR(VLOOKUP($A561&amp;$B561,'PNC Exon. &amp; no Exon.'!$A:$AJ,3,0),0)</f>
        <v>0</v>
      </c>
      <c r="H561" s="48">
        <f>IFERROR(VLOOKUP($A561&amp;$B561,'PNC Exon. &amp; no Exon.'!$A:$AJ,4,0),0)</f>
        <v>0</v>
      </c>
      <c r="I561" s="78" t="str">
        <f t="shared" si="102"/>
        <v>ND</v>
      </c>
      <c r="J561" s="60">
        <f t="shared" si="96"/>
        <v>0</v>
      </c>
      <c r="K561" s="48">
        <f t="shared" si="97"/>
        <v>0</v>
      </c>
      <c r="L561" s="190">
        <f t="shared" si="98"/>
        <v>0</v>
      </c>
      <c r="M561" s="190">
        <f t="shared" si="99"/>
        <v>0</v>
      </c>
      <c r="N561" s="190">
        <f t="shared" si="100"/>
        <v>0</v>
      </c>
    </row>
    <row r="562" spans="1:14" ht="15.9" customHeight="1" x14ac:dyDescent="0.25">
      <c r="A562" s="151" t="s">
        <v>9</v>
      </c>
      <c r="B562" s="51" t="s">
        <v>83</v>
      </c>
      <c r="C562" s="48" t="str">
        <f>IFERROR(IF($J562&gt;0,VLOOKUP($A562&amp;$B562,'PNC AA'!$A:$E,4,0),""),"")</f>
        <v/>
      </c>
      <c r="D562" s="48" t="str">
        <f>IFERROR(IF($J562&gt;0,VLOOKUP($A562&amp;$B562,'PNC AA'!$A:$E,5,0),""),"")</f>
        <v/>
      </c>
      <c r="E562" s="76" t="str">
        <f t="shared" si="101"/>
        <v>ND</v>
      </c>
      <c r="F562" s="60">
        <f t="shared" si="94"/>
        <v>0</v>
      </c>
      <c r="G562" s="48">
        <f>IFERROR(VLOOKUP($A562&amp;$B562,'PNC Exon. &amp; no Exon.'!$A:$AJ,3,0),0)</f>
        <v>0</v>
      </c>
      <c r="H562" s="48">
        <f>IFERROR(VLOOKUP($A562&amp;$B562,'PNC Exon. &amp; no Exon.'!$A:$AJ,4,0),0)</f>
        <v>0</v>
      </c>
      <c r="I562" s="76" t="str">
        <f t="shared" si="102"/>
        <v>ND</v>
      </c>
      <c r="J562" s="60">
        <f t="shared" si="96"/>
        <v>0</v>
      </c>
      <c r="K562" s="48">
        <f t="shared" si="97"/>
        <v>0</v>
      </c>
      <c r="L562" s="190">
        <f t="shared" si="98"/>
        <v>0</v>
      </c>
      <c r="M562" s="190">
        <f t="shared" si="99"/>
        <v>0</v>
      </c>
      <c r="N562" s="190">
        <f t="shared" si="100"/>
        <v>0</v>
      </c>
    </row>
    <row r="563" spans="1:14" ht="15.9" customHeight="1" x14ac:dyDescent="0.25">
      <c r="A563" s="151" t="s">
        <v>9</v>
      </c>
      <c r="B563" s="51" t="s">
        <v>101</v>
      </c>
      <c r="C563" s="48" t="str">
        <f>IFERROR(IF($J563&gt;0,VLOOKUP($A563&amp;$B563,'PNC AA'!$A:$E,4,0),""),"")</f>
        <v/>
      </c>
      <c r="D563" s="48" t="str">
        <f>IFERROR(IF($J563&gt;0,VLOOKUP($A563&amp;$B563,'PNC AA'!$A:$E,5,0),""),"")</f>
        <v/>
      </c>
      <c r="E563" s="78" t="str">
        <f t="shared" si="101"/>
        <v>ND</v>
      </c>
      <c r="F563" s="60">
        <f t="shared" si="94"/>
        <v>0</v>
      </c>
      <c r="G563" s="48">
        <f>IFERROR(VLOOKUP($A563&amp;$B563,'PNC Exon. &amp; no Exon.'!$A:$AJ,3,0),0)</f>
        <v>0</v>
      </c>
      <c r="H563" s="48">
        <f>IFERROR(VLOOKUP($A563&amp;$B563,'PNC Exon. &amp; no Exon.'!$A:$AJ,4,0),0)</f>
        <v>0</v>
      </c>
      <c r="I563" s="78" t="str">
        <f t="shared" si="102"/>
        <v>ND</v>
      </c>
      <c r="J563" s="60">
        <f t="shared" si="96"/>
        <v>0</v>
      </c>
      <c r="K563" s="48">
        <f t="shared" si="97"/>
        <v>0</v>
      </c>
      <c r="L563" s="190">
        <f t="shared" si="98"/>
        <v>0</v>
      </c>
      <c r="M563" s="190">
        <f t="shared" si="99"/>
        <v>0</v>
      </c>
      <c r="N563" s="190">
        <f t="shared" si="100"/>
        <v>0</v>
      </c>
    </row>
    <row r="564" spans="1:14" ht="15.9" customHeight="1" x14ac:dyDescent="0.25">
      <c r="A564" s="151" t="s">
        <v>9</v>
      </c>
      <c r="B564" s="51" t="s">
        <v>100</v>
      </c>
      <c r="C564" s="48" t="str">
        <f>IFERROR(IF($J564&gt;0,VLOOKUP($A564&amp;$B564,'PNC AA'!$A:$E,4,0),""),"")</f>
        <v/>
      </c>
      <c r="D564" s="48" t="str">
        <f>IFERROR(IF($J564&gt;0,VLOOKUP($A564&amp;$B564,'PNC AA'!$A:$E,5,0),""),"")</f>
        <v/>
      </c>
      <c r="E564" s="78" t="str">
        <f t="shared" si="101"/>
        <v>ND</v>
      </c>
      <c r="F564" s="60">
        <f t="shared" si="94"/>
        <v>0</v>
      </c>
      <c r="G564" s="48">
        <f>IFERROR(VLOOKUP($A564&amp;$B564,'PNC Exon. &amp; no Exon.'!$A:$AJ,3,0),0)</f>
        <v>0</v>
      </c>
      <c r="H564" s="48">
        <f>IFERROR(VLOOKUP($A564&amp;$B564,'PNC Exon. &amp; no Exon.'!$A:$AJ,4,0),0)</f>
        <v>0</v>
      </c>
      <c r="I564" s="78" t="str">
        <f t="shared" si="102"/>
        <v>ND</v>
      </c>
      <c r="J564" s="60">
        <f t="shared" si="96"/>
        <v>0</v>
      </c>
      <c r="K564" s="48">
        <f t="shared" si="97"/>
        <v>0</v>
      </c>
      <c r="L564" s="190">
        <f t="shared" si="98"/>
        <v>0</v>
      </c>
      <c r="M564" s="190">
        <f t="shared" si="99"/>
        <v>0</v>
      </c>
      <c r="N564" s="190">
        <f t="shared" si="100"/>
        <v>0</v>
      </c>
    </row>
    <row r="565" spans="1:14" ht="15.9" customHeight="1" x14ac:dyDescent="0.25">
      <c r="A565" s="151" t="s">
        <v>9</v>
      </c>
      <c r="B565" s="51" t="s">
        <v>98</v>
      </c>
      <c r="C565" s="48" t="str">
        <f>IFERROR(IF($J565&gt;0,VLOOKUP($A565&amp;$B565,'PNC AA'!$A:$E,4,0),""),"")</f>
        <v/>
      </c>
      <c r="D565" s="48" t="str">
        <f>IFERROR(IF($J565&gt;0,VLOOKUP($A565&amp;$B565,'PNC AA'!$A:$E,5,0),""),"")</f>
        <v/>
      </c>
      <c r="E565" s="76" t="str">
        <f t="shared" si="101"/>
        <v>ND</v>
      </c>
      <c r="F565" s="60">
        <f t="shared" si="94"/>
        <v>0</v>
      </c>
      <c r="G565" s="48">
        <f>IFERROR(VLOOKUP($A565&amp;$B565,'PNC Exon. &amp; no Exon.'!$A:$AJ,3,0),0)</f>
        <v>0</v>
      </c>
      <c r="H565" s="48">
        <f>IFERROR(VLOOKUP($A565&amp;$B565,'PNC Exon. &amp; no Exon.'!$A:$AJ,4,0),0)</f>
        <v>0</v>
      </c>
      <c r="I565" s="76" t="str">
        <f t="shared" si="102"/>
        <v>ND</v>
      </c>
      <c r="J565" s="60">
        <f t="shared" si="96"/>
        <v>0</v>
      </c>
      <c r="K565" s="48">
        <f t="shared" si="97"/>
        <v>0</v>
      </c>
      <c r="L565" s="190">
        <f t="shared" si="98"/>
        <v>0</v>
      </c>
      <c r="M565" s="190">
        <f t="shared" si="99"/>
        <v>0</v>
      </c>
      <c r="N565" s="190">
        <f t="shared" si="100"/>
        <v>0</v>
      </c>
    </row>
    <row r="566" spans="1:14" ht="15.9" customHeight="1" x14ac:dyDescent="0.25">
      <c r="A566" s="151" t="s">
        <v>9</v>
      </c>
      <c r="B566" s="51" t="s">
        <v>114</v>
      </c>
      <c r="C566" s="48" t="str">
        <f>IFERROR(IF($J566&gt;0,VLOOKUP($A566&amp;$B566,'PNC AA'!$A:$E,4,0),""),"")</f>
        <v/>
      </c>
      <c r="D566" s="48" t="str">
        <f>IFERROR(IF($J566&gt;0,VLOOKUP($A566&amp;$B566,'PNC AA'!$A:$E,5,0),""),"")</f>
        <v/>
      </c>
      <c r="E566" s="76" t="str">
        <f t="shared" si="101"/>
        <v>ND</v>
      </c>
      <c r="F566" s="60">
        <f t="shared" si="94"/>
        <v>0</v>
      </c>
      <c r="G566" s="48">
        <f>IFERROR(VLOOKUP($A566&amp;$B566,'PNC Exon. &amp; no Exon.'!$A:$AJ,3,0),0)</f>
        <v>0</v>
      </c>
      <c r="H566" s="48">
        <f>IFERROR(VLOOKUP($A566&amp;$B566,'PNC Exon. &amp; no Exon.'!$A:$AJ,4,0),0)</f>
        <v>0</v>
      </c>
      <c r="I566" s="76" t="str">
        <f t="shared" si="102"/>
        <v>ND</v>
      </c>
      <c r="J566" s="60">
        <f t="shared" si="96"/>
        <v>0</v>
      </c>
      <c r="K566" s="48">
        <f t="shared" si="97"/>
        <v>0</v>
      </c>
      <c r="L566" s="190">
        <f t="shared" si="98"/>
        <v>0</v>
      </c>
      <c r="M566" s="190">
        <f t="shared" si="99"/>
        <v>0</v>
      </c>
      <c r="N566" s="190">
        <f t="shared" si="100"/>
        <v>0</v>
      </c>
    </row>
    <row r="567" spans="1:14" ht="21" customHeight="1" x14ac:dyDescent="0.25">
      <c r="A567" s="8"/>
      <c r="B567" s="53" t="s">
        <v>21</v>
      </c>
      <c r="C567" s="63">
        <f>SUM(C529:C566)</f>
        <v>0</v>
      </c>
      <c r="D567" s="63">
        <f>SUM(D529:D566)</f>
        <v>0</v>
      </c>
      <c r="E567" s="63"/>
      <c r="F567" s="63">
        <f>SUM(F529:F566)</f>
        <v>0</v>
      </c>
      <c r="G567" s="63">
        <f>SUM(G529:G566)</f>
        <v>0</v>
      </c>
      <c r="H567" s="63">
        <f>SUM(H529:H566)</f>
        <v>0</v>
      </c>
      <c r="I567" s="63"/>
      <c r="J567" s="63">
        <f>SUM(J529:J566)</f>
        <v>0</v>
      </c>
      <c r="K567" s="63">
        <f t="shared" si="97"/>
        <v>0</v>
      </c>
      <c r="L567" s="189">
        <f>IFERROR(K567/F567*100,0)</f>
        <v>0</v>
      </c>
      <c r="M567" s="193">
        <f>SUM(M529:M566)</f>
        <v>0</v>
      </c>
      <c r="N567" s="193">
        <f>SUM(N529:N566)</f>
        <v>0</v>
      </c>
    </row>
    <row r="568" spans="1:14" x14ac:dyDescent="0.25">
      <c r="B568" s="75" t="s">
        <v>174</v>
      </c>
    </row>
    <row r="573" spans="1:14" ht="21" x14ac:dyDescent="0.4">
      <c r="A573" s="198" t="s">
        <v>42</v>
      </c>
      <c r="B573" s="198"/>
      <c r="C573" s="198"/>
      <c r="D573" s="198"/>
      <c r="E573" s="198"/>
      <c r="F573" s="198"/>
      <c r="G573" s="198"/>
      <c r="H573" s="198"/>
      <c r="I573" s="198"/>
      <c r="J573" s="198"/>
      <c r="K573" s="198"/>
      <c r="L573" s="198"/>
      <c r="M573" s="198"/>
      <c r="N573" s="198"/>
    </row>
    <row r="574" spans="1:14" x14ac:dyDescent="0.25">
      <c r="A574" s="199" t="s">
        <v>59</v>
      </c>
      <c r="B574" s="199"/>
      <c r="C574" s="199"/>
      <c r="D574" s="199"/>
      <c r="E574" s="199"/>
      <c r="F574" s="199"/>
      <c r="G574" s="199"/>
      <c r="H574" s="199"/>
      <c r="I574" s="199"/>
      <c r="J574" s="199"/>
      <c r="K574" s="199"/>
      <c r="L574" s="199"/>
      <c r="M574" s="199"/>
      <c r="N574" s="199"/>
    </row>
    <row r="575" spans="1:14" x14ac:dyDescent="0.25">
      <c r="A575" s="201" t="s">
        <v>145</v>
      </c>
      <c r="B575" s="201"/>
      <c r="C575" s="201"/>
      <c r="D575" s="201"/>
      <c r="E575" s="201"/>
      <c r="F575" s="201"/>
      <c r="G575" s="201"/>
      <c r="H575" s="201"/>
      <c r="I575" s="201"/>
      <c r="J575" s="201"/>
      <c r="K575" s="201"/>
      <c r="L575" s="201"/>
      <c r="M575" s="201"/>
      <c r="N575" s="201"/>
    </row>
    <row r="576" spans="1:14" x14ac:dyDescent="0.25">
      <c r="A576" s="199" t="s">
        <v>108</v>
      </c>
      <c r="B576" s="199"/>
      <c r="C576" s="199"/>
      <c r="D576" s="199"/>
      <c r="E576" s="199"/>
      <c r="F576" s="199"/>
      <c r="G576" s="199"/>
      <c r="H576" s="199"/>
      <c r="I576" s="199"/>
      <c r="J576" s="199"/>
      <c r="K576" s="199"/>
      <c r="L576" s="199"/>
      <c r="M576" s="199"/>
      <c r="N576" s="199"/>
    </row>
    <row r="577" spans="1:14" x14ac:dyDescent="0.25">
      <c r="A577" s="1"/>
      <c r="B577" s="151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customHeight="1" x14ac:dyDescent="0.25">
      <c r="B578" s="202" t="s">
        <v>33</v>
      </c>
      <c r="C578" s="202" t="s">
        <v>123</v>
      </c>
      <c r="D578" s="202"/>
      <c r="E578" s="202" t="s">
        <v>52</v>
      </c>
      <c r="F578" s="202"/>
      <c r="G578" s="202" t="s">
        <v>161</v>
      </c>
      <c r="H578" s="202"/>
      <c r="I578" s="202"/>
      <c r="J578" s="202"/>
      <c r="K578" s="202" t="s">
        <v>29</v>
      </c>
      <c r="L578" s="202"/>
      <c r="M578" s="202" t="s">
        <v>61</v>
      </c>
      <c r="N578" s="202"/>
    </row>
    <row r="579" spans="1:14" ht="33" customHeight="1" x14ac:dyDescent="0.25">
      <c r="A579" s="88"/>
      <c r="B579" s="202"/>
      <c r="C579" s="69" t="s">
        <v>28</v>
      </c>
      <c r="D579" s="69" t="s">
        <v>37</v>
      </c>
      <c r="E579" s="69" t="s">
        <v>51</v>
      </c>
      <c r="F579" s="69" t="s">
        <v>57</v>
      </c>
      <c r="G579" s="69" t="s">
        <v>28</v>
      </c>
      <c r="H579" s="69" t="s">
        <v>37</v>
      </c>
      <c r="I579" s="69" t="s">
        <v>51</v>
      </c>
      <c r="J579" s="69" t="s">
        <v>57</v>
      </c>
      <c r="K579" s="69" t="s">
        <v>26</v>
      </c>
      <c r="L579" s="69" t="s">
        <v>24</v>
      </c>
      <c r="M579" s="69">
        <v>2020</v>
      </c>
      <c r="N579" s="69">
        <v>2021</v>
      </c>
    </row>
    <row r="580" spans="1:14" ht="15.9" customHeight="1" x14ac:dyDescent="0.25">
      <c r="A580" s="158" t="s">
        <v>10</v>
      </c>
      <c r="B580" s="92" t="s">
        <v>87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8" t="str">
        <f t="shared" ref="E580" si="103">IF(F580=0,"ND",RANK(F580,$F$580:$F$617))</f>
        <v>ND</v>
      </c>
      <c r="F580" s="60">
        <f t="shared" ref="F580:F617" si="104">SUM(C580:D580)</f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8" t="str">
        <f t="shared" ref="I580" si="105">IF(J580=0,"ND",RANK(J580,$J$580:$J$617))</f>
        <v>ND</v>
      </c>
      <c r="J580" s="60">
        <f t="shared" ref="J580" si="106">(G580+H580)</f>
        <v>0</v>
      </c>
      <c r="K580" s="48">
        <f t="shared" ref="K580:K618" si="107">J580-F580</f>
        <v>0</v>
      </c>
      <c r="L580" s="190">
        <f t="shared" ref="L580" si="108">IFERROR(K580/F580*100,0)</f>
        <v>0</v>
      </c>
      <c r="M580" s="190">
        <f t="shared" ref="M580:M617" si="109">IFERROR(F580/$F$618*100,0)</f>
        <v>0</v>
      </c>
      <c r="N580" s="190">
        <f t="shared" ref="N580:N617" si="110">IFERROR(J580/$J$618*100,0)</f>
        <v>0</v>
      </c>
    </row>
    <row r="581" spans="1:14" ht="15.9" customHeight="1" x14ac:dyDescent="0.25">
      <c r="A581" s="158" t="s">
        <v>10</v>
      </c>
      <c r="B581" s="51" t="s">
        <v>111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8" t="str">
        <f t="shared" ref="E581:E617" si="111">IF(F581=0,"ND",RANK(F581,$F$580:$F$617))</f>
        <v>ND</v>
      </c>
      <c r="F581" s="60">
        <f t="shared" si="104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8" t="str">
        <f t="shared" ref="I581:I617" si="112">IF(J581=0,"ND",RANK(J581,$J$580:$J$617))</f>
        <v>ND</v>
      </c>
      <c r="J581" s="60">
        <f t="shared" ref="J581:J617" si="113">(G581+H581)</f>
        <v>0</v>
      </c>
      <c r="K581" s="48">
        <f t="shared" si="107"/>
        <v>0</v>
      </c>
      <c r="L581" s="190">
        <f t="shared" ref="L581:L617" si="114">IFERROR(K581/F581*100,0)</f>
        <v>0</v>
      </c>
      <c r="M581" s="190">
        <f t="shared" si="109"/>
        <v>0</v>
      </c>
      <c r="N581" s="190">
        <f t="shared" si="110"/>
        <v>0</v>
      </c>
    </row>
    <row r="582" spans="1:14" ht="15.9" customHeight="1" x14ac:dyDescent="0.25">
      <c r="A582" s="158" t="s">
        <v>10</v>
      </c>
      <c r="B582" s="51" t="s">
        <v>115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8" t="str">
        <f t="shared" si="111"/>
        <v>ND</v>
      </c>
      <c r="F582" s="60">
        <f t="shared" si="104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8" t="str">
        <f t="shared" si="112"/>
        <v>ND</v>
      </c>
      <c r="J582" s="60">
        <f t="shared" si="113"/>
        <v>0</v>
      </c>
      <c r="K582" s="48">
        <f t="shared" si="107"/>
        <v>0</v>
      </c>
      <c r="L582" s="190">
        <f t="shared" si="114"/>
        <v>0</v>
      </c>
      <c r="M582" s="190">
        <f t="shared" si="109"/>
        <v>0</v>
      </c>
      <c r="N582" s="190">
        <f t="shared" si="110"/>
        <v>0</v>
      </c>
    </row>
    <row r="583" spans="1:14" ht="15.9" customHeight="1" x14ac:dyDescent="0.25">
      <c r="A583" s="158" t="s">
        <v>10</v>
      </c>
      <c r="B583" s="51" t="s">
        <v>95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6" t="str">
        <f t="shared" si="111"/>
        <v>ND</v>
      </c>
      <c r="F583" s="60">
        <f t="shared" si="104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6" t="str">
        <f t="shared" si="112"/>
        <v>ND</v>
      </c>
      <c r="J583" s="60">
        <f t="shared" si="113"/>
        <v>0</v>
      </c>
      <c r="K583" s="48">
        <f t="shared" si="107"/>
        <v>0</v>
      </c>
      <c r="L583" s="190">
        <f t="shared" si="114"/>
        <v>0</v>
      </c>
      <c r="M583" s="190">
        <f t="shared" si="109"/>
        <v>0</v>
      </c>
      <c r="N583" s="190">
        <f t="shared" si="110"/>
        <v>0</v>
      </c>
    </row>
    <row r="584" spans="1:14" ht="15.9" customHeight="1" x14ac:dyDescent="0.25">
      <c r="A584" s="158" t="s">
        <v>10</v>
      </c>
      <c r="B584" s="51" t="s">
        <v>88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6" t="str">
        <f t="shared" si="111"/>
        <v>ND</v>
      </c>
      <c r="F584" s="60">
        <f t="shared" si="104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6" t="str">
        <f t="shared" si="112"/>
        <v>ND</v>
      </c>
      <c r="J584" s="60">
        <f t="shared" si="113"/>
        <v>0</v>
      </c>
      <c r="K584" s="48">
        <f t="shared" si="107"/>
        <v>0</v>
      </c>
      <c r="L584" s="190">
        <f t="shared" si="114"/>
        <v>0</v>
      </c>
      <c r="M584" s="190">
        <f t="shared" si="109"/>
        <v>0</v>
      </c>
      <c r="N584" s="190">
        <f t="shared" si="110"/>
        <v>0</v>
      </c>
    </row>
    <row r="585" spans="1:14" ht="15.9" customHeight="1" x14ac:dyDescent="0.25">
      <c r="A585" s="158" t="s">
        <v>10</v>
      </c>
      <c r="B585" s="51" t="s">
        <v>93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8" t="str">
        <f t="shared" si="111"/>
        <v>ND</v>
      </c>
      <c r="F585" s="60">
        <f t="shared" si="104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8" t="str">
        <f t="shared" si="112"/>
        <v>ND</v>
      </c>
      <c r="J585" s="60">
        <f t="shared" si="113"/>
        <v>0</v>
      </c>
      <c r="K585" s="48">
        <f t="shared" si="107"/>
        <v>0</v>
      </c>
      <c r="L585" s="190">
        <f t="shared" si="114"/>
        <v>0</v>
      </c>
      <c r="M585" s="190">
        <f t="shared" si="109"/>
        <v>0</v>
      </c>
      <c r="N585" s="190">
        <f t="shared" si="110"/>
        <v>0</v>
      </c>
    </row>
    <row r="586" spans="1:14" ht="15.9" customHeight="1" x14ac:dyDescent="0.25">
      <c r="A586" s="158" t="s">
        <v>10</v>
      </c>
      <c r="B586" s="51" t="s">
        <v>92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6" t="str">
        <f t="shared" si="111"/>
        <v>ND</v>
      </c>
      <c r="F586" s="60">
        <f t="shared" si="104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6" t="str">
        <f t="shared" si="112"/>
        <v>ND</v>
      </c>
      <c r="J586" s="60">
        <f t="shared" si="113"/>
        <v>0</v>
      </c>
      <c r="K586" s="48">
        <f t="shared" si="107"/>
        <v>0</v>
      </c>
      <c r="L586" s="190">
        <f t="shared" si="114"/>
        <v>0</v>
      </c>
      <c r="M586" s="190">
        <f t="shared" si="109"/>
        <v>0</v>
      </c>
      <c r="N586" s="190">
        <f t="shared" si="110"/>
        <v>0</v>
      </c>
    </row>
    <row r="587" spans="1:14" ht="15.9" customHeight="1" x14ac:dyDescent="0.25">
      <c r="A587" s="158" t="s">
        <v>10</v>
      </c>
      <c r="B587" s="51" t="s">
        <v>78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8" t="str">
        <f t="shared" si="111"/>
        <v>ND</v>
      </c>
      <c r="F587" s="60">
        <f t="shared" si="104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8" t="str">
        <f t="shared" si="112"/>
        <v>ND</v>
      </c>
      <c r="J587" s="60">
        <f t="shared" si="113"/>
        <v>0</v>
      </c>
      <c r="K587" s="48">
        <f t="shared" si="107"/>
        <v>0</v>
      </c>
      <c r="L587" s="190">
        <f t="shared" si="114"/>
        <v>0</v>
      </c>
      <c r="M587" s="190">
        <f t="shared" si="109"/>
        <v>0</v>
      </c>
      <c r="N587" s="190">
        <f t="shared" si="110"/>
        <v>0</v>
      </c>
    </row>
    <row r="588" spans="1:14" ht="15.9" customHeight="1" x14ac:dyDescent="0.25">
      <c r="A588" s="158" t="s">
        <v>10</v>
      </c>
      <c r="B588" s="51" t="s">
        <v>90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8" t="str">
        <f t="shared" si="111"/>
        <v>ND</v>
      </c>
      <c r="F588" s="60">
        <f t="shared" si="104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8" t="str">
        <f t="shared" si="112"/>
        <v>ND</v>
      </c>
      <c r="J588" s="60">
        <f t="shared" si="113"/>
        <v>0</v>
      </c>
      <c r="K588" s="48">
        <f t="shared" si="107"/>
        <v>0</v>
      </c>
      <c r="L588" s="190">
        <f t="shared" si="114"/>
        <v>0</v>
      </c>
      <c r="M588" s="190">
        <f t="shared" si="109"/>
        <v>0</v>
      </c>
      <c r="N588" s="190">
        <f t="shared" si="110"/>
        <v>0</v>
      </c>
    </row>
    <row r="589" spans="1:14" ht="15.9" customHeight="1" x14ac:dyDescent="0.25">
      <c r="A589" s="158" t="s">
        <v>10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6" t="str">
        <f t="shared" si="111"/>
        <v>ND</v>
      </c>
      <c r="F589" s="60">
        <f t="shared" si="104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6" t="str">
        <f t="shared" si="112"/>
        <v>ND</v>
      </c>
      <c r="J589" s="60">
        <f t="shared" si="113"/>
        <v>0</v>
      </c>
      <c r="K589" s="48">
        <f t="shared" si="107"/>
        <v>0</v>
      </c>
      <c r="L589" s="190">
        <f t="shared" si="114"/>
        <v>0</v>
      </c>
      <c r="M589" s="190">
        <f t="shared" si="109"/>
        <v>0</v>
      </c>
      <c r="N589" s="190">
        <f t="shared" si="110"/>
        <v>0</v>
      </c>
    </row>
    <row r="590" spans="1:14" ht="15.9" customHeight="1" x14ac:dyDescent="0.25">
      <c r="A590" s="158" t="s">
        <v>10</v>
      </c>
      <c r="B590" s="51" t="s">
        <v>77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6" t="str">
        <f t="shared" si="111"/>
        <v>ND</v>
      </c>
      <c r="F590" s="60">
        <f t="shared" si="104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6" t="str">
        <f t="shared" si="112"/>
        <v>ND</v>
      </c>
      <c r="J590" s="60">
        <f t="shared" si="113"/>
        <v>0</v>
      </c>
      <c r="K590" s="48">
        <f t="shared" si="107"/>
        <v>0</v>
      </c>
      <c r="L590" s="190">
        <f t="shared" si="114"/>
        <v>0</v>
      </c>
      <c r="M590" s="190">
        <f t="shared" si="109"/>
        <v>0</v>
      </c>
      <c r="N590" s="190">
        <f t="shared" si="110"/>
        <v>0</v>
      </c>
    </row>
    <row r="591" spans="1:14" ht="15.9" customHeight="1" x14ac:dyDescent="0.25">
      <c r="A591" s="158" t="s">
        <v>10</v>
      </c>
      <c r="B591" s="51" t="s">
        <v>97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8" t="str">
        <f t="shared" si="111"/>
        <v>ND</v>
      </c>
      <c r="F591" s="60">
        <f t="shared" si="104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8" t="str">
        <f t="shared" si="112"/>
        <v>ND</v>
      </c>
      <c r="J591" s="60">
        <f t="shared" si="113"/>
        <v>0</v>
      </c>
      <c r="K591" s="48">
        <f t="shared" si="107"/>
        <v>0</v>
      </c>
      <c r="L591" s="190">
        <f t="shared" si="114"/>
        <v>0</v>
      </c>
      <c r="M591" s="190">
        <f t="shared" si="109"/>
        <v>0</v>
      </c>
      <c r="N591" s="190">
        <f t="shared" si="110"/>
        <v>0</v>
      </c>
    </row>
    <row r="592" spans="1:14" ht="15.9" customHeight="1" x14ac:dyDescent="0.25">
      <c r="A592" s="158" t="s">
        <v>10</v>
      </c>
      <c r="B592" s="51" t="s">
        <v>102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6" t="str">
        <f t="shared" si="111"/>
        <v>ND</v>
      </c>
      <c r="F592" s="60">
        <f t="shared" si="104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6" t="str">
        <f t="shared" si="112"/>
        <v>ND</v>
      </c>
      <c r="J592" s="60">
        <f t="shared" si="113"/>
        <v>0</v>
      </c>
      <c r="K592" s="48">
        <f t="shared" si="107"/>
        <v>0</v>
      </c>
      <c r="L592" s="190">
        <f t="shared" si="114"/>
        <v>0</v>
      </c>
      <c r="M592" s="190">
        <f t="shared" si="109"/>
        <v>0</v>
      </c>
      <c r="N592" s="190">
        <f t="shared" si="110"/>
        <v>0</v>
      </c>
    </row>
    <row r="593" spans="1:14" ht="15.9" customHeight="1" x14ac:dyDescent="0.25">
      <c r="A593" s="158" t="s">
        <v>10</v>
      </c>
      <c r="B593" s="51" t="s">
        <v>109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6" t="str">
        <f t="shared" si="111"/>
        <v>ND</v>
      </c>
      <c r="F593" s="60">
        <f t="shared" si="104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6" t="str">
        <f t="shared" si="112"/>
        <v>ND</v>
      </c>
      <c r="J593" s="60">
        <f t="shared" si="113"/>
        <v>0</v>
      </c>
      <c r="K593" s="48">
        <f t="shared" si="107"/>
        <v>0</v>
      </c>
      <c r="L593" s="190">
        <f t="shared" si="114"/>
        <v>0</v>
      </c>
      <c r="M593" s="190">
        <f t="shared" si="109"/>
        <v>0</v>
      </c>
      <c r="N593" s="190">
        <f t="shared" si="110"/>
        <v>0</v>
      </c>
    </row>
    <row r="594" spans="1:14" ht="15.9" customHeight="1" x14ac:dyDescent="0.25">
      <c r="A594" s="158" t="s">
        <v>10</v>
      </c>
      <c r="B594" s="50" t="s">
        <v>104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6" t="str">
        <f t="shared" si="111"/>
        <v>ND</v>
      </c>
      <c r="F594" s="60">
        <f t="shared" si="104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6" t="str">
        <f t="shared" si="112"/>
        <v>ND</v>
      </c>
      <c r="J594" s="60">
        <f t="shared" si="113"/>
        <v>0</v>
      </c>
      <c r="K594" s="48">
        <f t="shared" si="107"/>
        <v>0</v>
      </c>
      <c r="L594" s="190">
        <f t="shared" si="114"/>
        <v>0</v>
      </c>
      <c r="M594" s="190">
        <f t="shared" si="109"/>
        <v>0</v>
      </c>
      <c r="N594" s="190">
        <f t="shared" si="110"/>
        <v>0</v>
      </c>
    </row>
    <row r="595" spans="1:14" ht="15.9" customHeight="1" x14ac:dyDescent="0.25">
      <c r="A595" s="158" t="s">
        <v>10</v>
      </c>
      <c r="B595" s="50" t="s">
        <v>110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6" t="str">
        <f t="shared" si="111"/>
        <v>ND</v>
      </c>
      <c r="F595" s="60">
        <f t="shared" si="104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6" t="str">
        <f t="shared" si="112"/>
        <v>ND</v>
      </c>
      <c r="J595" s="60">
        <f t="shared" si="113"/>
        <v>0</v>
      </c>
      <c r="K595" s="48">
        <f t="shared" si="107"/>
        <v>0</v>
      </c>
      <c r="L595" s="190">
        <f t="shared" si="114"/>
        <v>0</v>
      </c>
      <c r="M595" s="190">
        <f t="shared" si="109"/>
        <v>0</v>
      </c>
      <c r="N595" s="190">
        <f t="shared" si="110"/>
        <v>0</v>
      </c>
    </row>
    <row r="596" spans="1:14" ht="15.9" customHeight="1" x14ac:dyDescent="0.25">
      <c r="A596" s="158" t="s">
        <v>10</v>
      </c>
      <c r="B596" s="51" t="s">
        <v>80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8" t="str">
        <f t="shared" si="111"/>
        <v>ND</v>
      </c>
      <c r="F596" s="60">
        <f t="shared" si="104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8" t="str">
        <f t="shared" si="112"/>
        <v>ND</v>
      </c>
      <c r="J596" s="60">
        <f t="shared" si="113"/>
        <v>0</v>
      </c>
      <c r="K596" s="48">
        <f t="shared" si="107"/>
        <v>0</v>
      </c>
      <c r="L596" s="190">
        <f t="shared" si="114"/>
        <v>0</v>
      </c>
      <c r="M596" s="190">
        <f t="shared" si="109"/>
        <v>0</v>
      </c>
      <c r="N596" s="190">
        <f t="shared" si="110"/>
        <v>0</v>
      </c>
    </row>
    <row r="597" spans="1:14" ht="15.9" customHeight="1" x14ac:dyDescent="0.25">
      <c r="A597" s="158" t="s">
        <v>10</v>
      </c>
      <c r="B597" s="51" t="s">
        <v>82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6" t="str">
        <f t="shared" si="111"/>
        <v>ND</v>
      </c>
      <c r="F597" s="60">
        <f t="shared" si="104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6" t="str">
        <f t="shared" si="112"/>
        <v>ND</v>
      </c>
      <c r="J597" s="60">
        <f t="shared" si="113"/>
        <v>0</v>
      </c>
      <c r="K597" s="48">
        <f t="shared" si="107"/>
        <v>0</v>
      </c>
      <c r="L597" s="190">
        <f t="shared" si="114"/>
        <v>0</v>
      </c>
      <c r="M597" s="190">
        <f t="shared" si="109"/>
        <v>0</v>
      </c>
      <c r="N597" s="190">
        <f t="shared" si="110"/>
        <v>0</v>
      </c>
    </row>
    <row r="598" spans="1:14" ht="15.9" customHeight="1" x14ac:dyDescent="0.25">
      <c r="A598" s="158" t="s">
        <v>10</v>
      </c>
      <c r="B598" s="51" t="s">
        <v>96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8" t="str">
        <f t="shared" si="111"/>
        <v>ND</v>
      </c>
      <c r="F598" s="60">
        <f t="shared" si="104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8" t="str">
        <f t="shared" si="112"/>
        <v>ND</v>
      </c>
      <c r="J598" s="60">
        <f t="shared" si="113"/>
        <v>0</v>
      </c>
      <c r="K598" s="48">
        <f t="shared" si="107"/>
        <v>0</v>
      </c>
      <c r="L598" s="190">
        <f t="shared" si="114"/>
        <v>0</v>
      </c>
      <c r="M598" s="190">
        <f t="shared" si="109"/>
        <v>0</v>
      </c>
      <c r="N598" s="190">
        <f t="shared" si="110"/>
        <v>0</v>
      </c>
    </row>
    <row r="599" spans="1:14" ht="15.9" customHeight="1" x14ac:dyDescent="0.25">
      <c r="A599" s="158" t="s">
        <v>10</v>
      </c>
      <c r="B599" s="51" t="s">
        <v>113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6" t="str">
        <f t="shared" si="111"/>
        <v>ND</v>
      </c>
      <c r="F599" s="60">
        <f t="shared" si="104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6" t="str">
        <f t="shared" si="112"/>
        <v>ND</v>
      </c>
      <c r="J599" s="60">
        <f t="shared" si="113"/>
        <v>0</v>
      </c>
      <c r="K599" s="48">
        <f t="shared" si="107"/>
        <v>0</v>
      </c>
      <c r="L599" s="190">
        <f t="shared" si="114"/>
        <v>0</v>
      </c>
      <c r="M599" s="190">
        <f t="shared" si="109"/>
        <v>0</v>
      </c>
      <c r="N599" s="190">
        <f t="shared" si="110"/>
        <v>0</v>
      </c>
    </row>
    <row r="600" spans="1:14" ht="15.9" customHeight="1" x14ac:dyDescent="0.25">
      <c r="A600" s="158" t="s">
        <v>10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8" t="str">
        <f t="shared" si="111"/>
        <v>ND</v>
      </c>
      <c r="F600" s="60">
        <f t="shared" si="104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8" t="str">
        <f t="shared" si="112"/>
        <v>ND</v>
      </c>
      <c r="J600" s="60">
        <f t="shared" si="113"/>
        <v>0</v>
      </c>
      <c r="K600" s="48">
        <f t="shared" si="107"/>
        <v>0</v>
      </c>
      <c r="L600" s="190">
        <f t="shared" si="114"/>
        <v>0</v>
      </c>
      <c r="M600" s="190">
        <f t="shared" si="109"/>
        <v>0</v>
      </c>
      <c r="N600" s="190">
        <f t="shared" si="110"/>
        <v>0</v>
      </c>
    </row>
    <row r="601" spans="1:14" ht="15.9" customHeight="1" x14ac:dyDescent="0.25">
      <c r="A601" s="158" t="s">
        <v>10</v>
      </c>
      <c r="B601" s="51" t="s">
        <v>117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8" t="str">
        <f t="shared" si="111"/>
        <v>ND</v>
      </c>
      <c r="F601" s="60">
        <f t="shared" si="104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8" t="str">
        <f t="shared" si="112"/>
        <v>ND</v>
      </c>
      <c r="J601" s="60">
        <f t="shared" si="113"/>
        <v>0</v>
      </c>
      <c r="K601" s="48">
        <f t="shared" si="107"/>
        <v>0</v>
      </c>
      <c r="L601" s="190">
        <f t="shared" si="114"/>
        <v>0</v>
      </c>
      <c r="M601" s="190">
        <f t="shared" si="109"/>
        <v>0</v>
      </c>
      <c r="N601" s="190">
        <f t="shared" si="110"/>
        <v>0</v>
      </c>
    </row>
    <row r="602" spans="1:14" ht="15.9" customHeight="1" x14ac:dyDescent="0.25">
      <c r="A602" s="158" t="s">
        <v>10</v>
      </c>
      <c r="B602" s="51" t="s">
        <v>105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6" t="str">
        <f t="shared" si="111"/>
        <v>ND</v>
      </c>
      <c r="F602" s="60">
        <f t="shared" si="104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6" t="str">
        <f t="shared" si="112"/>
        <v>ND</v>
      </c>
      <c r="J602" s="60">
        <f t="shared" si="113"/>
        <v>0</v>
      </c>
      <c r="K602" s="48">
        <f t="shared" si="107"/>
        <v>0</v>
      </c>
      <c r="L602" s="190">
        <f t="shared" si="114"/>
        <v>0</v>
      </c>
      <c r="M602" s="190">
        <f t="shared" si="109"/>
        <v>0</v>
      </c>
      <c r="N602" s="190">
        <f t="shared" si="110"/>
        <v>0</v>
      </c>
    </row>
    <row r="603" spans="1:14" ht="15.9" customHeight="1" x14ac:dyDescent="0.25">
      <c r="A603" s="158" t="s">
        <v>10</v>
      </c>
      <c r="B603" s="51" t="s">
        <v>116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8" t="str">
        <f t="shared" si="111"/>
        <v>ND</v>
      </c>
      <c r="F603" s="60">
        <f t="shared" si="104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8" t="str">
        <f t="shared" si="112"/>
        <v>ND</v>
      </c>
      <c r="J603" s="60">
        <f t="shared" si="113"/>
        <v>0</v>
      </c>
      <c r="K603" s="48">
        <f t="shared" si="107"/>
        <v>0</v>
      </c>
      <c r="L603" s="190">
        <f t="shared" si="114"/>
        <v>0</v>
      </c>
      <c r="M603" s="190">
        <f t="shared" si="109"/>
        <v>0</v>
      </c>
      <c r="N603" s="190">
        <f t="shared" si="110"/>
        <v>0</v>
      </c>
    </row>
    <row r="604" spans="1:14" ht="15.9" customHeight="1" x14ac:dyDescent="0.25">
      <c r="A604" s="158" t="s">
        <v>10</v>
      </c>
      <c r="B604" s="51" t="s">
        <v>112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8" t="str">
        <f t="shared" si="111"/>
        <v>ND</v>
      </c>
      <c r="F604" s="60">
        <f t="shared" si="104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8" t="str">
        <f t="shared" si="112"/>
        <v>ND</v>
      </c>
      <c r="J604" s="60">
        <f t="shared" si="113"/>
        <v>0</v>
      </c>
      <c r="K604" s="48">
        <f t="shared" si="107"/>
        <v>0</v>
      </c>
      <c r="L604" s="190">
        <f t="shared" si="114"/>
        <v>0</v>
      </c>
      <c r="M604" s="190">
        <f t="shared" si="109"/>
        <v>0</v>
      </c>
      <c r="N604" s="190">
        <f t="shared" si="110"/>
        <v>0</v>
      </c>
    </row>
    <row r="605" spans="1:14" ht="15.9" customHeight="1" x14ac:dyDescent="0.25">
      <c r="A605" s="158" t="s">
        <v>10</v>
      </c>
      <c r="B605" s="51" t="s">
        <v>99</v>
      </c>
      <c r="C605" s="48" t="str">
        <f>IFERROR(IF($J605&gt;0,VLOOKUP($A605&amp;$B605,'PNC AA'!$A:$E,4,0),""),"")</f>
        <v/>
      </c>
      <c r="D605" s="48" t="str">
        <f>IFERROR(IF($J605&gt;0,VLOOKUP($A605&amp;$B605,'PNC AA'!$A:$E,5,0),""),"")</f>
        <v/>
      </c>
      <c r="E605" s="76" t="str">
        <f t="shared" si="111"/>
        <v>ND</v>
      </c>
      <c r="F605" s="60">
        <f t="shared" si="104"/>
        <v>0</v>
      </c>
      <c r="G605" s="48">
        <f>IFERROR(VLOOKUP($A605&amp;$B605,'PNC Exon. &amp; no Exon.'!$A:$AJ,3,0),0)</f>
        <v>0</v>
      </c>
      <c r="H605" s="48">
        <f>IFERROR(VLOOKUP($A605&amp;$B605,'PNC Exon. &amp; no Exon.'!$A:$AJ,4,0),0)</f>
        <v>0</v>
      </c>
      <c r="I605" s="76" t="str">
        <f t="shared" si="112"/>
        <v>ND</v>
      </c>
      <c r="J605" s="60">
        <f t="shared" si="113"/>
        <v>0</v>
      </c>
      <c r="K605" s="48">
        <f t="shared" si="107"/>
        <v>0</v>
      </c>
      <c r="L605" s="190">
        <f t="shared" si="114"/>
        <v>0</v>
      </c>
      <c r="M605" s="190">
        <f t="shared" si="109"/>
        <v>0</v>
      </c>
      <c r="N605" s="190">
        <f t="shared" si="110"/>
        <v>0</v>
      </c>
    </row>
    <row r="606" spans="1:14" ht="15.9" customHeight="1" x14ac:dyDescent="0.25">
      <c r="A606" s="158" t="s">
        <v>10</v>
      </c>
      <c r="B606" s="51" t="s">
        <v>94</v>
      </c>
      <c r="C606" s="48" t="str">
        <f>IFERROR(IF($J606&gt;0,VLOOKUP($A606&amp;$B606,'PNC AA'!$A:$E,4,0),""),"")</f>
        <v/>
      </c>
      <c r="D606" s="48" t="str">
        <f>IFERROR(IF($J606&gt;0,VLOOKUP($A606&amp;$B606,'PNC AA'!$A:$E,5,0),""),"")</f>
        <v/>
      </c>
      <c r="E606" s="76" t="str">
        <f t="shared" si="111"/>
        <v>ND</v>
      </c>
      <c r="F606" s="60">
        <f t="shared" si="104"/>
        <v>0</v>
      </c>
      <c r="G606" s="48">
        <f>IFERROR(VLOOKUP($A606&amp;$B606,'PNC Exon. &amp; no Exon.'!$A:$AJ,3,0),0)</f>
        <v>0</v>
      </c>
      <c r="H606" s="48">
        <f>IFERROR(VLOOKUP($A606&amp;$B606,'PNC Exon. &amp; no Exon.'!$A:$AJ,4,0),0)</f>
        <v>0</v>
      </c>
      <c r="I606" s="76" t="str">
        <f t="shared" si="112"/>
        <v>ND</v>
      </c>
      <c r="J606" s="60">
        <f t="shared" si="113"/>
        <v>0</v>
      </c>
      <c r="K606" s="48">
        <f t="shared" si="107"/>
        <v>0</v>
      </c>
      <c r="L606" s="190">
        <f t="shared" si="114"/>
        <v>0</v>
      </c>
      <c r="M606" s="190">
        <f t="shared" si="109"/>
        <v>0</v>
      </c>
      <c r="N606" s="190">
        <f t="shared" si="110"/>
        <v>0</v>
      </c>
    </row>
    <row r="607" spans="1:14" ht="15.9" customHeight="1" x14ac:dyDescent="0.25">
      <c r="A607" s="158" t="s">
        <v>10</v>
      </c>
      <c r="B607" s="51" t="s">
        <v>81</v>
      </c>
      <c r="C607" s="48" t="str">
        <f>IFERROR(IF($J607&gt;0,VLOOKUP($A607&amp;$B607,'PNC AA'!$A:$E,4,0),""),"")</f>
        <v/>
      </c>
      <c r="D607" s="48" t="str">
        <f>IFERROR(IF($J607&gt;0,VLOOKUP($A607&amp;$B607,'PNC AA'!$A:$E,5,0),""),"")</f>
        <v/>
      </c>
      <c r="E607" s="76" t="str">
        <f t="shared" si="111"/>
        <v>ND</v>
      </c>
      <c r="F607" s="60">
        <f t="shared" si="104"/>
        <v>0</v>
      </c>
      <c r="G607" s="48">
        <f>IFERROR(VLOOKUP($A607&amp;$B607,'PNC Exon. &amp; no Exon.'!$A:$AJ,3,0),0)</f>
        <v>0</v>
      </c>
      <c r="H607" s="48">
        <f>IFERROR(VLOOKUP($A607&amp;$B607,'PNC Exon. &amp; no Exon.'!$A:$AJ,4,0),0)</f>
        <v>0</v>
      </c>
      <c r="I607" s="76" t="str">
        <f t="shared" si="112"/>
        <v>ND</v>
      </c>
      <c r="J607" s="60">
        <f t="shared" si="113"/>
        <v>0</v>
      </c>
      <c r="K607" s="48">
        <f t="shared" si="107"/>
        <v>0</v>
      </c>
      <c r="L607" s="190">
        <f t="shared" si="114"/>
        <v>0</v>
      </c>
      <c r="M607" s="190">
        <f t="shared" si="109"/>
        <v>0</v>
      </c>
      <c r="N607" s="190">
        <f t="shared" si="110"/>
        <v>0</v>
      </c>
    </row>
    <row r="608" spans="1:14" ht="15.9" customHeight="1" x14ac:dyDescent="0.25">
      <c r="A608" s="158" t="s">
        <v>10</v>
      </c>
      <c r="B608" s="51" t="s">
        <v>89</v>
      </c>
      <c r="C608" s="48" t="str">
        <f>IFERROR(IF($J608&gt;0,VLOOKUP($A608&amp;$B608,'PNC AA'!$A:$E,4,0),""),"")</f>
        <v/>
      </c>
      <c r="D608" s="48" t="str">
        <f>IFERROR(IF($J608&gt;0,VLOOKUP($A608&amp;$B608,'PNC AA'!$A:$E,5,0),""),"")</f>
        <v/>
      </c>
      <c r="E608" s="76" t="str">
        <f t="shared" si="111"/>
        <v>ND</v>
      </c>
      <c r="F608" s="60">
        <f t="shared" si="104"/>
        <v>0</v>
      </c>
      <c r="G608" s="48">
        <f>IFERROR(VLOOKUP($A608&amp;$B608,'PNC Exon. &amp; no Exon.'!$A:$AJ,3,0),0)</f>
        <v>0</v>
      </c>
      <c r="H608" s="48">
        <f>IFERROR(VLOOKUP($A608&amp;$B608,'PNC Exon. &amp; no Exon.'!$A:$AJ,4,0),0)</f>
        <v>0</v>
      </c>
      <c r="I608" s="76" t="str">
        <f t="shared" si="112"/>
        <v>ND</v>
      </c>
      <c r="J608" s="60">
        <f t="shared" si="113"/>
        <v>0</v>
      </c>
      <c r="K608" s="48">
        <f t="shared" si="107"/>
        <v>0</v>
      </c>
      <c r="L608" s="190">
        <f t="shared" si="114"/>
        <v>0</v>
      </c>
      <c r="M608" s="190">
        <f t="shared" si="109"/>
        <v>0</v>
      </c>
      <c r="N608" s="190">
        <f t="shared" si="110"/>
        <v>0</v>
      </c>
    </row>
    <row r="609" spans="1:14" ht="15.9" customHeight="1" x14ac:dyDescent="0.25">
      <c r="A609" s="158" t="s">
        <v>10</v>
      </c>
      <c r="B609" s="51" t="s">
        <v>122</v>
      </c>
      <c r="C609" s="48" t="str">
        <f>IFERROR(IF($J609&gt;0,VLOOKUP($A609&amp;$B609,'PNC AA'!$A:$E,4,0),""),"")</f>
        <v/>
      </c>
      <c r="D609" s="48" t="str">
        <f>IFERROR(IF($J609&gt;0,VLOOKUP($A609&amp;$B609,'PNC AA'!$A:$E,5,0),""),"")</f>
        <v/>
      </c>
      <c r="E609" s="76" t="str">
        <f t="shared" si="111"/>
        <v>ND</v>
      </c>
      <c r="F609" s="60">
        <f t="shared" si="104"/>
        <v>0</v>
      </c>
      <c r="G609" s="48">
        <f>IFERROR(VLOOKUP($A609&amp;$B609,'PNC Exon. &amp; no Exon.'!$A:$AJ,3,0),0)</f>
        <v>0</v>
      </c>
      <c r="H609" s="48">
        <f>IFERROR(VLOOKUP($A609&amp;$B609,'PNC Exon. &amp; no Exon.'!$A:$AJ,4,0),0)</f>
        <v>0</v>
      </c>
      <c r="I609" s="76" t="str">
        <f t="shared" si="112"/>
        <v>ND</v>
      </c>
      <c r="J609" s="60">
        <f t="shared" si="113"/>
        <v>0</v>
      </c>
      <c r="K609" s="48">
        <f t="shared" si="107"/>
        <v>0</v>
      </c>
      <c r="L609" s="190">
        <f t="shared" si="114"/>
        <v>0</v>
      </c>
      <c r="M609" s="190">
        <f t="shared" si="109"/>
        <v>0</v>
      </c>
      <c r="N609" s="190">
        <f t="shared" si="110"/>
        <v>0</v>
      </c>
    </row>
    <row r="610" spans="1:14" ht="15.9" customHeight="1" x14ac:dyDescent="0.25">
      <c r="A610" s="158" t="s">
        <v>10</v>
      </c>
      <c r="B610" s="51" t="s">
        <v>120</v>
      </c>
      <c r="C610" s="48" t="str">
        <f>IFERROR(IF($J610&gt;0,VLOOKUP($A610&amp;$B610,'PNC AA'!$A:$E,4,0),""),"")</f>
        <v/>
      </c>
      <c r="D610" s="48" t="str">
        <f>IFERROR(IF($J610&gt;0,VLOOKUP($A610&amp;$B610,'PNC AA'!$A:$E,5,0),""),"")</f>
        <v/>
      </c>
      <c r="E610" s="78" t="str">
        <f t="shared" si="111"/>
        <v>ND</v>
      </c>
      <c r="F610" s="60">
        <f t="shared" si="104"/>
        <v>0</v>
      </c>
      <c r="G610" s="48">
        <f>IFERROR(VLOOKUP($A610&amp;$B610,'PNC Exon. &amp; no Exon.'!$A:$AJ,3,0),0)</f>
        <v>0</v>
      </c>
      <c r="H610" s="48">
        <f>IFERROR(VLOOKUP($A610&amp;$B610,'PNC Exon. &amp; no Exon.'!$A:$AJ,4,0),0)</f>
        <v>0</v>
      </c>
      <c r="I610" s="78" t="str">
        <f t="shared" si="112"/>
        <v>ND</v>
      </c>
      <c r="J610" s="60">
        <f t="shared" si="113"/>
        <v>0</v>
      </c>
      <c r="K610" s="48">
        <f t="shared" si="107"/>
        <v>0</v>
      </c>
      <c r="L610" s="190">
        <f t="shared" si="114"/>
        <v>0</v>
      </c>
      <c r="M610" s="190">
        <f t="shared" si="109"/>
        <v>0</v>
      </c>
      <c r="N610" s="190">
        <f t="shared" si="110"/>
        <v>0</v>
      </c>
    </row>
    <row r="611" spans="1:14" ht="15.9" customHeight="1" x14ac:dyDescent="0.25">
      <c r="A611" s="158" t="s">
        <v>10</v>
      </c>
      <c r="B611" s="51" t="s">
        <v>118</v>
      </c>
      <c r="C611" s="48" t="str">
        <f>IFERROR(IF($J611&gt;0,VLOOKUP($A611&amp;$B611,'PNC AA'!$A:$E,4,0),""),"")</f>
        <v/>
      </c>
      <c r="D611" s="48" t="str">
        <f>IFERROR(IF($J611&gt;0,VLOOKUP($A611&amp;$B611,'PNC AA'!$A:$E,5,0),""),"")</f>
        <v/>
      </c>
      <c r="E611" s="78" t="str">
        <f t="shared" si="111"/>
        <v>ND</v>
      </c>
      <c r="F611" s="60">
        <f t="shared" si="104"/>
        <v>0</v>
      </c>
      <c r="G611" s="48">
        <f>IFERROR(VLOOKUP($A611&amp;$B611,'PNC Exon. &amp; no Exon.'!$A:$AJ,3,0),0)</f>
        <v>0</v>
      </c>
      <c r="H611" s="48">
        <f>IFERROR(VLOOKUP($A611&amp;$B611,'PNC Exon. &amp; no Exon.'!$A:$AJ,4,0),0)</f>
        <v>0</v>
      </c>
      <c r="I611" s="78" t="str">
        <f t="shared" si="112"/>
        <v>ND</v>
      </c>
      <c r="J611" s="60">
        <f t="shared" si="113"/>
        <v>0</v>
      </c>
      <c r="K611" s="48">
        <f t="shared" si="107"/>
        <v>0</v>
      </c>
      <c r="L611" s="190">
        <f t="shared" si="114"/>
        <v>0</v>
      </c>
      <c r="M611" s="190">
        <f t="shared" si="109"/>
        <v>0</v>
      </c>
      <c r="N611" s="190">
        <f t="shared" si="110"/>
        <v>0</v>
      </c>
    </row>
    <row r="612" spans="1:14" ht="15.9" customHeight="1" x14ac:dyDescent="0.25">
      <c r="A612" s="158" t="s">
        <v>10</v>
      </c>
      <c r="B612" s="51" t="s">
        <v>121</v>
      </c>
      <c r="C612" s="48" t="str">
        <f>IFERROR(IF($J612&gt;0,VLOOKUP($A612&amp;$B612,'PNC AA'!$A:$E,4,0),""),"")</f>
        <v/>
      </c>
      <c r="D612" s="48" t="str">
        <f>IFERROR(IF($J612&gt;0,VLOOKUP($A612&amp;$B612,'PNC AA'!$A:$E,5,0),""),"")</f>
        <v/>
      </c>
      <c r="E612" s="76" t="str">
        <f t="shared" si="111"/>
        <v>ND</v>
      </c>
      <c r="F612" s="60">
        <f t="shared" si="104"/>
        <v>0</v>
      </c>
      <c r="G612" s="48">
        <f>IFERROR(VLOOKUP($A612&amp;$B612,'PNC Exon. &amp; no Exon.'!$A:$AJ,3,0),0)</f>
        <v>0</v>
      </c>
      <c r="H612" s="48">
        <f>IFERROR(VLOOKUP($A612&amp;$B612,'PNC Exon. &amp; no Exon.'!$A:$AJ,4,0),0)</f>
        <v>0</v>
      </c>
      <c r="I612" s="76" t="str">
        <f t="shared" si="112"/>
        <v>ND</v>
      </c>
      <c r="J612" s="60">
        <f t="shared" si="113"/>
        <v>0</v>
      </c>
      <c r="K612" s="48">
        <f t="shared" si="107"/>
        <v>0</v>
      </c>
      <c r="L612" s="190">
        <f t="shared" si="114"/>
        <v>0</v>
      </c>
      <c r="M612" s="190">
        <f t="shared" si="109"/>
        <v>0</v>
      </c>
      <c r="N612" s="190">
        <f t="shared" si="110"/>
        <v>0</v>
      </c>
    </row>
    <row r="613" spans="1:14" ht="15.9" customHeight="1" x14ac:dyDescent="0.25">
      <c r="A613" s="158" t="s">
        <v>10</v>
      </c>
      <c r="B613" s="51" t="s">
        <v>83</v>
      </c>
      <c r="C613" s="48" t="str">
        <f>IFERROR(IF($J613&gt;0,VLOOKUP($A613&amp;$B613,'PNC AA'!$A:$E,4,0),""),"")</f>
        <v/>
      </c>
      <c r="D613" s="48" t="str">
        <f>IFERROR(IF($J613&gt;0,VLOOKUP($A613&amp;$B613,'PNC AA'!$A:$E,5,0),""),"")</f>
        <v/>
      </c>
      <c r="E613" s="78" t="str">
        <f t="shared" si="111"/>
        <v>ND</v>
      </c>
      <c r="F613" s="60">
        <f t="shared" si="104"/>
        <v>0</v>
      </c>
      <c r="G613" s="48">
        <f>IFERROR(VLOOKUP($A613&amp;$B613,'PNC Exon. &amp; no Exon.'!$A:$AJ,3,0),0)</f>
        <v>0</v>
      </c>
      <c r="H613" s="48">
        <f>IFERROR(VLOOKUP($A613&amp;$B613,'PNC Exon. &amp; no Exon.'!$A:$AJ,4,0),0)</f>
        <v>0</v>
      </c>
      <c r="I613" s="78" t="str">
        <f t="shared" si="112"/>
        <v>ND</v>
      </c>
      <c r="J613" s="60">
        <f t="shared" si="113"/>
        <v>0</v>
      </c>
      <c r="K613" s="48">
        <f t="shared" si="107"/>
        <v>0</v>
      </c>
      <c r="L613" s="190">
        <f t="shared" si="114"/>
        <v>0</v>
      </c>
      <c r="M613" s="190">
        <f t="shared" si="109"/>
        <v>0</v>
      </c>
      <c r="N613" s="190">
        <f t="shared" si="110"/>
        <v>0</v>
      </c>
    </row>
    <row r="614" spans="1:14" ht="15.9" customHeight="1" x14ac:dyDescent="0.25">
      <c r="A614" s="158" t="s">
        <v>10</v>
      </c>
      <c r="B614" s="51" t="s">
        <v>101</v>
      </c>
      <c r="C614" s="48" t="str">
        <f>IFERROR(IF($J614&gt;0,VLOOKUP($A614&amp;$B614,'PNC AA'!$A:$E,4,0),""),"")</f>
        <v/>
      </c>
      <c r="D614" s="48" t="str">
        <f>IFERROR(IF($J614&gt;0,VLOOKUP($A614&amp;$B614,'PNC AA'!$A:$E,5,0),""),"")</f>
        <v/>
      </c>
      <c r="E614" s="78" t="str">
        <f t="shared" si="111"/>
        <v>ND</v>
      </c>
      <c r="F614" s="60">
        <f t="shared" si="104"/>
        <v>0</v>
      </c>
      <c r="G614" s="48">
        <f>IFERROR(VLOOKUP($A614&amp;$B614,'PNC Exon. &amp; no Exon.'!$A:$AJ,3,0),0)</f>
        <v>0</v>
      </c>
      <c r="H614" s="48">
        <f>IFERROR(VLOOKUP($A614&amp;$B614,'PNC Exon. &amp; no Exon.'!$A:$AJ,4,0),0)</f>
        <v>0</v>
      </c>
      <c r="I614" s="78" t="str">
        <f t="shared" si="112"/>
        <v>ND</v>
      </c>
      <c r="J614" s="60">
        <f t="shared" si="113"/>
        <v>0</v>
      </c>
      <c r="K614" s="48">
        <f t="shared" si="107"/>
        <v>0</v>
      </c>
      <c r="L614" s="190">
        <f t="shared" si="114"/>
        <v>0</v>
      </c>
      <c r="M614" s="190">
        <f t="shared" si="109"/>
        <v>0</v>
      </c>
      <c r="N614" s="190">
        <f t="shared" si="110"/>
        <v>0</v>
      </c>
    </row>
    <row r="615" spans="1:14" ht="15.9" customHeight="1" x14ac:dyDescent="0.25">
      <c r="A615" s="158" t="s">
        <v>10</v>
      </c>
      <c r="B615" s="51" t="s">
        <v>100</v>
      </c>
      <c r="C615" s="48" t="str">
        <f>IFERROR(IF($J615&gt;0,VLOOKUP($A615&amp;$B615,'PNC AA'!$A:$E,4,0),""),"")</f>
        <v/>
      </c>
      <c r="D615" s="48" t="str">
        <f>IFERROR(IF($J615&gt;0,VLOOKUP($A615&amp;$B615,'PNC AA'!$A:$E,5,0),""),"")</f>
        <v/>
      </c>
      <c r="E615" s="78" t="str">
        <f t="shared" si="111"/>
        <v>ND</v>
      </c>
      <c r="F615" s="60">
        <f t="shared" si="104"/>
        <v>0</v>
      </c>
      <c r="G615" s="48">
        <f>IFERROR(VLOOKUP($A615&amp;$B615,'PNC Exon. &amp; no Exon.'!$A:$AJ,3,0),0)</f>
        <v>0</v>
      </c>
      <c r="H615" s="48">
        <f>IFERROR(VLOOKUP($A615&amp;$B615,'PNC Exon. &amp; no Exon.'!$A:$AJ,4,0),0)</f>
        <v>0</v>
      </c>
      <c r="I615" s="78" t="str">
        <f t="shared" si="112"/>
        <v>ND</v>
      </c>
      <c r="J615" s="60">
        <f t="shared" si="113"/>
        <v>0</v>
      </c>
      <c r="K615" s="48">
        <f t="shared" si="107"/>
        <v>0</v>
      </c>
      <c r="L615" s="190">
        <f t="shared" si="114"/>
        <v>0</v>
      </c>
      <c r="M615" s="190">
        <f t="shared" si="109"/>
        <v>0</v>
      </c>
      <c r="N615" s="190">
        <f t="shared" si="110"/>
        <v>0</v>
      </c>
    </row>
    <row r="616" spans="1:14" ht="15.9" customHeight="1" x14ac:dyDescent="0.25">
      <c r="A616" s="158" t="s">
        <v>10</v>
      </c>
      <c r="B616" s="51" t="s">
        <v>98</v>
      </c>
      <c r="C616" s="48" t="str">
        <f>IFERROR(IF($J616&gt;0,VLOOKUP($A616&amp;$B616,'PNC AA'!$A:$E,4,0),""),"")</f>
        <v/>
      </c>
      <c r="D616" s="48" t="str">
        <f>IFERROR(IF($J616&gt;0,VLOOKUP($A616&amp;$B616,'PNC AA'!$A:$E,5,0),""),"")</f>
        <v/>
      </c>
      <c r="E616" s="76" t="str">
        <f t="shared" si="111"/>
        <v>ND</v>
      </c>
      <c r="F616" s="60">
        <f t="shared" si="104"/>
        <v>0</v>
      </c>
      <c r="G616" s="48">
        <f>IFERROR(VLOOKUP($A616&amp;$B616,'PNC Exon. &amp; no Exon.'!$A:$AJ,3,0),0)</f>
        <v>0</v>
      </c>
      <c r="H616" s="48">
        <f>IFERROR(VLOOKUP($A616&amp;$B616,'PNC Exon. &amp; no Exon.'!$A:$AJ,4,0),0)</f>
        <v>0</v>
      </c>
      <c r="I616" s="76" t="str">
        <f t="shared" si="112"/>
        <v>ND</v>
      </c>
      <c r="J616" s="60">
        <f t="shared" si="113"/>
        <v>0</v>
      </c>
      <c r="K616" s="48">
        <f t="shared" si="107"/>
        <v>0</v>
      </c>
      <c r="L616" s="190">
        <f t="shared" si="114"/>
        <v>0</v>
      </c>
      <c r="M616" s="190">
        <f t="shared" si="109"/>
        <v>0</v>
      </c>
      <c r="N616" s="190">
        <f t="shared" si="110"/>
        <v>0</v>
      </c>
    </row>
    <row r="617" spans="1:14" ht="15.9" customHeight="1" x14ac:dyDescent="0.25">
      <c r="A617" s="158" t="s">
        <v>10</v>
      </c>
      <c r="B617" s="51" t="s">
        <v>114</v>
      </c>
      <c r="C617" s="48" t="str">
        <f>IFERROR(IF($J617&gt;0,VLOOKUP($A617&amp;$B617,'PNC AA'!$A:$E,4,0),""),"")</f>
        <v/>
      </c>
      <c r="D617" s="48" t="str">
        <f>IFERROR(IF($J617&gt;0,VLOOKUP($A617&amp;$B617,'PNC AA'!$A:$E,5,0),""),"")</f>
        <v/>
      </c>
      <c r="E617" s="76" t="str">
        <f t="shared" si="111"/>
        <v>ND</v>
      </c>
      <c r="F617" s="60">
        <f t="shared" si="104"/>
        <v>0</v>
      </c>
      <c r="G617" s="48">
        <f>IFERROR(VLOOKUP($A617&amp;$B617,'PNC Exon. &amp; no Exon.'!$A:$AJ,3,0),0)</f>
        <v>0</v>
      </c>
      <c r="H617" s="48">
        <f>IFERROR(VLOOKUP($A617&amp;$B617,'PNC Exon. &amp; no Exon.'!$A:$AJ,4,0),0)</f>
        <v>0</v>
      </c>
      <c r="I617" s="76" t="str">
        <f t="shared" si="112"/>
        <v>ND</v>
      </c>
      <c r="J617" s="60">
        <f t="shared" si="113"/>
        <v>0</v>
      </c>
      <c r="K617" s="48">
        <f t="shared" si="107"/>
        <v>0</v>
      </c>
      <c r="L617" s="190">
        <f t="shared" si="114"/>
        <v>0</v>
      </c>
      <c r="M617" s="190">
        <f t="shared" si="109"/>
        <v>0</v>
      </c>
      <c r="N617" s="190">
        <f t="shared" si="110"/>
        <v>0</v>
      </c>
    </row>
    <row r="618" spans="1:14" ht="18.75" customHeight="1" x14ac:dyDescent="0.25">
      <c r="A618" s="8"/>
      <c r="B618" s="53" t="s">
        <v>21</v>
      </c>
      <c r="C618" s="63">
        <f>SUM(C580:C617)</f>
        <v>0</v>
      </c>
      <c r="D618" s="63">
        <f>SUM(D580:D617)</f>
        <v>0</v>
      </c>
      <c r="E618" s="63"/>
      <c r="F618" s="63">
        <f>SUM(F580:F617)</f>
        <v>0</v>
      </c>
      <c r="G618" s="63">
        <f>SUM(G580:G617)</f>
        <v>0</v>
      </c>
      <c r="H618" s="63">
        <f>SUM(H580:H617)</f>
        <v>0</v>
      </c>
      <c r="I618" s="63"/>
      <c r="J618" s="63">
        <f>SUM(J580:J617)</f>
        <v>0</v>
      </c>
      <c r="K618" s="63">
        <f t="shared" si="107"/>
        <v>0</v>
      </c>
      <c r="L618" s="189">
        <f>IFERROR(K618/F618*100,0)</f>
        <v>0</v>
      </c>
      <c r="M618" s="193">
        <f>SUM(M580:M617)</f>
        <v>0</v>
      </c>
      <c r="N618" s="193">
        <f>SUM(N580:N617)</f>
        <v>0</v>
      </c>
    </row>
    <row r="619" spans="1:14" x14ac:dyDescent="0.25">
      <c r="B619" s="75" t="s">
        <v>174</v>
      </c>
    </row>
    <row r="624" spans="1:14" ht="21" x14ac:dyDescent="0.4">
      <c r="A624" s="198" t="s">
        <v>42</v>
      </c>
      <c r="B624" s="198"/>
      <c r="C624" s="198"/>
      <c r="D624" s="198"/>
      <c r="E624" s="198"/>
      <c r="F624" s="198"/>
      <c r="G624" s="198"/>
      <c r="H624" s="198"/>
      <c r="I624" s="198"/>
      <c r="J624" s="198"/>
      <c r="K624" s="198"/>
      <c r="L624" s="198"/>
      <c r="M624" s="198"/>
      <c r="N624" s="198"/>
    </row>
    <row r="625" spans="1:14" x14ac:dyDescent="0.25">
      <c r="A625" s="199" t="s">
        <v>59</v>
      </c>
      <c r="B625" s="199"/>
      <c r="C625" s="199"/>
      <c r="D625" s="199"/>
      <c r="E625" s="199"/>
      <c r="F625" s="199"/>
      <c r="G625" s="199"/>
      <c r="H625" s="199"/>
      <c r="I625" s="199"/>
      <c r="J625" s="199"/>
      <c r="K625" s="199"/>
      <c r="L625" s="199"/>
      <c r="M625" s="199"/>
      <c r="N625" s="199"/>
    </row>
    <row r="626" spans="1:14" x14ac:dyDescent="0.25">
      <c r="A626" s="201" t="s">
        <v>146</v>
      </c>
      <c r="B626" s="201"/>
      <c r="C626" s="201"/>
      <c r="D626" s="201"/>
      <c r="E626" s="201"/>
      <c r="F626" s="201"/>
      <c r="G626" s="201"/>
      <c r="H626" s="201"/>
      <c r="I626" s="201"/>
      <c r="J626" s="201"/>
      <c r="K626" s="201"/>
      <c r="L626" s="201"/>
      <c r="M626" s="201"/>
      <c r="N626" s="201"/>
    </row>
    <row r="627" spans="1:14" x14ac:dyDescent="0.25">
      <c r="A627" s="199" t="s">
        <v>108</v>
      </c>
      <c r="B627" s="199"/>
      <c r="C627" s="199"/>
      <c r="D627" s="199"/>
      <c r="E627" s="199"/>
      <c r="F627" s="199"/>
      <c r="G627" s="199"/>
      <c r="H627" s="199"/>
      <c r="I627" s="199"/>
      <c r="J627" s="199"/>
      <c r="K627" s="199"/>
      <c r="L627" s="199"/>
      <c r="M627" s="199"/>
      <c r="N627" s="199"/>
    </row>
    <row r="628" spans="1:14" x14ac:dyDescent="0.25">
      <c r="A628" s="1"/>
      <c r="B628" s="151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customHeight="1" x14ac:dyDescent="0.25">
      <c r="B629" s="202" t="s">
        <v>33</v>
      </c>
      <c r="C629" s="202" t="s">
        <v>123</v>
      </c>
      <c r="D629" s="202"/>
      <c r="E629" s="202" t="s">
        <v>52</v>
      </c>
      <c r="F629" s="202"/>
      <c r="G629" s="202" t="s">
        <v>161</v>
      </c>
      <c r="H629" s="202"/>
      <c r="I629" s="202"/>
      <c r="J629" s="202"/>
      <c r="K629" s="202" t="s">
        <v>29</v>
      </c>
      <c r="L629" s="202"/>
      <c r="M629" s="202" t="s">
        <v>61</v>
      </c>
      <c r="N629" s="202"/>
    </row>
    <row r="630" spans="1:14" ht="30.75" customHeight="1" x14ac:dyDescent="0.25">
      <c r="A630" s="88"/>
      <c r="B630" s="202"/>
      <c r="C630" s="99" t="s">
        <v>28</v>
      </c>
      <c r="D630" s="99" t="s">
        <v>37</v>
      </c>
      <c r="E630" s="99" t="s">
        <v>51</v>
      </c>
      <c r="F630" s="99" t="s">
        <v>57</v>
      </c>
      <c r="G630" s="99" t="s">
        <v>28</v>
      </c>
      <c r="H630" s="99" t="s">
        <v>37</v>
      </c>
      <c r="I630" s="99" t="s">
        <v>51</v>
      </c>
      <c r="J630" s="99" t="s">
        <v>57</v>
      </c>
      <c r="K630" s="99" t="s">
        <v>26</v>
      </c>
      <c r="L630" s="99" t="s">
        <v>24</v>
      </c>
      <c r="M630" s="99">
        <v>2020</v>
      </c>
      <c r="N630" s="99">
        <v>2021</v>
      </c>
    </row>
    <row r="631" spans="1:14" ht="15.9" customHeight="1" x14ac:dyDescent="0.25">
      <c r="A631" s="151" t="s">
        <v>11</v>
      </c>
      <c r="B631" s="92" t="s">
        <v>87</v>
      </c>
      <c r="C631" s="48" t="str">
        <f>IFERROR(IF($J631&gt;0,VLOOKUP($A631&amp;$B631,'PNC AA'!$A:$E,4,0),""),"")</f>
        <v/>
      </c>
      <c r="D631" s="48" t="str">
        <f>IFERROR(IF($J631&gt;0,VLOOKUP($A631&amp;$B631,'PNC AA'!$A:$E,5,0),""),"")</f>
        <v/>
      </c>
      <c r="E631" s="76" t="str">
        <f t="shared" ref="E631" si="115">IF(F631=0,"ND",RANK(F631,$F$631:$F$668))</f>
        <v>ND</v>
      </c>
      <c r="F631" s="60">
        <f t="shared" ref="F631" si="116">SUM(C631:D631)</f>
        <v>0</v>
      </c>
      <c r="G631" s="48">
        <f>IFERROR(VLOOKUP($A631&amp;$B631,'PNC Exon. &amp; no Exon.'!$A:$AJ,3,0),0)</f>
        <v>0</v>
      </c>
      <c r="H631" s="48">
        <f>IFERROR(VLOOKUP($A631&amp;$B631,'PNC Exon. &amp; no Exon.'!$A:$AJ,4,0),0)</f>
        <v>0</v>
      </c>
      <c r="I631" s="76" t="str">
        <f t="shared" ref="I631" si="117">IF(J631=0,"ND",RANK(J631,$J$631:$J$668))</f>
        <v>ND</v>
      </c>
      <c r="J631" s="60">
        <f t="shared" ref="J631:J668" si="118">(G631+H631)</f>
        <v>0</v>
      </c>
      <c r="K631" s="48">
        <f t="shared" ref="K631:K668" si="119">J631-F631</f>
        <v>0</v>
      </c>
      <c r="L631" s="190">
        <f t="shared" ref="L631" si="120">IFERROR(K631/F631*100,0)</f>
        <v>0</v>
      </c>
      <c r="M631" s="190">
        <f t="shared" ref="M631:M668" si="121">IFERROR(F631/$F$669*100,0)</f>
        <v>0</v>
      </c>
      <c r="N631" s="190">
        <f t="shared" ref="N631:N668" si="122">IFERROR(J631/$J$669*100,0)</f>
        <v>0</v>
      </c>
    </row>
    <row r="632" spans="1:14" ht="15.9" customHeight="1" x14ac:dyDescent="0.25">
      <c r="A632" s="151" t="s">
        <v>11</v>
      </c>
      <c r="B632" s="51" t="s">
        <v>115</v>
      </c>
      <c r="C632" s="48" t="str">
        <f>IFERROR(IF($J632&gt;0,VLOOKUP($A632&amp;$B632,'PNC AA'!$A:$E,4,0),""),"")</f>
        <v/>
      </c>
      <c r="D632" s="48" t="str">
        <f>IFERROR(IF($J632&gt;0,VLOOKUP($A632&amp;$B632,'PNC AA'!$A:$E,5,0),""),"")</f>
        <v/>
      </c>
      <c r="E632" s="76" t="str">
        <f t="shared" ref="E632:E668" si="123">IF(F632=0,"ND",RANK(F632,$F$631:$F$668))</f>
        <v>ND</v>
      </c>
      <c r="F632" s="60">
        <f t="shared" ref="F632:F668" si="124">SUM(C632:D632)</f>
        <v>0</v>
      </c>
      <c r="G632" s="48">
        <f>IFERROR(VLOOKUP($A632&amp;$B632,'PNC Exon. &amp; no Exon.'!$A:$AJ,3,0),0)</f>
        <v>0</v>
      </c>
      <c r="H632" s="48">
        <f>IFERROR(VLOOKUP($A632&amp;$B632,'PNC Exon. &amp; no Exon.'!$A:$AJ,4,0),0)</f>
        <v>0</v>
      </c>
      <c r="I632" s="76" t="str">
        <f t="shared" ref="I632:I668" si="125">IF(J632=0,"ND",RANK(J632,$J$631:$J$668))</f>
        <v>ND</v>
      </c>
      <c r="J632" s="60">
        <f t="shared" si="118"/>
        <v>0</v>
      </c>
      <c r="K632" s="48">
        <f t="shared" si="119"/>
        <v>0</v>
      </c>
      <c r="L632" s="190">
        <f t="shared" ref="L632:L668" si="126">IFERROR(K632/F632*100,0)</f>
        <v>0</v>
      </c>
      <c r="M632" s="190">
        <f t="shared" si="121"/>
        <v>0</v>
      </c>
      <c r="N632" s="190">
        <f t="shared" si="122"/>
        <v>0</v>
      </c>
    </row>
    <row r="633" spans="1:14" ht="15.9" customHeight="1" x14ac:dyDescent="0.25">
      <c r="A633" s="151" t="s">
        <v>11</v>
      </c>
      <c r="B633" s="51" t="s">
        <v>111</v>
      </c>
      <c r="C633" s="48" t="str">
        <f>IFERROR(IF($J633&gt;0,VLOOKUP($A633&amp;$B633,'PNC AA'!$A:$E,4,0),""),"")</f>
        <v/>
      </c>
      <c r="D633" s="48" t="str">
        <f>IFERROR(IF($J633&gt;0,VLOOKUP($A633&amp;$B633,'PNC AA'!$A:$E,5,0),""),"")</f>
        <v/>
      </c>
      <c r="E633" s="78" t="str">
        <f t="shared" si="123"/>
        <v>ND</v>
      </c>
      <c r="F633" s="60">
        <f t="shared" si="124"/>
        <v>0</v>
      </c>
      <c r="G633" s="48">
        <f>IFERROR(VLOOKUP($A633&amp;$B633,'PNC Exon. &amp; no Exon.'!$A:$AJ,3,0),0)</f>
        <v>0</v>
      </c>
      <c r="H633" s="48">
        <f>IFERROR(VLOOKUP($A633&amp;$B633,'PNC Exon. &amp; no Exon.'!$A:$AJ,4,0),0)</f>
        <v>0</v>
      </c>
      <c r="I633" s="78" t="str">
        <f t="shared" si="125"/>
        <v>ND</v>
      </c>
      <c r="J633" s="60">
        <f t="shared" si="118"/>
        <v>0</v>
      </c>
      <c r="K633" s="48">
        <f t="shared" si="119"/>
        <v>0</v>
      </c>
      <c r="L633" s="190">
        <f t="shared" si="126"/>
        <v>0</v>
      </c>
      <c r="M633" s="190">
        <f t="shared" si="121"/>
        <v>0</v>
      </c>
      <c r="N633" s="190">
        <f t="shared" si="122"/>
        <v>0</v>
      </c>
    </row>
    <row r="634" spans="1:14" ht="15.9" customHeight="1" x14ac:dyDescent="0.25">
      <c r="A634" s="151" t="s">
        <v>11</v>
      </c>
      <c r="B634" s="51" t="s">
        <v>95</v>
      </c>
      <c r="C634" s="48" t="str">
        <f>IFERROR(IF($J634&gt;0,VLOOKUP($A634&amp;$B634,'PNC AA'!$A:$E,4,0),""),"")</f>
        <v/>
      </c>
      <c r="D634" s="48" t="str">
        <f>IFERROR(IF($J634&gt;0,VLOOKUP($A634&amp;$B634,'PNC AA'!$A:$E,5,0),""),"")</f>
        <v/>
      </c>
      <c r="E634" s="76" t="str">
        <f t="shared" si="123"/>
        <v>ND</v>
      </c>
      <c r="F634" s="60">
        <f t="shared" si="124"/>
        <v>0</v>
      </c>
      <c r="G634" s="48">
        <f>IFERROR(VLOOKUP($A634&amp;$B634,'PNC Exon. &amp; no Exon.'!$A:$AJ,3,0),0)</f>
        <v>0</v>
      </c>
      <c r="H634" s="48">
        <f>IFERROR(VLOOKUP($A634&amp;$B634,'PNC Exon. &amp; no Exon.'!$A:$AJ,4,0),0)</f>
        <v>0</v>
      </c>
      <c r="I634" s="76" t="str">
        <f t="shared" si="125"/>
        <v>ND</v>
      </c>
      <c r="J634" s="60">
        <f t="shared" si="118"/>
        <v>0</v>
      </c>
      <c r="K634" s="48">
        <f t="shared" si="119"/>
        <v>0</v>
      </c>
      <c r="L634" s="190">
        <f t="shared" si="126"/>
        <v>0</v>
      </c>
      <c r="M634" s="190">
        <f t="shared" si="121"/>
        <v>0</v>
      </c>
      <c r="N634" s="190">
        <f t="shared" si="122"/>
        <v>0</v>
      </c>
    </row>
    <row r="635" spans="1:14" ht="15.9" customHeight="1" x14ac:dyDescent="0.25">
      <c r="A635" s="151" t="s">
        <v>11</v>
      </c>
      <c r="B635" s="51" t="s">
        <v>88</v>
      </c>
      <c r="C635" s="48" t="str">
        <f>IFERROR(IF($J635&gt;0,VLOOKUP($A635&amp;$B635,'PNC AA'!$A:$E,4,0),""),"")</f>
        <v/>
      </c>
      <c r="D635" s="48" t="str">
        <f>IFERROR(IF($J635&gt;0,VLOOKUP($A635&amp;$B635,'PNC AA'!$A:$E,5,0),""),"")</f>
        <v/>
      </c>
      <c r="E635" s="76" t="str">
        <f t="shared" si="123"/>
        <v>ND</v>
      </c>
      <c r="F635" s="60">
        <f t="shared" si="124"/>
        <v>0</v>
      </c>
      <c r="G635" s="48">
        <f>IFERROR(VLOOKUP($A635&amp;$B635,'PNC Exon. &amp; no Exon.'!$A:$AJ,3,0),0)</f>
        <v>0</v>
      </c>
      <c r="H635" s="48">
        <f>IFERROR(VLOOKUP($A635&amp;$B635,'PNC Exon. &amp; no Exon.'!$A:$AJ,4,0),0)</f>
        <v>0</v>
      </c>
      <c r="I635" s="76" t="str">
        <f t="shared" si="125"/>
        <v>ND</v>
      </c>
      <c r="J635" s="60">
        <f t="shared" si="118"/>
        <v>0</v>
      </c>
      <c r="K635" s="48">
        <f t="shared" si="119"/>
        <v>0</v>
      </c>
      <c r="L635" s="190">
        <f t="shared" si="126"/>
        <v>0</v>
      </c>
      <c r="M635" s="190">
        <f t="shared" si="121"/>
        <v>0</v>
      </c>
      <c r="N635" s="190">
        <f t="shared" si="122"/>
        <v>0</v>
      </c>
    </row>
    <row r="636" spans="1:14" ht="15.9" customHeight="1" x14ac:dyDescent="0.25">
      <c r="A636" s="151" t="s">
        <v>11</v>
      </c>
      <c r="B636" s="51" t="s">
        <v>93</v>
      </c>
      <c r="C636" s="48" t="str">
        <f>IFERROR(IF($J636&gt;0,VLOOKUP($A636&amp;$B636,'PNC AA'!$A:$E,4,0),""),"")</f>
        <v/>
      </c>
      <c r="D636" s="48" t="str">
        <f>IFERROR(IF($J636&gt;0,VLOOKUP($A636&amp;$B636,'PNC AA'!$A:$E,5,0),""),"")</f>
        <v/>
      </c>
      <c r="E636" s="76" t="str">
        <f t="shared" si="123"/>
        <v>ND</v>
      </c>
      <c r="F636" s="60">
        <f t="shared" si="124"/>
        <v>0</v>
      </c>
      <c r="G636" s="48">
        <f>IFERROR(VLOOKUP($A636&amp;$B636,'PNC Exon. &amp; no Exon.'!$A:$AJ,3,0),0)</f>
        <v>0</v>
      </c>
      <c r="H636" s="48">
        <f>IFERROR(VLOOKUP($A636&amp;$B636,'PNC Exon. &amp; no Exon.'!$A:$AJ,4,0),0)</f>
        <v>0</v>
      </c>
      <c r="I636" s="76" t="str">
        <f t="shared" si="125"/>
        <v>ND</v>
      </c>
      <c r="J636" s="60">
        <f t="shared" si="118"/>
        <v>0</v>
      </c>
      <c r="K636" s="48">
        <f t="shared" si="119"/>
        <v>0</v>
      </c>
      <c r="L636" s="190">
        <f t="shared" si="126"/>
        <v>0</v>
      </c>
      <c r="M636" s="190">
        <f t="shared" si="121"/>
        <v>0</v>
      </c>
      <c r="N636" s="190">
        <f t="shared" si="122"/>
        <v>0</v>
      </c>
    </row>
    <row r="637" spans="1:14" ht="15.9" customHeight="1" x14ac:dyDescent="0.25">
      <c r="A637" s="151" t="s">
        <v>11</v>
      </c>
      <c r="B637" s="51" t="s">
        <v>92</v>
      </c>
      <c r="C637" s="48" t="str">
        <f>IFERROR(IF($J637&gt;0,VLOOKUP($A637&amp;$B637,'PNC AA'!$A:$E,4,0),""),"")</f>
        <v/>
      </c>
      <c r="D637" s="48" t="str">
        <f>IFERROR(IF($J637&gt;0,VLOOKUP($A637&amp;$B637,'PNC AA'!$A:$E,5,0),""),"")</f>
        <v/>
      </c>
      <c r="E637" s="78" t="str">
        <f t="shared" si="123"/>
        <v>ND</v>
      </c>
      <c r="F637" s="60">
        <f t="shared" si="124"/>
        <v>0</v>
      </c>
      <c r="G637" s="48">
        <f>IFERROR(VLOOKUP($A637&amp;$B637,'PNC Exon. &amp; no Exon.'!$A:$AJ,3,0),0)</f>
        <v>0</v>
      </c>
      <c r="H637" s="48">
        <f>IFERROR(VLOOKUP($A637&amp;$B637,'PNC Exon. &amp; no Exon.'!$A:$AJ,4,0),0)</f>
        <v>0</v>
      </c>
      <c r="I637" s="78" t="str">
        <f t="shared" si="125"/>
        <v>ND</v>
      </c>
      <c r="J637" s="60">
        <f t="shared" si="118"/>
        <v>0</v>
      </c>
      <c r="K637" s="48">
        <f t="shared" si="119"/>
        <v>0</v>
      </c>
      <c r="L637" s="190">
        <f t="shared" si="126"/>
        <v>0</v>
      </c>
      <c r="M637" s="190">
        <f t="shared" si="121"/>
        <v>0</v>
      </c>
      <c r="N637" s="190">
        <f t="shared" si="122"/>
        <v>0</v>
      </c>
    </row>
    <row r="638" spans="1:14" ht="15.9" customHeight="1" x14ac:dyDescent="0.25">
      <c r="A638" s="151" t="s">
        <v>11</v>
      </c>
      <c r="B638" s="51" t="s">
        <v>78</v>
      </c>
      <c r="C638" s="48" t="str">
        <f>IFERROR(IF($J638&gt;0,VLOOKUP($A638&amp;$B638,'PNC AA'!$A:$E,4,0),""),"")</f>
        <v/>
      </c>
      <c r="D638" s="48" t="str">
        <f>IFERROR(IF($J638&gt;0,VLOOKUP($A638&amp;$B638,'PNC AA'!$A:$E,5,0),""),"")</f>
        <v/>
      </c>
      <c r="E638" s="76" t="str">
        <f t="shared" si="123"/>
        <v>ND</v>
      </c>
      <c r="F638" s="60">
        <f t="shared" si="124"/>
        <v>0</v>
      </c>
      <c r="G638" s="48">
        <f>IFERROR(VLOOKUP($A638&amp;$B638,'PNC Exon. &amp; no Exon.'!$A:$AJ,3,0),0)</f>
        <v>0</v>
      </c>
      <c r="H638" s="48">
        <f>IFERROR(VLOOKUP($A638&amp;$B638,'PNC Exon. &amp; no Exon.'!$A:$AJ,4,0),0)</f>
        <v>0</v>
      </c>
      <c r="I638" s="76" t="str">
        <f t="shared" si="125"/>
        <v>ND</v>
      </c>
      <c r="J638" s="60">
        <f t="shared" si="118"/>
        <v>0</v>
      </c>
      <c r="K638" s="48">
        <f t="shared" si="119"/>
        <v>0</v>
      </c>
      <c r="L638" s="190">
        <f t="shared" si="126"/>
        <v>0</v>
      </c>
      <c r="M638" s="190">
        <f t="shared" si="121"/>
        <v>0</v>
      </c>
      <c r="N638" s="190">
        <f t="shared" si="122"/>
        <v>0</v>
      </c>
    </row>
    <row r="639" spans="1:14" ht="15.9" customHeight="1" x14ac:dyDescent="0.25">
      <c r="A639" s="151" t="s">
        <v>11</v>
      </c>
      <c r="B639" s="51" t="s">
        <v>119</v>
      </c>
      <c r="C639" s="48" t="str">
        <f>IFERROR(IF($J639&gt;0,VLOOKUP($A639&amp;$B639,'PNC AA'!$A:$E,4,0),""),"")</f>
        <v/>
      </c>
      <c r="D639" s="48" t="str">
        <f>IFERROR(IF($J639&gt;0,VLOOKUP($A639&amp;$B639,'PNC AA'!$A:$E,5,0),""),"")</f>
        <v/>
      </c>
      <c r="E639" s="76" t="str">
        <f t="shared" si="123"/>
        <v>ND</v>
      </c>
      <c r="F639" s="60">
        <f t="shared" si="124"/>
        <v>0</v>
      </c>
      <c r="G639" s="48">
        <f>IFERROR(VLOOKUP($A639&amp;$B639,'PNC Exon. &amp; no Exon.'!$A:$AJ,3,0),0)</f>
        <v>0</v>
      </c>
      <c r="H639" s="48">
        <f>IFERROR(VLOOKUP($A639&amp;$B639,'PNC Exon. &amp; no Exon.'!$A:$AJ,4,0),0)</f>
        <v>0</v>
      </c>
      <c r="I639" s="76" t="str">
        <f t="shared" si="125"/>
        <v>ND</v>
      </c>
      <c r="J639" s="60">
        <f t="shared" si="118"/>
        <v>0</v>
      </c>
      <c r="K639" s="48">
        <f t="shared" si="119"/>
        <v>0</v>
      </c>
      <c r="L639" s="190">
        <f t="shared" si="126"/>
        <v>0</v>
      </c>
      <c r="M639" s="190">
        <f t="shared" si="121"/>
        <v>0</v>
      </c>
      <c r="N639" s="190">
        <f t="shared" si="122"/>
        <v>0</v>
      </c>
    </row>
    <row r="640" spans="1:14" ht="15.9" customHeight="1" x14ac:dyDescent="0.25">
      <c r="A640" s="151" t="s">
        <v>11</v>
      </c>
      <c r="B640" s="51" t="s">
        <v>77</v>
      </c>
      <c r="C640" s="48" t="str">
        <f>IFERROR(IF($J640&gt;0,VLOOKUP($A640&amp;$B640,'PNC AA'!$A:$E,4,0),""),"")</f>
        <v/>
      </c>
      <c r="D640" s="48" t="str">
        <f>IFERROR(IF($J640&gt;0,VLOOKUP($A640&amp;$B640,'PNC AA'!$A:$E,5,0),""),"")</f>
        <v/>
      </c>
      <c r="E640" s="76" t="str">
        <f t="shared" si="123"/>
        <v>ND</v>
      </c>
      <c r="F640" s="60">
        <f t="shared" si="124"/>
        <v>0</v>
      </c>
      <c r="G640" s="48">
        <f>IFERROR(VLOOKUP($A640&amp;$B640,'PNC Exon. &amp; no Exon.'!$A:$AJ,3,0),0)</f>
        <v>0</v>
      </c>
      <c r="H640" s="48">
        <f>IFERROR(VLOOKUP($A640&amp;$B640,'PNC Exon. &amp; no Exon.'!$A:$AJ,4,0),0)</f>
        <v>0</v>
      </c>
      <c r="I640" s="76" t="str">
        <f t="shared" si="125"/>
        <v>ND</v>
      </c>
      <c r="J640" s="60">
        <f t="shared" si="118"/>
        <v>0</v>
      </c>
      <c r="K640" s="48">
        <f t="shared" si="119"/>
        <v>0</v>
      </c>
      <c r="L640" s="190">
        <f t="shared" si="126"/>
        <v>0</v>
      </c>
      <c r="M640" s="190">
        <f t="shared" si="121"/>
        <v>0</v>
      </c>
      <c r="N640" s="190">
        <f t="shared" si="122"/>
        <v>0</v>
      </c>
    </row>
    <row r="641" spans="1:14" ht="15.9" customHeight="1" x14ac:dyDescent="0.25">
      <c r="A641" s="151" t="s">
        <v>11</v>
      </c>
      <c r="B641" s="51" t="s">
        <v>90</v>
      </c>
      <c r="C641" s="48" t="str">
        <f>IFERROR(IF($J641&gt;0,VLOOKUP($A641&amp;$B641,'PNC AA'!$A:$E,4,0),""),"")</f>
        <v/>
      </c>
      <c r="D641" s="48" t="str">
        <f>IFERROR(IF($J641&gt;0,VLOOKUP($A641&amp;$B641,'PNC AA'!$A:$E,5,0),""),"")</f>
        <v/>
      </c>
      <c r="E641" s="76" t="str">
        <f t="shared" si="123"/>
        <v>ND</v>
      </c>
      <c r="F641" s="60">
        <f t="shared" si="124"/>
        <v>0</v>
      </c>
      <c r="G641" s="48">
        <f>IFERROR(VLOOKUP($A641&amp;$B641,'PNC Exon. &amp; no Exon.'!$A:$AJ,3,0),0)</f>
        <v>0</v>
      </c>
      <c r="H641" s="48">
        <f>IFERROR(VLOOKUP($A641&amp;$B641,'PNC Exon. &amp; no Exon.'!$A:$AJ,4,0),0)</f>
        <v>0</v>
      </c>
      <c r="I641" s="76" t="str">
        <f t="shared" si="125"/>
        <v>ND</v>
      </c>
      <c r="J641" s="60">
        <f t="shared" si="118"/>
        <v>0</v>
      </c>
      <c r="K641" s="48">
        <f t="shared" si="119"/>
        <v>0</v>
      </c>
      <c r="L641" s="190">
        <f t="shared" si="126"/>
        <v>0</v>
      </c>
      <c r="M641" s="190">
        <f t="shared" si="121"/>
        <v>0</v>
      </c>
      <c r="N641" s="190">
        <f t="shared" si="122"/>
        <v>0</v>
      </c>
    </row>
    <row r="642" spans="1:14" ht="15.9" customHeight="1" x14ac:dyDescent="0.25">
      <c r="A642" s="151" t="s">
        <v>11</v>
      </c>
      <c r="B642" s="51" t="s">
        <v>97</v>
      </c>
      <c r="C642" s="48" t="str">
        <f>IFERROR(IF($J642&gt;0,VLOOKUP($A642&amp;$B642,'PNC AA'!$A:$E,4,0),""),"")</f>
        <v/>
      </c>
      <c r="D642" s="48" t="str">
        <f>IFERROR(IF($J642&gt;0,VLOOKUP($A642&amp;$B642,'PNC AA'!$A:$E,5,0),""),"")</f>
        <v/>
      </c>
      <c r="E642" s="76" t="str">
        <f t="shared" si="123"/>
        <v>ND</v>
      </c>
      <c r="F642" s="60">
        <f t="shared" si="124"/>
        <v>0</v>
      </c>
      <c r="G642" s="48">
        <f>IFERROR(VLOOKUP($A642&amp;$B642,'PNC Exon. &amp; no Exon.'!$A:$AJ,3,0),0)</f>
        <v>0</v>
      </c>
      <c r="H642" s="48">
        <f>IFERROR(VLOOKUP($A642&amp;$B642,'PNC Exon. &amp; no Exon.'!$A:$AJ,4,0),0)</f>
        <v>0</v>
      </c>
      <c r="I642" s="76" t="str">
        <f t="shared" si="125"/>
        <v>ND</v>
      </c>
      <c r="J642" s="60">
        <f t="shared" si="118"/>
        <v>0</v>
      </c>
      <c r="K642" s="48">
        <f t="shared" si="119"/>
        <v>0</v>
      </c>
      <c r="L642" s="190">
        <f t="shared" si="126"/>
        <v>0</v>
      </c>
      <c r="M642" s="190">
        <f t="shared" si="121"/>
        <v>0</v>
      </c>
      <c r="N642" s="190">
        <f t="shared" si="122"/>
        <v>0</v>
      </c>
    </row>
    <row r="643" spans="1:14" ht="15.9" customHeight="1" x14ac:dyDescent="0.25">
      <c r="A643" s="151" t="s">
        <v>11</v>
      </c>
      <c r="B643" s="51" t="s">
        <v>102</v>
      </c>
      <c r="C643" s="48" t="str">
        <f>IFERROR(IF($J643&gt;0,VLOOKUP($A643&amp;$B643,'PNC AA'!$A:$E,4,0),""),"")</f>
        <v/>
      </c>
      <c r="D643" s="48" t="str">
        <f>IFERROR(IF($J643&gt;0,VLOOKUP($A643&amp;$B643,'PNC AA'!$A:$E,5,0),""),"")</f>
        <v/>
      </c>
      <c r="E643" s="76" t="str">
        <f t="shared" si="123"/>
        <v>ND</v>
      </c>
      <c r="F643" s="60">
        <f t="shared" si="124"/>
        <v>0</v>
      </c>
      <c r="G643" s="48">
        <f>IFERROR(VLOOKUP($A643&amp;$B643,'PNC Exon. &amp; no Exon.'!$A:$AJ,3,0),0)</f>
        <v>0</v>
      </c>
      <c r="H643" s="48">
        <f>IFERROR(VLOOKUP($A643&amp;$B643,'PNC Exon. &amp; no Exon.'!$A:$AJ,4,0),0)</f>
        <v>0</v>
      </c>
      <c r="I643" s="76" t="str">
        <f t="shared" si="125"/>
        <v>ND</v>
      </c>
      <c r="J643" s="60">
        <f t="shared" si="118"/>
        <v>0</v>
      </c>
      <c r="K643" s="48">
        <f t="shared" si="119"/>
        <v>0</v>
      </c>
      <c r="L643" s="190">
        <f t="shared" si="126"/>
        <v>0</v>
      </c>
      <c r="M643" s="190">
        <f t="shared" si="121"/>
        <v>0</v>
      </c>
      <c r="N643" s="190">
        <f t="shared" si="122"/>
        <v>0</v>
      </c>
    </row>
    <row r="644" spans="1:14" ht="15.9" customHeight="1" x14ac:dyDescent="0.25">
      <c r="A644" s="151" t="s">
        <v>11</v>
      </c>
      <c r="B644" s="51" t="s">
        <v>79</v>
      </c>
      <c r="C644" s="48" t="str">
        <f>IFERROR(IF($J644&gt;0,VLOOKUP($A644&amp;$B644,'PNC AA'!$A:$E,4,0),""),"")</f>
        <v/>
      </c>
      <c r="D644" s="48" t="str">
        <f>IFERROR(IF($J644&gt;0,VLOOKUP($A644&amp;$B644,'PNC AA'!$A:$E,5,0),""),"")</f>
        <v/>
      </c>
      <c r="E644" s="78" t="str">
        <f t="shared" si="123"/>
        <v>ND</v>
      </c>
      <c r="F644" s="60">
        <f t="shared" si="124"/>
        <v>0</v>
      </c>
      <c r="G644" s="48">
        <f>IFERROR(VLOOKUP($A644&amp;$B644,'PNC Exon. &amp; no Exon.'!$A:$AJ,3,0),0)</f>
        <v>0</v>
      </c>
      <c r="H644" s="48">
        <f>IFERROR(VLOOKUP($A644&amp;$B644,'PNC Exon. &amp; no Exon.'!$A:$AJ,4,0),0)</f>
        <v>0</v>
      </c>
      <c r="I644" s="78" t="str">
        <f t="shared" si="125"/>
        <v>ND</v>
      </c>
      <c r="J644" s="60">
        <f t="shared" si="118"/>
        <v>0</v>
      </c>
      <c r="K644" s="48">
        <f t="shared" si="119"/>
        <v>0</v>
      </c>
      <c r="L644" s="190">
        <f t="shared" si="126"/>
        <v>0</v>
      </c>
      <c r="M644" s="190">
        <f t="shared" si="121"/>
        <v>0</v>
      </c>
      <c r="N644" s="190">
        <f t="shared" si="122"/>
        <v>0</v>
      </c>
    </row>
    <row r="645" spans="1:14" ht="15.9" customHeight="1" x14ac:dyDescent="0.25">
      <c r="A645" s="151" t="s">
        <v>11</v>
      </c>
      <c r="B645" s="51" t="s">
        <v>80</v>
      </c>
      <c r="C645" s="48" t="str">
        <f>IFERROR(IF($J645&gt;0,VLOOKUP($A645&amp;$B645,'PNC AA'!$A:$E,4,0),""),"")</f>
        <v/>
      </c>
      <c r="D645" s="48" t="str">
        <f>IFERROR(IF($J645&gt;0,VLOOKUP($A645&amp;$B645,'PNC AA'!$A:$E,5,0),""),"")</f>
        <v/>
      </c>
      <c r="E645" s="76" t="str">
        <f t="shared" si="123"/>
        <v>ND</v>
      </c>
      <c r="F645" s="60">
        <f t="shared" si="124"/>
        <v>0</v>
      </c>
      <c r="G645" s="48">
        <f>IFERROR(VLOOKUP($A645&amp;$B645,'PNC Exon. &amp; no Exon.'!$A:$AJ,3,0),0)</f>
        <v>0</v>
      </c>
      <c r="H645" s="48">
        <f>IFERROR(VLOOKUP($A645&amp;$B645,'PNC Exon. &amp; no Exon.'!$A:$AJ,4,0),0)</f>
        <v>0</v>
      </c>
      <c r="I645" s="76" t="str">
        <f t="shared" si="125"/>
        <v>ND</v>
      </c>
      <c r="J645" s="60">
        <f t="shared" si="118"/>
        <v>0</v>
      </c>
      <c r="K645" s="48">
        <f t="shared" si="119"/>
        <v>0</v>
      </c>
      <c r="L645" s="190">
        <f t="shared" si="126"/>
        <v>0</v>
      </c>
      <c r="M645" s="190">
        <f t="shared" si="121"/>
        <v>0</v>
      </c>
      <c r="N645" s="190">
        <f t="shared" si="122"/>
        <v>0</v>
      </c>
    </row>
    <row r="646" spans="1:14" ht="15.9" customHeight="1" x14ac:dyDescent="0.25">
      <c r="A646" s="151" t="s">
        <v>11</v>
      </c>
      <c r="B646" s="51" t="s">
        <v>99</v>
      </c>
      <c r="C646" s="48" t="str">
        <f>IFERROR(IF($J646&gt;0,VLOOKUP($A646&amp;$B646,'PNC AA'!$A:$E,4,0),""),"")</f>
        <v/>
      </c>
      <c r="D646" s="48" t="str">
        <f>IFERROR(IF($J646&gt;0,VLOOKUP($A646&amp;$B646,'PNC AA'!$A:$E,5,0),""),"")</f>
        <v/>
      </c>
      <c r="E646" s="76" t="str">
        <f t="shared" si="123"/>
        <v>ND</v>
      </c>
      <c r="F646" s="60">
        <f t="shared" si="124"/>
        <v>0</v>
      </c>
      <c r="G646" s="48">
        <f>IFERROR(VLOOKUP($A646&amp;$B646,'PNC Exon. &amp; no Exon.'!$A:$AJ,3,0),0)</f>
        <v>0</v>
      </c>
      <c r="H646" s="48">
        <f>IFERROR(VLOOKUP($A646&amp;$B646,'PNC Exon. &amp; no Exon.'!$A:$AJ,4,0),0)</f>
        <v>0</v>
      </c>
      <c r="I646" s="76" t="str">
        <f t="shared" si="125"/>
        <v>ND</v>
      </c>
      <c r="J646" s="60">
        <f t="shared" si="118"/>
        <v>0</v>
      </c>
      <c r="K646" s="48">
        <f t="shared" si="119"/>
        <v>0</v>
      </c>
      <c r="L646" s="190">
        <f t="shared" si="126"/>
        <v>0</v>
      </c>
      <c r="M646" s="190">
        <f t="shared" si="121"/>
        <v>0</v>
      </c>
      <c r="N646" s="190">
        <f t="shared" si="122"/>
        <v>0</v>
      </c>
    </row>
    <row r="647" spans="1:14" ht="15.9" customHeight="1" x14ac:dyDescent="0.25">
      <c r="A647" s="151" t="s">
        <v>11</v>
      </c>
      <c r="B647" s="50" t="s">
        <v>110</v>
      </c>
      <c r="C647" s="48" t="str">
        <f>IFERROR(IF($J647&gt;0,VLOOKUP($A647&amp;$B647,'PNC AA'!$A:$E,4,0),""),"")</f>
        <v/>
      </c>
      <c r="D647" s="48" t="str">
        <f>IFERROR(IF($J647&gt;0,VLOOKUP($A647&amp;$B647,'PNC AA'!$A:$E,5,0),""),"")</f>
        <v/>
      </c>
      <c r="E647" s="76" t="str">
        <f t="shared" si="123"/>
        <v>ND</v>
      </c>
      <c r="F647" s="60">
        <f t="shared" si="124"/>
        <v>0</v>
      </c>
      <c r="G647" s="48">
        <f>IFERROR(VLOOKUP($A647&amp;$B647,'PNC Exon. &amp; no Exon.'!$A:$AJ,3,0),0)</f>
        <v>0</v>
      </c>
      <c r="H647" s="48">
        <f>IFERROR(VLOOKUP($A647&amp;$B647,'PNC Exon. &amp; no Exon.'!$A:$AJ,4,0),0)</f>
        <v>0</v>
      </c>
      <c r="I647" s="76" t="str">
        <f t="shared" si="125"/>
        <v>ND</v>
      </c>
      <c r="J647" s="60">
        <f t="shared" si="118"/>
        <v>0</v>
      </c>
      <c r="K647" s="48">
        <f t="shared" si="119"/>
        <v>0</v>
      </c>
      <c r="L647" s="190">
        <f t="shared" si="126"/>
        <v>0</v>
      </c>
      <c r="M647" s="190">
        <f t="shared" si="121"/>
        <v>0</v>
      </c>
      <c r="N647" s="190">
        <f t="shared" si="122"/>
        <v>0</v>
      </c>
    </row>
    <row r="648" spans="1:14" ht="15.9" customHeight="1" x14ac:dyDescent="0.25">
      <c r="A648" s="151" t="s">
        <v>11</v>
      </c>
      <c r="B648" s="51" t="s">
        <v>109</v>
      </c>
      <c r="C648" s="48" t="str">
        <f>IFERROR(IF($J648&gt;0,VLOOKUP($A648&amp;$B648,'PNC AA'!$A:$E,4,0),""),"")</f>
        <v/>
      </c>
      <c r="D648" s="48" t="str">
        <f>IFERROR(IF($J648&gt;0,VLOOKUP($A648&amp;$B648,'PNC AA'!$A:$E,5,0),""),"")</f>
        <v/>
      </c>
      <c r="E648" s="78" t="str">
        <f t="shared" si="123"/>
        <v>ND</v>
      </c>
      <c r="F648" s="60">
        <f t="shared" si="124"/>
        <v>0</v>
      </c>
      <c r="G648" s="48">
        <f>IFERROR(VLOOKUP($A648&amp;$B648,'PNC Exon. &amp; no Exon.'!$A:$AJ,3,0),0)</f>
        <v>0</v>
      </c>
      <c r="H648" s="48">
        <f>IFERROR(VLOOKUP($A648&amp;$B648,'PNC Exon. &amp; no Exon.'!$A:$AJ,4,0),0)</f>
        <v>0</v>
      </c>
      <c r="I648" s="78" t="str">
        <f t="shared" si="125"/>
        <v>ND</v>
      </c>
      <c r="J648" s="60">
        <f t="shared" si="118"/>
        <v>0</v>
      </c>
      <c r="K648" s="48">
        <f t="shared" si="119"/>
        <v>0</v>
      </c>
      <c r="L648" s="190">
        <f t="shared" si="126"/>
        <v>0</v>
      </c>
      <c r="M648" s="190">
        <f t="shared" si="121"/>
        <v>0</v>
      </c>
      <c r="N648" s="190">
        <f t="shared" si="122"/>
        <v>0</v>
      </c>
    </row>
    <row r="649" spans="1:14" ht="15.9" customHeight="1" x14ac:dyDescent="0.25">
      <c r="A649" s="151" t="s">
        <v>11</v>
      </c>
      <c r="B649" s="51" t="s">
        <v>82</v>
      </c>
      <c r="C649" s="48" t="str">
        <f>IFERROR(IF($J649&gt;0,VLOOKUP($A649&amp;$B649,'PNC AA'!$A:$E,4,0),""),"")</f>
        <v/>
      </c>
      <c r="D649" s="48" t="str">
        <f>IFERROR(IF($J649&gt;0,VLOOKUP($A649&amp;$B649,'PNC AA'!$A:$E,5,0),""),"")</f>
        <v/>
      </c>
      <c r="E649" s="78" t="str">
        <f t="shared" si="123"/>
        <v>ND</v>
      </c>
      <c r="F649" s="60">
        <f t="shared" si="124"/>
        <v>0</v>
      </c>
      <c r="G649" s="48">
        <f>IFERROR(VLOOKUP($A649&amp;$B649,'PNC Exon. &amp; no Exon.'!$A:$AJ,3,0),0)</f>
        <v>0</v>
      </c>
      <c r="H649" s="48">
        <f>IFERROR(VLOOKUP($A649&amp;$B649,'PNC Exon. &amp; no Exon.'!$A:$AJ,4,0),0)</f>
        <v>0</v>
      </c>
      <c r="I649" s="78" t="str">
        <f t="shared" si="125"/>
        <v>ND</v>
      </c>
      <c r="J649" s="60">
        <f t="shared" si="118"/>
        <v>0</v>
      </c>
      <c r="K649" s="48">
        <f t="shared" si="119"/>
        <v>0</v>
      </c>
      <c r="L649" s="190">
        <f t="shared" si="126"/>
        <v>0</v>
      </c>
      <c r="M649" s="190">
        <f t="shared" si="121"/>
        <v>0</v>
      </c>
      <c r="N649" s="190">
        <f t="shared" si="122"/>
        <v>0</v>
      </c>
    </row>
    <row r="650" spans="1:14" ht="15.9" customHeight="1" x14ac:dyDescent="0.25">
      <c r="A650" s="151" t="s">
        <v>11</v>
      </c>
      <c r="B650" s="51" t="s">
        <v>96</v>
      </c>
      <c r="C650" s="48" t="str">
        <f>IFERROR(IF($J650&gt;0,VLOOKUP($A650&amp;$B650,'PNC AA'!$A:$E,4,0),""),"")</f>
        <v/>
      </c>
      <c r="D650" s="48" t="str">
        <f>IFERROR(IF($J650&gt;0,VLOOKUP($A650&amp;$B650,'PNC AA'!$A:$E,5,0),""),"")</f>
        <v/>
      </c>
      <c r="E650" s="76" t="str">
        <f t="shared" si="123"/>
        <v>ND</v>
      </c>
      <c r="F650" s="60">
        <f t="shared" si="124"/>
        <v>0</v>
      </c>
      <c r="G650" s="48">
        <f>IFERROR(VLOOKUP($A650&amp;$B650,'PNC Exon. &amp; no Exon.'!$A:$AJ,3,0),0)</f>
        <v>0</v>
      </c>
      <c r="H650" s="48">
        <f>IFERROR(VLOOKUP($A650&amp;$B650,'PNC Exon. &amp; no Exon.'!$A:$AJ,4,0),0)</f>
        <v>0</v>
      </c>
      <c r="I650" s="76" t="str">
        <f t="shared" si="125"/>
        <v>ND</v>
      </c>
      <c r="J650" s="60">
        <f t="shared" si="118"/>
        <v>0</v>
      </c>
      <c r="K650" s="48">
        <f t="shared" si="119"/>
        <v>0</v>
      </c>
      <c r="L650" s="190">
        <f t="shared" si="126"/>
        <v>0</v>
      </c>
      <c r="M650" s="190">
        <f t="shared" si="121"/>
        <v>0</v>
      </c>
      <c r="N650" s="190">
        <f t="shared" si="122"/>
        <v>0</v>
      </c>
    </row>
    <row r="651" spans="1:14" ht="15.9" customHeight="1" x14ac:dyDescent="0.25">
      <c r="A651" s="151" t="s">
        <v>11</v>
      </c>
      <c r="B651" s="50" t="s">
        <v>104</v>
      </c>
      <c r="C651" s="48" t="str">
        <f>IFERROR(IF($J651&gt;0,VLOOKUP($A651&amp;$B651,'PNC AA'!$A:$E,4,0),""),"")</f>
        <v/>
      </c>
      <c r="D651" s="48" t="str">
        <f>IFERROR(IF($J651&gt;0,VLOOKUP($A651&amp;$B651,'PNC AA'!$A:$E,5,0),""),"")</f>
        <v/>
      </c>
      <c r="E651" s="78" t="str">
        <f t="shared" si="123"/>
        <v>ND</v>
      </c>
      <c r="F651" s="60">
        <f t="shared" si="124"/>
        <v>0</v>
      </c>
      <c r="G651" s="48">
        <f>IFERROR(VLOOKUP($A651&amp;$B651,'PNC Exon. &amp; no Exon.'!$A:$AJ,3,0),0)</f>
        <v>0</v>
      </c>
      <c r="H651" s="48">
        <f>IFERROR(VLOOKUP($A651&amp;$B651,'PNC Exon. &amp; no Exon.'!$A:$AJ,4,0),0)</f>
        <v>0</v>
      </c>
      <c r="I651" s="78" t="str">
        <f t="shared" si="125"/>
        <v>ND</v>
      </c>
      <c r="J651" s="60">
        <f t="shared" si="118"/>
        <v>0</v>
      </c>
      <c r="K651" s="48">
        <f t="shared" si="119"/>
        <v>0</v>
      </c>
      <c r="L651" s="190">
        <f t="shared" si="126"/>
        <v>0</v>
      </c>
      <c r="M651" s="190">
        <f t="shared" si="121"/>
        <v>0</v>
      </c>
      <c r="N651" s="190">
        <f t="shared" si="122"/>
        <v>0</v>
      </c>
    </row>
    <row r="652" spans="1:14" ht="15.9" customHeight="1" x14ac:dyDescent="0.25">
      <c r="A652" s="151" t="s">
        <v>11</v>
      </c>
      <c r="B652" s="51" t="s">
        <v>105</v>
      </c>
      <c r="C652" s="48" t="str">
        <f>IFERROR(IF($J652&gt;0,VLOOKUP($A652&amp;$B652,'PNC AA'!$A:$E,4,0),""),"")</f>
        <v/>
      </c>
      <c r="D652" s="48" t="str">
        <f>IFERROR(IF($J652&gt;0,VLOOKUP($A652&amp;$B652,'PNC AA'!$A:$E,5,0),""),"")</f>
        <v/>
      </c>
      <c r="E652" s="76" t="str">
        <f t="shared" si="123"/>
        <v>ND</v>
      </c>
      <c r="F652" s="60">
        <f t="shared" si="124"/>
        <v>0</v>
      </c>
      <c r="G652" s="48">
        <f>IFERROR(VLOOKUP($A652&amp;$B652,'PNC Exon. &amp; no Exon.'!$A:$AJ,3,0),0)</f>
        <v>0</v>
      </c>
      <c r="H652" s="48">
        <f>IFERROR(VLOOKUP($A652&amp;$B652,'PNC Exon. &amp; no Exon.'!$A:$AJ,4,0),0)</f>
        <v>0</v>
      </c>
      <c r="I652" s="76" t="str">
        <f t="shared" si="125"/>
        <v>ND</v>
      </c>
      <c r="J652" s="60">
        <f t="shared" si="118"/>
        <v>0</v>
      </c>
      <c r="K652" s="48">
        <f t="shared" si="119"/>
        <v>0</v>
      </c>
      <c r="L652" s="190">
        <f t="shared" si="126"/>
        <v>0</v>
      </c>
      <c r="M652" s="190">
        <f t="shared" si="121"/>
        <v>0</v>
      </c>
      <c r="N652" s="190">
        <f t="shared" si="122"/>
        <v>0</v>
      </c>
    </row>
    <row r="653" spans="1:14" ht="15.9" customHeight="1" x14ac:dyDescent="0.25">
      <c r="A653" s="151" t="s">
        <v>11</v>
      </c>
      <c r="B653" s="51" t="s">
        <v>113</v>
      </c>
      <c r="C653" s="48" t="str">
        <f>IFERROR(IF($J653&gt;0,VLOOKUP($A653&amp;$B653,'PNC AA'!$A:$E,4,0),""),"")</f>
        <v/>
      </c>
      <c r="D653" s="48" t="str">
        <f>IFERROR(IF($J653&gt;0,VLOOKUP($A653&amp;$B653,'PNC AA'!$A:$E,5,0),""),"")</f>
        <v/>
      </c>
      <c r="E653" s="78" t="str">
        <f t="shared" si="123"/>
        <v>ND</v>
      </c>
      <c r="F653" s="60">
        <f t="shared" si="124"/>
        <v>0</v>
      </c>
      <c r="G653" s="48">
        <f>IFERROR(VLOOKUP($A653&amp;$B653,'PNC Exon. &amp; no Exon.'!$A:$AJ,3,0),0)</f>
        <v>0</v>
      </c>
      <c r="H653" s="48">
        <f>IFERROR(VLOOKUP($A653&amp;$B653,'PNC Exon. &amp; no Exon.'!$A:$AJ,4,0),0)</f>
        <v>0</v>
      </c>
      <c r="I653" s="78" t="str">
        <f t="shared" si="125"/>
        <v>ND</v>
      </c>
      <c r="J653" s="60">
        <f t="shared" si="118"/>
        <v>0</v>
      </c>
      <c r="K653" s="48">
        <f t="shared" si="119"/>
        <v>0</v>
      </c>
      <c r="L653" s="190">
        <f t="shared" si="126"/>
        <v>0</v>
      </c>
      <c r="M653" s="190">
        <f t="shared" si="121"/>
        <v>0</v>
      </c>
      <c r="N653" s="190">
        <f t="shared" si="122"/>
        <v>0</v>
      </c>
    </row>
    <row r="654" spans="1:14" ht="15.9" customHeight="1" x14ac:dyDescent="0.25">
      <c r="A654" s="151" t="s">
        <v>11</v>
      </c>
      <c r="B654" s="51" t="s">
        <v>117</v>
      </c>
      <c r="C654" s="48" t="str">
        <f>IFERROR(IF($J654&gt;0,VLOOKUP($A654&amp;$B654,'PNC AA'!$A:$E,4,0),""),"")</f>
        <v/>
      </c>
      <c r="D654" s="48" t="str">
        <f>IFERROR(IF($J654&gt;0,VLOOKUP($A654&amp;$B654,'PNC AA'!$A:$E,5,0),""),"")</f>
        <v/>
      </c>
      <c r="E654" s="76" t="str">
        <f t="shared" si="123"/>
        <v>ND</v>
      </c>
      <c r="F654" s="60">
        <f t="shared" si="124"/>
        <v>0</v>
      </c>
      <c r="G654" s="48">
        <f>IFERROR(VLOOKUP($A654&amp;$B654,'PNC Exon. &amp; no Exon.'!$A:$AJ,3,0),0)</f>
        <v>0</v>
      </c>
      <c r="H654" s="48">
        <f>IFERROR(VLOOKUP($A654&amp;$B654,'PNC Exon. &amp; no Exon.'!$A:$AJ,4,0),0)</f>
        <v>0</v>
      </c>
      <c r="I654" s="76" t="str">
        <f t="shared" si="125"/>
        <v>ND</v>
      </c>
      <c r="J654" s="60">
        <f t="shared" si="118"/>
        <v>0</v>
      </c>
      <c r="K654" s="48">
        <f t="shared" si="119"/>
        <v>0</v>
      </c>
      <c r="L654" s="190">
        <f t="shared" si="126"/>
        <v>0</v>
      </c>
      <c r="M654" s="190">
        <f t="shared" si="121"/>
        <v>0</v>
      </c>
      <c r="N654" s="190">
        <f t="shared" si="122"/>
        <v>0</v>
      </c>
    </row>
    <row r="655" spans="1:14" ht="15.9" customHeight="1" x14ac:dyDescent="0.25">
      <c r="A655" s="151" t="s">
        <v>11</v>
      </c>
      <c r="B655" s="51" t="s">
        <v>112</v>
      </c>
      <c r="C655" s="48" t="str">
        <f>IFERROR(IF($J655&gt;0,VLOOKUP($A655&amp;$B655,'PNC AA'!$A:$E,4,0),""),"")</f>
        <v/>
      </c>
      <c r="D655" s="48" t="str">
        <f>IFERROR(IF($J655&gt;0,VLOOKUP($A655&amp;$B655,'PNC AA'!$A:$E,5,0),""),"")</f>
        <v/>
      </c>
      <c r="E655" s="76" t="str">
        <f t="shared" si="123"/>
        <v>ND</v>
      </c>
      <c r="F655" s="60">
        <f t="shared" si="124"/>
        <v>0</v>
      </c>
      <c r="G655" s="48">
        <f>IFERROR(VLOOKUP($A655&amp;$B655,'PNC Exon. &amp; no Exon.'!$A:$AJ,3,0),0)</f>
        <v>0</v>
      </c>
      <c r="H655" s="48">
        <f>IFERROR(VLOOKUP($A655&amp;$B655,'PNC Exon. &amp; no Exon.'!$A:$AJ,4,0),0)</f>
        <v>0</v>
      </c>
      <c r="I655" s="76" t="str">
        <f t="shared" si="125"/>
        <v>ND</v>
      </c>
      <c r="J655" s="60">
        <f t="shared" si="118"/>
        <v>0</v>
      </c>
      <c r="K655" s="48">
        <f t="shared" si="119"/>
        <v>0</v>
      </c>
      <c r="L655" s="190">
        <f t="shared" si="126"/>
        <v>0</v>
      </c>
      <c r="M655" s="190">
        <f t="shared" si="121"/>
        <v>0</v>
      </c>
      <c r="N655" s="190">
        <f t="shared" si="122"/>
        <v>0</v>
      </c>
    </row>
    <row r="656" spans="1:14" ht="15.9" customHeight="1" x14ac:dyDescent="0.25">
      <c r="A656" s="151" t="s">
        <v>11</v>
      </c>
      <c r="B656" s="51" t="s">
        <v>116</v>
      </c>
      <c r="C656" s="48" t="str">
        <f>IFERROR(IF($J656&gt;0,VLOOKUP($A656&amp;$B656,'PNC AA'!$A:$E,4,0),""),"")</f>
        <v/>
      </c>
      <c r="D656" s="48" t="str">
        <f>IFERROR(IF($J656&gt;0,VLOOKUP($A656&amp;$B656,'PNC AA'!$A:$E,5,0),""),"")</f>
        <v/>
      </c>
      <c r="E656" s="76" t="str">
        <f t="shared" si="123"/>
        <v>ND</v>
      </c>
      <c r="F656" s="60">
        <f t="shared" si="124"/>
        <v>0</v>
      </c>
      <c r="G656" s="48">
        <f>IFERROR(VLOOKUP($A656&amp;$B656,'PNC Exon. &amp; no Exon.'!$A:$AJ,3,0),0)</f>
        <v>0</v>
      </c>
      <c r="H656" s="48">
        <f>IFERROR(VLOOKUP($A656&amp;$B656,'PNC Exon. &amp; no Exon.'!$A:$AJ,4,0),0)</f>
        <v>0</v>
      </c>
      <c r="I656" s="76" t="str">
        <f t="shared" si="125"/>
        <v>ND</v>
      </c>
      <c r="J656" s="60">
        <f t="shared" si="118"/>
        <v>0</v>
      </c>
      <c r="K656" s="48">
        <f t="shared" si="119"/>
        <v>0</v>
      </c>
      <c r="L656" s="190">
        <f t="shared" si="126"/>
        <v>0</v>
      </c>
      <c r="M656" s="190">
        <f t="shared" si="121"/>
        <v>0</v>
      </c>
      <c r="N656" s="190">
        <f t="shared" si="122"/>
        <v>0</v>
      </c>
    </row>
    <row r="657" spans="1:14" ht="15.9" customHeight="1" x14ac:dyDescent="0.25">
      <c r="A657" s="151" t="s">
        <v>11</v>
      </c>
      <c r="B657" s="51" t="s">
        <v>89</v>
      </c>
      <c r="C657" s="48" t="str">
        <f>IFERROR(IF($J657&gt;0,VLOOKUP($A657&amp;$B657,'PNC AA'!$A:$E,4,0),""),"")</f>
        <v/>
      </c>
      <c r="D657" s="48" t="str">
        <f>IFERROR(IF($J657&gt;0,VLOOKUP($A657&amp;$B657,'PNC AA'!$A:$E,5,0),""),"")</f>
        <v/>
      </c>
      <c r="E657" s="78" t="str">
        <f t="shared" si="123"/>
        <v>ND</v>
      </c>
      <c r="F657" s="60">
        <f t="shared" si="124"/>
        <v>0</v>
      </c>
      <c r="G657" s="48">
        <f>IFERROR(VLOOKUP($A657&amp;$B657,'PNC Exon. &amp; no Exon.'!$A:$AJ,3,0),0)</f>
        <v>0</v>
      </c>
      <c r="H657" s="48">
        <f>IFERROR(VLOOKUP($A657&amp;$B657,'PNC Exon. &amp; no Exon.'!$A:$AJ,4,0),0)</f>
        <v>0</v>
      </c>
      <c r="I657" s="78" t="str">
        <f t="shared" si="125"/>
        <v>ND</v>
      </c>
      <c r="J657" s="60">
        <f t="shared" si="118"/>
        <v>0</v>
      </c>
      <c r="K657" s="48">
        <f t="shared" si="119"/>
        <v>0</v>
      </c>
      <c r="L657" s="190">
        <f t="shared" si="126"/>
        <v>0</v>
      </c>
      <c r="M657" s="190">
        <f t="shared" si="121"/>
        <v>0</v>
      </c>
      <c r="N657" s="190">
        <f t="shared" si="122"/>
        <v>0</v>
      </c>
    </row>
    <row r="658" spans="1:14" ht="15.9" customHeight="1" x14ac:dyDescent="0.25">
      <c r="A658" s="151" t="s">
        <v>11</v>
      </c>
      <c r="B658" s="51" t="s">
        <v>94</v>
      </c>
      <c r="C658" s="48" t="str">
        <f>IFERROR(IF($J658&gt;0,VLOOKUP($A658&amp;$B658,'PNC AA'!$A:$E,4,0),""),"")</f>
        <v/>
      </c>
      <c r="D658" s="48" t="str">
        <f>IFERROR(IF($J658&gt;0,VLOOKUP($A658&amp;$B658,'PNC AA'!$A:$E,5,0),""),"")</f>
        <v/>
      </c>
      <c r="E658" s="78" t="str">
        <f t="shared" si="123"/>
        <v>ND</v>
      </c>
      <c r="F658" s="60">
        <f t="shared" si="124"/>
        <v>0</v>
      </c>
      <c r="G658" s="48">
        <f>IFERROR(VLOOKUP($A658&amp;$B658,'PNC Exon. &amp; no Exon.'!$A:$AJ,3,0),0)</f>
        <v>0</v>
      </c>
      <c r="H658" s="48">
        <f>IFERROR(VLOOKUP($A658&amp;$B658,'PNC Exon. &amp; no Exon.'!$A:$AJ,4,0),0)</f>
        <v>0</v>
      </c>
      <c r="I658" s="78" t="str">
        <f t="shared" si="125"/>
        <v>ND</v>
      </c>
      <c r="J658" s="60">
        <f t="shared" si="118"/>
        <v>0</v>
      </c>
      <c r="K658" s="48">
        <f t="shared" si="119"/>
        <v>0</v>
      </c>
      <c r="L658" s="190">
        <f t="shared" si="126"/>
        <v>0</v>
      </c>
      <c r="M658" s="190">
        <f t="shared" si="121"/>
        <v>0</v>
      </c>
      <c r="N658" s="190">
        <f t="shared" si="122"/>
        <v>0</v>
      </c>
    </row>
    <row r="659" spans="1:14" ht="15.9" customHeight="1" x14ac:dyDescent="0.25">
      <c r="A659" s="151" t="s">
        <v>11</v>
      </c>
      <c r="B659" s="51" t="s">
        <v>81</v>
      </c>
      <c r="C659" s="48" t="str">
        <f>IFERROR(IF($J659&gt;0,VLOOKUP($A659&amp;$B659,'PNC AA'!$A:$E,4,0),""),"")</f>
        <v/>
      </c>
      <c r="D659" s="48" t="str">
        <f>IFERROR(IF($J659&gt;0,VLOOKUP($A659&amp;$B659,'PNC AA'!$A:$E,5,0),""),"")</f>
        <v/>
      </c>
      <c r="E659" s="78" t="str">
        <f t="shared" si="123"/>
        <v>ND</v>
      </c>
      <c r="F659" s="60">
        <f t="shared" si="124"/>
        <v>0</v>
      </c>
      <c r="G659" s="48">
        <f>IFERROR(VLOOKUP($A659&amp;$B659,'PNC Exon. &amp; no Exon.'!$A:$AJ,3,0),0)</f>
        <v>0</v>
      </c>
      <c r="H659" s="48">
        <f>IFERROR(VLOOKUP($A659&amp;$B659,'PNC Exon. &amp; no Exon.'!$A:$AJ,4,0),0)</f>
        <v>0</v>
      </c>
      <c r="I659" s="78" t="str">
        <f t="shared" si="125"/>
        <v>ND</v>
      </c>
      <c r="J659" s="60">
        <f t="shared" si="118"/>
        <v>0</v>
      </c>
      <c r="K659" s="48">
        <f t="shared" si="119"/>
        <v>0</v>
      </c>
      <c r="L659" s="190">
        <f t="shared" si="126"/>
        <v>0</v>
      </c>
      <c r="M659" s="190">
        <f t="shared" si="121"/>
        <v>0</v>
      </c>
      <c r="N659" s="190">
        <f t="shared" si="122"/>
        <v>0</v>
      </c>
    </row>
    <row r="660" spans="1:14" ht="15.9" customHeight="1" x14ac:dyDescent="0.25">
      <c r="A660" s="151" t="s">
        <v>11</v>
      </c>
      <c r="B660" s="51" t="s">
        <v>122</v>
      </c>
      <c r="C660" s="48" t="str">
        <f>IFERROR(IF($J660&gt;0,VLOOKUP($A660&amp;$B660,'PNC AA'!$A:$E,4,0),""),"")</f>
        <v/>
      </c>
      <c r="D660" s="48" t="str">
        <f>IFERROR(IF($J660&gt;0,VLOOKUP($A660&amp;$B660,'PNC AA'!$A:$E,5,0),""),"")</f>
        <v/>
      </c>
      <c r="E660" s="76" t="str">
        <f t="shared" si="123"/>
        <v>ND</v>
      </c>
      <c r="F660" s="60">
        <f t="shared" si="124"/>
        <v>0</v>
      </c>
      <c r="G660" s="48">
        <f>IFERROR(VLOOKUP($A660&amp;$B660,'PNC Exon. &amp; no Exon.'!$A:$AJ,3,0),0)</f>
        <v>0</v>
      </c>
      <c r="H660" s="48">
        <f>IFERROR(VLOOKUP($A660&amp;$B660,'PNC Exon. &amp; no Exon.'!$A:$AJ,4,0),0)</f>
        <v>0</v>
      </c>
      <c r="I660" s="76" t="str">
        <f t="shared" si="125"/>
        <v>ND</v>
      </c>
      <c r="J660" s="60">
        <f t="shared" si="118"/>
        <v>0</v>
      </c>
      <c r="K660" s="48">
        <f t="shared" si="119"/>
        <v>0</v>
      </c>
      <c r="L660" s="190">
        <f t="shared" si="126"/>
        <v>0</v>
      </c>
      <c r="M660" s="190">
        <f t="shared" si="121"/>
        <v>0</v>
      </c>
      <c r="N660" s="190">
        <f t="shared" si="122"/>
        <v>0</v>
      </c>
    </row>
    <row r="661" spans="1:14" ht="15.9" customHeight="1" x14ac:dyDescent="0.25">
      <c r="A661" s="151" t="s">
        <v>11</v>
      </c>
      <c r="B661" s="51" t="s">
        <v>118</v>
      </c>
      <c r="C661" s="48" t="str">
        <f>IFERROR(IF($J661&gt;0,VLOOKUP($A661&amp;$B661,'PNC AA'!$A:$E,4,0),""),"")</f>
        <v/>
      </c>
      <c r="D661" s="48" t="str">
        <f>IFERROR(IF($J661&gt;0,VLOOKUP($A661&amp;$B661,'PNC AA'!$A:$E,5,0),""),"")</f>
        <v/>
      </c>
      <c r="E661" s="76" t="str">
        <f t="shared" si="123"/>
        <v>ND</v>
      </c>
      <c r="F661" s="60">
        <f t="shared" si="124"/>
        <v>0</v>
      </c>
      <c r="G661" s="48">
        <f>IFERROR(VLOOKUP($A661&amp;$B661,'PNC Exon. &amp; no Exon.'!$A:$AJ,3,0),0)</f>
        <v>0</v>
      </c>
      <c r="H661" s="48">
        <f>IFERROR(VLOOKUP($A661&amp;$B661,'PNC Exon. &amp; no Exon.'!$A:$AJ,4,0),0)</f>
        <v>0</v>
      </c>
      <c r="I661" s="76" t="str">
        <f t="shared" si="125"/>
        <v>ND</v>
      </c>
      <c r="J661" s="60">
        <f t="shared" si="118"/>
        <v>0</v>
      </c>
      <c r="K661" s="48">
        <f t="shared" si="119"/>
        <v>0</v>
      </c>
      <c r="L661" s="190">
        <f t="shared" si="126"/>
        <v>0</v>
      </c>
      <c r="M661" s="190">
        <f t="shared" si="121"/>
        <v>0</v>
      </c>
      <c r="N661" s="190">
        <f t="shared" si="122"/>
        <v>0</v>
      </c>
    </row>
    <row r="662" spans="1:14" ht="15.9" customHeight="1" x14ac:dyDescent="0.25">
      <c r="A662" s="151" t="s">
        <v>11</v>
      </c>
      <c r="B662" s="51" t="s">
        <v>120</v>
      </c>
      <c r="C662" s="48" t="str">
        <f>IFERROR(IF($J662&gt;0,VLOOKUP($A662&amp;$B662,'PNC AA'!$A:$E,4,0),""),"")</f>
        <v/>
      </c>
      <c r="D662" s="48" t="str">
        <f>IFERROR(IF($J662&gt;0,VLOOKUP($A662&amp;$B662,'PNC AA'!$A:$E,5,0),""),"")</f>
        <v/>
      </c>
      <c r="E662" s="76" t="str">
        <f t="shared" si="123"/>
        <v>ND</v>
      </c>
      <c r="F662" s="60">
        <f t="shared" si="124"/>
        <v>0</v>
      </c>
      <c r="G662" s="48">
        <f>IFERROR(VLOOKUP($A662&amp;$B662,'PNC Exon. &amp; no Exon.'!$A:$AJ,3,0),0)</f>
        <v>0</v>
      </c>
      <c r="H662" s="48">
        <f>IFERROR(VLOOKUP($A662&amp;$B662,'PNC Exon. &amp; no Exon.'!$A:$AJ,4,0),0)</f>
        <v>0</v>
      </c>
      <c r="I662" s="76" t="str">
        <f t="shared" si="125"/>
        <v>ND</v>
      </c>
      <c r="J662" s="60">
        <f t="shared" si="118"/>
        <v>0</v>
      </c>
      <c r="K662" s="48">
        <f t="shared" si="119"/>
        <v>0</v>
      </c>
      <c r="L662" s="190">
        <f t="shared" si="126"/>
        <v>0</v>
      </c>
      <c r="M662" s="190">
        <f t="shared" si="121"/>
        <v>0</v>
      </c>
      <c r="N662" s="190">
        <f t="shared" si="122"/>
        <v>0</v>
      </c>
    </row>
    <row r="663" spans="1:14" ht="15.9" customHeight="1" x14ac:dyDescent="0.25">
      <c r="A663" s="151" t="s">
        <v>11</v>
      </c>
      <c r="B663" s="51" t="s">
        <v>121</v>
      </c>
      <c r="C663" s="48" t="str">
        <f>IFERROR(IF($J663&gt;0,VLOOKUP($A663&amp;$B663,'PNC AA'!$A:$E,4,0),""),"")</f>
        <v/>
      </c>
      <c r="D663" s="48" t="str">
        <f>IFERROR(IF($J663&gt;0,VLOOKUP($A663&amp;$B663,'PNC AA'!$A:$E,5,0),""),"")</f>
        <v/>
      </c>
      <c r="E663" s="78" t="str">
        <f t="shared" si="123"/>
        <v>ND</v>
      </c>
      <c r="F663" s="60">
        <f t="shared" si="124"/>
        <v>0</v>
      </c>
      <c r="G663" s="48">
        <f>IFERROR(VLOOKUP($A663&amp;$B663,'PNC Exon. &amp; no Exon.'!$A:$AJ,3,0),0)</f>
        <v>0</v>
      </c>
      <c r="H663" s="48">
        <f>IFERROR(VLOOKUP($A663&amp;$B663,'PNC Exon. &amp; no Exon.'!$A:$AJ,4,0),0)</f>
        <v>0</v>
      </c>
      <c r="I663" s="78" t="str">
        <f t="shared" si="125"/>
        <v>ND</v>
      </c>
      <c r="J663" s="60">
        <f t="shared" si="118"/>
        <v>0</v>
      </c>
      <c r="K663" s="48">
        <f t="shared" si="119"/>
        <v>0</v>
      </c>
      <c r="L663" s="190">
        <f t="shared" si="126"/>
        <v>0</v>
      </c>
      <c r="M663" s="190">
        <f t="shared" si="121"/>
        <v>0</v>
      </c>
      <c r="N663" s="190">
        <f t="shared" si="122"/>
        <v>0</v>
      </c>
    </row>
    <row r="664" spans="1:14" ht="15.9" customHeight="1" x14ac:dyDescent="0.25">
      <c r="A664" s="151" t="s">
        <v>11</v>
      </c>
      <c r="B664" s="51" t="s">
        <v>83</v>
      </c>
      <c r="C664" s="48" t="str">
        <f>IFERROR(IF($J664&gt;0,VLOOKUP($A664&amp;$B664,'PNC AA'!$A:$E,4,0),""),"")</f>
        <v/>
      </c>
      <c r="D664" s="48" t="str">
        <f>IFERROR(IF($J664&gt;0,VLOOKUP($A664&amp;$B664,'PNC AA'!$A:$E,5,0),""),"")</f>
        <v/>
      </c>
      <c r="E664" s="76" t="str">
        <f t="shared" si="123"/>
        <v>ND</v>
      </c>
      <c r="F664" s="60">
        <f t="shared" si="124"/>
        <v>0</v>
      </c>
      <c r="G664" s="48">
        <f>IFERROR(VLOOKUP($A664&amp;$B664,'PNC Exon. &amp; no Exon.'!$A:$AJ,3,0),0)</f>
        <v>0</v>
      </c>
      <c r="H664" s="48">
        <f>IFERROR(VLOOKUP($A664&amp;$B664,'PNC Exon. &amp; no Exon.'!$A:$AJ,4,0),0)</f>
        <v>0</v>
      </c>
      <c r="I664" s="76" t="str">
        <f t="shared" si="125"/>
        <v>ND</v>
      </c>
      <c r="J664" s="60">
        <f t="shared" si="118"/>
        <v>0</v>
      </c>
      <c r="K664" s="48">
        <f t="shared" si="119"/>
        <v>0</v>
      </c>
      <c r="L664" s="190">
        <f t="shared" si="126"/>
        <v>0</v>
      </c>
      <c r="M664" s="190">
        <f t="shared" si="121"/>
        <v>0</v>
      </c>
      <c r="N664" s="190">
        <f t="shared" si="122"/>
        <v>0</v>
      </c>
    </row>
    <row r="665" spans="1:14" ht="15.9" customHeight="1" x14ac:dyDescent="0.25">
      <c r="A665" s="151" t="s">
        <v>11</v>
      </c>
      <c r="B665" s="51" t="s">
        <v>101</v>
      </c>
      <c r="C665" s="48" t="str">
        <f>IFERROR(IF($J665&gt;0,VLOOKUP($A665&amp;$B665,'PNC AA'!$A:$E,4,0),""),"")</f>
        <v/>
      </c>
      <c r="D665" s="48" t="str">
        <f>IFERROR(IF($J665&gt;0,VLOOKUP($A665&amp;$B665,'PNC AA'!$A:$E,5,0),""),"")</f>
        <v/>
      </c>
      <c r="E665" s="78" t="str">
        <f t="shared" si="123"/>
        <v>ND</v>
      </c>
      <c r="F665" s="60">
        <f t="shared" si="124"/>
        <v>0</v>
      </c>
      <c r="G665" s="48">
        <f>IFERROR(VLOOKUP($A665&amp;$B665,'PNC Exon. &amp; no Exon.'!$A:$AJ,3,0),0)</f>
        <v>0</v>
      </c>
      <c r="H665" s="48">
        <f>IFERROR(VLOOKUP($A665&amp;$B665,'PNC Exon. &amp; no Exon.'!$A:$AJ,4,0),0)</f>
        <v>0</v>
      </c>
      <c r="I665" s="78" t="str">
        <f t="shared" si="125"/>
        <v>ND</v>
      </c>
      <c r="J665" s="60">
        <f t="shared" si="118"/>
        <v>0</v>
      </c>
      <c r="K665" s="48">
        <f t="shared" si="119"/>
        <v>0</v>
      </c>
      <c r="L665" s="190">
        <f t="shared" si="126"/>
        <v>0</v>
      </c>
      <c r="M665" s="190">
        <f t="shared" si="121"/>
        <v>0</v>
      </c>
      <c r="N665" s="190">
        <f t="shared" si="122"/>
        <v>0</v>
      </c>
    </row>
    <row r="666" spans="1:14" ht="15.9" customHeight="1" x14ac:dyDescent="0.25">
      <c r="A666" s="151" t="s">
        <v>11</v>
      </c>
      <c r="B666" s="51" t="s">
        <v>100</v>
      </c>
      <c r="C666" s="48" t="str">
        <f>IFERROR(IF($J666&gt;0,VLOOKUP($A666&amp;$B666,'PNC AA'!$A:$E,4,0),""),"")</f>
        <v/>
      </c>
      <c r="D666" s="48" t="str">
        <f>IFERROR(IF($J666&gt;0,VLOOKUP($A666&amp;$B666,'PNC AA'!$A:$E,5,0),""),"")</f>
        <v/>
      </c>
      <c r="E666" s="78" t="str">
        <f t="shared" si="123"/>
        <v>ND</v>
      </c>
      <c r="F666" s="60">
        <f t="shared" si="124"/>
        <v>0</v>
      </c>
      <c r="G666" s="48">
        <f>IFERROR(VLOOKUP($A666&amp;$B666,'PNC Exon. &amp; no Exon.'!$A:$AJ,3,0),0)</f>
        <v>0</v>
      </c>
      <c r="H666" s="48">
        <f>IFERROR(VLOOKUP($A666&amp;$B666,'PNC Exon. &amp; no Exon.'!$A:$AJ,4,0),0)</f>
        <v>0</v>
      </c>
      <c r="I666" s="78" t="str">
        <f t="shared" si="125"/>
        <v>ND</v>
      </c>
      <c r="J666" s="60">
        <f t="shared" si="118"/>
        <v>0</v>
      </c>
      <c r="K666" s="48">
        <f t="shared" si="119"/>
        <v>0</v>
      </c>
      <c r="L666" s="190">
        <f t="shared" si="126"/>
        <v>0</v>
      </c>
      <c r="M666" s="190">
        <f t="shared" si="121"/>
        <v>0</v>
      </c>
      <c r="N666" s="190">
        <f t="shared" si="122"/>
        <v>0</v>
      </c>
    </row>
    <row r="667" spans="1:14" ht="15.9" customHeight="1" x14ac:dyDescent="0.25">
      <c r="A667" s="151" t="s">
        <v>11</v>
      </c>
      <c r="B667" s="51" t="s">
        <v>98</v>
      </c>
      <c r="C667" s="48" t="str">
        <f>IFERROR(IF($J667&gt;0,VLOOKUP($A667&amp;$B667,'PNC AA'!$A:$E,4,0),""),"")</f>
        <v/>
      </c>
      <c r="D667" s="48" t="str">
        <f>IFERROR(IF($J667&gt;0,VLOOKUP($A667&amp;$B667,'PNC AA'!$A:$E,5,0),""),"")</f>
        <v/>
      </c>
      <c r="E667" s="76" t="str">
        <f t="shared" si="123"/>
        <v>ND</v>
      </c>
      <c r="F667" s="60">
        <f t="shared" si="124"/>
        <v>0</v>
      </c>
      <c r="G667" s="48">
        <f>IFERROR(VLOOKUP($A667&amp;$B667,'PNC Exon. &amp; no Exon.'!$A:$AJ,3,0),0)</f>
        <v>0</v>
      </c>
      <c r="H667" s="48">
        <f>IFERROR(VLOOKUP($A667&amp;$B667,'PNC Exon. &amp; no Exon.'!$A:$AJ,4,0),0)</f>
        <v>0</v>
      </c>
      <c r="I667" s="76" t="str">
        <f t="shared" si="125"/>
        <v>ND</v>
      </c>
      <c r="J667" s="60">
        <f t="shared" si="118"/>
        <v>0</v>
      </c>
      <c r="K667" s="48">
        <f t="shared" si="119"/>
        <v>0</v>
      </c>
      <c r="L667" s="190">
        <f t="shared" si="126"/>
        <v>0</v>
      </c>
      <c r="M667" s="190">
        <f t="shared" si="121"/>
        <v>0</v>
      </c>
      <c r="N667" s="190">
        <f t="shared" si="122"/>
        <v>0</v>
      </c>
    </row>
    <row r="668" spans="1:14" ht="15.9" customHeight="1" x14ac:dyDescent="0.25">
      <c r="A668" s="151" t="s">
        <v>11</v>
      </c>
      <c r="B668" s="51" t="s">
        <v>114</v>
      </c>
      <c r="C668" s="48" t="str">
        <f>IFERROR(IF($J668&gt;0,VLOOKUP($A668&amp;$B668,'PNC AA'!$A:$E,4,0),""),"")</f>
        <v/>
      </c>
      <c r="D668" s="48" t="str">
        <f>IFERROR(IF($J668&gt;0,VLOOKUP($A668&amp;$B668,'PNC AA'!$A:$E,5,0),""),"")</f>
        <v/>
      </c>
      <c r="E668" s="76" t="str">
        <f t="shared" si="123"/>
        <v>ND</v>
      </c>
      <c r="F668" s="60">
        <f t="shared" si="124"/>
        <v>0</v>
      </c>
      <c r="G668" s="48">
        <f>IFERROR(VLOOKUP($A668&amp;$B668,'PNC Exon. &amp; no Exon.'!$A:$AJ,3,0),0)</f>
        <v>0</v>
      </c>
      <c r="H668" s="48">
        <f>IFERROR(VLOOKUP($A668&amp;$B668,'PNC Exon. &amp; no Exon.'!$A:$AJ,4,0),0)</f>
        <v>0</v>
      </c>
      <c r="I668" s="76" t="str">
        <f t="shared" si="125"/>
        <v>ND</v>
      </c>
      <c r="J668" s="60">
        <f t="shared" si="118"/>
        <v>0</v>
      </c>
      <c r="K668" s="48">
        <f t="shared" si="119"/>
        <v>0</v>
      </c>
      <c r="L668" s="190">
        <f t="shared" si="126"/>
        <v>0</v>
      </c>
      <c r="M668" s="190">
        <f t="shared" si="121"/>
        <v>0</v>
      </c>
      <c r="N668" s="190">
        <f t="shared" si="122"/>
        <v>0</v>
      </c>
    </row>
    <row r="669" spans="1:14" ht="20.25" customHeight="1" x14ac:dyDescent="0.25">
      <c r="A669" s="8"/>
      <c r="B669" s="53" t="s">
        <v>21</v>
      </c>
      <c r="C669" s="63">
        <f>SUM(C631:C668)</f>
        <v>0</v>
      </c>
      <c r="D669" s="63">
        <f>SUM(D631:D668)</f>
        <v>0</v>
      </c>
      <c r="E669" s="63"/>
      <c r="F669" s="63">
        <f>SUM(F631:F668)</f>
        <v>0</v>
      </c>
      <c r="G669" s="63">
        <f>SUM(G631:G668)</f>
        <v>0</v>
      </c>
      <c r="H669" s="63">
        <f>SUM(H631:H668)</f>
        <v>0</v>
      </c>
      <c r="I669" s="63"/>
      <c r="J669" s="63">
        <f>SUM(J631:J668)</f>
        <v>0</v>
      </c>
      <c r="K669" s="63">
        <f>SUM(K631:K668)</f>
        <v>0</v>
      </c>
      <c r="L669" s="189">
        <f>IFERROR(K669/F669*100,0)</f>
        <v>0</v>
      </c>
      <c r="M669" s="193">
        <f>SUM(M631:M668)</f>
        <v>0</v>
      </c>
      <c r="N669" s="193">
        <f>SUM(N631:N668)</f>
        <v>0</v>
      </c>
    </row>
    <row r="670" spans="1:14" x14ac:dyDescent="0.25">
      <c r="B670" s="75" t="s">
        <v>174</v>
      </c>
    </row>
  </sheetData>
  <sortState ref="B9:N48">
    <sortCondition ref="I9"/>
  </sortState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6"/>
  <sheetViews>
    <sheetView showGridLines="0" topLeftCell="B1" zoomScaleNormal="100" workbookViewId="0">
      <selection activeCell="G4" sqref="G4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75" customWidth="1"/>
    <col min="6" max="6" width="17.6640625" style="175" customWidth="1"/>
    <col min="7" max="7" width="16.5546875" bestFit="1" customWidth="1"/>
  </cols>
  <sheetData>
    <row r="1" spans="2:7" ht="21" x14ac:dyDescent="0.4">
      <c r="B1" s="198" t="s">
        <v>42</v>
      </c>
      <c r="C1" s="198"/>
      <c r="D1" s="198"/>
      <c r="E1" s="198"/>
      <c r="F1" s="198"/>
    </row>
    <row r="2" spans="2:7" x14ac:dyDescent="0.25">
      <c r="B2" s="199" t="s">
        <v>91</v>
      </c>
      <c r="C2" s="199"/>
      <c r="D2" s="199"/>
      <c r="E2" s="199"/>
      <c r="F2" s="199"/>
    </row>
    <row r="3" spans="2:7" x14ac:dyDescent="0.25">
      <c r="B3" s="201" t="str">
        <f>"Enero"&amp;'P.N.C. x Comp. x Ramos'!A1&amp;", 2021"</f>
        <v>Enero, 2021</v>
      </c>
      <c r="C3" s="201"/>
      <c r="D3" s="201"/>
      <c r="E3" s="201"/>
      <c r="F3" s="201"/>
    </row>
    <row r="4" spans="2:7" x14ac:dyDescent="0.25">
      <c r="B4" s="199" t="s">
        <v>108</v>
      </c>
      <c r="C4" s="199"/>
      <c r="D4" s="199"/>
      <c r="E4" s="199"/>
      <c r="F4" s="199"/>
    </row>
    <row r="6" spans="2:7" ht="19.5" customHeight="1" x14ac:dyDescent="0.25">
      <c r="B6" s="69" t="s">
        <v>32</v>
      </c>
      <c r="C6" s="69" t="s">
        <v>33</v>
      </c>
      <c r="D6" s="69" t="s">
        <v>50</v>
      </c>
      <c r="E6" s="172" t="s">
        <v>129</v>
      </c>
      <c r="F6" s="172" t="s">
        <v>60</v>
      </c>
    </row>
    <row r="7" spans="2:7" ht="15" customHeight="1" x14ac:dyDescent="0.25">
      <c r="B7" s="47">
        <f t="shared" ref="B7:B44" si="0">RANK(D7,$D$7:$D$44,0)</f>
        <v>1</v>
      </c>
      <c r="C7" s="92" t="s">
        <v>87</v>
      </c>
      <c r="D7" s="49">
        <f t="shared" ref="D7:D44" si="1">SUMIF($C$75:$C$1001,C7,$D$75:$D$1001)</f>
        <v>1228012750.46</v>
      </c>
      <c r="E7" s="173">
        <f t="shared" ref="E7:E44" si="2">IFERROR(D7/$D$46*100,0)</f>
        <v>22.198523204726598</v>
      </c>
      <c r="F7" s="173">
        <f>(E7)</f>
        <v>22.198523204726598</v>
      </c>
      <c r="G7" s="19"/>
    </row>
    <row r="8" spans="2:7" ht="15" customHeight="1" x14ac:dyDescent="0.25">
      <c r="B8" s="47">
        <f t="shared" si="0"/>
        <v>2</v>
      </c>
      <c r="C8" s="51" t="s">
        <v>111</v>
      </c>
      <c r="D8" s="49">
        <f t="shared" si="1"/>
        <v>876188312.95000005</v>
      </c>
      <c r="E8" s="173">
        <f t="shared" si="2"/>
        <v>15.838668278847297</v>
      </c>
      <c r="F8" s="173">
        <f t="shared" ref="F8:F44" si="3">(F7+E8)</f>
        <v>38.037191483573892</v>
      </c>
      <c r="G8" s="19"/>
    </row>
    <row r="9" spans="2:7" ht="15" customHeight="1" x14ac:dyDescent="0.25">
      <c r="B9" s="47">
        <f t="shared" si="0"/>
        <v>3</v>
      </c>
      <c r="C9" s="51" t="s">
        <v>115</v>
      </c>
      <c r="D9" s="49">
        <f t="shared" si="1"/>
        <v>661956035.91000009</v>
      </c>
      <c r="E9" s="173">
        <f t="shared" si="2"/>
        <v>11.966037338091636</v>
      </c>
      <c r="F9" s="173">
        <f t="shared" si="3"/>
        <v>50.00322882166553</v>
      </c>
      <c r="G9" s="19"/>
    </row>
    <row r="10" spans="2:7" ht="15" customHeight="1" x14ac:dyDescent="0.25">
      <c r="B10" s="47">
        <f t="shared" si="0"/>
        <v>4</v>
      </c>
      <c r="C10" s="51" t="s">
        <v>95</v>
      </c>
      <c r="D10" s="49">
        <f t="shared" si="1"/>
        <v>529320840.19999993</v>
      </c>
      <c r="E10" s="173">
        <f t="shared" si="2"/>
        <v>9.5684193421636738</v>
      </c>
      <c r="F10" s="173">
        <f t="shared" si="3"/>
        <v>59.571648163829202</v>
      </c>
      <c r="G10" s="19"/>
    </row>
    <row r="11" spans="2:7" ht="15" customHeight="1" x14ac:dyDescent="0.25">
      <c r="B11" s="47">
        <f t="shared" si="0"/>
        <v>5</v>
      </c>
      <c r="C11" s="51" t="s">
        <v>88</v>
      </c>
      <c r="D11" s="49">
        <f t="shared" si="1"/>
        <v>444436931.04000002</v>
      </c>
      <c r="E11" s="173">
        <f t="shared" si="2"/>
        <v>8.0339911153473587</v>
      </c>
      <c r="F11" s="173">
        <f t="shared" si="3"/>
        <v>67.605639279176557</v>
      </c>
      <c r="G11" s="19"/>
    </row>
    <row r="12" spans="2:7" ht="15" customHeight="1" x14ac:dyDescent="0.25">
      <c r="B12" s="47">
        <f t="shared" si="0"/>
        <v>6</v>
      </c>
      <c r="C12" s="51" t="s">
        <v>93</v>
      </c>
      <c r="D12" s="49">
        <f t="shared" si="1"/>
        <v>389283855.98000008</v>
      </c>
      <c r="E12" s="173">
        <f t="shared" si="2"/>
        <v>7.0370008022803159</v>
      </c>
      <c r="F12" s="173">
        <f t="shared" si="3"/>
        <v>74.642640081456875</v>
      </c>
      <c r="G12" s="19"/>
    </row>
    <row r="13" spans="2:7" ht="15" customHeight="1" x14ac:dyDescent="0.25">
      <c r="B13" s="47">
        <f t="shared" si="0"/>
        <v>7</v>
      </c>
      <c r="C13" s="51" t="s">
        <v>92</v>
      </c>
      <c r="D13" s="49">
        <f t="shared" si="1"/>
        <v>237227006.44</v>
      </c>
      <c r="E13" s="173">
        <f t="shared" si="2"/>
        <v>4.2883017340606173</v>
      </c>
      <c r="F13" s="173">
        <f t="shared" si="3"/>
        <v>78.930941815517485</v>
      </c>
      <c r="G13" s="19"/>
    </row>
    <row r="14" spans="2:7" ht="15" customHeight="1" x14ac:dyDescent="0.25">
      <c r="B14" s="47">
        <f t="shared" si="0"/>
        <v>8</v>
      </c>
      <c r="C14" s="51" t="s">
        <v>119</v>
      </c>
      <c r="D14" s="49">
        <f t="shared" si="1"/>
        <v>176985015.80000001</v>
      </c>
      <c r="E14" s="173">
        <f t="shared" si="2"/>
        <v>3.1993201851149475</v>
      </c>
      <c r="F14" s="173">
        <f t="shared" si="3"/>
        <v>82.130262000632428</v>
      </c>
      <c r="G14" s="19"/>
    </row>
    <row r="15" spans="2:7" ht="15" customHeight="1" x14ac:dyDescent="0.25">
      <c r="B15" s="47">
        <f t="shared" si="0"/>
        <v>9</v>
      </c>
      <c r="C15" s="51" t="s">
        <v>78</v>
      </c>
      <c r="D15" s="49">
        <f t="shared" si="1"/>
        <v>129899925.31000002</v>
      </c>
      <c r="E15" s="173">
        <f t="shared" si="2"/>
        <v>2.34817309934781</v>
      </c>
      <c r="F15" s="173">
        <f t="shared" si="3"/>
        <v>84.478435099980231</v>
      </c>
      <c r="G15" s="19"/>
    </row>
    <row r="16" spans="2:7" ht="15" customHeight="1" x14ac:dyDescent="0.25">
      <c r="B16" s="47">
        <f t="shared" si="0"/>
        <v>10</v>
      </c>
      <c r="C16" s="51" t="s">
        <v>77</v>
      </c>
      <c r="D16" s="49">
        <f t="shared" si="1"/>
        <v>111262402.48</v>
      </c>
      <c r="E16" s="173">
        <f t="shared" si="2"/>
        <v>2.0112665950257664</v>
      </c>
      <c r="F16" s="173">
        <f t="shared" si="3"/>
        <v>86.489701695006005</v>
      </c>
      <c r="G16" s="19"/>
    </row>
    <row r="17" spans="2:7" ht="15" customHeight="1" x14ac:dyDescent="0.25">
      <c r="B17" s="47">
        <f t="shared" si="0"/>
        <v>11</v>
      </c>
      <c r="C17" s="51" t="s">
        <v>90</v>
      </c>
      <c r="D17" s="49">
        <f t="shared" si="1"/>
        <v>101324121.02999999</v>
      </c>
      <c r="E17" s="173">
        <f t="shared" si="2"/>
        <v>1.8316144120168445</v>
      </c>
      <c r="F17" s="173">
        <f t="shared" si="3"/>
        <v>88.321316107022852</v>
      </c>
      <c r="G17" s="19"/>
    </row>
    <row r="18" spans="2:7" ht="15" customHeight="1" x14ac:dyDescent="0.25">
      <c r="B18" s="47">
        <f t="shared" si="0"/>
        <v>12</v>
      </c>
      <c r="C18" s="51" t="s">
        <v>97</v>
      </c>
      <c r="D18" s="49">
        <f t="shared" si="1"/>
        <v>86733940.939999998</v>
      </c>
      <c r="E18" s="173">
        <f t="shared" si="2"/>
        <v>1.567870854657458</v>
      </c>
      <c r="F18" s="173">
        <f t="shared" si="3"/>
        <v>89.889186961680309</v>
      </c>
      <c r="G18" s="19"/>
    </row>
    <row r="19" spans="2:7" ht="15" customHeight="1" x14ac:dyDescent="0.25">
      <c r="B19" s="47">
        <f t="shared" si="0"/>
        <v>13</v>
      </c>
      <c r="C19" s="51" t="s">
        <v>79</v>
      </c>
      <c r="D19" s="49">
        <f t="shared" si="1"/>
        <v>75636307.310000002</v>
      </c>
      <c r="E19" s="173">
        <f t="shared" si="2"/>
        <v>1.3672613108552225</v>
      </c>
      <c r="F19" s="173">
        <f t="shared" si="3"/>
        <v>91.256448272535536</v>
      </c>
      <c r="G19" s="19"/>
    </row>
    <row r="20" spans="2:7" ht="15" customHeight="1" x14ac:dyDescent="0.25">
      <c r="B20" s="47">
        <f t="shared" si="0"/>
        <v>14</v>
      </c>
      <c r="C20" s="51" t="s">
        <v>102</v>
      </c>
      <c r="D20" s="49">
        <f t="shared" si="1"/>
        <v>65271610.649999991</v>
      </c>
      <c r="E20" s="173">
        <f t="shared" si="2"/>
        <v>1.1799009115183454</v>
      </c>
      <c r="F20" s="173">
        <f t="shared" si="3"/>
        <v>92.436349184053881</v>
      </c>
      <c r="G20" s="19"/>
    </row>
    <row r="21" spans="2:7" ht="15" customHeight="1" x14ac:dyDescent="0.25">
      <c r="B21" s="47">
        <f t="shared" si="0"/>
        <v>15</v>
      </c>
      <c r="C21" s="51" t="s">
        <v>109</v>
      </c>
      <c r="D21" s="49">
        <f t="shared" si="1"/>
        <v>53161965.920000002</v>
      </c>
      <c r="E21" s="173">
        <f t="shared" si="2"/>
        <v>0.96099746003609954</v>
      </c>
      <c r="F21" s="173">
        <f t="shared" si="3"/>
        <v>93.397346644089978</v>
      </c>
      <c r="G21" s="19"/>
    </row>
    <row r="22" spans="2:7" ht="15" customHeight="1" x14ac:dyDescent="0.25">
      <c r="B22" s="47">
        <f t="shared" si="0"/>
        <v>16</v>
      </c>
      <c r="C22" s="50" t="s">
        <v>110</v>
      </c>
      <c r="D22" s="49">
        <f t="shared" si="1"/>
        <v>46893247.00999999</v>
      </c>
      <c r="E22" s="173">
        <f t="shared" si="2"/>
        <v>0.84767917231032697</v>
      </c>
      <c r="F22" s="173">
        <f t="shared" si="3"/>
        <v>94.2450258164003</v>
      </c>
      <c r="G22" s="19"/>
    </row>
    <row r="23" spans="2:7" ht="15" customHeight="1" x14ac:dyDescent="0.25">
      <c r="B23" s="47">
        <f t="shared" si="0"/>
        <v>17</v>
      </c>
      <c r="C23" s="51" t="s">
        <v>80</v>
      </c>
      <c r="D23" s="49">
        <f t="shared" si="1"/>
        <v>41071978.259999998</v>
      </c>
      <c r="E23" s="173">
        <f t="shared" si="2"/>
        <v>0.74244934519377714</v>
      </c>
      <c r="F23" s="173">
        <f t="shared" si="3"/>
        <v>94.987475161594077</v>
      </c>
      <c r="G23" s="19"/>
    </row>
    <row r="24" spans="2:7" ht="15" customHeight="1" x14ac:dyDescent="0.25">
      <c r="B24" s="47">
        <f t="shared" si="0"/>
        <v>18</v>
      </c>
      <c r="C24" s="51" t="s">
        <v>82</v>
      </c>
      <c r="D24" s="49">
        <f t="shared" si="1"/>
        <v>40664455.359999999</v>
      </c>
      <c r="E24" s="173">
        <f t="shared" si="2"/>
        <v>0.73508264110318944</v>
      </c>
      <c r="F24" s="173">
        <f t="shared" si="3"/>
        <v>95.722557802697267</v>
      </c>
      <c r="G24" s="19"/>
    </row>
    <row r="25" spans="2:7" ht="15" customHeight="1" x14ac:dyDescent="0.25">
      <c r="B25" s="47">
        <f t="shared" si="0"/>
        <v>19</v>
      </c>
      <c r="C25" s="51" t="s">
        <v>99</v>
      </c>
      <c r="D25" s="49">
        <f t="shared" si="1"/>
        <v>39500258.57</v>
      </c>
      <c r="E25" s="173">
        <f t="shared" si="2"/>
        <v>0.71403770533358724</v>
      </c>
      <c r="F25" s="173">
        <f t="shared" si="3"/>
        <v>96.436595508030848</v>
      </c>
      <c r="G25" s="19"/>
    </row>
    <row r="26" spans="2:7" ht="15" customHeight="1" x14ac:dyDescent="0.25">
      <c r="B26" s="47">
        <f t="shared" si="0"/>
        <v>20</v>
      </c>
      <c r="C26" s="51" t="s">
        <v>105</v>
      </c>
      <c r="D26" s="49">
        <f t="shared" si="1"/>
        <v>34305431.890000001</v>
      </c>
      <c r="E26" s="173">
        <f t="shared" si="2"/>
        <v>0.620131937207551</v>
      </c>
      <c r="F26" s="173">
        <f t="shared" si="3"/>
        <v>97.056727445238394</v>
      </c>
      <c r="G26" s="19"/>
    </row>
    <row r="27" spans="2:7" ht="15" customHeight="1" x14ac:dyDescent="0.25">
      <c r="B27" s="47">
        <f t="shared" si="0"/>
        <v>21</v>
      </c>
      <c r="C27" s="51" t="s">
        <v>96</v>
      </c>
      <c r="D27" s="49">
        <f t="shared" si="1"/>
        <v>32924031.23</v>
      </c>
      <c r="E27" s="173">
        <f t="shared" si="2"/>
        <v>0.59516065364836335</v>
      </c>
      <c r="F27" s="173">
        <f t="shared" si="3"/>
        <v>97.651888098886758</v>
      </c>
      <c r="G27" s="19"/>
    </row>
    <row r="28" spans="2:7" ht="15" customHeight="1" x14ac:dyDescent="0.25">
      <c r="B28" s="47">
        <f t="shared" si="0"/>
        <v>22</v>
      </c>
      <c r="C28" s="51" t="s">
        <v>113</v>
      </c>
      <c r="D28" s="49">
        <f t="shared" si="1"/>
        <v>28630962.379999999</v>
      </c>
      <c r="E28" s="173">
        <f t="shared" si="2"/>
        <v>0.51755576847879514</v>
      </c>
      <c r="F28" s="173">
        <f t="shared" si="3"/>
        <v>98.169443867365558</v>
      </c>
      <c r="G28" s="19"/>
    </row>
    <row r="29" spans="2:7" ht="15" customHeight="1" x14ac:dyDescent="0.25">
      <c r="B29" s="47">
        <f t="shared" si="0"/>
        <v>23</v>
      </c>
      <c r="C29" s="51" t="s">
        <v>117</v>
      </c>
      <c r="D29" s="49">
        <f t="shared" si="1"/>
        <v>25078277.73</v>
      </c>
      <c r="E29" s="173">
        <f t="shared" si="2"/>
        <v>0.45333464975461318</v>
      </c>
      <c r="F29" s="173">
        <f t="shared" si="3"/>
        <v>98.622778517120167</v>
      </c>
      <c r="G29" s="19"/>
    </row>
    <row r="30" spans="2:7" ht="15" customHeight="1" x14ac:dyDescent="0.25">
      <c r="B30" s="47">
        <f t="shared" si="0"/>
        <v>24</v>
      </c>
      <c r="C30" s="50" t="s">
        <v>104</v>
      </c>
      <c r="D30" s="49">
        <f t="shared" si="1"/>
        <v>23554065.359999999</v>
      </c>
      <c r="E30" s="173">
        <f t="shared" si="2"/>
        <v>0.42578178953251689</v>
      </c>
      <c r="F30" s="173">
        <f t="shared" si="3"/>
        <v>99.048560306652689</v>
      </c>
      <c r="G30" s="19"/>
    </row>
    <row r="31" spans="2:7" ht="15" customHeight="1" x14ac:dyDescent="0.25">
      <c r="B31" s="47">
        <f t="shared" si="0"/>
        <v>25</v>
      </c>
      <c r="C31" s="51" t="s">
        <v>112</v>
      </c>
      <c r="D31" s="49">
        <f t="shared" si="1"/>
        <v>15033118.290000001</v>
      </c>
      <c r="E31" s="173">
        <f t="shared" si="2"/>
        <v>0.27175045623505101</v>
      </c>
      <c r="F31" s="173">
        <f t="shared" si="3"/>
        <v>99.320310762887743</v>
      </c>
      <c r="G31" s="19"/>
    </row>
    <row r="32" spans="2:7" ht="15" customHeight="1" x14ac:dyDescent="0.25">
      <c r="B32" s="47">
        <f t="shared" si="0"/>
        <v>26</v>
      </c>
      <c r="C32" s="51" t="s">
        <v>116</v>
      </c>
      <c r="D32" s="49">
        <f t="shared" si="1"/>
        <v>12988214.860000001</v>
      </c>
      <c r="E32" s="173">
        <f t="shared" si="2"/>
        <v>0.2347851753572458</v>
      </c>
      <c r="F32" s="173">
        <f t="shared" si="3"/>
        <v>99.555095938244989</v>
      </c>
      <c r="G32" s="19"/>
    </row>
    <row r="33" spans="2:7" ht="15" customHeight="1" x14ac:dyDescent="0.25">
      <c r="B33" s="47">
        <f t="shared" si="0"/>
        <v>27</v>
      </c>
      <c r="C33" s="51" t="s">
        <v>89</v>
      </c>
      <c r="D33" s="49">
        <f t="shared" si="1"/>
        <v>7542248.1600000001</v>
      </c>
      <c r="E33" s="173">
        <f t="shared" si="2"/>
        <v>0.1363396029339681</v>
      </c>
      <c r="F33" s="173">
        <f t="shared" si="3"/>
        <v>99.691435541178961</v>
      </c>
      <c r="G33" s="19"/>
    </row>
    <row r="34" spans="2:7" ht="15" customHeight="1" x14ac:dyDescent="0.25">
      <c r="B34" s="47">
        <f t="shared" si="0"/>
        <v>28</v>
      </c>
      <c r="C34" s="51" t="s">
        <v>94</v>
      </c>
      <c r="D34" s="49">
        <f t="shared" si="1"/>
        <v>6613461.1399999997</v>
      </c>
      <c r="E34" s="173">
        <f t="shared" si="2"/>
        <v>0.11955011910491527</v>
      </c>
      <c r="F34" s="173">
        <f t="shared" si="3"/>
        <v>99.810985660283876</v>
      </c>
      <c r="G34" s="19"/>
    </row>
    <row r="35" spans="2:7" ht="15" customHeight="1" x14ac:dyDescent="0.25">
      <c r="B35" s="47">
        <f t="shared" si="0"/>
        <v>29</v>
      </c>
      <c r="C35" s="51" t="s">
        <v>81</v>
      </c>
      <c r="D35" s="49">
        <f t="shared" si="1"/>
        <v>5543299.4699999997</v>
      </c>
      <c r="E35" s="173">
        <f t="shared" si="2"/>
        <v>0.10020503603846891</v>
      </c>
      <c r="F35" s="173">
        <f t="shared" si="3"/>
        <v>99.91119069632235</v>
      </c>
      <c r="G35" s="19"/>
    </row>
    <row r="36" spans="2:7" ht="15" customHeight="1" x14ac:dyDescent="0.25">
      <c r="B36" s="47">
        <f t="shared" si="0"/>
        <v>30</v>
      </c>
      <c r="C36" s="51" t="s">
        <v>120</v>
      </c>
      <c r="D36" s="49">
        <f t="shared" si="1"/>
        <v>1928660.14</v>
      </c>
      <c r="E36" s="173">
        <f t="shared" si="2"/>
        <v>3.4863975846980262E-2</v>
      </c>
      <c r="F36" s="173">
        <f t="shared" si="3"/>
        <v>99.946054672169325</v>
      </c>
      <c r="G36" s="19"/>
    </row>
    <row r="37" spans="2:7" ht="15" customHeight="1" x14ac:dyDescent="0.25">
      <c r="B37" s="47">
        <f t="shared" si="0"/>
        <v>31</v>
      </c>
      <c r="C37" s="51" t="s">
        <v>122</v>
      </c>
      <c r="D37" s="49">
        <f t="shared" si="1"/>
        <v>1353747.77</v>
      </c>
      <c r="E37" s="173">
        <f t="shared" si="2"/>
        <v>2.4471408195423896E-2</v>
      </c>
      <c r="F37" s="173">
        <f t="shared" si="3"/>
        <v>99.970526080364749</v>
      </c>
      <c r="G37" s="19"/>
    </row>
    <row r="38" spans="2:7" ht="15" customHeight="1" x14ac:dyDescent="0.25">
      <c r="B38" s="47">
        <f t="shared" si="0"/>
        <v>32</v>
      </c>
      <c r="C38" s="51" t="s">
        <v>118</v>
      </c>
      <c r="D38" s="49">
        <f t="shared" si="1"/>
        <v>1214200.99</v>
      </c>
      <c r="E38" s="173">
        <f t="shared" si="2"/>
        <v>2.1948850972125927E-2</v>
      </c>
      <c r="F38" s="173">
        <f t="shared" si="3"/>
        <v>99.992474931336872</v>
      </c>
      <c r="G38" s="19"/>
    </row>
    <row r="39" spans="2:7" ht="15" customHeight="1" x14ac:dyDescent="0.25">
      <c r="B39" s="47">
        <f t="shared" si="0"/>
        <v>33</v>
      </c>
      <c r="C39" s="51" t="s">
        <v>121</v>
      </c>
      <c r="D39" s="49">
        <f t="shared" si="1"/>
        <v>416283.55999999994</v>
      </c>
      <c r="E39" s="173">
        <f t="shared" si="2"/>
        <v>7.5250686631263917E-3</v>
      </c>
      <c r="F39" s="173">
        <f t="shared" si="3"/>
        <v>100</v>
      </c>
      <c r="G39" s="19"/>
    </row>
    <row r="40" spans="2:7" ht="15" customHeight="1" x14ac:dyDescent="0.25">
      <c r="B40" s="47">
        <f t="shared" si="0"/>
        <v>34</v>
      </c>
      <c r="C40" s="51" t="s">
        <v>83</v>
      </c>
      <c r="D40" s="49">
        <f t="shared" si="1"/>
        <v>0</v>
      </c>
      <c r="E40" s="173">
        <f t="shared" si="2"/>
        <v>0</v>
      </c>
      <c r="F40" s="173">
        <f t="shared" si="3"/>
        <v>100</v>
      </c>
      <c r="G40" s="19"/>
    </row>
    <row r="41" spans="2:7" ht="15" customHeight="1" x14ac:dyDescent="0.25">
      <c r="B41" s="47">
        <f t="shared" si="0"/>
        <v>34</v>
      </c>
      <c r="C41" s="51" t="s">
        <v>101</v>
      </c>
      <c r="D41" s="49">
        <f t="shared" si="1"/>
        <v>0</v>
      </c>
      <c r="E41" s="173">
        <f t="shared" si="2"/>
        <v>0</v>
      </c>
      <c r="F41" s="173">
        <f t="shared" si="3"/>
        <v>100</v>
      </c>
      <c r="G41" s="19"/>
    </row>
    <row r="42" spans="2:7" ht="15" customHeight="1" x14ac:dyDescent="0.25">
      <c r="B42" s="47">
        <f t="shared" si="0"/>
        <v>34</v>
      </c>
      <c r="C42" s="51" t="s">
        <v>100</v>
      </c>
      <c r="D42" s="49">
        <f t="shared" si="1"/>
        <v>0</v>
      </c>
      <c r="E42" s="173">
        <f t="shared" si="2"/>
        <v>0</v>
      </c>
      <c r="F42" s="173">
        <f t="shared" si="3"/>
        <v>100</v>
      </c>
      <c r="G42" s="19"/>
    </row>
    <row r="43" spans="2:7" ht="15" customHeight="1" x14ac:dyDescent="0.25">
      <c r="B43" s="47">
        <f t="shared" si="0"/>
        <v>34</v>
      </c>
      <c r="C43" s="51" t="s">
        <v>98</v>
      </c>
      <c r="D43" s="49">
        <f t="shared" si="1"/>
        <v>0</v>
      </c>
      <c r="E43" s="173">
        <f t="shared" si="2"/>
        <v>0</v>
      </c>
      <c r="F43" s="173">
        <f t="shared" si="3"/>
        <v>100</v>
      </c>
      <c r="G43" s="19"/>
    </row>
    <row r="44" spans="2:7" ht="15" customHeight="1" x14ac:dyDescent="0.25">
      <c r="B44" s="47">
        <f t="shared" si="0"/>
        <v>34</v>
      </c>
      <c r="C44" s="51" t="s">
        <v>114</v>
      </c>
      <c r="D44" s="49">
        <f t="shared" si="1"/>
        <v>0</v>
      </c>
      <c r="E44" s="173">
        <f t="shared" si="2"/>
        <v>0</v>
      </c>
      <c r="F44" s="173">
        <f t="shared" si="3"/>
        <v>100</v>
      </c>
      <c r="G44" s="19"/>
    </row>
    <row r="45" spans="2:7" ht="17.25" customHeight="1" x14ac:dyDescent="0.25">
      <c r="B45" s="152" t="s">
        <v>174</v>
      </c>
      <c r="C45" s="154"/>
      <c r="D45" s="154"/>
      <c r="E45" s="174"/>
      <c r="G45" s="19"/>
    </row>
    <row r="46" spans="2:7" x14ac:dyDescent="0.25">
      <c r="B46" s="153"/>
      <c r="C46" s="155" t="s">
        <v>21</v>
      </c>
      <c r="D46" s="156">
        <f>SUM(D7:D45)</f>
        <v>5531956964.5899992</v>
      </c>
      <c r="E46" s="176">
        <f>SUM(E7:E45,0)</f>
        <v>100</v>
      </c>
      <c r="F46" s="177"/>
      <c r="G46" s="19"/>
    </row>
    <row r="47" spans="2:7" x14ac:dyDescent="0.25">
      <c r="B47" s="3"/>
    </row>
    <row r="48" spans="2:7" x14ac:dyDescent="0.25">
      <c r="B48" s="3"/>
    </row>
    <row r="49" spans="2:7" x14ac:dyDescent="0.25">
      <c r="B49" s="3"/>
    </row>
    <row r="50" spans="2:7" x14ac:dyDescent="0.25">
      <c r="B50" s="3"/>
      <c r="G50" s="4"/>
    </row>
    <row r="51" spans="2:7" x14ac:dyDescent="0.25">
      <c r="B51" s="3"/>
    </row>
    <row r="52" spans="2:7" x14ac:dyDescent="0.25">
      <c r="B52" s="3"/>
    </row>
    <row r="53" spans="2:7" x14ac:dyDescent="0.25">
      <c r="B53" s="3"/>
    </row>
    <row r="54" spans="2:7" x14ac:dyDescent="0.25">
      <c r="B54" s="3"/>
    </row>
    <row r="55" spans="2:7" x14ac:dyDescent="0.25">
      <c r="B55" s="3"/>
    </row>
    <row r="56" spans="2:7" x14ac:dyDescent="0.25">
      <c r="B56" s="3"/>
    </row>
    <row r="57" spans="2:7" x14ac:dyDescent="0.25">
      <c r="B57" s="3"/>
    </row>
    <row r="58" spans="2:7" x14ac:dyDescent="0.25">
      <c r="B58" s="3"/>
    </row>
    <row r="59" spans="2:7" x14ac:dyDescent="0.25">
      <c r="B59" s="3"/>
    </row>
    <row r="60" spans="2:7" x14ac:dyDescent="0.25">
      <c r="B60" s="3"/>
    </row>
    <row r="61" spans="2:7" x14ac:dyDescent="0.25">
      <c r="B61" s="3"/>
    </row>
    <row r="62" spans="2:7" x14ac:dyDescent="0.25">
      <c r="B62" s="3"/>
    </row>
    <row r="63" spans="2:7" x14ac:dyDescent="0.25">
      <c r="B63" s="3"/>
    </row>
    <row r="64" spans="2:7" x14ac:dyDescent="0.25">
      <c r="B64" s="3"/>
    </row>
    <row r="65" spans="1:8" x14ac:dyDescent="0.25">
      <c r="B65" s="3"/>
    </row>
    <row r="66" spans="1:8" x14ac:dyDescent="0.25">
      <c r="B66" s="3"/>
    </row>
    <row r="67" spans="1:8" x14ac:dyDescent="0.25">
      <c r="B67" s="3"/>
    </row>
    <row r="68" spans="1:8" x14ac:dyDescent="0.25">
      <c r="B68" s="3"/>
    </row>
    <row r="69" spans="1:8" ht="21" x14ac:dyDescent="0.4">
      <c r="B69" s="198" t="s">
        <v>42</v>
      </c>
      <c r="C69" s="198"/>
      <c r="D69" s="198"/>
      <c r="E69" s="198"/>
      <c r="F69" s="198"/>
    </row>
    <row r="70" spans="1:8" x14ac:dyDescent="0.25">
      <c r="B70" s="199" t="s">
        <v>91</v>
      </c>
      <c r="C70" s="199"/>
      <c r="D70" s="199"/>
      <c r="E70" s="199"/>
      <c r="F70" s="199"/>
    </row>
    <row r="71" spans="1:8" x14ac:dyDescent="0.25">
      <c r="B71" s="201" t="s">
        <v>149</v>
      </c>
      <c r="C71" s="201"/>
      <c r="D71" s="201"/>
      <c r="E71" s="201"/>
      <c r="F71" s="201"/>
    </row>
    <row r="72" spans="1:8" x14ac:dyDescent="0.25">
      <c r="B72" s="199" t="s">
        <v>108</v>
      </c>
      <c r="C72" s="199"/>
      <c r="D72" s="199"/>
      <c r="E72" s="199"/>
      <c r="F72" s="199"/>
    </row>
    <row r="74" spans="1:8" ht="18" customHeight="1" x14ac:dyDescent="0.25">
      <c r="B74" s="194" t="s">
        <v>32</v>
      </c>
      <c r="C74" s="194" t="s">
        <v>33</v>
      </c>
      <c r="D74" s="194" t="s">
        <v>50</v>
      </c>
      <c r="E74" s="172" t="s">
        <v>129</v>
      </c>
      <c r="F74" s="172" t="s">
        <v>60</v>
      </c>
    </row>
    <row r="75" spans="1:8" ht="15" customHeight="1" x14ac:dyDescent="0.25">
      <c r="A75" s="164" t="str">
        <f t="shared" ref="A75:A112" si="4">H75&amp;C75</f>
        <v>EneroSeguros Universal, S. A.</v>
      </c>
      <c r="B75" s="47">
        <f t="shared" ref="B75:B112" si="5">RANK(D75,$D$75:$D$112,0)</f>
        <v>1</v>
      </c>
      <c r="C75" s="92" t="s">
        <v>87</v>
      </c>
      <c r="D75" s="49">
        <f>VLOOKUP(A75,'PNC Exon. &amp; no Exon.'!A:D,3,0)+VLOOKUP(A75,'PNC Exon. &amp; no Exon.'!A:D,4,0)</f>
        <v>1228012750.46</v>
      </c>
      <c r="E75" s="173">
        <f t="shared" ref="E75:E112" si="6">IFERROR(D75/$D$114*100,0)</f>
        <v>22.198523204726598</v>
      </c>
      <c r="F75" s="173">
        <f>(E75)</f>
        <v>22.198523204726598</v>
      </c>
      <c r="H75" s="164" t="s">
        <v>23</v>
      </c>
    </row>
    <row r="76" spans="1:8" ht="15" customHeight="1" x14ac:dyDescent="0.25">
      <c r="A76" s="164" t="str">
        <f t="shared" si="4"/>
        <v>EneroHumano Seguros, S. A.</v>
      </c>
      <c r="B76" s="47">
        <f t="shared" si="5"/>
        <v>2</v>
      </c>
      <c r="C76" s="51" t="s">
        <v>111</v>
      </c>
      <c r="D76" s="49">
        <f>VLOOKUP(A76,'PNC Exon. &amp; no Exon.'!A:D,3,0)+VLOOKUP(A76,'PNC Exon. &amp; no Exon.'!A:D,4,0)</f>
        <v>876188312.95000005</v>
      </c>
      <c r="E76" s="173">
        <f t="shared" si="6"/>
        <v>15.838668278847297</v>
      </c>
      <c r="F76" s="173">
        <f t="shared" ref="F76:F112" si="7">(F75+E76)</f>
        <v>38.037191483573892</v>
      </c>
      <c r="H76" s="164" t="s">
        <v>23</v>
      </c>
    </row>
    <row r="77" spans="1:8" ht="15" customHeight="1" x14ac:dyDescent="0.25">
      <c r="A77" s="164" t="str">
        <f t="shared" si="4"/>
        <v>EneroSeguros Reservas, S. A.</v>
      </c>
      <c r="B77" s="47">
        <f t="shared" si="5"/>
        <v>3</v>
      </c>
      <c r="C77" s="51" t="s">
        <v>115</v>
      </c>
      <c r="D77" s="49">
        <f>VLOOKUP(A77,'PNC Exon. &amp; no Exon.'!A:D,3,0)+VLOOKUP(A77,'PNC Exon. &amp; no Exon.'!A:D,4,0)</f>
        <v>661956035.91000009</v>
      </c>
      <c r="E77" s="173">
        <f t="shared" si="6"/>
        <v>11.966037338091636</v>
      </c>
      <c r="F77" s="173">
        <f t="shared" si="7"/>
        <v>50.00322882166553</v>
      </c>
      <c r="H77" s="164" t="s">
        <v>23</v>
      </c>
    </row>
    <row r="78" spans="1:8" ht="15" customHeight="1" x14ac:dyDescent="0.25">
      <c r="A78" s="164" t="str">
        <f t="shared" si="4"/>
        <v>EneroMAPFRE BHD Cía de Seguros, S. A.</v>
      </c>
      <c r="B78" s="47">
        <f t="shared" si="5"/>
        <v>4</v>
      </c>
      <c r="C78" s="51" t="s">
        <v>95</v>
      </c>
      <c r="D78" s="49">
        <f>VLOOKUP(A78,'PNC Exon. &amp; no Exon.'!A:D,3,0)+VLOOKUP(A78,'PNC Exon. &amp; no Exon.'!A:D,4,0)</f>
        <v>529320840.19999993</v>
      </c>
      <c r="E78" s="173">
        <f t="shared" si="6"/>
        <v>9.5684193421636738</v>
      </c>
      <c r="F78" s="173">
        <f t="shared" si="7"/>
        <v>59.571648163829202</v>
      </c>
      <c r="H78" s="164" t="s">
        <v>23</v>
      </c>
    </row>
    <row r="79" spans="1:8" ht="15" customHeight="1" x14ac:dyDescent="0.25">
      <c r="A79" s="164" t="str">
        <f t="shared" si="4"/>
        <v>EneroLa Colonial de Seguros, S. A.</v>
      </c>
      <c r="B79" s="47">
        <f t="shared" si="5"/>
        <v>5</v>
      </c>
      <c r="C79" s="51" t="s">
        <v>88</v>
      </c>
      <c r="D79" s="49">
        <f>VLOOKUP(A79,'PNC Exon. &amp; no Exon.'!A:D,3,0)+VLOOKUP(A79,'PNC Exon. &amp; no Exon.'!A:D,4,0)</f>
        <v>444436931.04000002</v>
      </c>
      <c r="E79" s="173">
        <f t="shared" si="6"/>
        <v>8.0339911153473587</v>
      </c>
      <c r="F79" s="173">
        <f t="shared" si="7"/>
        <v>67.605639279176557</v>
      </c>
      <c r="H79" s="164" t="s">
        <v>23</v>
      </c>
    </row>
    <row r="80" spans="1:8" ht="15" customHeight="1" x14ac:dyDescent="0.25">
      <c r="A80" s="164" t="str">
        <f t="shared" si="4"/>
        <v>EneroSeguros Sura, S. A.</v>
      </c>
      <c r="B80" s="47">
        <f t="shared" si="5"/>
        <v>6</v>
      </c>
      <c r="C80" s="51" t="s">
        <v>93</v>
      </c>
      <c r="D80" s="49">
        <f>VLOOKUP(A80,'PNC Exon. &amp; no Exon.'!A:D,3,0)+VLOOKUP(A80,'PNC Exon. &amp; no Exon.'!A:D,4,0)</f>
        <v>389283855.98000008</v>
      </c>
      <c r="E80" s="173">
        <f t="shared" si="6"/>
        <v>7.0370008022803159</v>
      </c>
      <c r="F80" s="173">
        <f t="shared" si="7"/>
        <v>74.642640081456875</v>
      </c>
      <c r="H80" s="164" t="s">
        <v>23</v>
      </c>
    </row>
    <row r="81" spans="1:8" ht="15" customHeight="1" x14ac:dyDescent="0.25">
      <c r="A81" s="164" t="str">
        <f t="shared" si="4"/>
        <v>EneroSeguros Worldwide, S. A.</v>
      </c>
      <c r="B81" s="47">
        <f t="shared" si="5"/>
        <v>7</v>
      </c>
      <c r="C81" s="51" t="s">
        <v>92</v>
      </c>
      <c r="D81" s="49">
        <f>VLOOKUP(A81,'PNC Exon. &amp; no Exon.'!A:D,3,0)+VLOOKUP(A81,'PNC Exon. &amp; no Exon.'!A:D,4,0)</f>
        <v>237227006.44</v>
      </c>
      <c r="E81" s="173">
        <f t="shared" si="6"/>
        <v>4.2883017340606173</v>
      </c>
      <c r="F81" s="173">
        <f t="shared" si="7"/>
        <v>78.930941815517485</v>
      </c>
      <c r="H81" s="164" t="s">
        <v>23</v>
      </c>
    </row>
    <row r="82" spans="1:8" ht="15" customHeight="1" x14ac:dyDescent="0.25">
      <c r="A82" s="164" t="str">
        <f t="shared" si="4"/>
        <v>EneroSeguros Crecer, S. A.</v>
      </c>
      <c r="B82" s="47">
        <f t="shared" si="5"/>
        <v>8</v>
      </c>
      <c r="C82" s="51" t="s">
        <v>119</v>
      </c>
      <c r="D82" s="49">
        <f>VLOOKUP(A82,'PNC Exon. &amp; no Exon.'!A:D,3,0)+VLOOKUP(A82,'PNC Exon. &amp; no Exon.'!A:D,4,0)</f>
        <v>176985015.80000001</v>
      </c>
      <c r="E82" s="173">
        <f t="shared" si="6"/>
        <v>3.1993201851149475</v>
      </c>
      <c r="F82" s="173">
        <f t="shared" si="7"/>
        <v>82.130262000632428</v>
      </c>
      <c r="H82" s="164" t="s">
        <v>23</v>
      </c>
    </row>
    <row r="83" spans="1:8" ht="15" customHeight="1" x14ac:dyDescent="0.25">
      <c r="A83" s="164" t="str">
        <f t="shared" si="4"/>
        <v>EneroGeneral de Seguros, S. A.</v>
      </c>
      <c r="B83" s="47">
        <f t="shared" si="5"/>
        <v>9</v>
      </c>
      <c r="C83" s="51" t="s">
        <v>78</v>
      </c>
      <c r="D83" s="49">
        <f>VLOOKUP(A83,'PNC Exon. &amp; no Exon.'!A:D,3,0)+VLOOKUP(A83,'PNC Exon. &amp; no Exon.'!A:D,4,0)</f>
        <v>129899925.31000002</v>
      </c>
      <c r="E83" s="173">
        <f t="shared" si="6"/>
        <v>2.34817309934781</v>
      </c>
      <c r="F83" s="173">
        <f t="shared" si="7"/>
        <v>84.478435099980231</v>
      </c>
      <c r="H83" s="164" t="s">
        <v>23</v>
      </c>
    </row>
    <row r="84" spans="1:8" ht="15" customHeight="1" x14ac:dyDescent="0.25">
      <c r="A84" s="164" t="str">
        <f t="shared" si="4"/>
        <v>EneroSeguros Pepin, S. A.</v>
      </c>
      <c r="B84" s="47">
        <f t="shared" si="5"/>
        <v>10</v>
      </c>
      <c r="C84" s="51" t="s">
        <v>77</v>
      </c>
      <c r="D84" s="49">
        <f>VLOOKUP(A84,'PNC Exon. &amp; no Exon.'!A:D,3,0)+VLOOKUP(A84,'PNC Exon. &amp; no Exon.'!A:D,4,0)</f>
        <v>111262402.48</v>
      </c>
      <c r="E84" s="173">
        <f t="shared" si="6"/>
        <v>2.0112665950257664</v>
      </c>
      <c r="F84" s="173">
        <f t="shared" si="7"/>
        <v>86.489701695006005</v>
      </c>
      <c r="H84" s="164" t="s">
        <v>23</v>
      </c>
    </row>
    <row r="85" spans="1:8" ht="15" customHeight="1" x14ac:dyDescent="0.25">
      <c r="A85" s="164" t="str">
        <f t="shared" si="4"/>
        <v>EneroLa Monumental de Seguros, S. A.</v>
      </c>
      <c r="B85" s="47">
        <f t="shared" si="5"/>
        <v>11</v>
      </c>
      <c r="C85" s="51" t="s">
        <v>90</v>
      </c>
      <c r="D85" s="49">
        <f>VLOOKUP(A85,'PNC Exon. &amp; no Exon.'!A:D,3,0)+VLOOKUP(A85,'PNC Exon. &amp; no Exon.'!A:D,4,0)</f>
        <v>101324121.02999999</v>
      </c>
      <c r="E85" s="173">
        <f t="shared" si="6"/>
        <v>1.8316144120168445</v>
      </c>
      <c r="F85" s="173">
        <f t="shared" si="7"/>
        <v>88.321316107022852</v>
      </c>
      <c r="H85" s="164" t="s">
        <v>23</v>
      </c>
    </row>
    <row r="86" spans="1:8" ht="15" customHeight="1" x14ac:dyDescent="0.25">
      <c r="A86" s="164" t="str">
        <f t="shared" si="4"/>
        <v>EneroCompañía Dominicana de Seguros, S.R.L.</v>
      </c>
      <c r="B86" s="47">
        <f t="shared" si="5"/>
        <v>12</v>
      </c>
      <c r="C86" s="51" t="s">
        <v>97</v>
      </c>
      <c r="D86" s="49">
        <f>VLOOKUP(A86,'PNC Exon. &amp; no Exon.'!A:D,3,0)+VLOOKUP(A86,'PNC Exon. &amp; no Exon.'!A:D,4,0)</f>
        <v>86733940.939999998</v>
      </c>
      <c r="E86" s="173">
        <f t="shared" si="6"/>
        <v>1.567870854657458</v>
      </c>
      <c r="F86" s="173">
        <f t="shared" si="7"/>
        <v>89.889186961680309</v>
      </c>
      <c r="H86" s="164" t="s">
        <v>23</v>
      </c>
    </row>
    <row r="87" spans="1:8" ht="15" customHeight="1" x14ac:dyDescent="0.25">
      <c r="A87" s="164" t="str">
        <f t="shared" si="4"/>
        <v>EneroAngloamericana de Seguros, S. A.</v>
      </c>
      <c r="B87" s="47">
        <f t="shared" si="5"/>
        <v>13</v>
      </c>
      <c r="C87" s="51" t="s">
        <v>79</v>
      </c>
      <c r="D87" s="49">
        <f>VLOOKUP(A87,'PNC Exon. &amp; no Exon.'!A:D,3,0)+VLOOKUP(A87,'PNC Exon. &amp; no Exon.'!A:D,4,0)</f>
        <v>75636307.310000002</v>
      </c>
      <c r="E87" s="173">
        <f t="shared" si="6"/>
        <v>1.3672613108552225</v>
      </c>
      <c r="F87" s="173">
        <f t="shared" si="7"/>
        <v>91.256448272535536</v>
      </c>
      <c r="H87" s="164" t="s">
        <v>23</v>
      </c>
    </row>
    <row r="88" spans="1:8" ht="15" customHeight="1" x14ac:dyDescent="0.25">
      <c r="A88" s="164" t="str">
        <f t="shared" si="4"/>
        <v>EneroPatria, S. A. Compañía de Seguros</v>
      </c>
      <c r="B88" s="47">
        <f t="shared" si="5"/>
        <v>14</v>
      </c>
      <c r="C88" s="51" t="s">
        <v>102</v>
      </c>
      <c r="D88" s="49">
        <f>VLOOKUP(A88,'PNC Exon. &amp; no Exon.'!A:D,3,0)+VLOOKUP(A88,'PNC Exon. &amp; no Exon.'!A:D,4,0)</f>
        <v>65271610.649999991</v>
      </c>
      <c r="E88" s="173">
        <f t="shared" si="6"/>
        <v>1.1799009115183454</v>
      </c>
      <c r="F88" s="173">
        <f t="shared" si="7"/>
        <v>92.436349184053881</v>
      </c>
      <c r="H88" s="164" t="s">
        <v>23</v>
      </c>
    </row>
    <row r="89" spans="1:8" ht="15" customHeight="1" x14ac:dyDescent="0.25">
      <c r="A89" s="164" t="str">
        <f t="shared" si="4"/>
        <v>EneroBanesco Seguros, S.A.</v>
      </c>
      <c r="B89" s="47">
        <f t="shared" si="5"/>
        <v>15</v>
      </c>
      <c r="C89" s="51" t="s">
        <v>109</v>
      </c>
      <c r="D89" s="49">
        <f>VLOOKUP(A89,'PNC Exon. &amp; no Exon.'!A:D,3,0)+VLOOKUP(A89,'PNC Exon. &amp; no Exon.'!A:D,4,0)</f>
        <v>53161965.920000002</v>
      </c>
      <c r="E89" s="173">
        <f t="shared" si="6"/>
        <v>0.96099746003609954</v>
      </c>
      <c r="F89" s="173">
        <f t="shared" si="7"/>
        <v>93.397346644089978</v>
      </c>
      <c r="H89" s="164" t="s">
        <v>23</v>
      </c>
    </row>
    <row r="90" spans="1:8" ht="15" customHeight="1" x14ac:dyDescent="0.25">
      <c r="A90" s="164" t="str">
        <f t="shared" si="4"/>
        <v>EneroAtlantica Seguros, S. A.</v>
      </c>
      <c r="B90" s="47">
        <f t="shared" si="5"/>
        <v>16</v>
      </c>
      <c r="C90" s="50" t="s">
        <v>110</v>
      </c>
      <c r="D90" s="49">
        <f>VLOOKUP(A90,'PNC Exon. &amp; no Exon.'!A:D,3,0)+VLOOKUP(A90,'PNC Exon. &amp; no Exon.'!A:D,4,0)</f>
        <v>46893247.00999999</v>
      </c>
      <c r="E90" s="173">
        <f t="shared" si="6"/>
        <v>0.84767917231032697</v>
      </c>
      <c r="F90" s="173">
        <f t="shared" si="7"/>
        <v>94.2450258164003</v>
      </c>
      <c r="H90" s="164" t="s">
        <v>23</v>
      </c>
    </row>
    <row r="91" spans="1:8" ht="15" customHeight="1" x14ac:dyDescent="0.25">
      <c r="A91" s="164" t="str">
        <f t="shared" si="4"/>
        <v>EneroCooperativa Nacional de Seguros, Inc.</v>
      </c>
      <c r="B91" s="47">
        <f t="shared" si="5"/>
        <v>17</v>
      </c>
      <c r="C91" s="51" t="s">
        <v>80</v>
      </c>
      <c r="D91" s="49">
        <f>VLOOKUP(A91,'PNC Exon. &amp; no Exon.'!A:D,3,0)+VLOOKUP(A91,'PNC Exon. &amp; no Exon.'!A:D,4,0)</f>
        <v>41071978.259999998</v>
      </c>
      <c r="E91" s="173">
        <f t="shared" si="6"/>
        <v>0.74244934519377714</v>
      </c>
      <c r="F91" s="173">
        <f t="shared" si="7"/>
        <v>94.987475161594077</v>
      </c>
      <c r="H91" s="164" t="s">
        <v>23</v>
      </c>
    </row>
    <row r="92" spans="1:8" ht="15" customHeight="1" x14ac:dyDescent="0.25">
      <c r="A92" s="164" t="str">
        <f t="shared" si="4"/>
        <v>EneroSeguros La Internacional, S. A.</v>
      </c>
      <c r="B92" s="47">
        <f t="shared" si="5"/>
        <v>18</v>
      </c>
      <c r="C92" s="51" t="s">
        <v>82</v>
      </c>
      <c r="D92" s="49">
        <f>VLOOKUP(A92,'PNC Exon. &amp; no Exon.'!A:D,3,0)+VLOOKUP(A92,'PNC Exon. &amp; no Exon.'!A:D,4,0)</f>
        <v>40664455.359999999</v>
      </c>
      <c r="E92" s="173">
        <f t="shared" si="6"/>
        <v>0.73508264110318944</v>
      </c>
      <c r="F92" s="173">
        <f t="shared" si="7"/>
        <v>95.722557802697267</v>
      </c>
      <c r="H92" s="164" t="s">
        <v>23</v>
      </c>
    </row>
    <row r="93" spans="1:8" ht="15" customHeight="1" x14ac:dyDescent="0.25">
      <c r="A93" s="164" t="str">
        <f t="shared" si="4"/>
        <v>EneroAseguradora Agropecuaria Dominicana. S. A.</v>
      </c>
      <c r="B93" s="47">
        <f t="shared" si="5"/>
        <v>19</v>
      </c>
      <c r="C93" s="51" t="s">
        <v>99</v>
      </c>
      <c r="D93" s="49">
        <f>VLOOKUP(A93,'PNC Exon. &amp; no Exon.'!A:D,3,0)+VLOOKUP(A93,'PNC Exon. &amp; no Exon.'!A:D,4,0)</f>
        <v>39500258.57</v>
      </c>
      <c r="E93" s="173">
        <f t="shared" si="6"/>
        <v>0.71403770533358724</v>
      </c>
      <c r="F93" s="173">
        <f t="shared" si="7"/>
        <v>96.436595508030848</v>
      </c>
      <c r="H93" s="164" t="s">
        <v>23</v>
      </c>
    </row>
    <row r="94" spans="1:8" ht="15" customHeight="1" x14ac:dyDescent="0.25">
      <c r="A94" s="164" t="str">
        <f t="shared" si="4"/>
        <v>EneroCuna Mutual Insurance Society Dominicana, S.A.</v>
      </c>
      <c r="B94" s="47">
        <f t="shared" si="5"/>
        <v>20</v>
      </c>
      <c r="C94" s="51" t="s">
        <v>105</v>
      </c>
      <c r="D94" s="49">
        <f>VLOOKUP(A94,'PNC Exon. &amp; no Exon.'!A:D,3,0)+VLOOKUP(A94,'PNC Exon. &amp; no Exon.'!A:D,4,0)</f>
        <v>34305431.890000001</v>
      </c>
      <c r="E94" s="173">
        <f t="shared" si="6"/>
        <v>0.620131937207551</v>
      </c>
      <c r="F94" s="173">
        <f t="shared" si="7"/>
        <v>97.056727445238394</v>
      </c>
      <c r="H94" s="164" t="s">
        <v>23</v>
      </c>
    </row>
    <row r="95" spans="1:8" ht="15" customHeight="1" x14ac:dyDescent="0.25">
      <c r="A95" s="164" t="str">
        <f t="shared" si="4"/>
        <v>EneroBMI Compañía de Seguros, S. A.</v>
      </c>
      <c r="B95" s="47">
        <f t="shared" si="5"/>
        <v>21</v>
      </c>
      <c r="C95" s="51" t="s">
        <v>96</v>
      </c>
      <c r="D95" s="49">
        <f>VLOOKUP(A95,'PNC Exon. &amp; no Exon.'!A:D,3,0)+VLOOKUP(A95,'PNC Exon. &amp; no Exon.'!A:D,4,0)</f>
        <v>32924031.23</v>
      </c>
      <c r="E95" s="173">
        <f t="shared" si="6"/>
        <v>0.59516065364836335</v>
      </c>
      <c r="F95" s="173">
        <f t="shared" si="7"/>
        <v>97.651888098886758</v>
      </c>
      <c r="H95" s="164" t="s">
        <v>23</v>
      </c>
    </row>
    <row r="96" spans="1:8" ht="15" customHeight="1" x14ac:dyDescent="0.25">
      <c r="A96" s="164" t="str">
        <f t="shared" si="4"/>
        <v>EneroAtrio Seguros, S. A.</v>
      </c>
      <c r="B96" s="47">
        <f t="shared" si="5"/>
        <v>22</v>
      </c>
      <c r="C96" s="51" t="s">
        <v>113</v>
      </c>
      <c r="D96" s="49">
        <f>VLOOKUP(A96,'PNC Exon. &amp; no Exon.'!A:D,3,0)+VLOOKUP(A96,'PNC Exon. &amp; no Exon.'!A:D,4,0)</f>
        <v>28630962.379999999</v>
      </c>
      <c r="E96" s="173">
        <f t="shared" si="6"/>
        <v>0.51755576847879514</v>
      </c>
      <c r="F96" s="173">
        <f t="shared" si="7"/>
        <v>98.169443867365558</v>
      </c>
      <c r="H96" s="164" t="s">
        <v>23</v>
      </c>
    </row>
    <row r="97" spans="1:8" ht="15" customHeight="1" x14ac:dyDescent="0.25">
      <c r="A97" s="164" t="str">
        <f t="shared" si="4"/>
        <v>EneroSeguros APS, S.A</v>
      </c>
      <c r="B97" s="47">
        <f t="shared" si="5"/>
        <v>23</v>
      </c>
      <c r="C97" s="51" t="s">
        <v>117</v>
      </c>
      <c r="D97" s="49">
        <f>VLOOKUP(A97,'PNC Exon. &amp; no Exon.'!A:D,3,0)+VLOOKUP(A97,'PNC Exon. &amp; no Exon.'!A:D,4,0)</f>
        <v>25078277.73</v>
      </c>
      <c r="E97" s="173">
        <f t="shared" si="6"/>
        <v>0.45333464975461318</v>
      </c>
      <c r="F97" s="173">
        <f t="shared" si="7"/>
        <v>98.622778517120167</v>
      </c>
      <c r="H97" s="164" t="s">
        <v>23</v>
      </c>
    </row>
    <row r="98" spans="1:8" ht="15" customHeight="1" x14ac:dyDescent="0.25">
      <c r="A98" s="164" t="str">
        <f t="shared" si="4"/>
        <v>EneroBupa Dominicana, S.A.</v>
      </c>
      <c r="B98" s="47">
        <f t="shared" si="5"/>
        <v>24</v>
      </c>
      <c r="C98" s="50" t="s">
        <v>104</v>
      </c>
      <c r="D98" s="49">
        <f>VLOOKUP(A98,'PNC Exon. &amp; no Exon.'!A:D,3,0)+VLOOKUP(A98,'PNC Exon. &amp; no Exon.'!A:D,4,0)</f>
        <v>23554065.359999999</v>
      </c>
      <c r="E98" s="173">
        <f t="shared" si="6"/>
        <v>0.42578178953251689</v>
      </c>
      <c r="F98" s="173">
        <f t="shared" si="7"/>
        <v>99.048560306652689</v>
      </c>
      <c r="H98" s="164" t="s">
        <v>23</v>
      </c>
    </row>
    <row r="99" spans="1:8" ht="15" customHeight="1" x14ac:dyDescent="0.25">
      <c r="A99" s="164" t="str">
        <f t="shared" si="4"/>
        <v>EneroSeguros ADEMI, S. A.</v>
      </c>
      <c r="B99" s="47">
        <f t="shared" si="5"/>
        <v>25</v>
      </c>
      <c r="C99" s="51" t="s">
        <v>112</v>
      </c>
      <c r="D99" s="49">
        <f>VLOOKUP(A99,'PNC Exon. &amp; no Exon.'!A:D,3,0)+VLOOKUP(A99,'PNC Exon. &amp; no Exon.'!A:D,4,0)</f>
        <v>15033118.290000001</v>
      </c>
      <c r="E99" s="173">
        <f t="shared" si="6"/>
        <v>0.27175045623505101</v>
      </c>
      <c r="F99" s="173">
        <f t="shared" si="7"/>
        <v>99.320310762887743</v>
      </c>
      <c r="H99" s="164" t="s">
        <v>23</v>
      </c>
    </row>
    <row r="100" spans="1:8" ht="15" customHeight="1" x14ac:dyDescent="0.25">
      <c r="A100" s="164" t="str">
        <f t="shared" si="4"/>
        <v>EneroMultiseguros S.U, S. A.</v>
      </c>
      <c r="B100" s="47">
        <f t="shared" si="5"/>
        <v>26</v>
      </c>
      <c r="C100" s="51" t="s">
        <v>116</v>
      </c>
      <c r="D100" s="49">
        <f>VLOOKUP(A100,'PNC Exon. &amp; no Exon.'!A:D,3,0)+VLOOKUP(A100,'PNC Exon. &amp; no Exon.'!A:D,4,0)</f>
        <v>12988214.860000001</v>
      </c>
      <c r="E100" s="173">
        <f t="shared" si="6"/>
        <v>0.2347851753572458</v>
      </c>
      <c r="F100" s="173">
        <f t="shared" si="7"/>
        <v>99.555095938244989</v>
      </c>
      <c r="H100" s="164" t="s">
        <v>23</v>
      </c>
    </row>
    <row r="101" spans="1:8" ht="15" customHeight="1" x14ac:dyDescent="0.25">
      <c r="A101" s="164" t="str">
        <f t="shared" si="4"/>
        <v>EneroAmigos Compañía de Seguros, S. A.</v>
      </c>
      <c r="B101" s="47">
        <f t="shared" si="5"/>
        <v>27</v>
      </c>
      <c r="C101" s="51" t="s">
        <v>89</v>
      </c>
      <c r="D101" s="49">
        <f>VLOOKUP(A101,'PNC Exon. &amp; no Exon.'!A:D,3,0)+VLOOKUP(A101,'PNC Exon. &amp; no Exon.'!A:D,4,0)</f>
        <v>7542248.1600000001</v>
      </c>
      <c r="E101" s="173">
        <f t="shared" si="6"/>
        <v>0.1363396029339681</v>
      </c>
      <c r="F101" s="173">
        <f t="shared" si="7"/>
        <v>99.691435541178961</v>
      </c>
      <c r="H101" s="164" t="s">
        <v>23</v>
      </c>
    </row>
    <row r="102" spans="1:8" ht="15" customHeight="1" x14ac:dyDescent="0.25">
      <c r="A102" s="164" t="str">
        <f t="shared" si="4"/>
        <v>EneroConfederación del Canada Dominicana. S. A.</v>
      </c>
      <c r="B102" s="47">
        <f t="shared" si="5"/>
        <v>28</v>
      </c>
      <c r="C102" s="51" t="s">
        <v>94</v>
      </c>
      <c r="D102" s="49">
        <f>VLOOKUP(A102,'PNC Exon. &amp; no Exon.'!A:D,3,0)+VLOOKUP(A102,'PNC Exon. &amp; no Exon.'!A:D,4,0)</f>
        <v>6613461.1399999997</v>
      </c>
      <c r="E102" s="173">
        <f t="shared" si="6"/>
        <v>0.11955011910491527</v>
      </c>
      <c r="F102" s="173">
        <f t="shared" si="7"/>
        <v>99.810985660283876</v>
      </c>
      <c r="G102" s="4"/>
      <c r="H102" s="164" t="s">
        <v>23</v>
      </c>
    </row>
    <row r="103" spans="1:8" ht="15" customHeight="1" x14ac:dyDescent="0.25">
      <c r="A103" s="164" t="str">
        <f t="shared" si="4"/>
        <v>EneroAutoseguro, S. A.</v>
      </c>
      <c r="B103" s="47">
        <f t="shared" si="5"/>
        <v>29</v>
      </c>
      <c r="C103" s="51" t="s">
        <v>81</v>
      </c>
      <c r="D103" s="49">
        <f>VLOOKUP(A103,'PNC Exon. &amp; no Exon.'!A:D,3,0)+VLOOKUP(A103,'PNC Exon. &amp; no Exon.'!A:D,4,0)</f>
        <v>5543299.4699999997</v>
      </c>
      <c r="E103" s="173">
        <f t="shared" si="6"/>
        <v>0.10020503603846891</v>
      </c>
      <c r="F103" s="173">
        <f t="shared" si="7"/>
        <v>99.91119069632235</v>
      </c>
      <c r="H103" s="164" t="s">
        <v>23</v>
      </c>
    </row>
    <row r="104" spans="1:8" ht="15" customHeight="1" x14ac:dyDescent="0.25">
      <c r="A104" s="164" t="str">
        <f t="shared" si="4"/>
        <v>EneroHylseg Seguros, S.A.</v>
      </c>
      <c r="B104" s="47">
        <f t="shared" si="5"/>
        <v>30</v>
      </c>
      <c r="C104" s="51" t="s">
        <v>120</v>
      </c>
      <c r="D104" s="49">
        <f>VLOOKUP(A104,'PNC Exon. &amp; no Exon.'!A:D,3,0)+VLOOKUP(A104,'PNC Exon. &amp; no Exon.'!A:D,4,0)</f>
        <v>1928660.14</v>
      </c>
      <c r="E104" s="173">
        <f t="shared" si="6"/>
        <v>3.4863975846980262E-2</v>
      </c>
      <c r="F104" s="173">
        <f t="shared" si="7"/>
        <v>99.946054672169325</v>
      </c>
      <c r="H104" s="164" t="s">
        <v>23</v>
      </c>
    </row>
    <row r="105" spans="1:8" ht="15" customHeight="1" x14ac:dyDescent="0.25">
      <c r="A105" s="164" t="str">
        <f t="shared" si="4"/>
        <v>EneroSeguros Yunen, S. A.</v>
      </c>
      <c r="B105" s="47">
        <f t="shared" si="5"/>
        <v>31</v>
      </c>
      <c r="C105" s="51" t="s">
        <v>122</v>
      </c>
      <c r="D105" s="49">
        <f>VLOOKUP(A105,'PNC Exon. &amp; no Exon.'!A:D,3,0)+VLOOKUP(A105,'PNC Exon. &amp; no Exon.'!A:D,4,0)</f>
        <v>1353747.77</v>
      </c>
      <c r="E105" s="173">
        <f t="shared" si="6"/>
        <v>2.4471408195423896E-2</v>
      </c>
      <c r="F105" s="173">
        <f t="shared" si="7"/>
        <v>99.970526080364749</v>
      </c>
      <c r="H105" s="164" t="s">
        <v>23</v>
      </c>
    </row>
    <row r="106" spans="1:8" ht="15" customHeight="1" x14ac:dyDescent="0.25">
      <c r="A106" s="164" t="str">
        <f t="shared" si="4"/>
        <v>EneroMidas Seguros, S. A.</v>
      </c>
      <c r="B106" s="47">
        <f t="shared" si="5"/>
        <v>32</v>
      </c>
      <c r="C106" s="51" t="s">
        <v>118</v>
      </c>
      <c r="D106" s="49">
        <f>VLOOKUP(A106,'PNC Exon. &amp; no Exon.'!A:D,3,0)+VLOOKUP(A106,'PNC Exon. &amp; no Exon.'!A:D,4,0)</f>
        <v>1214200.99</v>
      </c>
      <c r="E106" s="173">
        <f t="shared" si="6"/>
        <v>2.1948850972125927E-2</v>
      </c>
      <c r="F106" s="173">
        <f t="shared" si="7"/>
        <v>99.992474931336872</v>
      </c>
      <c r="H106" s="164" t="s">
        <v>23</v>
      </c>
    </row>
    <row r="107" spans="1:8" ht="15" customHeight="1" x14ac:dyDescent="0.25">
      <c r="A107" s="164" t="str">
        <f t="shared" si="4"/>
        <v>EneroUnit, S.A</v>
      </c>
      <c r="B107" s="47">
        <f t="shared" si="5"/>
        <v>33</v>
      </c>
      <c r="C107" s="51" t="s">
        <v>121</v>
      </c>
      <c r="D107" s="49">
        <f>VLOOKUP(A107,'PNC Exon. &amp; no Exon.'!A:D,3,0)+VLOOKUP(A107,'PNC Exon. &amp; no Exon.'!A:D,4,0)</f>
        <v>416283.55999999994</v>
      </c>
      <c r="E107" s="173">
        <f t="shared" si="6"/>
        <v>7.5250686631263917E-3</v>
      </c>
      <c r="F107" s="173">
        <f t="shared" si="7"/>
        <v>100</v>
      </c>
      <c r="H107" s="164" t="s">
        <v>23</v>
      </c>
    </row>
    <row r="108" spans="1:8" ht="15" customHeight="1" x14ac:dyDescent="0.25">
      <c r="A108" s="164" t="str">
        <f t="shared" si="4"/>
        <v>EneroLa Comercial de Seguros, S. A.</v>
      </c>
      <c r="B108" s="47">
        <f t="shared" si="5"/>
        <v>34</v>
      </c>
      <c r="C108" s="51" t="s">
        <v>83</v>
      </c>
      <c r="D108" s="49">
        <f>VLOOKUP(A108,'PNC Exon. &amp; no Exon.'!A:D,3,0)+VLOOKUP(A108,'PNC Exon. &amp; no Exon.'!A:D,4,0)</f>
        <v>0</v>
      </c>
      <c r="E108" s="173">
        <f t="shared" si="6"/>
        <v>0</v>
      </c>
      <c r="F108" s="173">
        <f t="shared" si="7"/>
        <v>100</v>
      </c>
      <c r="H108" s="164" t="s">
        <v>23</v>
      </c>
    </row>
    <row r="109" spans="1:8" ht="15" customHeight="1" x14ac:dyDescent="0.25">
      <c r="A109" s="164" t="str">
        <f t="shared" si="4"/>
        <v>EneroMarsh &amp; McLennan, LTD (Riskcorp, Inc.)</v>
      </c>
      <c r="B109" s="47">
        <f t="shared" si="5"/>
        <v>34</v>
      </c>
      <c r="C109" s="51" t="s">
        <v>101</v>
      </c>
      <c r="D109" s="49">
        <f>VLOOKUP(A109,'PNC Exon. &amp; no Exon.'!A:D,3,0)+VLOOKUP(A109,'PNC Exon. &amp; no Exon.'!A:D,4,0)</f>
        <v>0</v>
      </c>
      <c r="E109" s="173">
        <f t="shared" si="6"/>
        <v>0</v>
      </c>
      <c r="F109" s="173">
        <f t="shared" si="7"/>
        <v>100</v>
      </c>
      <c r="H109" s="164" t="s">
        <v>23</v>
      </c>
    </row>
    <row r="110" spans="1:8" ht="15" customHeight="1" x14ac:dyDescent="0.25">
      <c r="A110" s="164" t="str">
        <f t="shared" si="4"/>
        <v>EneroSeguros DHI Atlas, S. A.</v>
      </c>
      <c r="B110" s="47">
        <f t="shared" si="5"/>
        <v>34</v>
      </c>
      <c r="C110" s="51" t="s">
        <v>100</v>
      </c>
      <c r="D110" s="49">
        <f>VLOOKUP(A110,'PNC Exon. &amp; no Exon.'!A:D,3,0)+VLOOKUP(A110,'PNC Exon. &amp; no Exon.'!A:D,4,0)</f>
        <v>0</v>
      </c>
      <c r="E110" s="173">
        <f t="shared" si="6"/>
        <v>0</v>
      </c>
      <c r="F110" s="173">
        <f t="shared" si="7"/>
        <v>100</v>
      </c>
      <c r="H110" s="164" t="s">
        <v>23</v>
      </c>
    </row>
    <row r="111" spans="1:8" ht="15" customHeight="1" x14ac:dyDescent="0.25">
      <c r="A111" s="164" t="str">
        <f t="shared" si="4"/>
        <v>EneroSegna, Compañía de Seguros, S.A.</v>
      </c>
      <c r="B111" s="47">
        <f t="shared" si="5"/>
        <v>34</v>
      </c>
      <c r="C111" s="51" t="s">
        <v>98</v>
      </c>
      <c r="D111" s="49">
        <f>VLOOKUP(A111,'PNC Exon. &amp; no Exon.'!A:D,3,0)+VLOOKUP(A111,'PNC Exon. &amp; no Exon.'!A:D,4,0)</f>
        <v>0</v>
      </c>
      <c r="E111" s="173">
        <f t="shared" si="6"/>
        <v>0</v>
      </c>
      <c r="F111" s="173">
        <f t="shared" si="7"/>
        <v>100</v>
      </c>
      <c r="H111" s="164" t="s">
        <v>23</v>
      </c>
    </row>
    <row r="112" spans="1:8" ht="15" customHeight="1" x14ac:dyDescent="0.25">
      <c r="A112" s="164" t="str">
        <f t="shared" si="4"/>
        <v>EneroREHSA Cía. de Seguros y Reaseguros, S.A.</v>
      </c>
      <c r="B112" s="47">
        <f t="shared" si="5"/>
        <v>34</v>
      </c>
      <c r="C112" s="51" t="s">
        <v>114</v>
      </c>
      <c r="D112" s="49">
        <f>VLOOKUP(A112,'PNC Exon. &amp; no Exon.'!A:D,3,0)+VLOOKUP(A112,'PNC Exon. &amp; no Exon.'!A:D,4,0)</f>
        <v>0</v>
      </c>
      <c r="E112" s="173">
        <f t="shared" si="6"/>
        <v>0</v>
      </c>
      <c r="F112" s="173">
        <f t="shared" si="7"/>
        <v>100</v>
      </c>
      <c r="H112" s="164" t="s">
        <v>23</v>
      </c>
    </row>
    <row r="113" spans="1:8" ht="15" customHeight="1" x14ac:dyDescent="0.25">
      <c r="A113" s="164"/>
      <c r="B113" s="195"/>
      <c r="C113" s="196"/>
      <c r="D113" s="49"/>
      <c r="E113" s="173"/>
      <c r="F113" s="179"/>
      <c r="H113" s="164"/>
    </row>
    <row r="114" spans="1:8" x14ac:dyDescent="0.25">
      <c r="A114" s="164" t="str">
        <f>H114&amp;B114</f>
        <v xml:space="preserve">Total General </v>
      </c>
      <c r="B114" s="203" t="s">
        <v>21</v>
      </c>
      <c r="C114" s="204"/>
      <c r="D114" s="54">
        <f>SUM(D75:D112)</f>
        <v>5531956964.5899992</v>
      </c>
      <c r="E114" s="178">
        <f>SUM(E75:E112,0)</f>
        <v>100</v>
      </c>
      <c r="F114" s="179"/>
    </row>
    <row r="115" spans="1:8" x14ac:dyDescent="0.25">
      <c r="A115" s="164" t="str">
        <f t="shared" ref="A115:A161" si="8">H115&amp;C115</f>
        <v/>
      </c>
      <c r="B115" s="75" t="s">
        <v>174</v>
      </c>
      <c r="C115" s="28"/>
    </row>
    <row r="116" spans="1:8" x14ac:dyDescent="0.25">
      <c r="A116" s="164" t="str">
        <f t="shared" si="8"/>
        <v/>
      </c>
    </row>
    <row r="117" spans="1:8" x14ac:dyDescent="0.25">
      <c r="A117" s="164" t="str">
        <f t="shared" si="8"/>
        <v/>
      </c>
    </row>
    <row r="118" spans="1:8" x14ac:dyDescent="0.25">
      <c r="A118" s="164" t="str">
        <f t="shared" si="8"/>
        <v/>
      </c>
    </row>
    <row r="119" spans="1:8" x14ac:dyDescent="0.25">
      <c r="A119" s="164" t="str">
        <f t="shared" si="8"/>
        <v/>
      </c>
    </row>
    <row r="120" spans="1:8" x14ac:dyDescent="0.25">
      <c r="A120" s="164" t="str">
        <f t="shared" si="8"/>
        <v/>
      </c>
    </row>
    <row r="121" spans="1:8" x14ac:dyDescent="0.25">
      <c r="A121" s="164" t="str">
        <f t="shared" si="8"/>
        <v/>
      </c>
    </row>
    <row r="122" spans="1:8" x14ac:dyDescent="0.25">
      <c r="A122" s="164" t="str">
        <f t="shared" si="8"/>
        <v/>
      </c>
    </row>
    <row r="123" spans="1:8" x14ac:dyDescent="0.25">
      <c r="A123" s="164" t="str">
        <f t="shared" si="8"/>
        <v/>
      </c>
    </row>
    <row r="124" spans="1:8" x14ac:dyDescent="0.25">
      <c r="A124" s="164" t="str">
        <f t="shared" si="8"/>
        <v/>
      </c>
    </row>
    <row r="125" spans="1:8" x14ac:dyDescent="0.25">
      <c r="A125" s="164" t="str">
        <f t="shared" si="8"/>
        <v/>
      </c>
    </row>
    <row r="126" spans="1:8" x14ac:dyDescent="0.25">
      <c r="A126" s="164" t="str">
        <f t="shared" si="8"/>
        <v/>
      </c>
    </row>
    <row r="127" spans="1:8" x14ac:dyDescent="0.25">
      <c r="A127" s="164" t="str">
        <f t="shared" si="8"/>
        <v/>
      </c>
    </row>
    <row r="128" spans="1:8" x14ac:dyDescent="0.25">
      <c r="A128" s="164" t="str">
        <f t="shared" si="8"/>
        <v/>
      </c>
    </row>
    <row r="129" spans="1:6" x14ac:dyDescent="0.25">
      <c r="A129" s="164" t="str">
        <f t="shared" si="8"/>
        <v/>
      </c>
    </row>
    <row r="130" spans="1:6" x14ac:dyDescent="0.25">
      <c r="A130" s="164" t="str">
        <f t="shared" si="8"/>
        <v/>
      </c>
    </row>
    <row r="131" spans="1:6" x14ac:dyDescent="0.25">
      <c r="A131" s="164" t="str">
        <f t="shared" si="8"/>
        <v/>
      </c>
    </row>
    <row r="132" spans="1:6" x14ac:dyDescent="0.25">
      <c r="A132" s="164" t="str">
        <f t="shared" si="8"/>
        <v/>
      </c>
    </row>
    <row r="133" spans="1:6" x14ac:dyDescent="0.25">
      <c r="A133" s="164" t="str">
        <f t="shared" si="8"/>
        <v/>
      </c>
    </row>
    <row r="134" spans="1:6" x14ac:dyDescent="0.25">
      <c r="A134" s="164" t="str">
        <f t="shared" si="8"/>
        <v/>
      </c>
    </row>
    <row r="135" spans="1:6" x14ac:dyDescent="0.25">
      <c r="A135" s="164" t="str">
        <f t="shared" si="8"/>
        <v/>
      </c>
    </row>
    <row r="136" spans="1:6" x14ac:dyDescent="0.25">
      <c r="A136" s="164" t="str">
        <f t="shared" si="8"/>
        <v/>
      </c>
    </row>
    <row r="137" spans="1:6" x14ac:dyDescent="0.25">
      <c r="A137" s="164" t="str">
        <f t="shared" si="8"/>
        <v/>
      </c>
    </row>
    <row r="138" spans="1:6" x14ac:dyDescent="0.25">
      <c r="A138" s="164" t="str">
        <f t="shared" si="8"/>
        <v/>
      </c>
    </row>
    <row r="139" spans="1:6" ht="21" x14ac:dyDescent="0.4">
      <c r="A139" s="164" t="str">
        <f t="shared" si="8"/>
        <v/>
      </c>
      <c r="B139" s="198" t="s">
        <v>42</v>
      </c>
      <c r="C139" s="198"/>
      <c r="D139" s="198"/>
      <c r="E139" s="198"/>
      <c r="F139" s="198"/>
    </row>
    <row r="140" spans="1:6" x14ac:dyDescent="0.25">
      <c r="A140" s="164" t="str">
        <f t="shared" si="8"/>
        <v/>
      </c>
      <c r="B140" s="199" t="s">
        <v>91</v>
      </c>
      <c r="C140" s="199"/>
      <c r="D140" s="199"/>
      <c r="E140" s="199"/>
      <c r="F140" s="199"/>
    </row>
    <row r="141" spans="1:6" x14ac:dyDescent="0.25">
      <c r="A141" s="164" t="str">
        <f t="shared" si="8"/>
        <v/>
      </c>
      <c r="B141" s="201" t="s">
        <v>162</v>
      </c>
      <c r="C141" s="201"/>
      <c r="D141" s="201"/>
      <c r="E141" s="201"/>
      <c r="F141" s="201"/>
    </row>
    <row r="142" spans="1:6" x14ac:dyDescent="0.25">
      <c r="A142" s="164" t="str">
        <f t="shared" si="8"/>
        <v/>
      </c>
      <c r="B142" s="199" t="s">
        <v>108</v>
      </c>
      <c r="C142" s="199"/>
      <c r="D142" s="199"/>
      <c r="E142" s="199"/>
      <c r="F142" s="199"/>
    </row>
    <row r="143" spans="1:6" x14ac:dyDescent="0.25">
      <c r="A143" s="164" t="str">
        <f t="shared" si="8"/>
        <v/>
      </c>
    </row>
    <row r="144" spans="1:6" ht="21" customHeight="1" x14ac:dyDescent="0.25">
      <c r="A144" s="164" t="str">
        <f t="shared" si="8"/>
        <v>Compañías</v>
      </c>
      <c r="B144" s="99" t="s">
        <v>32</v>
      </c>
      <c r="C144" s="99" t="s">
        <v>33</v>
      </c>
      <c r="D144" s="99" t="s">
        <v>50</v>
      </c>
      <c r="E144" s="172" t="s">
        <v>129</v>
      </c>
      <c r="F144" s="172" t="s">
        <v>60</v>
      </c>
    </row>
    <row r="145" spans="1:8" ht="15" customHeight="1" x14ac:dyDescent="0.25">
      <c r="A145" s="164" t="str">
        <f t="shared" si="8"/>
        <v>FebreroSeguros Universal, S. A.</v>
      </c>
      <c r="B145" s="47">
        <f t="shared" ref="B145:B182" si="9">RANK(D145,$D$144:$D$182,0)</f>
        <v>1</v>
      </c>
      <c r="C145" s="92" t="s">
        <v>87</v>
      </c>
      <c r="D145" s="49">
        <f>VLOOKUP(A145,'PNC Exon. &amp; no Exon.'!A:D,3,0)+VLOOKUP(A145,'PNC Exon. &amp; no Exon.'!A:D,4,0)</f>
        <v>0</v>
      </c>
      <c r="E145" s="173">
        <f>IFERROR(D145/D183*100,0)</f>
        <v>0</v>
      </c>
      <c r="F145" s="173">
        <f>(E145)</f>
        <v>0</v>
      </c>
      <c r="H145" s="164" t="s">
        <v>1</v>
      </c>
    </row>
    <row r="146" spans="1:8" ht="15" customHeight="1" x14ac:dyDescent="0.25">
      <c r="A146" s="164" t="str">
        <f t="shared" si="8"/>
        <v>FebreroHumano Seguros, S. A.</v>
      </c>
      <c r="B146" s="47">
        <f t="shared" si="9"/>
        <v>1</v>
      </c>
      <c r="C146" s="51" t="s">
        <v>111</v>
      </c>
      <c r="D146" s="49">
        <f>VLOOKUP(A146,'PNC Exon. &amp; no Exon.'!A:D,3,0)+VLOOKUP(A146,'PNC Exon. &amp; no Exon.'!A:D,4,0)</f>
        <v>0</v>
      </c>
      <c r="E146" s="173">
        <f>IFERROR(D146/D183*100,0)</f>
        <v>0</v>
      </c>
      <c r="F146" s="173">
        <f>(F145+E146)</f>
        <v>0</v>
      </c>
      <c r="H146" s="164" t="s">
        <v>1</v>
      </c>
    </row>
    <row r="147" spans="1:8" ht="15" customHeight="1" x14ac:dyDescent="0.25">
      <c r="A147" s="164" t="str">
        <f t="shared" si="8"/>
        <v>FebreroSeguros Reservas, S. A.</v>
      </c>
      <c r="B147" s="47">
        <f t="shared" si="9"/>
        <v>1</v>
      </c>
      <c r="C147" s="51" t="s">
        <v>115</v>
      </c>
      <c r="D147" s="49">
        <f>VLOOKUP(A147,'PNC Exon. &amp; no Exon.'!A:D,3,0)+VLOOKUP(A147,'PNC Exon. &amp; no Exon.'!A:D,4,0)</f>
        <v>0</v>
      </c>
      <c r="E147" s="173">
        <f>IFERROR(D147/D183*100,0)</f>
        <v>0</v>
      </c>
      <c r="F147" s="173">
        <f>(F146+E147)</f>
        <v>0</v>
      </c>
      <c r="H147" s="164" t="s">
        <v>1</v>
      </c>
    </row>
    <row r="148" spans="1:8" ht="15" customHeight="1" x14ac:dyDescent="0.25">
      <c r="A148" s="164" t="str">
        <f t="shared" si="8"/>
        <v>FebreroMAPFRE BHD Cía de Seguros, S. A.</v>
      </c>
      <c r="B148" s="47">
        <f t="shared" si="9"/>
        <v>1</v>
      </c>
      <c r="C148" s="51" t="s">
        <v>95</v>
      </c>
      <c r="D148" s="49">
        <f>VLOOKUP(A148,'PNC Exon. &amp; no Exon.'!A:D,3,0)+VLOOKUP(A148,'PNC Exon. &amp; no Exon.'!A:D,4,0)</f>
        <v>0</v>
      </c>
      <c r="E148" s="173">
        <f>IFERROR(D148/D183*100,0)</f>
        <v>0</v>
      </c>
      <c r="F148" s="173">
        <f t="shared" ref="F148:F174" si="10">(F147+E148)</f>
        <v>0</v>
      </c>
      <c r="H148" s="164" t="s">
        <v>1</v>
      </c>
    </row>
    <row r="149" spans="1:8" ht="15" customHeight="1" x14ac:dyDescent="0.25">
      <c r="A149" s="164" t="str">
        <f t="shared" si="8"/>
        <v>FebreroLa Colonial de Seguros, S. A.</v>
      </c>
      <c r="B149" s="47">
        <f t="shared" si="9"/>
        <v>1</v>
      </c>
      <c r="C149" s="51" t="s">
        <v>88</v>
      </c>
      <c r="D149" s="49">
        <f>VLOOKUP(A149,'PNC Exon. &amp; no Exon.'!A:D,3,0)+VLOOKUP(A149,'PNC Exon. &amp; no Exon.'!A:D,4,0)</f>
        <v>0</v>
      </c>
      <c r="E149" s="173">
        <f>IFERROR(D149/D183*100,0)</f>
        <v>0</v>
      </c>
      <c r="F149" s="173">
        <f t="shared" si="10"/>
        <v>0</v>
      </c>
      <c r="H149" s="164" t="s">
        <v>1</v>
      </c>
    </row>
    <row r="150" spans="1:8" ht="15" customHeight="1" x14ac:dyDescent="0.25">
      <c r="A150" s="164" t="str">
        <f t="shared" si="8"/>
        <v>FebreroSeguros Sura, S. A.</v>
      </c>
      <c r="B150" s="47">
        <f t="shared" si="9"/>
        <v>1</v>
      </c>
      <c r="C150" s="51" t="s">
        <v>93</v>
      </c>
      <c r="D150" s="49">
        <f>VLOOKUP(A150,'PNC Exon. &amp; no Exon.'!A:D,3,0)+VLOOKUP(A150,'PNC Exon. &amp; no Exon.'!A:D,4,0)</f>
        <v>0</v>
      </c>
      <c r="E150" s="173">
        <f>IFERROR(D150/D183*100,0)</f>
        <v>0</v>
      </c>
      <c r="F150" s="173">
        <f t="shared" si="10"/>
        <v>0</v>
      </c>
      <c r="H150" s="164" t="s">
        <v>1</v>
      </c>
    </row>
    <row r="151" spans="1:8" ht="15" customHeight="1" x14ac:dyDescent="0.25">
      <c r="A151" s="164" t="str">
        <f t="shared" si="8"/>
        <v>FebreroSeguros Worldwide, S. A.</v>
      </c>
      <c r="B151" s="47">
        <f t="shared" si="9"/>
        <v>1</v>
      </c>
      <c r="C151" s="51" t="s">
        <v>92</v>
      </c>
      <c r="D151" s="49">
        <f>VLOOKUP(A151,'PNC Exon. &amp; no Exon.'!A:D,3,0)+VLOOKUP(A151,'PNC Exon. &amp; no Exon.'!A:D,4,0)</f>
        <v>0</v>
      </c>
      <c r="E151" s="173">
        <f>IFERROR(D151/D183*100,0)</f>
        <v>0</v>
      </c>
      <c r="F151" s="173">
        <f t="shared" si="10"/>
        <v>0</v>
      </c>
      <c r="H151" s="164" t="s">
        <v>1</v>
      </c>
    </row>
    <row r="152" spans="1:8" ht="15" customHeight="1" x14ac:dyDescent="0.25">
      <c r="A152" s="164" t="str">
        <f t="shared" si="8"/>
        <v>FebreroGeneral de Seguros, S. A.</v>
      </c>
      <c r="B152" s="47">
        <f t="shared" si="9"/>
        <v>1</v>
      </c>
      <c r="C152" s="51" t="s">
        <v>78</v>
      </c>
      <c r="D152" s="49">
        <f>VLOOKUP(A152,'PNC Exon. &amp; no Exon.'!A:D,3,0)+VLOOKUP(A152,'PNC Exon. &amp; no Exon.'!A:D,4,0)</f>
        <v>0</v>
      </c>
      <c r="E152" s="173">
        <f>IFERROR(D152/D183*100,0)</f>
        <v>0</v>
      </c>
      <c r="F152" s="173">
        <f t="shared" si="10"/>
        <v>0</v>
      </c>
      <c r="H152" s="164" t="s">
        <v>1</v>
      </c>
    </row>
    <row r="153" spans="1:8" ht="15" customHeight="1" x14ac:dyDescent="0.25">
      <c r="A153" s="164" t="str">
        <f t="shared" si="8"/>
        <v>FebreroSeguros Crecer, S. A.</v>
      </c>
      <c r="B153" s="47">
        <f t="shared" si="9"/>
        <v>1</v>
      </c>
      <c r="C153" s="51" t="s">
        <v>119</v>
      </c>
      <c r="D153" s="49">
        <f>VLOOKUP(A153,'PNC Exon. &amp; no Exon.'!A:D,3,0)+VLOOKUP(A153,'PNC Exon. &amp; no Exon.'!A:D,4,0)</f>
        <v>0</v>
      </c>
      <c r="E153" s="173">
        <f>IFERROR(D153/D183*100,0)</f>
        <v>0</v>
      </c>
      <c r="F153" s="173">
        <f t="shared" si="10"/>
        <v>0</v>
      </c>
      <c r="H153" s="164" t="s">
        <v>1</v>
      </c>
    </row>
    <row r="154" spans="1:8" ht="15" customHeight="1" x14ac:dyDescent="0.25">
      <c r="A154" s="164" t="str">
        <f t="shared" si="8"/>
        <v>FebreroSeguros Pepin, S. A.</v>
      </c>
      <c r="B154" s="47">
        <f t="shared" si="9"/>
        <v>1</v>
      </c>
      <c r="C154" s="51" t="s">
        <v>77</v>
      </c>
      <c r="D154" s="49">
        <f>VLOOKUP(A154,'PNC Exon. &amp; no Exon.'!A:D,3,0)+VLOOKUP(A154,'PNC Exon. &amp; no Exon.'!A:D,4,0)</f>
        <v>0</v>
      </c>
      <c r="E154" s="173">
        <f>IFERROR(D154/D183*100,0)</f>
        <v>0</v>
      </c>
      <c r="F154" s="173">
        <f t="shared" si="10"/>
        <v>0</v>
      </c>
      <c r="H154" s="164" t="s">
        <v>1</v>
      </c>
    </row>
    <row r="155" spans="1:8" ht="15" customHeight="1" x14ac:dyDescent="0.25">
      <c r="A155" s="164" t="str">
        <f t="shared" si="8"/>
        <v>FebreroLa Monumental de Seguros, S. A.</v>
      </c>
      <c r="B155" s="47">
        <f t="shared" si="9"/>
        <v>1</v>
      </c>
      <c r="C155" s="51" t="s">
        <v>90</v>
      </c>
      <c r="D155" s="49">
        <f>VLOOKUP(A155,'PNC Exon. &amp; no Exon.'!A:D,3,0)+VLOOKUP(A155,'PNC Exon. &amp; no Exon.'!A:D,4,0)</f>
        <v>0</v>
      </c>
      <c r="E155" s="173">
        <f>IFERROR(D155/D183*100,0)</f>
        <v>0</v>
      </c>
      <c r="F155" s="173">
        <f>(F154+E155)</f>
        <v>0</v>
      </c>
      <c r="H155" s="164" t="s">
        <v>1</v>
      </c>
    </row>
    <row r="156" spans="1:8" ht="15" customHeight="1" x14ac:dyDescent="0.25">
      <c r="A156" s="164" t="str">
        <f t="shared" si="8"/>
        <v>FebreroCompañía Dominicana de Seguros, S.R.L.</v>
      </c>
      <c r="B156" s="47">
        <f t="shared" si="9"/>
        <v>1</v>
      </c>
      <c r="C156" s="51" t="s">
        <v>97</v>
      </c>
      <c r="D156" s="49">
        <f>VLOOKUP(A156,'PNC Exon. &amp; no Exon.'!A:D,3,0)+VLOOKUP(A156,'PNC Exon. &amp; no Exon.'!A:D,4,0)</f>
        <v>0</v>
      </c>
      <c r="E156" s="173">
        <f>IFERROR(D156/D183*100,0)</f>
        <v>0</v>
      </c>
      <c r="F156" s="173">
        <f>(F155+E156)</f>
        <v>0</v>
      </c>
      <c r="H156" s="164" t="s">
        <v>1</v>
      </c>
    </row>
    <row r="157" spans="1:8" ht="15" customHeight="1" x14ac:dyDescent="0.25">
      <c r="A157" s="164" t="str">
        <f t="shared" si="8"/>
        <v>FebreroAseguradora Agropecuaria Dominicana. S. A.</v>
      </c>
      <c r="B157" s="47">
        <f t="shared" si="9"/>
        <v>1</v>
      </c>
      <c r="C157" s="51" t="s">
        <v>99</v>
      </c>
      <c r="D157" s="49">
        <f>VLOOKUP(A157,'PNC Exon. &amp; no Exon.'!A:D,3,0)+VLOOKUP(A157,'PNC Exon. &amp; no Exon.'!A:D,4,0)</f>
        <v>0</v>
      </c>
      <c r="E157" s="173">
        <f>IFERROR(D157/D183*100,0)</f>
        <v>0</v>
      </c>
      <c r="F157" s="173">
        <f t="shared" si="10"/>
        <v>0</v>
      </c>
      <c r="H157" s="164" t="s">
        <v>1</v>
      </c>
    </row>
    <row r="158" spans="1:8" ht="15" customHeight="1" x14ac:dyDescent="0.25">
      <c r="A158" s="164" t="str">
        <f t="shared" si="8"/>
        <v>FebreroPatria, S. A. Compañía de Seguros</v>
      </c>
      <c r="B158" s="47">
        <f t="shared" si="9"/>
        <v>1</v>
      </c>
      <c r="C158" s="51" t="s">
        <v>102</v>
      </c>
      <c r="D158" s="49">
        <f>VLOOKUP(A158,'PNC Exon. &amp; no Exon.'!A:D,3,0)+VLOOKUP(A158,'PNC Exon. &amp; no Exon.'!A:D,4,0)</f>
        <v>0</v>
      </c>
      <c r="E158" s="173">
        <f>IFERROR(D158/D183*100,0)</f>
        <v>0</v>
      </c>
      <c r="F158" s="173">
        <f t="shared" si="10"/>
        <v>0</v>
      </c>
      <c r="H158" s="164" t="s">
        <v>1</v>
      </c>
    </row>
    <row r="159" spans="1:8" ht="15" customHeight="1" x14ac:dyDescent="0.25">
      <c r="A159" s="164" t="str">
        <f t="shared" si="8"/>
        <v>FebreroBanesco Seguros, S.A.</v>
      </c>
      <c r="B159" s="47">
        <f t="shared" si="9"/>
        <v>1</v>
      </c>
      <c r="C159" s="51" t="s">
        <v>109</v>
      </c>
      <c r="D159" s="49">
        <f>VLOOKUP(A159,'PNC Exon. &amp; no Exon.'!A:D,3,0)+VLOOKUP(A159,'PNC Exon. &amp; no Exon.'!A:D,4,0)</f>
        <v>0</v>
      </c>
      <c r="E159" s="173">
        <f>IFERROR(D159/D183*100,0)</f>
        <v>0</v>
      </c>
      <c r="F159" s="173">
        <f t="shared" si="10"/>
        <v>0</v>
      </c>
      <c r="H159" s="164" t="s">
        <v>1</v>
      </c>
    </row>
    <row r="160" spans="1:8" ht="15" customHeight="1" x14ac:dyDescent="0.25">
      <c r="A160" s="164" t="str">
        <f t="shared" si="8"/>
        <v>FebreroAtlantica Seguros, S. A.</v>
      </c>
      <c r="B160" s="47">
        <f t="shared" si="9"/>
        <v>1</v>
      </c>
      <c r="C160" s="50" t="s">
        <v>110</v>
      </c>
      <c r="D160" s="49">
        <f>VLOOKUP(A160,'PNC Exon. &amp; no Exon.'!A:D,3,0)+VLOOKUP(A160,'PNC Exon. &amp; no Exon.'!A:D,4,0)</f>
        <v>0</v>
      </c>
      <c r="E160" s="173">
        <f>IFERROR(D160/D183*100,0)</f>
        <v>0</v>
      </c>
      <c r="F160" s="173">
        <f t="shared" si="10"/>
        <v>0</v>
      </c>
      <c r="H160" s="164" t="s">
        <v>1</v>
      </c>
    </row>
    <row r="161" spans="1:8" ht="15" customHeight="1" x14ac:dyDescent="0.25">
      <c r="A161" s="164" t="str">
        <f t="shared" si="8"/>
        <v>FebreroCooperativa Nacional de Seguros, Inc.</v>
      </c>
      <c r="B161" s="47">
        <f t="shared" si="9"/>
        <v>1</v>
      </c>
      <c r="C161" s="51" t="s">
        <v>80</v>
      </c>
      <c r="D161" s="49">
        <f>VLOOKUP(A161,'PNC Exon. &amp; no Exon.'!A:D,3,0)+VLOOKUP(A161,'PNC Exon. &amp; no Exon.'!A:D,4,0)</f>
        <v>0</v>
      </c>
      <c r="E161" s="173">
        <f>IFERROR(D161/D183*100,0)</f>
        <v>0</v>
      </c>
      <c r="F161" s="173">
        <f t="shared" si="10"/>
        <v>0</v>
      </c>
      <c r="H161" s="164" t="s">
        <v>1</v>
      </c>
    </row>
    <row r="162" spans="1:8" ht="15" customHeight="1" x14ac:dyDescent="0.25">
      <c r="A162" s="164" t="str">
        <f>H162&amp;C163</f>
        <v>FebreroCuna Mutual Insurance Society Dominicana, S.A.</v>
      </c>
      <c r="B162" s="47">
        <f t="shared" si="9"/>
        <v>1</v>
      </c>
      <c r="C162" s="51" t="s">
        <v>96</v>
      </c>
      <c r="D162" s="49">
        <f>VLOOKUP(A162,'PNC Exon. &amp; no Exon.'!A:D,3,0)+VLOOKUP(A162,'PNC Exon. &amp; no Exon.'!A:D,4,0)</f>
        <v>0</v>
      </c>
      <c r="E162" s="173">
        <f>IFERROR(D162/D183*100,0)</f>
        <v>0</v>
      </c>
      <c r="F162" s="173">
        <f t="shared" si="10"/>
        <v>0</v>
      </c>
      <c r="H162" s="164" t="s">
        <v>1</v>
      </c>
    </row>
    <row r="163" spans="1:8" ht="15" customHeight="1" x14ac:dyDescent="0.25">
      <c r="A163" s="164" t="str">
        <f>H163&amp;C164</f>
        <v>FebreroBupa Dominicana, S.A.</v>
      </c>
      <c r="B163" s="47">
        <f t="shared" si="9"/>
        <v>1</v>
      </c>
      <c r="C163" s="51" t="s">
        <v>105</v>
      </c>
      <c r="D163" s="49">
        <f>VLOOKUP(A163,'PNC Exon. &amp; no Exon.'!A:D,3,0)+VLOOKUP(A163,'PNC Exon. &amp; no Exon.'!A:D,4,0)</f>
        <v>0</v>
      </c>
      <c r="E163" s="173">
        <f>IFERROR(D163/D183*100,0)</f>
        <v>0</v>
      </c>
      <c r="F163" s="173">
        <f t="shared" si="10"/>
        <v>0</v>
      </c>
      <c r="H163" s="164" t="s">
        <v>1</v>
      </c>
    </row>
    <row r="164" spans="1:8" ht="15" customHeight="1" x14ac:dyDescent="0.25">
      <c r="A164" s="164" t="str">
        <f>H164&amp;C165</f>
        <v>FebreroAtrio Seguros, S. A.</v>
      </c>
      <c r="B164" s="47">
        <f t="shared" si="9"/>
        <v>1</v>
      </c>
      <c r="C164" s="50" t="s">
        <v>104</v>
      </c>
      <c r="D164" s="49">
        <f>VLOOKUP(A164,'PNC Exon. &amp; no Exon.'!A:D,3,0)+VLOOKUP(A164,'PNC Exon. &amp; no Exon.'!A:D,4,0)</f>
        <v>0</v>
      </c>
      <c r="E164" s="173">
        <f>IFERROR(D164/D183*100,0)</f>
        <v>0</v>
      </c>
      <c r="F164" s="173">
        <f>(F163+E164)</f>
        <v>0</v>
      </c>
      <c r="H164" s="164" t="s">
        <v>1</v>
      </c>
    </row>
    <row r="165" spans="1:8" ht="15" customHeight="1" x14ac:dyDescent="0.25">
      <c r="A165" s="164" t="str">
        <f>H165&amp;C162</f>
        <v>FebreroBMI Compañía de Seguros, S. A.</v>
      </c>
      <c r="B165" s="47">
        <f t="shared" si="9"/>
        <v>1</v>
      </c>
      <c r="C165" s="51" t="s">
        <v>113</v>
      </c>
      <c r="D165" s="49">
        <f>VLOOKUP(A165,'PNC Exon. &amp; no Exon.'!A:D,3,0)+VLOOKUP(A165,'PNC Exon. &amp; no Exon.'!A:D,4,0)</f>
        <v>0</v>
      </c>
      <c r="E165" s="173">
        <f>IFERROR(D165/D183*100,0)</f>
        <v>0</v>
      </c>
      <c r="F165" s="173">
        <f>(F164+E165)</f>
        <v>0</v>
      </c>
      <c r="H165" s="164" t="s">
        <v>1</v>
      </c>
    </row>
    <row r="166" spans="1:8" ht="15" customHeight="1" x14ac:dyDescent="0.25">
      <c r="A166" s="164" t="str">
        <f t="shared" ref="A166:A229" si="11">H166&amp;C166</f>
        <v>FebreroAngloamericana de Seguros, S. A.</v>
      </c>
      <c r="B166" s="47">
        <f t="shared" si="9"/>
        <v>1</v>
      </c>
      <c r="C166" s="51" t="s">
        <v>79</v>
      </c>
      <c r="D166" s="49">
        <f>VLOOKUP(A166,'PNC Exon. &amp; no Exon.'!A:D,3,0)+VLOOKUP(A166,'PNC Exon. &amp; no Exon.'!A:D,4,0)</f>
        <v>0</v>
      </c>
      <c r="E166" s="173">
        <f>IFERROR(D166/D183*100,0)</f>
        <v>0</v>
      </c>
      <c r="F166" s="173">
        <f>(F165+E166)</f>
        <v>0</v>
      </c>
      <c r="H166" s="164" t="s">
        <v>1</v>
      </c>
    </row>
    <row r="167" spans="1:8" ht="15" customHeight="1" x14ac:dyDescent="0.25">
      <c r="A167" s="164" t="str">
        <f t="shared" si="11"/>
        <v>FebreroSeguros La Internacional, S. A.</v>
      </c>
      <c r="B167" s="47">
        <f t="shared" si="9"/>
        <v>1</v>
      </c>
      <c r="C167" s="51" t="s">
        <v>82</v>
      </c>
      <c r="D167" s="49">
        <f>VLOOKUP(A167,'PNC Exon. &amp; no Exon.'!A:D,3,0)+VLOOKUP(A167,'PNC Exon. &amp; no Exon.'!A:D,4,0)</f>
        <v>0</v>
      </c>
      <c r="E167" s="173">
        <f>IFERROR(D167/D183*100,0)</f>
        <v>0</v>
      </c>
      <c r="F167" s="173">
        <f t="shared" si="10"/>
        <v>0</v>
      </c>
      <c r="H167" s="164" t="s">
        <v>1</v>
      </c>
    </row>
    <row r="168" spans="1:8" ht="15" customHeight="1" x14ac:dyDescent="0.25">
      <c r="A168" s="164" t="str">
        <f t="shared" si="11"/>
        <v>FebreroSeguros APS, S.A</v>
      </c>
      <c r="B168" s="47">
        <f t="shared" si="9"/>
        <v>1</v>
      </c>
      <c r="C168" s="51" t="s">
        <v>117</v>
      </c>
      <c r="D168" s="49">
        <f>VLOOKUP(A168,'PNC Exon. &amp; no Exon.'!A:D,3,0)+VLOOKUP(A168,'PNC Exon. &amp; no Exon.'!A:D,4,0)</f>
        <v>0</v>
      </c>
      <c r="E168" s="173">
        <f>IFERROR(D168/D183*100,0)</f>
        <v>0</v>
      </c>
      <c r="F168" s="173">
        <f t="shared" si="10"/>
        <v>0</v>
      </c>
      <c r="H168" s="164" t="s">
        <v>1</v>
      </c>
    </row>
    <row r="169" spans="1:8" ht="15" customHeight="1" x14ac:dyDescent="0.25">
      <c r="A169" s="164" t="str">
        <f t="shared" si="11"/>
        <v>FebreroSeguros ADEMI, S. A.</v>
      </c>
      <c r="B169" s="47">
        <f t="shared" si="9"/>
        <v>1</v>
      </c>
      <c r="C169" s="51" t="s">
        <v>112</v>
      </c>
      <c r="D169" s="49">
        <f>VLOOKUP(A169,'PNC Exon. &amp; no Exon.'!A:D,3,0)+VLOOKUP(A169,'PNC Exon. &amp; no Exon.'!A:D,4,0)</f>
        <v>0</v>
      </c>
      <c r="E169" s="173">
        <f>IFERROR(D169/D183*100,0)</f>
        <v>0</v>
      </c>
      <c r="F169" s="173">
        <f t="shared" si="10"/>
        <v>0</v>
      </c>
      <c r="H169" s="164" t="s">
        <v>1</v>
      </c>
    </row>
    <row r="170" spans="1:8" ht="15" customHeight="1" x14ac:dyDescent="0.25">
      <c r="A170" s="164" t="str">
        <f t="shared" si="11"/>
        <v>FebreroConfederación del Canada Dominicana. S. A.</v>
      </c>
      <c r="B170" s="47">
        <f t="shared" si="9"/>
        <v>1</v>
      </c>
      <c r="C170" s="51" t="s">
        <v>94</v>
      </c>
      <c r="D170" s="49">
        <f>VLOOKUP(A170,'PNC Exon. &amp; no Exon.'!A:D,3,0)+VLOOKUP(A170,'PNC Exon. &amp; no Exon.'!A:D,4,0)</f>
        <v>0</v>
      </c>
      <c r="E170" s="173">
        <f>IFERROR(D170/D183*100,0)</f>
        <v>0</v>
      </c>
      <c r="F170" s="173">
        <f t="shared" si="10"/>
        <v>0</v>
      </c>
      <c r="H170" s="164" t="s">
        <v>1</v>
      </c>
    </row>
    <row r="171" spans="1:8" ht="15" customHeight="1" x14ac:dyDescent="0.25">
      <c r="A171" s="164" t="str">
        <f t="shared" si="11"/>
        <v>FebreroMultiseguros S.U, S. A.</v>
      </c>
      <c r="B171" s="47">
        <f t="shared" si="9"/>
        <v>1</v>
      </c>
      <c r="C171" s="51" t="s">
        <v>116</v>
      </c>
      <c r="D171" s="49">
        <f>VLOOKUP(A171,'PNC Exon. &amp; no Exon.'!A:D,3,0)+VLOOKUP(A171,'PNC Exon. &amp; no Exon.'!A:D,4,0)</f>
        <v>0</v>
      </c>
      <c r="E171" s="173">
        <f>IFERROR(D171/D183*100,0)</f>
        <v>0</v>
      </c>
      <c r="F171" s="173">
        <f>(F170+E171)</f>
        <v>0</v>
      </c>
      <c r="H171" s="164" t="s">
        <v>1</v>
      </c>
    </row>
    <row r="172" spans="1:8" ht="15" customHeight="1" x14ac:dyDescent="0.25">
      <c r="A172" s="164" t="str">
        <f t="shared" si="11"/>
        <v>FebreroAmigos Compañía de Seguros, S. A.</v>
      </c>
      <c r="B172" s="47">
        <f t="shared" si="9"/>
        <v>1</v>
      </c>
      <c r="C172" s="51" t="s">
        <v>89</v>
      </c>
      <c r="D172" s="49">
        <f>VLOOKUP(A172,'PNC Exon. &amp; no Exon.'!A:D,3,0)+VLOOKUP(A172,'PNC Exon. &amp; no Exon.'!A:D,4,0)</f>
        <v>0</v>
      </c>
      <c r="E172" s="173">
        <f>IFERROR(D172/D183*100,0)</f>
        <v>0</v>
      </c>
      <c r="F172" s="173">
        <f>(F171+E172)</f>
        <v>0</v>
      </c>
      <c r="G172" s="4"/>
      <c r="H172" s="164" t="s">
        <v>1</v>
      </c>
    </row>
    <row r="173" spans="1:8" ht="15" customHeight="1" x14ac:dyDescent="0.25">
      <c r="A173" s="164" t="str">
        <f t="shared" si="11"/>
        <v>FebreroAutoseguro, S. A.</v>
      </c>
      <c r="B173" s="47">
        <f t="shared" si="9"/>
        <v>1</v>
      </c>
      <c r="C173" s="51" t="s">
        <v>81</v>
      </c>
      <c r="D173" s="49">
        <f>VLOOKUP(A173,'PNC Exon. &amp; no Exon.'!A:D,3,0)+VLOOKUP(A173,'PNC Exon. &amp; no Exon.'!A:D,4,0)</f>
        <v>0</v>
      </c>
      <c r="E173" s="173">
        <f>IFERROR(D173/D183*100,0)</f>
        <v>0</v>
      </c>
      <c r="F173" s="173">
        <f>(F172+E173)</f>
        <v>0</v>
      </c>
      <c r="H173" s="164" t="s">
        <v>1</v>
      </c>
    </row>
    <row r="174" spans="1:8" ht="15" customHeight="1" x14ac:dyDescent="0.25">
      <c r="A174" s="164" t="str">
        <f t="shared" si="11"/>
        <v>FebreroSeguros Yunen, S. A.</v>
      </c>
      <c r="B174" s="47">
        <f t="shared" si="9"/>
        <v>1</v>
      </c>
      <c r="C174" s="51" t="s">
        <v>122</v>
      </c>
      <c r="D174" s="49">
        <f>VLOOKUP(A174,'PNC Exon. &amp; no Exon.'!A:D,3,0)+VLOOKUP(A174,'PNC Exon. &amp; no Exon.'!A:D,4,0)</f>
        <v>0</v>
      </c>
      <c r="E174" s="173">
        <f>IFERROR(D174/D183*100,0)</f>
        <v>0</v>
      </c>
      <c r="F174" s="173">
        <f t="shared" si="10"/>
        <v>0</v>
      </c>
      <c r="H174" s="164" t="s">
        <v>1</v>
      </c>
    </row>
    <row r="175" spans="1:8" ht="15" customHeight="1" x14ac:dyDescent="0.25">
      <c r="A175" s="164" t="str">
        <f t="shared" si="11"/>
        <v>FebreroMidas Seguros, S. A.</v>
      </c>
      <c r="B175" s="47">
        <f t="shared" si="9"/>
        <v>1</v>
      </c>
      <c r="C175" s="51" t="s">
        <v>118</v>
      </c>
      <c r="D175" s="49">
        <f>VLOOKUP(A175,'PNC Exon. &amp; no Exon.'!A:D,3,0)+VLOOKUP(A175,'PNC Exon. &amp; no Exon.'!A:D,4,0)</f>
        <v>0</v>
      </c>
      <c r="E175" s="173">
        <f>IFERROR(D175/D183*100,0)</f>
        <v>0</v>
      </c>
      <c r="F175" s="173">
        <f t="shared" ref="F175:F181" si="12">(F174+E175)</f>
        <v>0</v>
      </c>
      <c r="H175" s="164" t="s">
        <v>1</v>
      </c>
    </row>
    <row r="176" spans="1:8" ht="15" customHeight="1" x14ac:dyDescent="0.25">
      <c r="A176" s="164" t="str">
        <f t="shared" si="11"/>
        <v>FebreroHylseg Seguros, S.A.</v>
      </c>
      <c r="B176" s="47">
        <f t="shared" si="9"/>
        <v>1</v>
      </c>
      <c r="C176" s="51" t="s">
        <v>120</v>
      </c>
      <c r="D176" s="49">
        <f>VLOOKUP(A176,'PNC Exon. &amp; no Exon.'!A:D,3,0)+VLOOKUP(A176,'PNC Exon. &amp; no Exon.'!A:D,4,0)</f>
        <v>0</v>
      </c>
      <c r="E176" s="173">
        <f t="shared" ref="E176:E182" si="13">IFERROR(D176/$D$183*100,0)</f>
        <v>0</v>
      </c>
      <c r="F176" s="173">
        <f t="shared" si="12"/>
        <v>0</v>
      </c>
      <c r="H176" s="164" t="s">
        <v>1</v>
      </c>
    </row>
    <row r="177" spans="1:8" ht="15" customHeight="1" x14ac:dyDescent="0.25">
      <c r="A177" s="164" t="str">
        <f t="shared" si="11"/>
        <v>FebreroUnit, S.A</v>
      </c>
      <c r="B177" s="47">
        <f t="shared" si="9"/>
        <v>1</v>
      </c>
      <c r="C177" s="51" t="s">
        <v>121</v>
      </c>
      <c r="D177" s="49">
        <f>VLOOKUP(A177,'PNC Exon. &amp; no Exon.'!A:D,3,0)+VLOOKUP(A177,'PNC Exon. &amp; no Exon.'!A:D,4,0)</f>
        <v>0</v>
      </c>
      <c r="E177" s="173">
        <f t="shared" si="13"/>
        <v>0</v>
      </c>
      <c r="F177" s="173">
        <f t="shared" si="12"/>
        <v>0</v>
      </c>
      <c r="H177" s="164" t="s">
        <v>1</v>
      </c>
    </row>
    <row r="178" spans="1:8" ht="15" customHeight="1" x14ac:dyDescent="0.25">
      <c r="A178" s="164" t="str">
        <f t="shared" si="11"/>
        <v>FebreroLa Comercial de Seguros, S. A.</v>
      </c>
      <c r="B178" s="47">
        <f t="shared" si="9"/>
        <v>1</v>
      </c>
      <c r="C178" s="51" t="s">
        <v>83</v>
      </c>
      <c r="D178" s="49">
        <f>VLOOKUP(A178,'PNC Exon. &amp; no Exon.'!A:D,3,0)+VLOOKUP(A178,'PNC Exon. &amp; no Exon.'!A:D,4,0)</f>
        <v>0</v>
      </c>
      <c r="E178" s="173">
        <f t="shared" si="13"/>
        <v>0</v>
      </c>
      <c r="F178" s="173">
        <f t="shared" si="12"/>
        <v>0</v>
      </c>
      <c r="H178" s="164" t="s">
        <v>1</v>
      </c>
    </row>
    <row r="179" spans="1:8" ht="15" customHeight="1" x14ac:dyDescent="0.25">
      <c r="A179" s="164" t="str">
        <f t="shared" si="11"/>
        <v>FebreroMarsh &amp; McLennan, LTD (Riskcorp, Inc.)</v>
      </c>
      <c r="B179" s="47">
        <f t="shared" si="9"/>
        <v>1</v>
      </c>
      <c r="C179" s="51" t="s">
        <v>101</v>
      </c>
      <c r="D179" s="49">
        <f>VLOOKUP(A179,'PNC Exon. &amp; no Exon.'!A:D,3,0)+VLOOKUP(A179,'PNC Exon. &amp; no Exon.'!A:D,4,0)</f>
        <v>0</v>
      </c>
      <c r="E179" s="173">
        <f t="shared" si="13"/>
        <v>0</v>
      </c>
      <c r="F179" s="173">
        <f t="shared" si="12"/>
        <v>0</v>
      </c>
      <c r="H179" s="164" t="s">
        <v>1</v>
      </c>
    </row>
    <row r="180" spans="1:8" ht="15" customHeight="1" x14ac:dyDescent="0.25">
      <c r="A180" s="164" t="str">
        <f t="shared" si="11"/>
        <v>FebreroSeguros DHI Atlas, S. A.</v>
      </c>
      <c r="B180" s="47">
        <f t="shared" si="9"/>
        <v>1</v>
      </c>
      <c r="C180" s="51" t="s">
        <v>100</v>
      </c>
      <c r="D180" s="49">
        <f>VLOOKUP(A180,'PNC Exon. &amp; no Exon.'!A:D,3,0)+VLOOKUP(A180,'PNC Exon. &amp; no Exon.'!A:D,4,0)</f>
        <v>0</v>
      </c>
      <c r="E180" s="173">
        <f t="shared" si="13"/>
        <v>0</v>
      </c>
      <c r="F180" s="173">
        <f t="shared" si="12"/>
        <v>0</v>
      </c>
      <c r="H180" s="164" t="s">
        <v>1</v>
      </c>
    </row>
    <row r="181" spans="1:8" ht="15" customHeight="1" x14ac:dyDescent="0.25">
      <c r="A181" s="164" t="str">
        <f t="shared" si="11"/>
        <v>FebreroSegna, Compañía de Seguros, S.A.</v>
      </c>
      <c r="B181" s="47">
        <f t="shared" si="9"/>
        <v>1</v>
      </c>
      <c r="C181" s="51" t="s">
        <v>98</v>
      </c>
      <c r="D181" s="49">
        <f>VLOOKUP(A181,'PNC Exon. &amp; no Exon.'!A:D,3,0)+VLOOKUP(A181,'PNC Exon. &amp; no Exon.'!A:D,4,0)</f>
        <v>0</v>
      </c>
      <c r="E181" s="173">
        <f t="shared" si="13"/>
        <v>0</v>
      </c>
      <c r="F181" s="173">
        <f t="shared" si="12"/>
        <v>0</v>
      </c>
      <c r="H181" s="164" t="s">
        <v>1</v>
      </c>
    </row>
    <row r="182" spans="1:8" ht="15" customHeight="1" x14ac:dyDescent="0.25">
      <c r="A182" s="164" t="str">
        <f t="shared" si="11"/>
        <v>FebreroREHSA Cía. de Seguros y Reaseguros, S.A.</v>
      </c>
      <c r="B182" s="47">
        <f t="shared" si="9"/>
        <v>1</v>
      </c>
      <c r="C182" s="51" t="s">
        <v>114</v>
      </c>
      <c r="D182" s="49">
        <f>VLOOKUP(A182,'PNC Exon. &amp; no Exon.'!A:D,3,0)+VLOOKUP(A182,'PNC Exon. &amp; no Exon.'!A:D,4,0)</f>
        <v>0</v>
      </c>
      <c r="E182" s="180">
        <f t="shared" si="13"/>
        <v>0</v>
      </c>
      <c r="F182" s="173">
        <f>(F181+E182)</f>
        <v>0</v>
      </c>
      <c r="H182" s="164" t="s">
        <v>1</v>
      </c>
    </row>
    <row r="183" spans="1:8" ht="18.75" customHeight="1" x14ac:dyDescent="0.25">
      <c r="A183" s="164" t="str">
        <f t="shared" si="11"/>
        <v xml:space="preserve">Total General </v>
      </c>
      <c r="B183" s="52"/>
      <c r="C183" s="53" t="s">
        <v>21</v>
      </c>
      <c r="D183" s="54">
        <f>SUM(D145:D182)</f>
        <v>0</v>
      </c>
      <c r="E183" s="178">
        <f>SUM(E145:E182,0)</f>
        <v>0</v>
      </c>
      <c r="F183" s="179"/>
    </row>
    <row r="184" spans="1:8" x14ac:dyDescent="0.25">
      <c r="A184" s="164" t="str">
        <f t="shared" si="11"/>
        <v/>
      </c>
      <c r="B184" s="75" t="s">
        <v>174</v>
      </c>
      <c r="C184" s="28"/>
    </row>
    <row r="185" spans="1:8" x14ac:dyDescent="0.25">
      <c r="A185" s="164" t="str">
        <f t="shared" si="11"/>
        <v/>
      </c>
    </row>
    <row r="186" spans="1:8" x14ac:dyDescent="0.25">
      <c r="A186" s="164" t="str">
        <f t="shared" si="11"/>
        <v/>
      </c>
    </row>
    <row r="187" spans="1:8" x14ac:dyDescent="0.25">
      <c r="A187" s="164" t="str">
        <f t="shared" si="11"/>
        <v/>
      </c>
    </row>
    <row r="188" spans="1:8" x14ac:dyDescent="0.25">
      <c r="A188" s="164" t="str">
        <f t="shared" si="11"/>
        <v/>
      </c>
    </row>
    <row r="189" spans="1:8" x14ac:dyDescent="0.25">
      <c r="A189" s="164" t="str">
        <f t="shared" si="11"/>
        <v/>
      </c>
    </row>
    <row r="190" spans="1:8" x14ac:dyDescent="0.25">
      <c r="A190" s="164" t="str">
        <f t="shared" si="11"/>
        <v/>
      </c>
    </row>
    <row r="191" spans="1:8" x14ac:dyDescent="0.25">
      <c r="A191" s="164" t="str">
        <f t="shared" si="11"/>
        <v/>
      </c>
    </row>
    <row r="192" spans="1:8" x14ac:dyDescent="0.25">
      <c r="A192" s="164" t="str">
        <f t="shared" si="11"/>
        <v/>
      </c>
    </row>
    <row r="193" spans="1:6" x14ac:dyDescent="0.25">
      <c r="A193" s="164" t="str">
        <f t="shared" si="11"/>
        <v/>
      </c>
    </row>
    <row r="194" spans="1:6" x14ac:dyDescent="0.25">
      <c r="A194" s="164" t="str">
        <f t="shared" si="11"/>
        <v/>
      </c>
    </row>
    <row r="195" spans="1:6" x14ac:dyDescent="0.25">
      <c r="A195" s="164" t="str">
        <f t="shared" si="11"/>
        <v/>
      </c>
    </row>
    <row r="196" spans="1:6" x14ac:dyDescent="0.25">
      <c r="A196" s="164" t="str">
        <f t="shared" si="11"/>
        <v/>
      </c>
    </row>
    <row r="197" spans="1:6" x14ac:dyDescent="0.25">
      <c r="A197" s="164" t="str">
        <f t="shared" si="11"/>
        <v/>
      </c>
    </row>
    <row r="198" spans="1:6" x14ac:dyDescent="0.25">
      <c r="A198" s="164" t="str">
        <f t="shared" si="11"/>
        <v/>
      </c>
    </row>
    <row r="199" spans="1:6" x14ac:dyDescent="0.25">
      <c r="A199" s="164" t="str">
        <f t="shared" si="11"/>
        <v/>
      </c>
    </row>
    <row r="200" spans="1:6" x14ac:dyDescent="0.25">
      <c r="A200" s="164" t="str">
        <f t="shared" si="11"/>
        <v/>
      </c>
    </row>
    <row r="201" spans="1:6" x14ac:dyDescent="0.25">
      <c r="A201" s="164" t="str">
        <f t="shared" si="11"/>
        <v/>
      </c>
    </row>
    <row r="202" spans="1:6" x14ac:dyDescent="0.25">
      <c r="A202" s="164" t="str">
        <f t="shared" si="11"/>
        <v/>
      </c>
    </row>
    <row r="203" spans="1:6" x14ac:dyDescent="0.25">
      <c r="A203" s="164" t="str">
        <f t="shared" si="11"/>
        <v/>
      </c>
    </row>
    <row r="204" spans="1:6" x14ac:dyDescent="0.25">
      <c r="A204" s="164" t="str">
        <f t="shared" si="11"/>
        <v/>
      </c>
    </row>
    <row r="205" spans="1:6" x14ac:dyDescent="0.25">
      <c r="A205" s="164" t="str">
        <f t="shared" si="11"/>
        <v/>
      </c>
    </row>
    <row r="206" spans="1:6" x14ac:dyDescent="0.25">
      <c r="A206" s="164" t="str">
        <f t="shared" si="11"/>
        <v/>
      </c>
    </row>
    <row r="207" spans="1:6" ht="20.25" customHeight="1" x14ac:dyDescent="0.4">
      <c r="A207" s="164" t="str">
        <f t="shared" si="11"/>
        <v/>
      </c>
      <c r="B207" s="198" t="s">
        <v>42</v>
      </c>
      <c r="C207" s="198"/>
      <c r="D207" s="198"/>
      <c r="E207" s="198"/>
      <c r="F207" s="198"/>
    </row>
    <row r="208" spans="1:6" x14ac:dyDescent="0.25">
      <c r="A208" s="164" t="str">
        <f t="shared" si="11"/>
        <v/>
      </c>
      <c r="B208" s="199" t="s">
        <v>91</v>
      </c>
      <c r="C208" s="199"/>
      <c r="D208" s="199"/>
      <c r="E208" s="199"/>
      <c r="F208" s="199"/>
    </row>
    <row r="209" spans="1:8" x14ac:dyDescent="0.25">
      <c r="A209" s="164" t="str">
        <f t="shared" si="11"/>
        <v/>
      </c>
      <c r="B209" s="201" t="s">
        <v>163</v>
      </c>
      <c r="C209" s="201"/>
      <c r="D209" s="201"/>
      <c r="E209" s="201"/>
      <c r="F209" s="201"/>
    </row>
    <row r="210" spans="1:8" x14ac:dyDescent="0.25">
      <c r="A210" s="164" t="str">
        <f t="shared" si="11"/>
        <v/>
      </c>
      <c r="B210" s="199" t="s">
        <v>108</v>
      </c>
      <c r="C210" s="199"/>
      <c r="D210" s="199"/>
      <c r="E210" s="199"/>
      <c r="F210" s="199"/>
    </row>
    <row r="211" spans="1:8" x14ac:dyDescent="0.25">
      <c r="A211" s="164" t="str">
        <f t="shared" si="11"/>
        <v/>
      </c>
    </row>
    <row r="212" spans="1:8" ht="18.75" customHeight="1" x14ac:dyDescent="0.25">
      <c r="A212" s="164" t="str">
        <f t="shared" si="11"/>
        <v>Compañías</v>
      </c>
      <c r="B212" s="99" t="s">
        <v>32</v>
      </c>
      <c r="C212" s="99" t="s">
        <v>33</v>
      </c>
      <c r="D212" s="99" t="s">
        <v>50</v>
      </c>
      <c r="E212" s="172" t="s">
        <v>129</v>
      </c>
      <c r="F212" s="172" t="s">
        <v>60</v>
      </c>
    </row>
    <row r="213" spans="1:8" ht="15" customHeight="1" x14ac:dyDescent="0.25">
      <c r="A213" s="164" t="str">
        <f t="shared" si="11"/>
        <v>MarzoSeguros Universal, S. A.</v>
      </c>
      <c r="B213" s="47">
        <f t="shared" ref="B213:B250" si="14">RANK(D213,$D$213:$D$250)</f>
        <v>1</v>
      </c>
      <c r="C213" s="92" t="s">
        <v>87</v>
      </c>
      <c r="D213" s="49">
        <f>VLOOKUP(A213,'PNC Exon. &amp; no Exon.'!A:D,3,0)+VLOOKUP(A213,'PNC Exon. &amp; no Exon.'!A:D,4,0)</f>
        <v>0</v>
      </c>
      <c r="E213" s="173">
        <f t="shared" ref="E213:E250" si="15">IFERROR(D213/$D$251*100,0)</f>
        <v>0</v>
      </c>
      <c r="F213" s="173">
        <f>(E213)</f>
        <v>0</v>
      </c>
      <c r="H213" s="164" t="s">
        <v>2</v>
      </c>
    </row>
    <row r="214" spans="1:8" ht="15" customHeight="1" x14ac:dyDescent="0.25">
      <c r="A214" s="164" t="str">
        <f t="shared" si="11"/>
        <v>MarzoHumano Seguros, S. A.</v>
      </c>
      <c r="B214" s="47">
        <f t="shared" si="14"/>
        <v>1</v>
      </c>
      <c r="C214" s="51" t="s">
        <v>111</v>
      </c>
      <c r="D214" s="49">
        <f>VLOOKUP(A214,'PNC Exon. &amp; no Exon.'!A:D,3,0)+VLOOKUP(A214,'PNC Exon. &amp; no Exon.'!A:D,4,0)</f>
        <v>0</v>
      </c>
      <c r="E214" s="173">
        <f t="shared" si="15"/>
        <v>0</v>
      </c>
      <c r="F214" s="173">
        <f>(F213+E214)</f>
        <v>0</v>
      </c>
      <c r="H214" s="164" t="s">
        <v>2</v>
      </c>
    </row>
    <row r="215" spans="1:8" ht="15" customHeight="1" x14ac:dyDescent="0.25">
      <c r="A215" s="164" t="str">
        <f t="shared" si="11"/>
        <v>MarzoSeguros Reservas, S. A.</v>
      </c>
      <c r="B215" s="47">
        <f t="shared" si="14"/>
        <v>1</v>
      </c>
      <c r="C215" s="51" t="s">
        <v>115</v>
      </c>
      <c r="D215" s="49">
        <f>VLOOKUP(A215,'PNC Exon. &amp; no Exon.'!A:D,3,0)+VLOOKUP(A215,'PNC Exon. &amp; no Exon.'!A:D,4,0)</f>
        <v>0</v>
      </c>
      <c r="E215" s="173">
        <f t="shared" si="15"/>
        <v>0</v>
      </c>
      <c r="F215" s="173">
        <f>(F214+E215)</f>
        <v>0</v>
      </c>
      <c r="H215" s="164" t="s">
        <v>2</v>
      </c>
    </row>
    <row r="216" spans="1:8" ht="15" customHeight="1" x14ac:dyDescent="0.25">
      <c r="A216" s="164" t="str">
        <f t="shared" si="11"/>
        <v>MarzoMAPFRE BHD Cía de Seguros, S. A.</v>
      </c>
      <c r="B216" s="47">
        <f t="shared" si="14"/>
        <v>1</v>
      </c>
      <c r="C216" s="51" t="s">
        <v>95</v>
      </c>
      <c r="D216" s="49">
        <f>VLOOKUP(A216,'PNC Exon. &amp; no Exon.'!A:D,3,0)+VLOOKUP(A216,'PNC Exon. &amp; no Exon.'!A:D,4,0)</f>
        <v>0</v>
      </c>
      <c r="E216" s="173">
        <f t="shared" si="15"/>
        <v>0</v>
      </c>
      <c r="F216" s="173">
        <f t="shared" ref="F216:F222" si="16">(F215+E216)</f>
        <v>0</v>
      </c>
      <c r="H216" s="164" t="s">
        <v>2</v>
      </c>
    </row>
    <row r="217" spans="1:8" ht="15" customHeight="1" x14ac:dyDescent="0.25">
      <c r="A217" s="164" t="str">
        <f t="shared" si="11"/>
        <v>MarzoLa Colonial de Seguros, S. A.</v>
      </c>
      <c r="B217" s="47">
        <f t="shared" si="14"/>
        <v>1</v>
      </c>
      <c r="C217" s="51" t="s">
        <v>88</v>
      </c>
      <c r="D217" s="49">
        <f>VLOOKUP(A217,'PNC Exon. &amp; no Exon.'!A:D,3,0)+VLOOKUP(A217,'PNC Exon. &amp; no Exon.'!A:D,4,0)</f>
        <v>0</v>
      </c>
      <c r="E217" s="173">
        <f t="shared" si="15"/>
        <v>0</v>
      </c>
      <c r="F217" s="173">
        <f t="shared" si="16"/>
        <v>0</v>
      </c>
      <c r="H217" s="164" t="s">
        <v>2</v>
      </c>
    </row>
    <row r="218" spans="1:8" ht="15" customHeight="1" x14ac:dyDescent="0.25">
      <c r="A218" s="164" t="str">
        <f t="shared" si="11"/>
        <v>MarzoSeguros Sura, S. A.</v>
      </c>
      <c r="B218" s="47">
        <f t="shared" si="14"/>
        <v>1</v>
      </c>
      <c r="C218" s="51" t="s">
        <v>93</v>
      </c>
      <c r="D218" s="49">
        <f>VLOOKUP(A218,'PNC Exon. &amp; no Exon.'!A:D,3,0)+VLOOKUP(A218,'PNC Exon. &amp; no Exon.'!A:D,4,0)</f>
        <v>0</v>
      </c>
      <c r="E218" s="173">
        <f t="shared" si="15"/>
        <v>0</v>
      </c>
      <c r="F218" s="173">
        <f t="shared" si="16"/>
        <v>0</v>
      </c>
      <c r="H218" s="164" t="s">
        <v>2</v>
      </c>
    </row>
    <row r="219" spans="1:8" ht="15" customHeight="1" x14ac:dyDescent="0.25">
      <c r="A219" s="164" t="str">
        <f t="shared" si="11"/>
        <v>MarzoSeguros Worldwide, S. A.</v>
      </c>
      <c r="B219" s="47">
        <f t="shared" si="14"/>
        <v>1</v>
      </c>
      <c r="C219" s="51" t="s">
        <v>92</v>
      </c>
      <c r="D219" s="49">
        <f>VLOOKUP(A219,'PNC Exon. &amp; no Exon.'!A:D,3,0)+VLOOKUP(A219,'PNC Exon. &amp; no Exon.'!A:D,4,0)</f>
        <v>0</v>
      </c>
      <c r="E219" s="173">
        <f t="shared" si="15"/>
        <v>0</v>
      </c>
      <c r="F219" s="173">
        <f t="shared" si="16"/>
        <v>0</v>
      </c>
      <c r="H219" s="164" t="s">
        <v>2</v>
      </c>
    </row>
    <row r="220" spans="1:8" ht="15" customHeight="1" x14ac:dyDescent="0.25">
      <c r="A220" s="164" t="str">
        <f t="shared" si="11"/>
        <v>MarzoGeneral de Seguros, S. A.</v>
      </c>
      <c r="B220" s="47">
        <f t="shared" si="14"/>
        <v>1</v>
      </c>
      <c r="C220" s="51" t="s">
        <v>78</v>
      </c>
      <c r="D220" s="49">
        <f>VLOOKUP(A220,'PNC Exon. &amp; no Exon.'!A:D,3,0)+VLOOKUP(A220,'PNC Exon. &amp; no Exon.'!A:D,4,0)</f>
        <v>0</v>
      </c>
      <c r="E220" s="173">
        <f t="shared" si="15"/>
        <v>0</v>
      </c>
      <c r="F220" s="173">
        <f t="shared" si="16"/>
        <v>0</v>
      </c>
      <c r="H220" s="164" t="s">
        <v>2</v>
      </c>
    </row>
    <row r="221" spans="1:8" ht="15" customHeight="1" x14ac:dyDescent="0.25">
      <c r="A221" s="164" t="str">
        <f t="shared" si="11"/>
        <v>MarzoSeguros Crecer, S. A.</v>
      </c>
      <c r="B221" s="47">
        <f t="shared" si="14"/>
        <v>1</v>
      </c>
      <c r="C221" s="51" t="s">
        <v>119</v>
      </c>
      <c r="D221" s="49">
        <f>VLOOKUP(A221,'PNC Exon. &amp; no Exon.'!A:D,3,0)+VLOOKUP(A221,'PNC Exon. &amp; no Exon.'!A:D,4,0)</f>
        <v>0</v>
      </c>
      <c r="E221" s="173">
        <f t="shared" si="15"/>
        <v>0</v>
      </c>
      <c r="F221" s="173">
        <f t="shared" si="16"/>
        <v>0</v>
      </c>
      <c r="H221" s="164" t="s">
        <v>2</v>
      </c>
    </row>
    <row r="222" spans="1:8" ht="15" customHeight="1" x14ac:dyDescent="0.25">
      <c r="A222" s="164" t="str">
        <f t="shared" si="11"/>
        <v>MarzoSeguros Pepin, S. A.</v>
      </c>
      <c r="B222" s="47">
        <f t="shared" si="14"/>
        <v>1</v>
      </c>
      <c r="C222" s="51" t="s">
        <v>77</v>
      </c>
      <c r="D222" s="49">
        <f>VLOOKUP(A222,'PNC Exon. &amp; no Exon.'!A:D,3,0)+VLOOKUP(A222,'PNC Exon. &amp; no Exon.'!A:D,4,0)</f>
        <v>0</v>
      </c>
      <c r="E222" s="173">
        <f t="shared" si="15"/>
        <v>0</v>
      </c>
      <c r="F222" s="173">
        <f t="shared" si="16"/>
        <v>0</v>
      </c>
      <c r="H222" s="164" t="s">
        <v>2</v>
      </c>
    </row>
    <row r="223" spans="1:8" ht="15" customHeight="1" x14ac:dyDescent="0.25">
      <c r="A223" s="164" t="str">
        <f t="shared" si="11"/>
        <v>MarzoLa Monumental de Seguros, S. A.</v>
      </c>
      <c r="B223" s="47">
        <f t="shared" si="14"/>
        <v>1</v>
      </c>
      <c r="C223" s="51" t="s">
        <v>90</v>
      </c>
      <c r="D223" s="49">
        <f>VLOOKUP(A223,'PNC Exon. &amp; no Exon.'!A:D,3,0)+VLOOKUP(A223,'PNC Exon. &amp; no Exon.'!A:D,4,0)</f>
        <v>0</v>
      </c>
      <c r="E223" s="173">
        <f t="shared" si="15"/>
        <v>0</v>
      </c>
      <c r="F223" s="173">
        <f>(F222+E223)</f>
        <v>0</v>
      </c>
      <c r="H223" s="164" t="s">
        <v>2</v>
      </c>
    </row>
    <row r="224" spans="1:8" ht="15" customHeight="1" x14ac:dyDescent="0.25">
      <c r="A224" s="164" t="str">
        <f t="shared" si="11"/>
        <v>MarzoCompañía Dominicana de Seguros, S.R.L.</v>
      </c>
      <c r="B224" s="47">
        <f t="shared" si="14"/>
        <v>1</v>
      </c>
      <c r="C224" s="51" t="s">
        <v>97</v>
      </c>
      <c r="D224" s="49">
        <f>VLOOKUP(A224,'PNC Exon. &amp; no Exon.'!A:D,3,0)+VLOOKUP(A224,'PNC Exon. &amp; no Exon.'!A:D,4,0)</f>
        <v>0</v>
      </c>
      <c r="E224" s="173">
        <f t="shared" si="15"/>
        <v>0</v>
      </c>
      <c r="F224" s="173">
        <f>(F223+E224)</f>
        <v>0</v>
      </c>
      <c r="H224" s="164" t="s">
        <v>2</v>
      </c>
    </row>
    <row r="225" spans="1:8" ht="15" customHeight="1" x14ac:dyDescent="0.25">
      <c r="A225" s="164" t="str">
        <f t="shared" si="11"/>
        <v>MarzoAseguradora Agropecuaria Dominicana. S. A.</v>
      </c>
      <c r="B225" s="47">
        <f t="shared" si="14"/>
        <v>1</v>
      </c>
      <c r="C225" s="51" t="s">
        <v>99</v>
      </c>
      <c r="D225" s="49">
        <f>VLOOKUP(A225,'PNC Exon. &amp; no Exon.'!A:D,3,0)+VLOOKUP(A225,'PNC Exon. &amp; no Exon.'!A:D,4,0)</f>
        <v>0</v>
      </c>
      <c r="E225" s="173">
        <f t="shared" si="15"/>
        <v>0</v>
      </c>
      <c r="F225" s="173">
        <f t="shared" ref="F225:F231" si="17">(F224+E225)</f>
        <v>0</v>
      </c>
      <c r="H225" s="164" t="s">
        <v>2</v>
      </c>
    </row>
    <row r="226" spans="1:8" ht="15" customHeight="1" x14ac:dyDescent="0.25">
      <c r="A226" s="164" t="str">
        <f t="shared" si="11"/>
        <v>MarzoPatria, S. A. Compañía de Seguros</v>
      </c>
      <c r="B226" s="47">
        <f t="shared" si="14"/>
        <v>1</v>
      </c>
      <c r="C226" s="51" t="s">
        <v>102</v>
      </c>
      <c r="D226" s="49">
        <f>VLOOKUP(A226,'PNC Exon. &amp; no Exon.'!A:D,3,0)+VLOOKUP(A226,'PNC Exon. &amp; no Exon.'!A:D,4,0)</f>
        <v>0</v>
      </c>
      <c r="E226" s="173">
        <f t="shared" si="15"/>
        <v>0</v>
      </c>
      <c r="F226" s="173">
        <f t="shared" si="17"/>
        <v>0</v>
      </c>
      <c r="H226" s="164" t="s">
        <v>2</v>
      </c>
    </row>
    <row r="227" spans="1:8" ht="15" customHeight="1" x14ac:dyDescent="0.25">
      <c r="A227" s="164" t="str">
        <f t="shared" si="11"/>
        <v>MarzoBanesco Seguros, S.A.</v>
      </c>
      <c r="B227" s="47">
        <f t="shared" si="14"/>
        <v>1</v>
      </c>
      <c r="C227" s="51" t="s">
        <v>109</v>
      </c>
      <c r="D227" s="49">
        <f>VLOOKUP(A227,'PNC Exon. &amp; no Exon.'!A:D,3,0)+VLOOKUP(A227,'PNC Exon. &amp; no Exon.'!A:D,4,0)</f>
        <v>0</v>
      </c>
      <c r="E227" s="173">
        <f t="shared" si="15"/>
        <v>0</v>
      </c>
      <c r="F227" s="173">
        <f t="shared" si="17"/>
        <v>0</v>
      </c>
      <c r="H227" s="164" t="s">
        <v>2</v>
      </c>
    </row>
    <row r="228" spans="1:8" ht="15" customHeight="1" x14ac:dyDescent="0.25">
      <c r="A228" s="164" t="str">
        <f t="shared" si="11"/>
        <v>MarzoAtlantica Seguros, S. A.</v>
      </c>
      <c r="B228" s="47">
        <f t="shared" si="14"/>
        <v>1</v>
      </c>
      <c r="C228" s="50" t="s">
        <v>110</v>
      </c>
      <c r="D228" s="49">
        <f>VLOOKUP(A228,'PNC Exon. &amp; no Exon.'!A:D,3,0)+VLOOKUP(A228,'PNC Exon. &amp; no Exon.'!A:D,4,0)</f>
        <v>0</v>
      </c>
      <c r="E228" s="173">
        <f t="shared" si="15"/>
        <v>0</v>
      </c>
      <c r="F228" s="173">
        <f t="shared" si="17"/>
        <v>0</v>
      </c>
      <c r="H228" s="164" t="s">
        <v>2</v>
      </c>
    </row>
    <row r="229" spans="1:8" ht="15" customHeight="1" x14ac:dyDescent="0.25">
      <c r="A229" s="164" t="str">
        <f t="shared" si="11"/>
        <v>MarzoCooperativa Nacional de Seguros, Inc.</v>
      </c>
      <c r="B229" s="47">
        <f t="shared" si="14"/>
        <v>1</v>
      </c>
      <c r="C229" s="51" t="s">
        <v>80</v>
      </c>
      <c r="D229" s="49">
        <f>VLOOKUP(A229,'PNC Exon. &amp; no Exon.'!A:D,3,0)+VLOOKUP(A229,'PNC Exon. &amp; no Exon.'!A:D,4,0)</f>
        <v>0</v>
      </c>
      <c r="E229" s="173">
        <f t="shared" si="15"/>
        <v>0</v>
      </c>
      <c r="F229" s="173">
        <f t="shared" si="17"/>
        <v>0</v>
      </c>
      <c r="H229" s="164" t="s">
        <v>2</v>
      </c>
    </row>
    <row r="230" spans="1:8" ht="15" customHeight="1" x14ac:dyDescent="0.25">
      <c r="A230" s="164" t="str">
        <f t="shared" ref="A230:A293" si="18">H230&amp;C230</f>
        <v>MarzoBMI Compañía de Seguros, S. A.</v>
      </c>
      <c r="B230" s="47">
        <f t="shared" si="14"/>
        <v>1</v>
      </c>
      <c r="C230" s="51" t="s">
        <v>96</v>
      </c>
      <c r="D230" s="49">
        <f>VLOOKUP(A230,'PNC Exon. &amp; no Exon.'!A:D,3,0)+VLOOKUP(A230,'PNC Exon. &amp; no Exon.'!A:D,4,0)</f>
        <v>0</v>
      </c>
      <c r="E230" s="173">
        <f t="shared" si="15"/>
        <v>0</v>
      </c>
      <c r="F230" s="173">
        <f t="shared" si="17"/>
        <v>0</v>
      </c>
      <c r="H230" s="164" t="s">
        <v>2</v>
      </c>
    </row>
    <row r="231" spans="1:8" ht="15" customHeight="1" x14ac:dyDescent="0.25">
      <c r="A231" s="164" t="str">
        <f t="shared" si="18"/>
        <v>MarzoCuna Mutual Insurance Society Dominicana, S.A.</v>
      </c>
      <c r="B231" s="47">
        <f t="shared" si="14"/>
        <v>1</v>
      </c>
      <c r="C231" s="51" t="s">
        <v>105</v>
      </c>
      <c r="D231" s="49">
        <f>VLOOKUP(A231,'PNC Exon. &amp; no Exon.'!A:D,3,0)+VLOOKUP(A231,'PNC Exon. &amp; no Exon.'!A:D,4,0)</f>
        <v>0</v>
      </c>
      <c r="E231" s="173">
        <f t="shared" si="15"/>
        <v>0</v>
      </c>
      <c r="F231" s="173">
        <f t="shared" si="17"/>
        <v>0</v>
      </c>
      <c r="H231" s="164" t="s">
        <v>2</v>
      </c>
    </row>
    <row r="232" spans="1:8" ht="15" customHeight="1" x14ac:dyDescent="0.25">
      <c r="A232" s="164" t="str">
        <f t="shared" si="18"/>
        <v>MarzoBupa Dominicana, S.A.</v>
      </c>
      <c r="B232" s="47">
        <f t="shared" si="14"/>
        <v>1</v>
      </c>
      <c r="C232" s="50" t="s">
        <v>104</v>
      </c>
      <c r="D232" s="49">
        <f>VLOOKUP(A232,'PNC Exon. &amp; no Exon.'!A:D,3,0)+VLOOKUP(A232,'PNC Exon. &amp; no Exon.'!A:D,4,0)</f>
        <v>0</v>
      </c>
      <c r="E232" s="173">
        <f t="shared" si="15"/>
        <v>0</v>
      </c>
      <c r="F232" s="173">
        <f t="shared" ref="F232:F244" si="19">(F231+E232)</f>
        <v>0</v>
      </c>
      <c r="H232" s="164" t="s">
        <v>2</v>
      </c>
    </row>
    <row r="233" spans="1:8" ht="15" customHeight="1" x14ac:dyDescent="0.25">
      <c r="A233" s="164" t="str">
        <f t="shared" si="18"/>
        <v>MarzoAtrio Seguros, S. A.</v>
      </c>
      <c r="B233" s="47">
        <f t="shared" si="14"/>
        <v>1</v>
      </c>
      <c r="C233" s="51" t="s">
        <v>113</v>
      </c>
      <c r="D233" s="49">
        <f>VLOOKUP(A233,'PNC Exon. &amp; no Exon.'!A:D,3,0)+VLOOKUP(A233,'PNC Exon. &amp; no Exon.'!A:D,4,0)</f>
        <v>0</v>
      </c>
      <c r="E233" s="173">
        <f t="shared" si="15"/>
        <v>0</v>
      </c>
      <c r="F233" s="173">
        <f t="shared" si="19"/>
        <v>0</v>
      </c>
      <c r="H233" s="164" t="s">
        <v>2</v>
      </c>
    </row>
    <row r="234" spans="1:8" ht="15" customHeight="1" x14ac:dyDescent="0.25">
      <c r="A234" s="164" t="str">
        <f t="shared" si="18"/>
        <v>MarzoAngloamericana de Seguros, S. A.</v>
      </c>
      <c r="B234" s="47">
        <f t="shared" si="14"/>
        <v>1</v>
      </c>
      <c r="C234" s="51" t="s">
        <v>79</v>
      </c>
      <c r="D234" s="49">
        <f>VLOOKUP(A234,'PNC Exon. &amp; no Exon.'!A:D,3,0)+VLOOKUP(A234,'PNC Exon. &amp; no Exon.'!A:D,4,0)</f>
        <v>0</v>
      </c>
      <c r="E234" s="173">
        <f t="shared" si="15"/>
        <v>0</v>
      </c>
      <c r="F234" s="173">
        <f t="shared" si="19"/>
        <v>0</v>
      </c>
      <c r="H234" s="164" t="s">
        <v>2</v>
      </c>
    </row>
    <row r="235" spans="1:8" ht="15" customHeight="1" x14ac:dyDescent="0.25">
      <c r="A235" s="164" t="str">
        <f t="shared" si="18"/>
        <v>MarzoSeguros La Internacional, S. A.</v>
      </c>
      <c r="B235" s="47">
        <f t="shared" si="14"/>
        <v>1</v>
      </c>
      <c r="C235" s="51" t="s">
        <v>82</v>
      </c>
      <c r="D235" s="49">
        <f>VLOOKUP(A235,'PNC Exon. &amp; no Exon.'!A:D,3,0)+VLOOKUP(A235,'PNC Exon. &amp; no Exon.'!A:D,4,0)</f>
        <v>0</v>
      </c>
      <c r="E235" s="173">
        <f t="shared" si="15"/>
        <v>0</v>
      </c>
      <c r="F235" s="173">
        <f t="shared" si="19"/>
        <v>0</v>
      </c>
      <c r="H235" s="164" t="s">
        <v>2</v>
      </c>
    </row>
    <row r="236" spans="1:8" ht="15" customHeight="1" x14ac:dyDescent="0.25">
      <c r="A236" s="164" t="str">
        <f t="shared" si="18"/>
        <v>MarzoSeguros APS, S.A</v>
      </c>
      <c r="B236" s="47">
        <f t="shared" si="14"/>
        <v>1</v>
      </c>
      <c r="C236" s="51" t="s">
        <v>117</v>
      </c>
      <c r="D236" s="49">
        <f>VLOOKUP(A236,'PNC Exon. &amp; no Exon.'!A:D,3,0)+VLOOKUP(A236,'PNC Exon. &amp; no Exon.'!A:D,4,0)</f>
        <v>0</v>
      </c>
      <c r="E236" s="173">
        <f t="shared" si="15"/>
        <v>0</v>
      </c>
      <c r="F236" s="173">
        <f t="shared" si="19"/>
        <v>0</v>
      </c>
      <c r="H236" s="164" t="s">
        <v>2</v>
      </c>
    </row>
    <row r="237" spans="1:8" ht="15" customHeight="1" x14ac:dyDescent="0.25">
      <c r="A237" s="164" t="str">
        <f t="shared" si="18"/>
        <v>MarzoSeguros ADEMI, S. A.</v>
      </c>
      <c r="B237" s="47">
        <f t="shared" si="14"/>
        <v>1</v>
      </c>
      <c r="C237" s="51" t="s">
        <v>112</v>
      </c>
      <c r="D237" s="49">
        <f>VLOOKUP(A237,'PNC Exon. &amp; no Exon.'!A:D,3,0)+VLOOKUP(A237,'PNC Exon. &amp; no Exon.'!A:D,4,0)</f>
        <v>0</v>
      </c>
      <c r="E237" s="173">
        <f t="shared" si="15"/>
        <v>0</v>
      </c>
      <c r="F237" s="173">
        <f t="shared" si="19"/>
        <v>0</v>
      </c>
      <c r="H237" s="164" t="s">
        <v>2</v>
      </c>
    </row>
    <row r="238" spans="1:8" ht="15" customHeight="1" x14ac:dyDescent="0.25">
      <c r="A238" s="164" t="str">
        <f t="shared" si="18"/>
        <v>MarzoConfederación del Canada Dominicana. S. A.</v>
      </c>
      <c r="B238" s="47">
        <f t="shared" si="14"/>
        <v>1</v>
      </c>
      <c r="C238" s="51" t="s">
        <v>94</v>
      </c>
      <c r="D238" s="49">
        <f>VLOOKUP(A238,'PNC Exon. &amp; no Exon.'!A:D,3,0)+VLOOKUP(A238,'PNC Exon. &amp; no Exon.'!A:D,4,0)</f>
        <v>0</v>
      </c>
      <c r="E238" s="173">
        <f t="shared" si="15"/>
        <v>0</v>
      </c>
      <c r="F238" s="173">
        <f t="shared" si="19"/>
        <v>0</v>
      </c>
      <c r="H238" s="164" t="s">
        <v>2</v>
      </c>
    </row>
    <row r="239" spans="1:8" ht="15" customHeight="1" x14ac:dyDescent="0.25">
      <c r="A239" s="164" t="str">
        <f t="shared" si="18"/>
        <v>MarzoMultiseguros S.U, S. A.</v>
      </c>
      <c r="B239" s="47">
        <f t="shared" si="14"/>
        <v>1</v>
      </c>
      <c r="C239" s="51" t="s">
        <v>116</v>
      </c>
      <c r="D239" s="49">
        <f>VLOOKUP(A239,'PNC Exon. &amp; no Exon.'!A:D,3,0)+VLOOKUP(A239,'PNC Exon. &amp; no Exon.'!A:D,4,0)</f>
        <v>0</v>
      </c>
      <c r="E239" s="173">
        <f t="shared" si="15"/>
        <v>0</v>
      </c>
      <c r="F239" s="173">
        <f t="shared" si="19"/>
        <v>0</v>
      </c>
      <c r="H239" s="164" t="s">
        <v>2</v>
      </c>
    </row>
    <row r="240" spans="1:8" ht="15" customHeight="1" x14ac:dyDescent="0.25">
      <c r="A240" s="164" t="str">
        <f t="shared" si="18"/>
        <v>MarzoAmigos Compañía de Seguros, S. A.</v>
      </c>
      <c r="B240" s="47">
        <f t="shared" si="14"/>
        <v>1</v>
      </c>
      <c r="C240" s="51" t="s">
        <v>89</v>
      </c>
      <c r="D240" s="49">
        <f>VLOOKUP(A240,'PNC Exon. &amp; no Exon.'!A:D,3,0)+VLOOKUP(A240,'PNC Exon. &amp; no Exon.'!A:D,4,0)</f>
        <v>0</v>
      </c>
      <c r="E240" s="173">
        <f t="shared" si="15"/>
        <v>0</v>
      </c>
      <c r="F240" s="173">
        <f t="shared" si="19"/>
        <v>0</v>
      </c>
      <c r="G240" s="4"/>
      <c r="H240" s="164" t="s">
        <v>2</v>
      </c>
    </row>
    <row r="241" spans="1:8" ht="15" customHeight="1" x14ac:dyDescent="0.25">
      <c r="A241" s="164" t="str">
        <f t="shared" si="18"/>
        <v>MarzoAutoseguro, S. A.</v>
      </c>
      <c r="B241" s="47">
        <f t="shared" si="14"/>
        <v>1</v>
      </c>
      <c r="C241" s="51" t="s">
        <v>81</v>
      </c>
      <c r="D241" s="49">
        <f>VLOOKUP(A241,'PNC Exon. &amp; no Exon.'!A:D,3,0)+VLOOKUP(A241,'PNC Exon. &amp; no Exon.'!A:D,4,0)</f>
        <v>0</v>
      </c>
      <c r="E241" s="173">
        <f t="shared" si="15"/>
        <v>0</v>
      </c>
      <c r="F241" s="173">
        <f t="shared" si="19"/>
        <v>0</v>
      </c>
      <c r="H241" s="164" t="s">
        <v>2</v>
      </c>
    </row>
    <row r="242" spans="1:8" ht="15" customHeight="1" x14ac:dyDescent="0.25">
      <c r="A242" s="164" t="str">
        <f t="shared" si="18"/>
        <v>MarzoSeguros Yunen, S. A.</v>
      </c>
      <c r="B242" s="47">
        <f t="shared" si="14"/>
        <v>1</v>
      </c>
      <c r="C242" s="51" t="s">
        <v>122</v>
      </c>
      <c r="D242" s="49">
        <f>VLOOKUP(A242,'PNC Exon. &amp; no Exon.'!A:D,3,0)+VLOOKUP(A242,'PNC Exon. &amp; no Exon.'!A:D,4,0)</f>
        <v>0</v>
      </c>
      <c r="E242" s="173">
        <f t="shared" si="15"/>
        <v>0</v>
      </c>
      <c r="F242" s="173">
        <f t="shared" si="19"/>
        <v>0</v>
      </c>
      <c r="H242" s="164" t="s">
        <v>2</v>
      </c>
    </row>
    <row r="243" spans="1:8" ht="15" customHeight="1" x14ac:dyDescent="0.25">
      <c r="A243" s="164" t="str">
        <f t="shared" si="18"/>
        <v>MarzoMidas Seguros, S. A.</v>
      </c>
      <c r="B243" s="47">
        <f t="shared" si="14"/>
        <v>1</v>
      </c>
      <c r="C243" s="51" t="s">
        <v>118</v>
      </c>
      <c r="D243" s="49">
        <f>VLOOKUP(A243,'PNC Exon. &amp; no Exon.'!A:D,3,0)+VLOOKUP(A243,'PNC Exon. &amp; no Exon.'!A:D,4,0)</f>
        <v>0</v>
      </c>
      <c r="E243" s="173">
        <f t="shared" si="15"/>
        <v>0</v>
      </c>
      <c r="F243" s="173">
        <f t="shared" si="19"/>
        <v>0</v>
      </c>
      <c r="H243" s="164" t="s">
        <v>2</v>
      </c>
    </row>
    <row r="244" spans="1:8" ht="15" customHeight="1" x14ac:dyDescent="0.25">
      <c r="A244" s="164" t="str">
        <f t="shared" si="18"/>
        <v>MarzoHylseg Seguros, S.A.</v>
      </c>
      <c r="B244" s="47">
        <f t="shared" si="14"/>
        <v>1</v>
      </c>
      <c r="C244" s="51" t="s">
        <v>120</v>
      </c>
      <c r="D244" s="49">
        <f>VLOOKUP(A244,'PNC Exon. &amp; no Exon.'!A:D,3,0)+VLOOKUP(A244,'PNC Exon. &amp; no Exon.'!A:D,4,0)</f>
        <v>0</v>
      </c>
      <c r="E244" s="173">
        <f t="shared" si="15"/>
        <v>0</v>
      </c>
      <c r="F244" s="173">
        <f t="shared" si="19"/>
        <v>0</v>
      </c>
      <c r="H244" s="164" t="s">
        <v>2</v>
      </c>
    </row>
    <row r="245" spans="1:8" ht="15" customHeight="1" x14ac:dyDescent="0.25">
      <c r="A245" s="164" t="str">
        <f t="shared" si="18"/>
        <v>MarzoUnit, S.A</v>
      </c>
      <c r="B245" s="47">
        <f t="shared" si="14"/>
        <v>1</v>
      </c>
      <c r="C245" s="51" t="s">
        <v>121</v>
      </c>
      <c r="D245" s="49">
        <f>VLOOKUP(A245,'PNC Exon. &amp; no Exon.'!A:D,3,0)+VLOOKUP(A245,'PNC Exon. &amp; no Exon.'!A:D,4,0)</f>
        <v>0</v>
      </c>
      <c r="E245" s="173">
        <f t="shared" si="15"/>
        <v>0</v>
      </c>
      <c r="F245" s="173">
        <f t="shared" ref="F245:F250" si="20">(F244+E245)</f>
        <v>0</v>
      </c>
      <c r="H245" s="164" t="s">
        <v>2</v>
      </c>
    </row>
    <row r="246" spans="1:8" ht="15" customHeight="1" x14ac:dyDescent="0.25">
      <c r="A246" s="164" t="str">
        <f t="shared" si="18"/>
        <v>MarzoLa Comercial de Seguros, S. A.</v>
      </c>
      <c r="B246" s="47">
        <f t="shared" si="14"/>
        <v>1</v>
      </c>
      <c r="C246" s="51" t="s">
        <v>83</v>
      </c>
      <c r="D246" s="49">
        <f>VLOOKUP(A246,'PNC Exon. &amp; no Exon.'!A:D,3,0)+VLOOKUP(A246,'PNC Exon. &amp; no Exon.'!A:D,4,0)</f>
        <v>0</v>
      </c>
      <c r="E246" s="173">
        <f t="shared" si="15"/>
        <v>0</v>
      </c>
      <c r="F246" s="173">
        <f t="shared" si="20"/>
        <v>0</v>
      </c>
      <c r="H246" s="164" t="s">
        <v>2</v>
      </c>
    </row>
    <row r="247" spans="1:8" ht="15" customHeight="1" x14ac:dyDescent="0.25">
      <c r="A247" s="164" t="str">
        <f t="shared" si="18"/>
        <v>MarzoMarsh &amp; McLennan, LTD (Riskcorp, Inc.)</v>
      </c>
      <c r="B247" s="47">
        <f t="shared" si="14"/>
        <v>1</v>
      </c>
      <c r="C247" s="51" t="s">
        <v>101</v>
      </c>
      <c r="D247" s="49">
        <f>VLOOKUP(A247,'PNC Exon. &amp; no Exon.'!A:D,3,0)+VLOOKUP(A247,'PNC Exon. &amp; no Exon.'!A:D,4,0)</f>
        <v>0</v>
      </c>
      <c r="E247" s="173">
        <f t="shared" si="15"/>
        <v>0</v>
      </c>
      <c r="F247" s="173">
        <f t="shared" si="20"/>
        <v>0</v>
      </c>
      <c r="H247" s="164" t="s">
        <v>2</v>
      </c>
    </row>
    <row r="248" spans="1:8" ht="15" customHeight="1" x14ac:dyDescent="0.25">
      <c r="A248" s="164" t="str">
        <f t="shared" si="18"/>
        <v>MarzoSeguros DHI Atlas, S. A.</v>
      </c>
      <c r="B248" s="47">
        <f t="shared" si="14"/>
        <v>1</v>
      </c>
      <c r="C248" s="51" t="s">
        <v>100</v>
      </c>
      <c r="D248" s="49">
        <f>VLOOKUP(A248,'PNC Exon. &amp; no Exon.'!A:D,3,0)+VLOOKUP(A248,'PNC Exon. &amp; no Exon.'!A:D,4,0)</f>
        <v>0</v>
      </c>
      <c r="E248" s="173">
        <f t="shared" si="15"/>
        <v>0</v>
      </c>
      <c r="F248" s="173">
        <f t="shared" si="20"/>
        <v>0</v>
      </c>
      <c r="H248" s="164" t="s">
        <v>2</v>
      </c>
    </row>
    <row r="249" spans="1:8" ht="15" customHeight="1" x14ac:dyDescent="0.25">
      <c r="A249" s="164" t="str">
        <f t="shared" si="18"/>
        <v>MarzoSegna, Compañía de Seguros, S.A.</v>
      </c>
      <c r="B249" s="47">
        <f t="shared" si="14"/>
        <v>1</v>
      </c>
      <c r="C249" s="51" t="s">
        <v>98</v>
      </c>
      <c r="D249" s="49">
        <f>VLOOKUP(A249,'PNC Exon. &amp; no Exon.'!A:D,3,0)+VLOOKUP(A249,'PNC Exon. &amp; no Exon.'!A:D,4,0)</f>
        <v>0</v>
      </c>
      <c r="E249" s="173">
        <f t="shared" si="15"/>
        <v>0</v>
      </c>
      <c r="F249" s="173">
        <f t="shared" si="20"/>
        <v>0</v>
      </c>
      <c r="H249" s="164" t="s">
        <v>2</v>
      </c>
    </row>
    <row r="250" spans="1:8" ht="15" customHeight="1" x14ac:dyDescent="0.25">
      <c r="A250" s="164" t="str">
        <f t="shared" si="18"/>
        <v>MarzoREHSA Cía. de Seguros y Reaseguros, S.A.</v>
      </c>
      <c r="B250" s="47">
        <f t="shared" si="14"/>
        <v>1</v>
      </c>
      <c r="C250" s="51" t="s">
        <v>114</v>
      </c>
      <c r="D250" s="49">
        <f>VLOOKUP(A250,'PNC Exon. &amp; no Exon.'!A:D,3,0)+VLOOKUP(A250,'PNC Exon. &amp; no Exon.'!A:D,4,0)</f>
        <v>0</v>
      </c>
      <c r="E250" s="173">
        <f t="shared" si="15"/>
        <v>0</v>
      </c>
      <c r="F250" s="173">
        <f t="shared" si="20"/>
        <v>0</v>
      </c>
      <c r="H250" s="164" t="s">
        <v>2</v>
      </c>
    </row>
    <row r="251" spans="1:8" ht="18" customHeight="1" x14ac:dyDescent="0.25">
      <c r="A251" s="164" t="str">
        <f t="shared" si="18"/>
        <v xml:space="preserve">Total General </v>
      </c>
      <c r="B251" s="52"/>
      <c r="C251" s="53" t="s">
        <v>21</v>
      </c>
      <c r="D251" s="54">
        <f>SUM(D213:D250)</f>
        <v>0</v>
      </c>
      <c r="E251" s="178">
        <f>SUM(E213:E250,0)</f>
        <v>0</v>
      </c>
      <c r="F251" s="179"/>
    </row>
    <row r="252" spans="1:8" x14ac:dyDescent="0.25">
      <c r="A252" s="164" t="str">
        <f t="shared" si="18"/>
        <v/>
      </c>
      <c r="B252" s="75" t="s">
        <v>174</v>
      </c>
      <c r="C252" s="28"/>
    </row>
    <row r="253" spans="1:8" x14ac:dyDescent="0.25">
      <c r="A253" s="164" t="str">
        <f t="shared" si="18"/>
        <v/>
      </c>
    </row>
    <row r="254" spans="1:8" x14ac:dyDescent="0.25">
      <c r="A254" s="164" t="str">
        <f t="shared" si="18"/>
        <v/>
      </c>
    </row>
    <row r="255" spans="1:8" x14ac:dyDescent="0.25">
      <c r="A255" s="164" t="str">
        <f t="shared" si="18"/>
        <v/>
      </c>
    </row>
    <row r="256" spans="1:8" x14ac:dyDescent="0.25">
      <c r="A256" s="164" t="str">
        <f t="shared" si="18"/>
        <v/>
      </c>
    </row>
    <row r="257" spans="1:1" x14ac:dyDescent="0.25">
      <c r="A257" s="164" t="str">
        <f t="shared" si="18"/>
        <v/>
      </c>
    </row>
    <row r="258" spans="1:1" x14ac:dyDescent="0.25">
      <c r="A258" s="164" t="str">
        <f t="shared" si="18"/>
        <v/>
      </c>
    </row>
    <row r="259" spans="1:1" x14ac:dyDescent="0.25">
      <c r="A259" s="164" t="str">
        <f t="shared" si="18"/>
        <v/>
      </c>
    </row>
    <row r="260" spans="1:1" x14ac:dyDescent="0.25">
      <c r="A260" s="164" t="str">
        <f t="shared" si="18"/>
        <v/>
      </c>
    </row>
    <row r="261" spans="1:1" x14ac:dyDescent="0.25">
      <c r="A261" s="164" t="str">
        <f t="shared" si="18"/>
        <v/>
      </c>
    </row>
    <row r="262" spans="1:1" x14ac:dyDescent="0.25">
      <c r="A262" s="164" t="str">
        <f t="shared" si="18"/>
        <v/>
      </c>
    </row>
    <row r="263" spans="1:1" x14ac:dyDescent="0.25">
      <c r="A263" s="164" t="str">
        <f t="shared" si="18"/>
        <v/>
      </c>
    </row>
    <row r="264" spans="1:1" x14ac:dyDescent="0.25">
      <c r="A264" s="164" t="str">
        <f t="shared" si="18"/>
        <v/>
      </c>
    </row>
    <row r="265" spans="1:1" x14ac:dyDescent="0.25">
      <c r="A265" s="164" t="str">
        <f t="shared" si="18"/>
        <v/>
      </c>
    </row>
    <row r="266" spans="1:1" x14ac:dyDescent="0.25">
      <c r="A266" s="164" t="str">
        <f t="shared" si="18"/>
        <v/>
      </c>
    </row>
    <row r="267" spans="1:1" x14ac:dyDescent="0.25">
      <c r="A267" s="164" t="str">
        <f t="shared" si="18"/>
        <v/>
      </c>
    </row>
    <row r="268" spans="1:1" x14ac:dyDescent="0.25">
      <c r="A268" s="164" t="str">
        <f t="shared" si="18"/>
        <v/>
      </c>
    </row>
    <row r="269" spans="1:1" x14ac:dyDescent="0.25">
      <c r="A269" s="164" t="str">
        <f t="shared" si="18"/>
        <v/>
      </c>
    </row>
    <row r="270" spans="1:1" x14ac:dyDescent="0.25">
      <c r="A270" s="164" t="str">
        <f t="shared" si="18"/>
        <v/>
      </c>
    </row>
    <row r="271" spans="1:1" x14ac:dyDescent="0.25">
      <c r="A271" s="164" t="str">
        <f t="shared" si="18"/>
        <v/>
      </c>
    </row>
    <row r="272" spans="1:1" x14ac:dyDescent="0.25">
      <c r="A272" s="164" t="str">
        <f t="shared" si="18"/>
        <v/>
      </c>
    </row>
    <row r="273" spans="1:8" x14ac:dyDescent="0.25">
      <c r="A273" s="164" t="str">
        <f t="shared" si="18"/>
        <v/>
      </c>
    </row>
    <row r="274" spans="1:8" x14ac:dyDescent="0.25">
      <c r="A274" s="164" t="str">
        <f t="shared" si="18"/>
        <v/>
      </c>
    </row>
    <row r="275" spans="1:8" ht="21" x14ac:dyDescent="0.4">
      <c r="A275" s="164" t="str">
        <f t="shared" si="18"/>
        <v/>
      </c>
      <c r="B275" s="198" t="s">
        <v>42</v>
      </c>
      <c r="C275" s="198"/>
      <c r="D275" s="198"/>
      <c r="E275" s="198"/>
      <c r="F275" s="198"/>
    </row>
    <row r="276" spans="1:8" x14ac:dyDescent="0.25">
      <c r="A276" s="164" t="str">
        <f t="shared" si="18"/>
        <v/>
      </c>
      <c r="B276" s="199" t="s">
        <v>91</v>
      </c>
      <c r="C276" s="199"/>
      <c r="D276" s="199"/>
      <c r="E276" s="199"/>
      <c r="F276" s="199"/>
    </row>
    <row r="277" spans="1:8" x14ac:dyDescent="0.25">
      <c r="A277" s="164" t="str">
        <f t="shared" si="18"/>
        <v/>
      </c>
      <c r="B277" s="201" t="s">
        <v>164</v>
      </c>
      <c r="C277" s="201"/>
      <c r="D277" s="201"/>
      <c r="E277" s="201"/>
      <c r="F277" s="201"/>
    </row>
    <row r="278" spans="1:8" x14ac:dyDescent="0.25">
      <c r="A278" s="164" t="str">
        <f t="shared" si="18"/>
        <v/>
      </c>
      <c r="B278" s="199" t="s">
        <v>108</v>
      </c>
      <c r="C278" s="199"/>
      <c r="D278" s="199"/>
      <c r="E278" s="199"/>
      <c r="F278" s="199"/>
    </row>
    <row r="279" spans="1:8" x14ac:dyDescent="0.25">
      <c r="A279" s="164" t="str">
        <f t="shared" si="18"/>
        <v/>
      </c>
    </row>
    <row r="280" spans="1:8" ht="18.75" customHeight="1" x14ac:dyDescent="0.25">
      <c r="A280" s="164" t="str">
        <f t="shared" si="18"/>
        <v>Compañías</v>
      </c>
      <c r="B280" s="99" t="s">
        <v>32</v>
      </c>
      <c r="C280" s="99" t="s">
        <v>33</v>
      </c>
      <c r="D280" s="99" t="s">
        <v>50</v>
      </c>
      <c r="E280" s="172" t="s">
        <v>129</v>
      </c>
      <c r="F280" s="172" t="s">
        <v>60</v>
      </c>
    </row>
    <row r="281" spans="1:8" ht="15" customHeight="1" x14ac:dyDescent="0.25">
      <c r="A281" s="164" t="str">
        <f t="shared" si="18"/>
        <v>AbrilSeguros Universal, S. A.</v>
      </c>
      <c r="B281" s="47">
        <f t="shared" ref="B281:B318" si="21">RANK(D281,$D$281:$D$318)</f>
        <v>1</v>
      </c>
      <c r="C281" s="92" t="s">
        <v>87</v>
      </c>
      <c r="D281" s="49">
        <f>VLOOKUP(A281,'PNC Exon. &amp; no Exon.'!A:D,3,0)+VLOOKUP(A281,'PNC Exon. &amp; no Exon.'!A:D,4,0)</f>
        <v>0</v>
      </c>
      <c r="E281" s="173">
        <f>IFERROR(D281/D319*100,0)</f>
        <v>0</v>
      </c>
      <c r="F281" s="173">
        <f>(E281)</f>
        <v>0</v>
      </c>
      <c r="H281" s="164" t="s">
        <v>3</v>
      </c>
    </row>
    <row r="282" spans="1:8" ht="15" customHeight="1" x14ac:dyDescent="0.25">
      <c r="A282" s="164" t="str">
        <f t="shared" si="18"/>
        <v>AbrilHumano Seguros, S. A.</v>
      </c>
      <c r="B282" s="47">
        <f t="shared" si="21"/>
        <v>1</v>
      </c>
      <c r="C282" s="51" t="s">
        <v>111</v>
      </c>
      <c r="D282" s="49">
        <f>VLOOKUP(A282,'PNC Exon. &amp; no Exon.'!A:D,3,0)+VLOOKUP(A282,'PNC Exon. &amp; no Exon.'!A:D,4,0)</f>
        <v>0</v>
      </c>
      <c r="E282" s="173">
        <f>IFERROR(D282/D319*100,0)</f>
        <v>0</v>
      </c>
      <c r="F282" s="173">
        <f>(F281+E282)</f>
        <v>0</v>
      </c>
      <c r="H282" s="164" t="s">
        <v>3</v>
      </c>
    </row>
    <row r="283" spans="1:8" ht="15" customHeight="1" x14ac:dyDescent="0.25">
      <c r="A283" s="164" t="str">
        <f t="shared" si="18"/>
        <v>AbrilSeguros Reservas, S. A.</v>
      </c>
      <c r="B283" s="47">
        <f t="shared" si="21"/>
        <v>1</v>
      </c>
      <c r="C283" s="51" t="s">
        <v>115</v>
      </c>
      <c r="D283" s="49">
        <f>VLOOKUP(A283,'PNC Exon. &amp; no Exon.'!A:D,3,0)+VLOOKUP(A283,'PNC Exon. &amp; no Exon.'!A:D,4,0)</f>
        <v>0</v>
      </c>
      <c r="E283" s="173">
        <f>IFERROR(D283/D319*100,0)</f>
        <v>0</v>
      </c>
      <c r="F283" s="173">
        <f>(F282+E283)</f>
        <v>0</v>
      </c>
      <c r="H283" s="164" t="s">
        <v>3</v>
      </c>
    </row>
    <row r="284" spans="1:8" ht="15" customHeight="1" x14ac:dyDescent="0.25">
      <c r="A284" s="164" t="str">
        <f t="shared" si="18"/>
        <v>AbrilMAPFRE BHD Cía de Seguros, S. A.</v>
      </c>
      <c r="B284" s="47">
        <f t="shared" si="21"/>
        <v>1</v>
      </c>
      <c r="C284" s="51" t="s">
        <v>95</v>
      </c>
      <c r="D284" s="49">
        <f>VLOOKUP(A284,'PNC Exon. &amp; no Exon.'!A:D,3,0)+VLOOKUP(A284,'PNC Exon. &amp; no Exon.'!A:D,4,0)</f>
        <v>0</v>
      </c>
      <c r="E284" s="173">
        <f>IFERROR(D284/D319*100,0)</f>
        <v>0</v>
      </c>
      <c r="F284" s="173">
        <f t="shared" ref="F284:F290" si="22">(F283+E284)</f>
        <v>0</v>
      </c>
      <c r="H284" s="164" t="s">
        <v>3</v>
      </c>
    </row>
    <row r="285" spans="1:8" ht="15" customHeight="1" x14ac:dyDescent="0.25">
      <c r="A285" s="164" t="str">
        <f t="shared" si="18"/>
        <v>AbrilLa Colonial de Seguros, S. A.</v>
      </c>
      <c r="B285" s="47">
        <f t="shared" si="21"/>
        <v>1</v>
      </c>
      <c r="C285" s="51" t="s">
        <v>88</v>
      </c>
      <c r="D285" s="49">
        <f>VLOOKUP(A285,'PNC Exon. &amp; no Exon.'!A:D,3,0)+VLOOKUP(A285,'PNC Exon. &amp; no Exon.'!A:D,4,0)</f>
        <v>0</v>
      </c>
      <c r="E285" s="173">
        <f>IFERROR(D285/D319*100,0)</f>
        <v>0</v>
      </c>
      <c r="F285" s="173">
        <f t="shared" si="22"/>
        <v>0</v>
      </c>
      <c r="H285" s="164" t="s">
        <v>3</v>
      </c>
    </row>
    <row r="286" spans="1:8" ht="15" customHeight="1" x14ac:dyDescent="0.25">
      <c r="A286" s="164" t="str">
        <f t="shared" si="18"/>
        <v>AbrilSeguros Sura, S. A.</v>
      </c>
      <c r="B286" s="47">
        <f t="shared" si="21"/>
        <v>1</v>
      </c>
      <c r="C286" s="51" t="s">
        <v>93</v>
      </c>
      <c r="D286" s="49">
        <f>VLOOKUP(A286,'PNC Exon. &amp; no Exon.'!A:D,3,0)+VLOOKUP(A286,'PNC Exon. &amp; no Exon.'!A:D,4,0)</f>
        <v>0</v>
      </c>
      <c r="E286" s="173">
        <f>IFERROR(D286/D319*100,0)</f>
        <v>0</v>
      </c>
      <c r="F286" s="173">
        <f t="shared" si="22"/>
        <v>0</v>
      </c>
      <c r="H286" s="164" t="s">
        <v>3</v>
      </c>
    </row>
    <row r="287" spans="1:8" ht="15" customHeight="1" x14ac:dyDescent="0.25">
      <c r="A287" s="164" t="str">
        <f t="shared" si="18"/>
        <v>AbrilSeguros Worldwide, S. A.</v>
      </c>
      <c r="B287" s="47">
        <f t="shared" si="21"/>
        <v>1</v>
      </c>
      <c r="C287" s="51" t="s">
        <v>92</v>
      </c>
      <c r="D287" s="49">
        <f>VLOOKUP(A287,'PNC Exon. &amp; no Exon.'!A:D,3,0)+VLOOKUP(A287,'PNC Exon. &amp; no Exon.'!A:D,4,0)</f>
        <v>0</v>
      </c>
      <c r="E287" s="173">
        <f>IFERROR(D287/D319*100,0)</f>
        <v>0</v>
      </c>
      <c r="F287" s="173">
        <f t="shared" si="22"/>
        <v>0</v>
      </c>
      <c r="H287" s="164" t="s">
        <v>3</v>
      </c>
    </row>
    <row r="288" spans="1:8" ht="15" customHeight="1" x14ac:dyDescent="0.25">
      <c r="A288" s="164" t="str">
        <f t="shared" si="18"/>
        <v>AbrilGeneral de Seguros, S. A.</v>
      </c>
      <c r="B288" s="47">
        <f t="shared" si="21"/>
        <v>1</v>
      </c>
      <c r="C288" s="51" t="s">
        <v>78</v>
      </c>
      <c r="D288" s="49">
        <f>VLOOKUP(A288,'PNC Exon. &amp; no Exon.'!A:D,3,0)+VLOOKUP(A288,'PNC Exon. &amp; no Exon.'!A:D,4,0)</f>
        <v>0</v>
      </c>
      <c r="E288" s="173">
        <f>IFERROR(D288/D319*100,0)</f>
        <v>0</v>
      </c>
      <c r="F288" s="173">
        <f t="shared" si="22"/>
        <v>0</v>
      </c>
      <c r="H288" s="164" t="s">
        <v>3</v>
      </c>
    </row>
    <row r="289" spans="1:8" ht="15" customHeight="1" x14ac:dyDescent="0.25">
      <c r="A289" s="164" t="str">
        <f t="shared" si="18"/>
        <v>AbrilSeguros Crecer, S. A.</v>
      </c>
      <c r="B289" s="47">
        <f t="shared" si="21"/>
        <v>1</v>
      </c>
      <c r="C289" s="51" t="s">
        <v>119</v>
      </c>
      <c r="D289" s="49">
        <f>VLOOKUP(A289,'PNC Exon. &amp; no Exon.'!A:D,3,0)+VLOOKUP(A289,'PNC Exon. &amp; no Exon.'!A:D,4,0)</f>
        <v>0</v>
      </c>
      <c r="E289" s="173">
        <f>IFERROR(D289/D319*100,0)</f>
        <v>0</v>
      </c>
      <c r="F289" s="173">
        <f t="shared" si="22"/>
        <v>0</v>
      </c>
      <c r="H289" s="164" t="s">
        <v>3</v>
      </c>
    </row>
    <row r="290" spans="1:8" ht="15" customHeight="1" x14ac:dyDescent="0.25">
      <c r="A290" s="164" t="str">
        <f t="shared" si="18"/>
        <v>AbrilSeguros Pepin, S. A.</v>
      </c>
      <c r="B290" s="47">
        <f t="shared" si="21"/>
        <v>1</v>
      </c>
      <c r="C290" s="51" t="s">
        <v>77</v>
      </c>
      <c r="D290" s="49">
        <f>VLOOKUP(A290,'PNC Exon. &amp; no Exon.'!A:D,3,0)+VLOOKUP(A290,'PNC Exon. &amp; no Exon.'!A:D,4,0)</f>
        <v>0</v>
      </c>
      <c r="E290" s="173">
        <f>IFERROR(D290/D319*100,0)</f>
        <v>0</v>
      </c>
      <c r="F290" s="173">
        <f t="shared" si="22"/>
        <v>0</v>
      </c>
      <c r="H290" s="164" t="s">
        <v>3</v>
      </c>
    </row>
    <row r="291" spans="1:8" ht="15" customHeight="1" x14ac:dyDescent="0.25">
      <c r="A291" s="164" t="str">
        <f t="shared" si="18"/>
        <v>AbrilLa Monumental de Seguros, S. A.</v>
      </c>
      <c r="B291" s="47">
        <f t="shared" si="21"/>
        <v>1</v>
      </c>
      <c r="C291" s="51" t="s">
        <v>90</v>
      </c>
      <c r="D291" s="49">
        <f>VLOOKUP(A291,'PNC Exon. &amp; no Exon.'!A:D,3,0)+VLOOKUP(A291,'PNC Exon. &amp; no Exon.'!A:D,4,0)</f>
        <v>0</v>
      </c>
      <c r="E291" s="173">
        <f>IFERROR(D291/D319*100,0)</f>
        <v>0</v>
      </c>
      <c r="F291" s="173">
        <f>(F290+E291)</f>
        <v>0</v>
      </c>
      <c r="H291" s="164" t="s">
        <v>3</v>
      </c>
    </row>
    <row r="292" spans="1:8" ht="15" customHeight="1" x14ac:dyDescent="0.25">
      <c r="A292" s="164" t="str">
        <f t="shared" si="18"/>
        <v>AbrilCompañía Dominicana de Seguros, S.R.L.</v>
      </c>
      <c r="B292" s="47">
        <f t="shared" si="21"/>
        <v>1</v>
      </c>
      <c r="C292" s="51" t="s">
        <v>97</v>
      </c>
      <c r="D292" s="49">
        <f>VLOOKUP(A292,'PNC Exon. &amp; no Exon.'!A:D,3,0)+VLOOKUP(A292,'PNC Exon. &amp; no Exon.'!A:D,4,0)</f>
        <v>0</v>
      </c>
      <c r="E292" s="173">
        <f>IFERROR(D292/D319*100,0)</f>
        <v>0</v>
      </c>
      <c r="F292" s="173">
        <f>(F291+E292)</f>
        <v>0</v>
      </c>
      <c r="H292" s="164" t="s">
        <v>3</v>
      </c>
    </row>
    <row r="293" spans="1:8" ht="15" customHeight="1" x14ac:dyDescent="0.25">
      <c r="A293" s="164" t="str">
        <f t="shared" si="18"/>
        <v>AbrilAseguradora Agropecuaria Dominicana. S. A.</v>
      </c>
      <c r="B293" s="47">
        <f t="shared" si="21"/>
        <v>1</v>
      </c>
      <c r="C293" s="51" t="s">
        <v>99</v>
      </c>
      <c r="D293" s="49">
        <f>VLOOKUP(A293,'PNC Exon. &amp; no Exon.'!A:D,3,0)+VLOOKUP(A293,'PNC Exon. &amp; no Exon.'!A:D,4,0)</f>
        <v>0</v>
      </c>
      <c r="E293" s="173">
        <f>IFERROR(D293/D319*100,0)</f>
        <v>0</v>
      </c>
      <c r="F293" s="173">
        <f t="shared" ref="F293:F312" si="23">(F292+E293)</f>
        <v>0</v>
      </c>
      <c r="H293" s="164" t="s">
        <v>3</v>
      </c>
    </row>
    <row r="294" spans="1:8" ht="15" customHeight="1" x14ac:dyDescent="0.25">
      <c r="A294" s="164" t="str">
        <f t="shared" ref="A294:A357" si="24">H294&amp;C294</f>
        <v>AbrilPatria, S. A. Compañía de Seguros</v>
      </c>
      <c r="B294" s="47">
        <f t="shared" si="21"/>
        <v>1</v>
      </c>
      <c r="C294" s="51" t="s">
        <v>102</v>
      </c>
      <c r="D294" s="49">
        <f>VLOOKUP(A294,'PNC Exon. &amp; no Exon.'!A:D,3,0)+VLOOKUP(A294,'PNC Exon. &amp; no Exon.'!A:D,4,0)</f>
        <v>0</v>
      </c>
      <c r="E294" s="173">
        <f>IFERROR(D294/D319*100,0)</f>
        <v>0</v>
      </c>
      <c r="F294" s="173">
        <f t="shared" si="23"/>
        <v>0</v>
      </c>
      <c r="H294" s="164" t="s">
        <v>3</v>
      </c>
    </row>
    <row r="295" spans="1:8" ht="15" customHeight="1" x14ac:dyDescent="0.25">
      <c r="A295" s="164" t="str">
        <f t="shared" si="24"/>
        <v>AbrilBanesco Seguros, S.A.</v>
      </c>
      <c r="B295" s="47">
        <f t="shared" si="21"/>
        <v>1</v>
      </c>
      <c r="C295" s="51" t="s">
        <v>109</v>
      </c>
      <c r="D295" s="49">
        <f>VLOOKUP(A295,'PNC Exon. &amp; no Exon.'!A:D,3,0)+VLOOKUP(A295,'PNC Exon. &amp; no Exon.'!A:D,4,0)</f>
        <v>0</v>
      </c>
      <c r="E295" s="173">
        <f>IFERROR(D295/D319*100,0)</f>
        <v>0</v>
      </c>
      <c r="F295" s="173">
        <f t="shared" si="23"/>
        <v>0</v>
      </c>
      <c r="H295" s="164" t="s">
        <v>3</v>
      </c>
    </row>
    <row r="296" spans="1:8" ht="15" customHeight="1" x14ac:dyDescent="0.25">
      <c r="A296" s="164" t="str">
        <f t="shared" si="24"/>
        <v>AbrilAtlantica Seguros, S. A.</v>
      </c>
      <c r="B296" s="47">
        <f t="shared" si="21"/>
        <v>1</v>
      </c>
      <c r="C296" s="50" t="s">
        <v>110</v>
      </c>
      <c r="D296" s="49">
        <f>VLOOKUP(A296,'PNC Exon. &amp; no Exon.'!A:D,3,0)+VLOOKUP(A296,'PNC Exon. &amp; no Exon.'!A:D,4,0)</f>
        <v>0</v>
      </c>
      <c r="E296" s="173">
        <f>IFERROR(D296/D319*100,0)</f>
        <v>0</v>
      </c>
      <c r="F296" s="173">
        <f t="shared" si="23"/>
        <v>0</v>
      </c>
      <c r="H296" s="164" t="s">
        <v>3</v>
      </c>
    </row>
    <row r="297" spans="1:8" ht="15" customHeight="1" x14ac:dyDescent="0.25">
      <c r="A297" s="164" t="str">
        <f t="shared" si="24"/>
        <v>AbrilCooperativa Nacional de Seguros, Inc.</v>
      </c>
      <c r="B297" s="47">
        <f t="shared" si="21"/>
        <v>1</v>
      </c>
      <c r="C297" s="51" t="s">
        <v>80</v>
      </c>
      <c r="D297" s="49">
        <f>VLOOKUP(A297,'PNC Exon. &amp; no Exon.'!A:D,3,0)+VLOOKUP(A297,'PNC Exon. &amp; no Exon.'!A:D,4,0)</f>
        <v>0</v>
      </c>
      <c r="E297" s="173">
        <f>IFERROR(D297/D319*100,0)</f>
        <v>0</v>
      </c>
      <c r="F297" s="173">
        <f t="shared" si="23"/>
        <v>0</v>
      </c>
      <c r="H297" s="164" t="s">
        <v>3</v>
      </c>
    </row>
    <row r="298" spans="1:8" ht="15" customHeight="1" x14ac:dyDescent="0.25">
      <c r="A298" s="164" t="str">
        <f t="shared" si="24"/>
        <v>AbrilBMI Compañía de Seguros, S. A.</v>
      </c>
      <c r="B298" s="47">
        <f t="shared" si="21"/>
        <v>1</v>
      </c>
      <c r="C298" s="51" t="s">
        <v>96</v>
      </c>
      <c r="D298" s="49">
        <f>VLOOKUP(A298,'PNC Exon. &amp; no Exon.'!A:D,3,0)+VLOOKUP(A298,'PNC Exon. &amp; no Exon.'!A:D,4,0)</f>
        <v>0</v>
      </c>
      <c r="E298" s="173">
        <f>IFERROR(D298/D319*100,0)</f>
        <v>0</v>
      </c>
      <c r="F298" s="173">
        <f t="shared" si="23"/>
        <v>0</v>
      </c>
      <c r="H298" s="164" t="s">
        <v>3</v>
      </c>
    </row>
    <row r="299" spans="1:8" ht="15" customHeight="1" x14ac:dyDescent="0.25">
      <c r="A299" s="164" t="str">
        <f t="shared" si="24"/>
        <v>AbrilCuna Mutual Insurance Society Dominicana, S.A.</v>
      </c>
      <c r="B299" s="47">
        <f t="shared" si="21"/>
        <v>1</v>
      </c>
      <c r="C299" s="51" t="s">
        <v>105</v>
      </c>
      <c r="D299" s="49">
        <f>VLOOKUP(A299,'PNC Exon. &amp; no Exon.'!A:D,3,0)+VLOOKUP(A299,'PNC Exon. &amp; no Exon.'!A:D,4,0)</f>
        <v>0</v>
      </c>
      <c r="E299" s="173">
        <f>IFERROR(D299/D319*100,0)</f>
        <v>0</v>
      </c>
      <c r="F299" s="173">
        <f t="shared" si="23"/>
        <v>0</v>
      </c>
      <c r="H299" s="164" t="s">
        <v>3</v>
      </c>
    </row>
    <row r="300" spans="1:8" ht="15" customHeight="1" x14ac:dyDescent="0.25">
      <c r="A300" s="164" t="str">
        <f t="shared" si="24"/>
        <v>AbrilBupa Dominicana, S.A.</v>
      </c>
      <c r="B300" s="47">
        <f t="shared" si="21"/>
        <v>1</v>
      </c>
      <c r="C300" s="50" t="s">
        <v>104</v>
      </c>
      <c r="D300" s="49">
        <f>VLOOKUP(A300,'PNC Exon. &amp; no Exon.'!A:D,3,0)+VLOOKUP(A300,'PNC Exon. &amp; no Exon.'!A:D,4,0)</f>
        <v>0</v>
      </c>
      <c r="E300" s="173">
        <f>IFERROR(D300/D319*100,0)</f>
        <v>0</v>
      </c>
      <c r="F300" s="173">
        <f t="shared" si="23"/>
        <v>0</v>
      </c>
      <c r="H300" s="164" t="s">
        <v>3</v>
      </c>
    </row>
    <row r="301" spans="1:8" ht="15" customHeight="1" x14ac:dyDescent="0.25">
      <c r="A301" s="164" t="str">
        <f t="shared" si="24"/>
        <v>AbrilAtrio Seguros, S. A.</v>
      </c>
      <c r="B301" s="47">
        <f t="shared" si="21"/>
        <v>1</v>
      </c>
      <c r="C301" s="51" t="s">
        <v>113</v>
      </c>
      <c r="D301" s="49">
        <f>VLOOKUP(A301,'PNC Exon. &amp; no Exon.'!A:D,3,0)+VLOOKUP(A301,'PNC Exon. &amp; no Exon.'!A:D,4,0)</f>
        <v>0</v>
      </c>
      <c r="E301" s="173">
        <f>IFERROR(D301/D319*100,0)</f>
        <v>0</v>
      </c>
      <c r="F301" s="173">
        <f t="shared" si="23"/>
        <v>0</v>
      </c>
      <c r="H301" s="164" t="s">
        <v>3</v>
      </c>
    </row>
    <row r="302" spans="1:8" ht="15" customHeight="1" x14ac:dyDescent="0.25">
      <c r="A302" s="164" t="str">
        <f t="shared" si="24"/>
        <v>AbrilAngloamericana de Seguros, S. A.</v>
      </c>
      <c r="B302" s="47">
        <f t="shared" si="21"/>
        <v>1</v>
      </c>
      <c r="C302" s="51" t="s">
        <v>79</v>
      </c>
      <c r="D302" s="49">
        <f>VLOOKUP(A302,'PNC Exon. &amp; no Exon.'!A:D,3,0)+VLOOKUP(A302,'PNC Exon. &amp; no Exon.'!A:D,4,0)</f>
        <v>0</v>
      </c>
      <c r="E302" s="173">
        <f>IFERROR(D302/D319*100,0)</f>
        <v>0</v>
      </c>
      <c r="F302" s="173">
        <f t="shared" si="23"/>
        <v>0</v>
      </c>
      <c r="H302" s="164" t="s">
        <v>3</v>
      </c>
    </row>
    <row r="303" spans="1:8" ht="15" customHeight="1" x14ac:dyDescent="0.25">
      <c r="A303" s="164" t="str">
        <f t="shared" si="24"/>
        <v>AbrilSeguros La Internacional, S. A.</v>
      </c>
      <c r="B303" s="47">
        <f t="shared" si="21"/>
        <v>1</v>
      </c>
      <c r="C303" s="51" t="s">
        <v>82</v>
      </c>
      <c r="D303" s="49">
        <f>VLOOKUP(A303,'PNC Exon. &amp; no Exon.'!A:D,3,0)+VLOOKUP(A303,'PNC Exon. &amp; no Exon.'!A:D,4,0)</f>
        <v>0</v>
      </c>
      <c r="E303" s="173">
        <f>IFERROR(D303/D319*100,0)</f>
        <v>0</v>
      </c>
      <c r="F303" s="173">
        <f t="shared" si="23"/>
        <v>0</v>
      </c>
      <c r="H303" s="164" t="s">
        <v>3</v>
      </c>
    </row>
    <row r="304" spans="1:8" ht="15" customHeight="1" x14ac:dyDescent="0.25">
      <c r="A304" s="164" t="str">
        <f t="shared" si="24"/>
        <v>AbrilSeguros APS, S.A</v>
      </c>
      <c r="B304" s="47">
        <f t="shared" si="21"/>
        <v>1</v>
      </c>
      <c r="C304" s="51" t="s">
        <v>117</v>
      </c>
      <c r="D304" s="49">
        <f>VLOOKUP(A304,'PNC Exon. &amp; no Exon.'!A:D,3,0)+VLOOKUP(A304,'PNC Exon. &amp; no Exon.'!A:D,4,0)</f>
        <v>0</v>
      </c>
      <c r="E304" s="173">
        <f t="shared" ref="E304:E318" si="25">IFERROR(D304/$D$319*100,0)</f>
        <v>0</v>
      </c>
      <c r="F304" s="173">
        <f t="shared" si="23"/>
        <v>0</v>
      </c>
      <c r="H304" s="164" t="s">
        <v>3</v>
      </c>
    </row>
    <row r="305" spans="1:8" ht="15" customHeight="1" x14ac:dyDescent="0.25">
      <c r="A305" s="164" t="str">
        <f t="shared" si="24"/>
        <v>AbrilSeguros ADEMI, S. A.</v>
      </c>
      <c r="B305" s="47">
        <f t="shared" si="21"/>
        <v>1</v>
      </c>
      <c r="C305" s="51" t="s">
        <v>112</v>
      </c>
      <c r="D305" s="49">
        <f>VLOOKUP(A305,'PNC Exon. &amp; no Exon.'!A:D,3,0)+VLOOKUP(A305,'PNC Exon. &amp; no Exon.'!A:D,4,0)</f>
        <v>0</v>
      </c>
      <c r="E305" s="173">
        <f t="shared" si="25"/>
        <v>0</v>
      </c>
      <c r="F305" s="173">
        <f t="shared" si="23"/>
        <v>0</v>
      </c>
      <c r="H305" s="164" t="s">
        <v>3</v>
      </c>
    </row>
    <row r="306" spans="1:8" ht="15" customHeight="1" x14ac:dyDescent="0.25">
      <c r="A306" s="164" t="str">
        <f t="shared" si="24"/>
        <v>AbrilConfederación del Canada Dominicana. S. A.</v>
      </c>
      <c r="B306" s="47">
        <f t="shared" si="21"/>
        <v>1</v>
      </c>
      <c r="C306" s="51" t="s">
        <v>94</v>
      </c>
      <c r="D306" s="49">
        <f>VLOOKUP(A306,'PNC Exon. &amp; no Exon.'!A:D,3,0)+VLOOKUP(A306,'PNC Exon. &amp; no Exon.'!A:D,4,0)</f>
        <v>0</v>
      </c>
      <c r="E306" s="173">
        <f t="shared" si="25"/>
        <v>0</v>
      </c>
      <c r="F306" s="173">
        <f t="shared" si="23"/>
        <v>0</v>
      </c>
      <c r="H306" s="164" t="s">
        <v>3</v>
      </c>
    </row>
    <row r="307" spans="1:8" ht="15" customHeight="1" x14ac:dyDescent="0.25">
      <c r="A307" s="164" t="str">
        <f t="shared" si="24"/>
        <v>AbrilMultiseguros S.U, S. A.</v>
      </c>
      <c r="B307" s="47">
        <f t="shared" si="21"/>
        <v>1</v>
      </c>
      <c r="C307" s="51" t="s">
        <v>116</v>
      </c>
      <c r="D307" s="49">
        <f>VLOOKUP(A307,'PNC Exon. &amp; no Exon.'!A:D,3,0)+VLOOKUP(A307,'PNC Exon. &amp; no Exon.'!A:D,4,0)</f>
        <v>0</v>
      </c>
      <c r="E307" s="173">
        <f t="shared" si="25"/>
        <v>0</v>
      </c>
      <c r="F307" s="173">
        <f t="shared" si="23"/>
        <v>0</v>
      </c>
      <c r="H307" s="164" t="s">
        <v>3</v>
      </c>
    </row>
    <row r="308" spans="1:8" ht="15" customHeight="1" x14ac:dyDescent="0.25">
      <c r="A308" s="164" t="str">
        <f t="shared" si="24"/>
        <v>AbrilAmigos Compañía de Seguros, S. A.</v>
      </c>
      <c r="B308" s="47">
        <f t="shared" si="21"/>
        <v>1</v>
      </c>
      <c r="C308" s="51" t="s">
        <v>89</v>
      </c>
      <c r="D308" s="49">
        <f>VLOOKUP(A308,'PNC Exon. &amp; no Exon.'!A:D,3,0)+VLOOKUP(A308,'PNC Exon. &amp; no Exon.'!A:D,4,0)</f>
        <v>0</v>
      </c>
      <c r="E308" s="173">
        <f t="shared" si="25"/>
        <v>0</v>
      </c>
      <c r="F308" s="173">
        <f t="shared" si="23"/>
        <v>0</v>
      </c>
      <c r="G308" s="4"/>
      <c r="H308" s="164" t="s">
        <v>3</v>
      </c>
    </row>
    <row r="309" spans="1:8" ht="15" customHeight="1" x14ac:dyDescent="0.25">
      <c r="A309" s="164" t="str">
        <f t="shared" si="24"/>
        <v>AbrilAutoseguro, S. A.</v>
      </c>
      <c r="B309" s="47">
        <f t="shared" si="21"/>
        <v>1</v>
      </c>
      <c r="C309" s="51" t="s">
        <v>81</v>
      </c>
      <c r="D309" s="49">
        <f>VLOOKUP(A309,'PNC Exon. &amp; no Exon.'!A:D,3,0)+VLOOKUP(A309,'PNC Exon. &amp; no Exon.'!A:D,4,0)</f>
        <v>0</v>
      </c>
      <c r="E309" s="173">
        <f t="shared" si="25"/>
        <v>0</v>
      </c>
      <c r="F309" s="173">
        <f t="shared" si="23"/>
        <v>0</v>
      </c>
      <c r="H309" s="164" t="s">
        <v>3</v>
      </c>
    </row>
    <row r="310" spans="1:8" ht="15" customHeight="1" x14ac:dyDescent="0.25">
      <c r="A310" s="164" t="str">
        <f t="shared" si="24"/>
        <v>AbrilSeguros Yunen, S. A.</v>
      </c>
      <c r="B310" s="47">
        <f t="shared" si="21"/>
        <v>1</v>
      </c>
      <c r="C310" s="51" t="s">
        <v>122</v>
      </c>
      <c r="D310" s="49">
        <f>VLOOKUP(A310,'PNC Exon. &amp; no Exon.'!A:D,3,0)+VLOOKUP(A310,'PNC Exon. &amp; no Exon.'!A:D,4,0)</f>
        <v>0</v>
      </c>
      <c r="E310" s="173">
        <f t="shared" si="25"/>
        <v>0</v>
      </c>
      <c r="F310" s="173">
        <f t="shared" si="23"/>
        <v>0</v>
      </c>
      <c r="H310" s="164" t="s">
        <v>3</v>
      </c>
    </row>
    <row r="311" spans="1:8" ht="15" customHeight="1" x14ac:dyDescent="0.25">
      <c r="A311" s="164" t="str">
        <f t="shared" si="24"/>
        <v>AbrilMidas Seguros, S. A.</v>
      </c>
      <c r="B311" s="47">
        <f t="shared" si="21"/>
        <v>1</v>
      </c>
      <c r="C311" s="51" t="s">
        <v>118</v>
      </c>
      <c r="D311" s="49">
        <f>VLOOKUP(A311,'PNC Exon. &amp; no Exon.'!A:D,3,0)+VLOOKUP(A311,'PNC Exon. &amp; no Exon.'!A:D,4,0)</f>
        <v>0</v>
      </c>
      <c r="E311" s="173">
        <f t="shared" si="25"/>
        <v>0</v>
      </c>
      <c r="F311" s="173">
        <f t="shared" si="23"/>
        <v>0</v>
      </c>
      <c r="H311" s="164" t="s">
        <v>3</v>
      </c>
    </row>
    <row r="312" spans="1:8" ht="15" customHeight="1" x14ac:dyDescent="0.25">
      <c r="A312" s="164" t="str">
        <f t="shared" si="24"/>
        <v>AbrilHylseg Seguros, S.A.</v>
      </c>
      <c r="B312" s="47">
        <f t="shared" si="21"/>
        <v>1</v>
      </c>
      <c r="C312" s="51" t="s">
        <v>120</v>
      </c>
      <c r="D312" s="49">
        <f>VLOOKUP(A312,'PNC Exon. &amp; no Exon.'!A:D,3,0)+VLOOKUP(A312,'PNC Exon. &amp; no Exon.'!A:D,4,0)</f>
        <v>0</v>
      </c>
      <c r="E312" s="173">
        <f t="shared" si="25"/>
        <v>0</v>
      </c>
      <c r="F312" s="173">
        <f t="shared" si="23"/>
        <v>0</v>
      </c>
      <c r="H312" s="164" t="s">
        <v>3</v>
      </c>
    </row>
    <row r="313" spans="1:8" ht="15" customHeight="1" x14ac:dyDescent="0.25">
      <c r="A313" s="164" t="str">
        <f t="shared" si="24"/>
        <v>AbrilUnit, S.A</v>
      </c>
      <c r="B313" s="47">
        <f t="shared" si="21"/>
        <v>1</v>
      </c>
      <c r="C313" s="51" t="s">
        <v>121</v>
      </c>
      <c r="D313" s="49">
        <f>VLOOKUP(A313,'PNC Exon. &amp; no Exon.'!A:D,3,0)+VLOOKUP(A313,'PNC Exon. &amp; no Exon.'!A:D,4,0)</f>
        <v>0</v>
      </c>
      <c r="E313" s="173">
        <f t="shared" si="25"/>
        <v>0</v>
      </c>
      <c r="F313" s="173">
        <f t="shared" ref="F313:F318" si="26">(F312+E313)</f>
        <v>0</v>
      </c>
      <c r="H313" s="164" t="s">
        <v>3</v>
      </c>
    </row>
    <row r="314" spans="1:8" ht="15" customHeight="1" x14ac:dyDescent="0.25">
      <c r="A314" s="164" t="str">
        <f t="shared" si="24"/>
        <v>AbrilLa Comercial de Seguros, S. A.</v>
      </c>
      <c r="B314" s="47">
        <f t="shared" si="21"/>
        <v>1</v>
      </c>
      <c r="C314" s="51" t="s">
        <v>83</v>
      </c>
      <c r="D314" s="49">
        <f>VLOOKUP(A314,'PNC Exon. &amp; no Exon.'!A:D,3,0)+VLOOKUP(A314,'PNC Exon. &amp; no Exon.'!A:D,4,0)</f>
        <v>0</v>
      </c>
      <c r="E314" s="173">
        <f t="shared" si="25"/>
        <v>0</v>
      </c>
      <c r="F314" s="173">
        <f t="shared" si="26"/>
        <v>0</v>
      </c>
      <c r="H314" s="164" t="s">
        <v>3</v>
      </c>
    </row>
    <row r="315" spans="1:8" ht="15" customHeight="1" x14ac:dyDescent="0.25">
      <c r="A315" s="164" t="str">
        <f t="shared" si="24"/>
        <v>AbrilMarsh &amp; McLennan, LTD (Riskcorp, Inc.)</v>
      </c>
      <c r="B315" s="47">
        <f t="shared" si="21"/>
        <v>1</v>
      </c>
      <c r="C315" s="51" t="s">
        <v>101</v>
      </c>
      <c r="D315" s="49">
        <f>VLOOKUP(A315,'PNC Exon. &amp; no Exon.'!A:D,3,0)+VLOOKUP(A315,'PNC Exon. &amp; no Exon.'!A:D,4,0)</f>
        <v>0</v>
      </c>
      <c r="E315" s="173">
        <f t="shared" si="25"/>
        <v>0</v>
      </c>
      <c r="F315" s="173">
        <f t="shared" si="26"/>
        <v>0</v>
      </c>
      <c r="H315" s="164" t="s">
        <v>3</v>
      </c>
    </row>
    <row r="316" spans="1:8" ht="15" customHeight="1" x14ac:dyDescent="0.25">
      <c r="A316" s="164" t="str">
        <f t="shared" si="24"/>
        <v>AbrilSeguros DHI Atlas, S. A.</v>
      </c>
      <c r="B316" s="47">
        <f t="shared" si="21"/>
        <v>1</v>
      </c>
      <c r="C316" s="51" t="s">
        <v>100</v>
      </c>
      <c r="D316" s="49">
        <f>VLOOKUP(A316,'PNC Exon. &amp; no Exon.'!A:D,3,0)+VLOOKUP(A316,'PNC Exon. &amp; no Exon.'!A:D,4,0)</f>
        <v>0</v>
      </c>
      <c r="E316" s="173">
        <f t="shared" si="25"/>
        <v>0</v>
      </c>
      <c r="F316" s="173">
        <f t="shared" si="26"/>
        <v>0</v>
      </c>
      <c r="H316" s="164" t="s">
        <v>3</v>
      </c>
    </row>
    <row r="317" spans="1:8" ht="15" customHeight="1" x14ac:dyDescent="0.25">
      <c r="A317" s="164" t="str">
        <f t="shared" si="24"/>
        <v>AbrilSegna, Compañía de Seguros, S.A.</v>
      </c>
      <c r="B317" s="47">
        <f t="shared" si="21"/>
        <v>1</v>
      </c>
      <c r="C317" s="51" t="s">
        <v>98</v>
      </c>
      <c r="D317" s="49">
        <f>VLOOKUP(A317,'PNC Exon. &amp; no Exon.'!A:D,3,0)+VLOOKUP(A317,'PNC Exon. &amp; no Exon.'!A:D,4,0)</f>
        <v>0</v>
      </c>
      <c r="E317" s="173">
        <f t="shared" si="25"/>
        <v>0</v>
      </c>
      <c r="F317" s="173">
        <f t="shared" si="26"/>
        <v>0</v>
      </c>
      <c r="H317" s="164" t="s">
        <v>3</v>
      </c>
    </row>
    <row r="318" spans="1:8" ht="15" customHeight="1" x14ac:dyDescent="0.25">
      <c r="A318" s="164" t="str">
        <f t="shared" si="24"/>
        <v>AbrilREHSA Cía. de Seguros y Reaseguros, S.A.</v>
      </c>
      <c r="B318" s="47">
        <f t="shared" si="21"/>
        <v>1</v>
      </c>
      <c r="C318" s="51" t="s">
        <v>114</v>
      </c>
      <c r="D318" s="49">
        <f>VLOOKUP(A318,'PNC Exon. &amp; no Exon.'!A:D,3,0)+VLOOKUP(A318,'PNC Exon. &amp; no Exon.'!A:D,4,0)</f>
        <v>0</v>
      </c>
      <c r="E318" s="173">
        <f t="shared" si="25"/>
        <v>0</v>
      </c>
      <c r="F318" s="173">
        <f t="shared" si="26"/>
        <v>0</v>
      </c>
      <c r="H318" s="164" t="s">
        <v>3</v>
      </c>
    </row>
    <row r="319" spans="1:8" ht="18" customHeight="1" x14ac:dyDescent="0.25">
      <c r="A319" s="164" t="str">
        <f t="shared" si="24"/>
        <v xml:space="preserve">Total General </v>
      </c>
      <c r="B319" s="52"/>
      <c r="C319" s="53" t="s">
        <v>21</v>
      </c>
      <c r="D319" s="54">
        <f>SUM(D281:D318)</f>
        <v>0</v>
      </c>
      <c r="E319" s="178">
        <f>SUM(E281:E318,0)</f>
        <v>0</v>
      </c>
      <c r="F319" s="179"/>
    </row>
    <row r="320" spans="1:8" x14ac:dyDescent="0.25">
      <c r="A320" s="164" t="str">
        <f t="shared" si="24"/>
        <v/>
      </c>
      <c r="B320" s="75" t="s">
        <v>174</v>
      </c>
      <c r="C320" s="28"/>
    </row>
    <row r="321" spans="1:1" x14ac:dyDescent="0.25">
      <c r="A321" s="164" t="str">
        <f t="shared" si="24"/>
        <v/>
      </c>
    </row>
    <row r="322" spans="1:1" x14ac:dyDescent="0.25">
      <c r="A322" s="164" t="str">
        <f t="shared" si="24"/>
        <v/>
      </c>
    </row>
    <row r="323" spans="1:1" x14ac:dyDescent="0.25">
      <c r="A323" s="164" t="str">
        <f t="shared" si="24"/>
        <v/>
      </c>
    </row>
    <row r="324" spans="1:1" x14ac:dyDescent="0.25">
      <c r="A324" s="164" t="str">
        <f t="shared" si="24"/>
        <v/>
      </c>
    </row>
    <row r="325" spans="1:1" x14ac:dyDescent="0.25">
      <c r="A325" s="164" t="str">
        <f t="shared" si="24"/>
        <v/>
      </c>
    </row>
    <row r="326" spans="1:1" x14ac:dyDescent="0.25">
      <c r="A326" s="164" t="str">
        <f t="shared" si="24"/>
        <v/>
      </c>
    </row>
    <row r="327" spans="1:1" x14ac:dyDescent="0.25">
      <c r="A327" s="164" t="str">
        <f t="shared" si="24"/>
        <v/>
      </c>
    </row>
    <row r="328" spans="1:1" x14ac:dyDescent="0.25">
      <c r="A328" s="164" t="str">
        <f t="shared" si="24"/>
        <v/>
      </c>
    </row>
    <row r="329" spans="1:1" x14ac:dyDescent="0.25">
      <c r="A329" s="164" t="str">
        <f t="shared" si="24"/>
        <v/>
      </c>
    </row>
    <row r="330" spans="1:1" x14ac:dyDescent="0.25">
      <c r="A330" s="164" t="str">
        <f t="shared" si="24"/>
        <v/>
      </c>
    </row>
    <row r="331" spans="1:1" x14ac:dyDescent="0.25">
      <c r="A331" s="164" t="str">
        <f t="shared" si="24"/>
        <v/>
      </c>
    </row>
    <row r="332" spans="1:1" x14ac:dyDescent="0.25">
      <c r="A332" s="164" t="str">
        <f t="shared" si="24"/>
        <v/>
      </c>
    </row>
    <row r="333" spans="1:1" x14ac:dyDescent="0.25">
      <c r="A333" s="164" t="str">
        <f t="shared" si="24"/>
        <v/>
      </c>
    </row>
    <row r="334" spans="1:1" x14ac:dyDescent="0.25">
      <c r="A334" s="164" t="str">
        <f t="shared" si="24"/>
        <v/>
      </c>
    </row>
    <row r="335" spans="1:1" x14ac:dyDescent="0.25">
      <c r="A335" s="164" t="str">
        <f t="shared" si="24"/>
        <v/>
      </c>
    </row>
    <row r="336" spans="1:1" x14ac:dyDescent="0.25">
      <c r="A336" s="164" t="str">
        <f t="shared" si="24"/>
        <v/>
      </c>
    </row>
    <row r="337" spans="1:8" x14ac:dyDescent="0.25">
      <c r="A337" s="164" t="str">
        <f t="shared" si="24"/>
        <v/>
      </c>
    </row>
    <row r="338" spans="1:8" x14ac:dyDescent="0.25">
      <c r="A338" s="164" t="str">
        <f t="shared" si="24"/>
        <v/>
      </c>
    </row>
    <row r="339" spans="1:8" x14ac:dyDescent="0.25">
      <c r="A339" s="164" t="str">
        <f t="shared" si="24"/>
        <v/>
      </c>
    </row>
    <row r="340" spans="1:8" x14ac:dyDescent="0.25">
      <c r="A340" s="164" t="str">
        <f t="shared" si="24"/>
        <v/>
      </c>
    </row>
    <row r="341" spans="1:8" x14ac:dyDescent="0.25">
      <c r="A341" s="164" t="str">
        <f t="shared" si="24"/>
        <v/>
      </c>
    </row>
    <row r="342" spans="1:8" x14ac:dyDescent="0.25">
      <c r="A342" s="164" t="str">
        <f t="shared" si="24"/>
        <v/>
      </c>
    </row>
    <row r="343" spans="1:8" ht="21" x14ac:dyDescent="0.4">
      <c r="A343" s="164" t="str">
        <f t="shared" si="24"/>
        <v/>
      </c>
      <c r="B343" s="198" t="s">
        <v>42</v>
      </c>
      <c r="C343" s="198"/>
      <c r="D343" s="198"/>
      <c r="E343" s="198"/>
      <c r="F343" s="198"/>
    </row>
    <row r="344" spans="1:8" x14ac:dyDescent="0.25">
      <c r="A344" s="164" t="str">
        <f t="shared" si="24"/>
        <v/>
      </c>
      <c r="B344" s="199" t="s">
        <v>91</v>
      </c>
      <c r="C344" s="199"/>
      <c r="D344" s="199"/>
      <c r="E344" s="199"/>
      <c r="F344" s="199"/>
    </row>
    <row r="345" spans="1:8" x14ac:dyDescent="0.25">
      <c r="A345" s="164" t="str">
        <f t="shared" si="24"/>
        <v/>
      </c>
      <c r="B345" s="201" t="s">
        <v>165</v>
      </c>
      <c r="C345" s="201"/>
      <c r="D345" s="201"/>
      <c r="E345" s="201"/>
      <c r="F345" s="201"/>
    </row>
    <row r="346" spans="1:8" x14ac:dyDescent="0.25">
      <c r="A346" s="164" t="str">
        <f t="shared" si="24"/>
        <v/>
      </c>
      <c r="B346" s="199" t="s">
        <v>108</v>
      </c>
      <c r="C346" s="199"/>
      <c r="D346" s="199"/>
      <c r="E346" s="199"/>
      <c r="F346" s="199"/>
    </row>
    <row r="347" spans="1:8" x14ac:dyDescent="0.25">
      <c r="A347" s="164" t="str">
        <f t="shared" si="24"/>
        <v/>
      </c>
    </row>
    <row r="348" spans="1:8" ht="20.25" customHeight="1" x14ac:dyDescent="0.25">
      <c r="A348" s="164" t="str">
        <f t="shared" si="24"/>
        <v>Compañías</v>
      </c>
      <c r="B348" s="99" t="s">
        <v>32</v>
      </c>
      <c r="C348" s="99" t="s">
        <v>33</v>
      </c>
      <c r="D348" s="99" t="s">
        <v>50</v>
      </c>
      <c r="E348" s="172" t="s">
        <v>129</v>
      </c>
      <c r="F348" s="172" t="s">
        <v>60</v>
      </c>
    </row>
    <row r="349" spans="1:8" ht="15" customHeight="1" x14ac:dyDescent="0.25">
      <c r="A349" s="164" t="str">
        <f t="shared" si="24"/>
        <v>MayoSeguros Universal, S. A.</v>
      </c>
      <c r="B349" s="47">
        <f t="shared" ref="B349:B386" si="27">RANK(D349,$D$349:$D$386)</f>
        <v>1</v>
      </c>
      <c r="C349" s="92" t="s">
        <v>87</v>
      </c>
      <c r="D349" s="49">
        <f>VLOOKUP(A349,'PNC Exon. &amp; no Exon.'!A:D,3,0)+VLOOKUP(A349,'PNC Exon. &amp; no Exon.'!A:D,4,0)</f>
        <v>0</v>
      </c>
      <c r="E349" s="173">
        <f t="shared" ref="E349:E386" si="28">IFERROR(D349/$D$387*100,0)</f>
        <v>0</v>
      </c>
      <c r="F349" s="173">
        <f>(E349)</f>
        <v>0</v>
      </c>
      <c r="H349" s="164" t="s">
        <v>4</v>
      </c>
    </row>
    <row r="350" spans="1:8" ht="15" customHeight="1" x14ac:dyDescent="0.25">
      <c r="A350" s="164" t="str">
        <f t="shared" si="24"/>
        <v>MayoHumano Seguros, S. A.</v>
      </c>
      <c r="B350" s="47">
        <f t="shared" si="27"/>
        <v>1</v>
      </c>
      <c r="C350" s="51" t="s">
        <v>111</v>
      </c>
      <c r="D350" s="49">
        <f>VLOOKUP(A350,'PNC Exon. &amp; no Exon.'!A:D,3,0)+VLOOKUP(A350,'PNC Exon. &amp; no Exon.'!A:D,4,0)</f>
        <v>0</v>
      </c>
      <c r="E350" s="173">
        <f t="shared" si="28"/>
        <v>0</v>
      </c>
      <c r="F350" s="173">
        <f>(F349+E350)</f>
        <v>0</v>
      </c>
      <c r="H350" s="164" t="s">
        <v>4</v>
      </c>
    </row>
    <row r="351" spans="1:8" ht="15" customHeight="1" x14ac:dyDescent="0.25">
      <c r="A351" s="164" t="str">
        <f t="shared" si="24"/>
        <v>MayoSeguros Reservas, S. A.</v>
      </c>
      <c r="B351" s="47">
        <f t="shared" si="27"/>
        <v>1</v>
      </c>
      <c r="C351" s="51" t="s">
        <v>115</v>
      </c>
      <c r="D351" s="49">
        <f>VLOOKUP(A351,'PNC Exon. &amp; no Exon.'!A:D,3,0)+VLOOKUP(A351,'PNC Exon. &amp; no Exon.'!A:D,4,0)</f>
        <v>0</v>
      </c>
      <c r="E351" s="173">
        <f t="shared" si="28"/>
        <v>0</v>
      </c>
      <c r="F351" s="173">
        <f>(F350+E351)</f>
        <v>0</v>
      </c>
      <c r="H351" s="164" t="s">
        <v>4</v>
      </c>
    </row>
    <row r="352" spans="1:8" ht="15" customHeight="1" x14ac:dyDescent="0.25">
      <c r="A352" s="164" t="str">
        <f t="shared" si="24"/>
        <v>MayoMAPFRE BHD Cía de Seguros, S. A.</v>
      </c>
      <c r="B352" s="47">
        <f t="shared" si="27"/>
        <v>1</v>
      </c>
      <c r="C352" s="51" t="s">
        <v>95</v>
      </c>
      <c r="D352" s="49">
        <f>VLOOKUP(A352,'PNC Exon. &amp; no Exon.'!A:D,3,0)+VLOOKUP(A352,'PNC Exon. &amp; no Exon.'!A:D,4,0)</f>
        <v>0</v>
      </c>
      <c r="E352" s="173">
        <f t="shared" si="28"/>
        <v>0</v>
      </c>
      <c r="F352" s="173">
        <f t="shared" ref="F352:F358" si="29">(F351+E352)</f>
        <v>0</v>
      </c>
      <c r="H352" s="164" t="s">
        <v>4</v>
      </c>
    </row>
    <row r="353" spans="1:8" ht="15" customHeight="1" x14ac:dyDescent="0.25">
      <c r="A353" s="164" t="str">
        <f t="shared" si="24"/>
        <v>MayoLa Colonial de Seguros, S. A.</v>
      </c>
      <c r="B353" s="47">
        <f t="shared" si="27"/>
        <v>1</v>
      </c>
      <c r="C353" s="51" t="s">
        <v>88</v>
      </c>
      <c r="D353" s="49">
        <f>VLOOKUP(A353,'PNC Exon. &amp; no Exon.'!A:D,3,0)+VLOOKUP(A353,'PNC Exon. &amp; no Exon.'!A:D,4,0)</f>
        <v>0</v>
      </c>
      <c r="E353" s="173">
        <f t="shared" si="28"/>
        <v>0</v>
      </c>
      <c r="F353" s="173">
        <f t="shared" si="29"/>
        <v>0</v>
      </c>
      <c r="H353" s="164" t="s">
        <v>4</v>
      </c>
    </row>
    <row r="354" spans="1:8" ht="15" customHeight="1" x14ac:dyDescent="0.25">
      <c r="A354" s="164" t="str">
        <f t="shared" si="24"/>
        <v>MayoSeguros Sura, S. A.</v>
      </c>
      <c r="B354" s="47">
        <f t="shared" si="27"/>
        <v>1</v>
      </c>
      <c r="C354" s="51" t="s">
        <v>93</v>
      </c>
      <c r="D354" s="49">
        <f>VLOOKUP(A354,'PNC Exon. &amp; no Exon.'!A:D,3,0)+VLOOKUP(A354,'PNC Exon. &amp; no Exon.'!A:D,4,0)</f>
        <v>0</v>
      </c>
      <c r="E354" s="173">
        <f t="shared" si="28"/>
        <v>0</v>
      </c>
      <c r="F354" s="173">
        <f t="shared" si="29"/>
        <v>0</v>
      </c>
      <c r="H354" s="164" t="s">
        <v>4</v>
      </c>
    </row>
    <row r="355" spans="1:8" ht="15" customHeight="1" x14ac:dyDescent="0.25">
      <c r="A355" s="164" t="str">
        <f t="shared" si="24"/>
        <v>MayoSeguros Worldwide, S. A.</v>
      </c>
      <c r="B355" s="47">
        <f t="shared" si="27"/>
        <v>1</v>
      </c>
      <c r="C355" s="51" t="s">
        <v>92</v>
      </c>
      <c r="D355" s="49">
        <f>VLOOKUP(A355,'PNC Exon. &amp; no Exon.'!A:D,3,0)+VLOOKUP(A355,'PNC Exon. &amp; no Exon.'!A:D,4,0)</f>
        <v>0</v>
      </c>
      <c r="E355" s="173">
        <f t="shared" si="28"/>
        <v>0</v>
      </c>
      <c r="F355" s="173">
        <f t="shared" si="29"/>
        <v>0</v>
      </c>
      <c r="H355" s="164" t="s">
        <v>4</v>
      </c>
    </row>
    <row r="356" spans="1:8" ht="15" customHeight="1" x14ac:dyDescent="0.25">
      <c r="A356" s="164" t="str">
        <f t="shared" si="24"/>
        <v>MayoGeneral de Seguros, S. A.</v>
      </c>
      <c r="B356" s="47">
        <f t="shared" si="27"/>
        <v>1</v>
      </c>
      <c r="C356" s="51" t="s">
        <v>78</v>
      </c>
      <c r="D356" s="49">
        <f>VLOOKUP(A356,'PNC Exon. &amp; no Exon.'!A:D,3,0)+VLOOKUP(A356,'PNC Exon. &amp; no Exon.'!A:D,4,0)</f>
        <v>0</v>
      </c>
      <c r="E356" s="173">
        <f t="shared" si="28"/>
        <v>0</v>
      </c>
      <c r="F356" s="173">
        <f t="shared" si="29"/>
        <v>0</v>
      </c>
      <c r="H356" s="164" t="s">
        <v>4</v>
      </c>
    </row>
    <row r="357" spans="1:8" ht="15" customHeight="1" x14ac:dyDescent="0.25">
      <c r="A357" s="164" t="str">
        <f t="shared" si="24"/>
        <v>MayoSeguros Crecer, S. A.</v>
      </c>
      <c r="B357" s="47">
        <f t="shared" si="27"/>
        <v>1</v>
      </c>
      <c r="C357" s="51" t="s">
        <v>119</v>
      </c>
      <c r="D357" s="49">
        <f>VLOOKUP(A357,'PNC Exon. &amp; no Exon.'!A:D,3,0)+VLOOKUP(A357,'PNC Exon. &amp; no Exon.'!A:D,4,0)</f>
        <v>0</v>
      </c>
      <c r="E357" s="173">
        <f t="shared" si="28"/>
        <v>0</v>
      </c>
      <c r="F357" s="173">
        <f t="shared" si="29"/>
        <v>0</v>
      </c>
      <c r="H357" s="164" t="s">
        <v>4</v>
      </c>
    </row>
    <row r="358" spans="1:8" ht="15" customHeight="1" x14ac:dyDescent="0.25">
      <c r="A358" s="164" t="str">
        <f t="shared" ref="A358:A421" si="30">H358&amp;C358</f>
        <v>MayoSeguros Pepin, S. A.</v>
      </c>
      <c r="B358" s="47">
        <f t="shared" si="27"/>
        <v>1</v>
      </c>
      <c r="C358" s="51" t="s">
        <v>77</v>
      </c>
      <c r="D358" s="49">
        <f>VLOOKUP(A358,'PNC Exon. &amp; no Exon.'!A:D,3,0)+VLOOKUP(A358,'PNC Exon. &amp; no Exon.'!A:D,4,0)</f>
        <v>0</v>
      </c>
      <c r="E358" s="173">
        <f t="shared" si="28"/>
        <v>0</v>
      </c>
      <c r="F358" s="173">
        <f t="shared" si="29"/>
        <v>0</v>
      </c>
      <c r="H358" s="164" t="s">
        <v>4</v>
      </c>
    </row>
    <row r="359" spans="1:8" ht="15" customHeight="1" x14ac:dyDescent="0.25">
      <c r="A359" s="164" t="str">
        <f t="shared" si="30"/>
        <v>MayoLa Monumental de Seguros, S. A.</v>
      </c>
      <c r="B359" s="47">
        <f t="shared" si="27"/>
        <v>1</v>
      </c>
      <c r="C359" s="51" t="s">
        <v>90</v>
      </c>
      <c r="D359" s="49">
        <f>VLOOKUP(A359,'PNC Exon. &amp; no Exon.'!A:D,3,0)+VLOOKUP(A359,'PNC Exon. &amp; no Exon.'!A:D,4,0)</f>
        <v>0</v>
      </c>
      <c r="E359" s="173">
        <f t="shared" si="28"/>
        <v>0</v>
      </c>
      <c r="F359" s="173">
        <f>(F358+E359)</f>
        <v>0</v>
      </c>
      <c r="H359" s="164" t="s">
        <v>4</v>
      </c>
    </row>
    <row r="360" spans="1:8" ht="15" customHeight="1" x14ac:dyDescent="0.25">
      <c r="A360" s="164" t="str">
        <f t="shared" si="30"/>
        <v>MayoCompañía Dominicana de Seguros, S.R.L.</v>
      </c>
      <c r="B360" s="47">
        <f t="shared" si="27"/>
        <v>1</v>
      </c>
      <c r="C360" s="51" t="s">
        <v>97</v>
      </c>
      <c r="D360" s="49">
        <f>VLOOKUP(A360,'PNC Exon. &amp; no Exon.'!A:D,3,0)+VLOOKUP(A360,'PNC Exon. &amp; no Exon.'!A:D,4,0)</f>
        <v>0</v>
      </c>
      <c r="E360" s="173">
        <f t="shared" si="28"/>
        <v>0</v>
      </c>
      <c r="F360" s="173">
        <f>(F359+E360)</f>
        <v>0</v>
      </c>
      <c r="H360" s="164" t="s">
        <v>4</v>
      </c>
    </row>
    <row r="361" spans="1:8" ht="15" customHeight="1" x14ac:dyDescent="0.25">
      <c r="A361" s="164" t="str">
        <f t="shared" si="30"/>
        <v>MayoAseguradora Agropecuaria Dominicana. S. A.</v>
      </c>
      <c r="B361" s="47">
        <f t="shared" si="27"/>
        <v>1</v>
      </c>
      <c r="C361" s="51" t="s">
        <v>99</v>
      </c>
      <c r="D361" s="49">
        <f>VLOOKUP(A361,'PNC Exon. &amp; no Exon.'!A:D,3,0)+VLOOKUP(A361,'PNC Exon. &amp; no Exon.'!A:D,4,0)</f>
        <v>0</v>
      </c>
      <c r="E361" s="173">
        <f t="shared" si="28"/>
        <v>0</v>
      </c>
      <c r="F361" s="173">
        <f t="shared" ref="F361:F380" si="31">(F360+E361)</f>
        <v>0</v>
      </c>
      <c r="H361" s="164" t="s">
        <v>4</v>
      </c>
    </row>
    <row r="362" spans="1:8" ht="15" customHeight="1" x14ac:dyDescent="0.25">
      <c r="A362" s="164" t="str">
        <f t="shared" si="30"/>
        <v>MayoPatria, S. A. Compañía de Seguros</v>
      </c>
      <c r="B362" s="47">
        <f t="shared" si="27"/>
        <v>1</v>
      </c>
      <c r="C362" s="51" t="s">
        <v>102</v>
      </c>
      <c r="D362" s="49">
        <f>VLOOKUP(A362,'PNC Exon. &amp; no Exon.'!A:D,3,0)+VLOOKUP(A362,'PNC Exon. &amp; no Exon.'!A:D,4,0)</f>
        <v>0</v>
      </c>
      <c r="E362" s="173">
        <f t="shared" si="28"/>
        <v>0</v>
      </c>
      <c r="F362" s="173">
        <f t="shared" si="31"/>
        <v>0</v>
      </c>
      <c r="H362" s="164" t="s">
        <v>4</v>
      </c>
    </row>
    <row r="363" spans="1:8" ht="15" customHeight="1" x14ac:dyDescent="0.25">
      <c r="A363" s="164" t="str">
        <f t="shared" si="30"/>
        <v>MayoBanesco Seguros, S.A.</v>
      </c>
      <c r="B363" s="47">
        <f t="shared" si="27"/>
        <v>1</v>
      </c>
      <c r="C363" s="51" t="s">
        <v>109</v>
      </c>
      <c r="D363" s="49">
        <f>VLOOKUP(A363,'PNC Exon. &amp; no Exon.'!A:D,3,0)+VLOOKUP(A363,'PNC Exon. &amp; no Exon.'!A:D,4,0)</f>
        <v>0</v>
      </c>
      <c r="E363" s="173">
        <f t="shared" si="28"/>
        <v>0</v>
      </c>
      <c r="F363" s="173">
        <f t="shared" si="31"/>
        <v>0</v>
      </c>
      <c r="H363" s="164" t="s">
        <v>4</v>
      </c>
    </row>
    <row r="364" spans="1:8" ht="15" customHeight="1" x14ac:dyDescent="0.25">
      <c r="A364" s="164" t="str">
        <f t="shared" si="30"/>
        <v>MayoAtlantica Seguros, S. A.</v>
      </c>
      <c r="B364" s="47">
        <f t="shared" si="27"/>
        <v>1</v>
      </c>
      <c r="C364" s="50" t="s">
        <v>110</v>
      </c>
      <c r="D364" s="49">
        <f>VLOOKUP(A364,'PNC Exon. &amp; no Exon.'!A:D,3,0)+VLOOKUP(A364,'PNC Exon. &amp; no Exon.'!A:D,4,0)</f>
        <v>0</v>
      </c>
      <c r="E364" s="173">
        <f t="shared" si="28"/>
        <v>0</v>
      </c>
      <c r="F364" s="173">
        <f t="shared" si="31"/>
        <v>0</v>
      </c>
      <c r="H364" s="164" t="s">
        <v>4</v>
      </c>
    </row>
    <row r="365" spans="1:8" ht="15" customHeight="1" x14ac:dyDescent="0.25">
      <c r="A365" s="164" t="str">
        <f t="shared" si="30"/>
        <v>MayoCooperativa Nacional de Seguros, Inc.</v>
      </c>
      <c r="B365" s="47">
        <f t="shared" si="27"/>
        <v>1</v>
      </c>
      <c r="C365" s="51" t="s">
        <v>80</v>
      </c>
      <c r="D365" s="49">
        <f>VLOOKUP(A365,'PNC Exon. &amp; no Exon.'!A:D,3,0)+VLOOKUP(A365,'PNC Exon. &amp; no Exon.'!A:D,4,0)</f>
        <v>0</v>
      </c>
      <c r="E365" s="173">
        <f t="shared" si="28"/>
        <v>0</v>
      </c>
      <c r="F365" s="173">
        <f t="shared" si="31"/>
        <v>0</v>
      </c>
      <c r="H365" s="164" t="s">
        <v>4</v>
      </c>
    </row>
    <row r="366" spans="1:8" ht="15" customHeight="1" x14ac:dyDescent="0.25">
      <c r="A366" s="164" t="str">
        <f t="shared" si="30"/>
        <v>MayoBMI Compañía de Seguros, S. A.</v>
      </c>
      <c r="B366" s="47">
        <f t="shared" si="27"/>
        <v>1</v>
      </c>
      <c r="C366" s="51" t="s">
        <v>96</v>
      </c>
      <c r="D366" s="49">
        <f>VLOOKUP(A366,'PNC Exon. &amp; no Exon.'!A:D,3,0)+VLOOKUP(A366,'PNC Exon. &amp; no Exon.'!A:D,4,0)</f>
        <v>0</v>
      </c>
      <c r="E366" s="173">
        <f t="shared" si="28"/>
        <v>0</v>
      </c>
      <c r="F366" s="173">
        <f t="shared" si="31"/>
        <v>0</v>
      </c>
      <c r="H366" s="164" t="s">
        <v>4</v>
      </c>
    </row>
    <row r="367" spans="1:8" ht="15" customHeight="1" x14ac:dyDescent="0.25">
      <c r="A367" s="164" t="str">
        <f t="shared" si="30"/>
        <v>MayoCuna Mutual Insurance Society Dominicana, S.A.</v>
      </c>
      <c r="B367" s="47">
        <f t="shared" si="27"/>
        <v>1</v>
      </c>
      <c r="C367" s="51" t="s">
        <v>105</v>
      </c>
      <c r="D367" s="49">
        <f>VLOOKUP(A367,'PNC Exon. &amp; no Exon.'!A:D,3,0)+VLOOKUP(A367,'PNC Exon. &amp; no Exon.'!A:D,4,0)</f>
        <v>0</v>
      </c>
      <c r="E367" s="173">
        <f t="shared" si="28"/>
        <v>0</v>
      </c>
      <c r="F367" s="173">
        <f t="shared" si="31"/>
        <v>0</v>
      </c>
      <c r="H367" s="164" t="s">
        <v>4</v>
      </c>
    </row>
    <row r="368" spans="1:8" ht="15" customHeight="1" x14ac:dyDescent="0.25">
      <c r="A368" s="164" t="str">
        <f t="shared" si="30"/>
        <v>MayoBupa Dominicana, S.A.</v>
      </c>
      <c r="B368" s="47">
        <f t="shared" si="27"/>
        <v>1</v>
      </c>
      <c r="C368" s="50" t="s">
        <v>104</v>
      </c>
      <c r="D368" s="49">
        <f>VLOOKUP(A368,'PNC Exon. &amp; no Exon.'!A:D,3,0)+VLOOKUP(A368,'PNC Exon. &amp; no Exon.'!A:D,4,0)</f>
        <v>0</v>
      </c>
      <c r="E368" s="173">
        <f t="shared" si="28"/>
        <v>0</v>
      </c>
      <c r="F368" s="173">
        <f t="shared" si="31"/>
        <v>0</v>
      </c>
      <c r="H368" s="164" t="s">
        <v>4</v>
      </c>
    </row>
    <row r="369" spans="1:8" ht="15" customHeight="1" x14ac:dyDescent="0.25">
      <c r="A369" s="164" t="str">
        <f t="shared" si="30"/>
        <v>MayoAtrio Seguros, S. A.</v>
      </c>
      <c r="B369" s="47">
        <f t="shared" si="27"/>
        <v>1</v>
      </c>
      <c r="C369" s="51" t="s">
        <v>113</v>
      </c>
      <c r="D369" s="49">
        <f>VLOOKUP(A369,'PNC Exon. &amp; no Exon.'!A:D,3,0)+VLOOKUP(A369,'PNC Exon. &amp; no Exon.'!A:D,4,0)</f>
        <v>0</v>
      </c>
      <c r="E369" s="173">
        <f t="shared" si="28"/>
        <v>0</v>
      </c>
      <c r="F369" s="173">
        <f t="shared" si="31"/>
        <v>0</v>
      </c>
      <c r="H369" s="164" t="s">
        <v>4</v>
      </c>
    </row>
    <row r="370" spans="1:8" ht="15" customHeight="1" x14ac:dyDescent="0.25">
      <c r="A370" s="164" t="str">
        <f t="shared" si="30"/>
        <v>MayoAngloamericana de Seguros, S. A.</v>
      </c>
      <c r="B370" s="47">
        <f t="shared" si="27"/>
        <v>1</v>
      </c>
      <c r="C370" s="51" t="s">
        <v>79</v>
      </c>
      <c r="D370" s="49">
        <f>VLOOKUP(A370,'PNC Exon. &amp; no Exon.'!A:D,3,0)+VLOOKUP(A370,'PNC Exon. &amp; no Exon.'!A:D,4,0)</f>
        <v>0</v>
      </c>
      <c r="E370" s="173">
        <f t="shared" si="28"/>
        <v>0</v>
      </c>
      <c r="F370" s="173">
        <f t="shared" si="31"/>
        <v>0</v>
      </c>
      <c r="H370" s="164" t="s">
        <v>4</v>
      </c>
    </row>
    <row r="371" spans="1:8" ht="15" customHeight="1" x14ac:dyDescent="0.25">
      <c r="A371" s="164" t="str">
        <f t="shared" si="30"/>
        <v>MayoSeguros La Internacional, S. A.</v>
      </c>
      <c r="B371" s="47">
        <f t="shared" si="27"/>
        <v>1</v>
      </c>
      <c r="C371" s="51" t="s">
        <v>82</v>
      </c>
      <c r="D371" s="49">
        <f>VLOOKUP(A371,'PNC Exon. &amp; no Exon.'!A:D,3,0)+VLOOKUP(A371,'PNC Exon. &amp; no Exon.'!A:D,4,0)</f>
        <v>0</v>
      </c>
      <c r="E371" s="173">
        <f t="shared" si="28"/>
        <v>0</v>
      </c>
      <c r="F371" s="173">
        <f t="shared" si="31"/>
        <v>0</v>
      </c>
      <c r="H371" s="164" t="s">
        <v>4</v>
      </c>
    </row>
    <row r="372" spans="1:8" ht="15" customHeight="1" x14ac:dyDescent="0.25">
      <c r="A372" s="164" t="str">
        <f t="shared" si="30"/>
        <v>MayoSeguros APS, S.A</v>
      </c>
      <c r="B372" s="47">
        <f t="shared" si="27"/>
        <v>1</v>
      </c>
      <c r="C372" s="51" t="s">
        <v>117</v>
      </c>
      <c r="D372" s="49">
        <f>VLOOKUP(A372,'PNC Exon. &amp; no Exon.'!A:D,3,0)+VLOOKUP(A372,'PNC Exon. &amp; no Exon.'!A:D,4,0)</f>
        <v>0</v>
      </c>
      <c r="E372" s="173">
        <f t="shared" si="28"/>
        <v>0</v>
      </c>
      <c r="F372" s="173">
        <f t="shared" si="31"/>
        <v>0</v>
      </c>
      <c r="H372" s="164" t="s">
        <v>4</v>
      </c>
    </row>
    <row r="373" spans="1:8" ht="15" customHeight="1" x14ac:dyDescent="0.25">
      <c r="A373" s="164" t="str">
        <f t="shared" si="30"/>
        <v>MayoSeguros ADEMI, S. A.</v>
      </c>
      <c r="B373" s="47">
        <f t="shared" si="27"/>
        <v>1</v>
      </c>
      <c r="C373" s="51" t="s">
        <v>112</v>
      </c>
      <c r="D373" s="49">
        <f>VLOOKUP(A373,'PNC Exon. &amp; no Exon.'!A:D,3,0)+VLOOKUP(A373,'PNC Exon. &amp; no Exon.'!A:D,4,0)</f>
        <v>0</v>
      </c>
      <c r="E373" s="173">
        <f t="shared" si="28"/>
        <v>0</v>
      </c>
      <c r="F373" s="173">
        <f t="shared" si="31"/>
        <v>0</v>
      </c>
      <c r="H373" s="164" t="s">
        <v>4</v>
      </c>
    </row>
    <row r="374" spans="1:8" ht="15" customHeight="1" x14ac:dyDescent="0.25">
      <c r="A374" s="164" t="str">
        <f t="shared" si="30"/>
        <v>MayoConfederación del Canada Dominicana. S. A.</v>
      </c>
      <c r="B374" s="47">
        <f t="shared" si="27"/>
        <v>1</v>
      </c>
      <c r="C374" s="51" t="s">
        <v>94</v>
      </c>
      <c r="D374" s="49">
        <f>VLOOKUP(A374,'PNC Exon. &amp; no Exon.'!A:D,3,0)+VLOOKUP(A374,'PNC Exon. &amp; no Exon.'!A:D,4,0)</f>
        <v>0</v>
      </c>
      <c r="E374" s="173">
        <f t="shared" si="28"/>
        <v>0</v>
      </c>
      <c r="F374" s="173">
        <f t="shared" si="31"/>
        <v>0</v>
      </c>
      <c r="H374" s="164" t="s">
        <v>4</v>
      </c>
    </row>
    <row r="375" spans="1:8" ht="15" customHeight="1" x14ac:dyDescent="0.25">
      <c r="A375" s="164" t="str">
        <f t="shared" si="30"/>
        <v>MayoMultiseguros S.U, S. A.</v>
      </c>
      <c r="B375" s="47">
        <f t="shared" si="27"/>
        <v>1</v>
      </c>
      <c r="C375" s="51" t="s">
        <v>116</v>
      </c>
      <c r="D375" s="49">
        <f>VLOOKUP(A375,'PNC Exon. &amp; no Exon.'!A:D,3,0)+VLOOKUP(A375,'PNC Exon. &amp; no Exon.'!A:D,4,0)</f>
        <v>0</v>
      </c>
      <c r="E375" s="173">
        <f t="shared" si="28"/>
        <v>0</v>
      </c>
      <c r="F375" s="173">
        <f t="shared" si="31"/>
        <v>0</v>
      </c>
      <c r="H375" s="164" t="s">
        <v>4</v>
      </c>
    </row>
    <row r="376" spans="1:8" ht="15" customHeight="1" x14ac:dyDescent="0.25">
      <c r="A376" s="164" t="str">
        <f t="shared" si="30"/>
        <v>MayoAmigos Compañía de Seguros, S. A.</v>
      </c>
      <c r="B376" s="47">
        <f t="shared" si="27"/>
        <v>1</v>
      </c>
      <c r="C376" s="51" t="s">
        <v>89</v>
      </c>
      <c r="D376" s="49">
        <f>VLOOKUP(A376,'PNC Exon. &amp; no Exon.'!A:D,3,0)+VLOOKUP(A376,'PNC Exon. &amp; no Exon.'!A:D,4,0)</f>
        <v>0</v>
      </c>
      <c r="E376" s="173">
        <f t="shared" si="28"/>
        <v>0</v>
      </c>
      <c r="F376" s="173">
        <f t="shared" si="31"/>
        <v>0</v>
      </c>
      <c r="G376" s="4"/>
      <c r="H376" s="164" t="s">
        <v>4</v>
      </c>
    </row>
    <row r="377" spans="1:8" ht="15" customHeight="1" x14ac:dyDescent="0.25">
      <c r="A377" s="164" t="str">
        <f t="shared" si="30"/>
        <v>MayoAutoseguro, S. A.</v>
      </c>
      <c r="B377" s="47">
        <f t="shared" si="27"/>
        <v>1</v>
      </c>
      <c r="C377" s="51" t="s">
        <v>81</v>
      </c>
      <c r="D377" s="49">
        <f>VLOOKUP(A377,'PNC Exon. &amp; no Exon.'!A:D,3,0)+VLOOKUP(A377,'PNC Exon. &amp; no Exon.'!A:D,4,0)</f>
        <v>0</v>
      </c>
      <c r="E377" s="173">
        <f t="shared" si="28"/>
        <v>0</v>
      </c>
      <c r="F377" s="173">
        <f t="shared" si="31"/>
        <v>0</v>
      </c>
      <c r="H377" s="164" t="s">
        <v>4</v>
      </c>
    </row>
    <row r="378" spans="1:8" ht="15" customHeight="1" x14ac:dyDescent="0.25">
      <c r="A378" s="164" t="str">
        <f t="shared" si="30"/>
        <v>MayoSeguros Yunen, S. A.</v>
      </c>
      <c r="B378" s="47">
        <f t="shared" si="27"/>
        <v>1</v>
      </c>
      <c r="C378" s="51" t="s">
        <v>122</v>
      </c>
      <c r="D378" s="49">
        <f>VLOOKUP(A378,'PNC Exon. &amp; no Exon.'!A:D,3,0)+VLOOKUP(A378,'PNC Exon. &amp; no Exon.'!A:D,4,0)</f>
        <v>0</v>
      </c>
      <c r="E378" s="173">
        <f t="shared" si="28"/>
        <v>0</v>
      </c>
      <c r="F378" s="173">
        <f t="shared" si="31"/>
        <v>0</v>
      </c>
      <c r="H378" s="164" t="s">
        <v>4</v>
      </c>
    </row>
    <row r="379" spans="1:8" ht="15" customHeight="1" x14ac:dyDescent="0.25">
      <c r="A379" s="164" t="str">
        <f t="shared" si="30"/>
        <v>MayoMidas Seguros, S. A.</v>
      </c>
      <c r="B379" s="47">
        <f t="shared" si="27"/>
        <v>1</v>
      </c>
      <c r="C379" s="51" t="s">
        <v>118</v>
      </c>
      <c r="D379" s="49">
        <f>VLOOKUP(A379,'PNC Exon. &amp; no Exon.'!A:D,3,0)+VLOOKUP(A379,'PNC Exon. &amp; no Exon.'!A:D,4,0)</f>
        <v>0</v>
      </c>
      <c r="E379" s="173">
        <f t="shared" si="28"/>
        <v>0</v>
      </c>
      <c r="F379" s="173">
        <f t="shared" si="31"/>
        <v>0</v>
      </c>
      <c r="H379" s="164" t="s">
        <v>4</v>
      </c>
    </row>
    <row r="380" spans="1:8" ht="15" customHeight="1" x14ac:dyDescent="0.25">
      <c r="A380" s="164" t="str">
        <f t="shared" si="30"/>
        <v>MayoHylseg Seguros, S.A.</v>
      </c>
      <c r="B380" s="47">
        <f t="shared" si="27"/>
        <v>1</v>
      </c>
      <c r="C380" s="51" t="s">
        <v>120</v>
      </c>
      <c r="D380" s="49">
        <f>VLOOKUP(A380,'PNC Exon. &amp; no Exon.'!A:D,3,0)+VLOOKUP(A380,'PNC Exon. &amp; no Exon.'!A:D,4,0)</f>
        <v>0</v>
      </c>
      <c r="E380" s="173">
        <f t="shared" si="28"/>
        <v>0</v>
      </c>
      <c r="F380" s="173">
        <f t="shared" si="31"/>
        <v>0</v>
      </c>
      <c r="H380" s="164" t="s">
        <v>4</v>
      </c>
    </row>
    <row r="381" spans="1:8" ht="15" customHeight="1" x14ac:dyDescent="0.25">
      <c r="A381" s="164" t="str">
        <f t="shared" si="30"/>
        <v>MayoUnit, S.A</v>
      </c>
      <c r="B381" s="47">
        <f t="shared" si="27"/>
        <v>1</v>
      </c>
      <c r="C381" s="51" t="s">
        <v>121</v>
      </c>
      <c r="D381" s="49">
        <f>VLOOKUP(A381,'PNC Exon. &amp; no Exon.'!A:D,3,0)+VLOOKUP(A381,'PNC Exon. &amp; no Exon.'!A:D,4,0)</f>
        <v>0</v>
      </c>
      <c r="E381" s="173">
        <f t="shared" si="28"/>
        <v>0</v>
      </c>
      <c r="F381" s="173">
        <f t="shared" ref="F381:F386" si="32">(F380+E381)</f>
        <v>0</v>
      </c>
      <c r="H381" s="164" t="s">
        <v>4</v>
      </c>
    </row>
    <row r="382" spans="1:8" ht="15" customHeight="1" x14ac:dyDescent="0.25">
      <c r="A382" s="164" t="str">
        <f t="shared" si="30"/>
        <v>MayoLa Comercial de Seguros, S. A.</v>
      </c>
      <c r="B382" s="47">
        <f t="shared" si="27"/>
        <v>1</v>
      </c>
      <c r="C382" s="51" t="s">
        <v>83</v>
      </c>
      <c r="D382" s="49">
        <f>VLOOKUP(A382,'PNC Exon. &amp; no Exon.'!A:D,3,0)+VLOOKUP(A382,'PNC Exon. &amp; no Exon.'!A:D,4,0)</f>
        <v>0</v>
      </c>
      <c r="E382" s="173">
        <f t="shared" si="28"/>
        <v>0</v>
      </c>
      <c r="F382" s="173">
        <f t="shared" si="32"/>
        <v>0</v>
      </c>
      <c r="H382" s="164" t="s">
        <v>4</v>
      </c>
    </row>
    <row r="383" spans="1:8" ht="15" customHeight="1" x14ac:dyDescent="0.25">
      <c r="A383" s="164" t="str">
        <f t="shared" si="30"/>
        <v>MayoMarsh &amp; McLennan, LTD (Riskcorp, Inc.)</v>
      </c>
      <c r="B383" s="47">
        <f t="shared" si="27"/>
        <v>1</v>
      </c>
      <c r="C383" s="51" t="s">
        <v>101</v>
      </c>
      <c r="D383" s="49">
        <f>VLOOKUP(A383,'PNC Exon. &amp; no Exon.'!A:D,3,0)+VLOOKUP(A383,'PNC Exon. &amp; no Exon.'!A:D,4,0)</f>
        <v>0</v>
      </c>
      <c r="E383" s="173">
        <f t="shared" si="28"/>
        <v>0</v>
      </c>
      <c r="F383" s="173">
        <f t="shared" si="32"/>
        <v>0</v>
      </c>
      <c r="H383" s="164" t="s">
        <v>4</v>
      </c>
    </row>
    <row r="384" spans="1:8" ht="15" customHeight="1" x14ac:dyDescent="0.25">
      <c r="A384" s="164" t="str">
        <f t="shared" si="30"/>
        <v>MayoSeguros DHI Atlas, S. A.</v>
      </c>
      <c r="B384" s="47">
        <f t="shared" si="27"/>
        <v>1</v>
      </c>
      <c r="C384" s="51" t="s">
        <v>100</v>
      </c>
      <c r="D384" s="49">
        <f>VLOOKUP(A384,'PNC Exon. &amp; no Exon.'!A:D,3,0)+VLOOKUP(A384,'PNC Exon. &amp; no Exon.'!A:D,4,0)</f>
        <v>0</v>
      </c>
      <c r="E384" s="173">
        <f t="shared" si="28"/>
        <v>0</v>
      </c>
      <c r="F384" s="173">
        <f t="shared" si="32"/>
        <v>0</v>
      </c>
      <c r="H384" s="164" t="s">
        <v>4</v>
      </c>
    </row>
    <row r="385" spans="1:8" ht="15" customHeight="1" x14ac:dyDescent="0.25">
      <c r="A385" s="164" t="str">
        <f t="shared" si="30"/>
        <v>MayoSegna, Compañía de Seguros, S.A.</v>
      </c>
      <c r="B385" s="47">
        <f t="shared" si="27"/>
        <v>1</v>
      </c>
      <c r="C385" s="51" t="s">
        <v>98</v>
      </c>
      <c r="D385" s="49">
        <f>VLOOKUP(A385,'PNC Exon. &amp; no Exon.'!A:D,3,0)+VLOOKUP(A385,'PNC Exon. &amp; no Exon.'!A:D,4,0)</f>
        <v>0</v>
      </c>
      <c r="E385" s="173">
        <f t="shared" si="28"/>
        <v>0</v>
      </c>
      <c r="F385" s="173">
        <f t="shared" si="32"/>
        <v>0</v>
      </c>
      <c r="H385" s="164" t="s">
        <v>4</v>
      </c>
    </row>
    <row r="386" spans="1:8" ht="15" customHeight="1" x14ac:dyDescent="0.25">
      <c r="A386" s="164" t="str">
        <f t="shared" si="30"/>
        <v>MayoREHSA Cía. de Seguros y Reaseguros, S.A.</v>
      </c>
      <c r="B386" s="47">
        <f t="shared" si="27"/>
        <v>1</v>
      </c>
      <c r="C386" s="51" t="s">
        <v>114</v>
      </c>
      <c r="D386" s="49">
        <f>VLOOKUP(A386,'PNC Exon. &amp; no Exon.'!A:D,3,0)+VLOOKUP(A386,'PNC Exon. &amp; no Exon.'!A:D,4,0)</f>
        <v>0</v>
      </c>
      <c r="E386" s="173">
        <f t="shared" si="28"/>
        <v>0</v>
      </c>
      <c r="F386" s="173">
        <f t="shared" si="32"/>
        <v>0</v>
      </c>
      <c r="H386" s="164" t="s">
        <v>4</v>
      </c>
    </row>
    <row r="387" spans="1:8" ht="17.25" customHeight="1" x14ac:dyDescent="0.25">
      <c r="A387" s="164" t="str">
        <f t="shared" si="30"/>
        <v xml:space="preserve">Total General </v>
      </c>
      <c r="B387" s="52"/>
      <c r="C387" s="53" t="s">
        <v>21</v>
      </c>
      <c r="D387" s="54">
        <f>SUM(D349:D386)</f>
        <v>0</v>
      </c>
      <c r="E387" s="178">
        <f>SUM(E349:E386,0)</f>
        <v>0</v>
      </c>
      <c r="F387" s="181"/>
    </row>
    <row r="388" spans="1:8" x14ac:dyDescent="0.25">
      <c r="A388" s="164" t="str">
        <f t="shared" si="30"/>
        <v/>
      </c>
      <c r="B388" s="75" t="s">
        <v>174</v>
      </c>
      <c r="C388" s="28"/>
    </row>
    <row r="389" spans="1:8" x14ac:dyDescent="0.25">
      <c r="A389" s="164" t="str">
        <f t="shared" si="30"/>
        <v/>
      </c>
    </row>
    <row r="390" spans="1:8" x14ac:dyDescent="0.25">
      <c r="A390" s="164" t="str">
        <f t="shared" si="30"/>
        <v/>
      </c>
    </row>
    <row r="391" spans="1:8" x14ac:dyDescent="0.25">
      <c r="A391" s="164" t="str">
        <f t="shared" si="30"/>
        <v/>
      </c>
    </row>
    <row r="392" spans="1:8" x14ac:dyDescent="0.25">
      <c r="A392" s="164" t="str">
        <f t="shared" si="30"/>
        <v/>
      </c>
    </row>
    <row r="393" spans="1:8" x14ac:dyDescent="0.25">
      <c r="A393" s="164" t="str">
        <f t="shared" si="30"/>
        <v/>
      </c>
    </row>
    <row r="394" spans="1:8" x14ac:dyDescent="0.25">
      <c r="A394" s="164" t="str">
        <f t="shared" si="30"/>
        <v/>
      </c>
    </row>
    <row r="395" spans="1:8" x14ac:dyDescent="0.25">
      <c r="A395" s="164" t="str">
        <f t="shared" si="30"/>
        <v/>
      </c>
    </row>
    <row r="396" spans="1:8" x14ac:dyDescent="0.25">
      <c r="A396" s="164" t="str">
        <f t="shared" si="30"/>
        <v/>
      </c>
    </row>
    <row r="397" spans="1:8" x14ac:dyDescent="0.25">
      <c r="A397" s="164" t="str">
        <f t="shared" si="30"/>
        <v/>
      </c>
    </row>
    <row r="398" spans="1:8" x14ac:dyDescent="0.25">
      <c r="A398" s="164" t="str">
        <f t="shared" si="30"/>
        <v/>
      </c>
    </row>
    <row r="399" spans="1:8" x14ac:dyDescent="0.25">
      <c r="A399" s="164" t="str">
        <f t="shared" si="30"/>
        <v/>
      </c>
    </row>
    <row r="400" spans="1:8" x14ac:dyDescent="0.25">
      <c r="A400" s="164" t="str">
        <f t="shared" si="30"/>
        <v/>
      </c>
    </row>
    <row r="401" spans="1:6" x14ac:dyDescent="0.25">
      <c r="A401" s="164" t="str">
        <f t="shared" si="30"/>
        <v/>
      </c>
    </row>
    <row r="402" spans="1:6" x14ac:dyDescent="0.25">
      <c r="A402" s="164" t="str">
        <f t="shared" si="30"/>
        <v/>
      </c>
    </row>
    <row r="403" spans="1:6" x14ac:dyDescent="0.25">
      <c r="A403" s="164" t="str">
        <f t="shared" si="30"/>
        <v/>
      </c>
    </row>
    <row r="404" spans="1:6" x14ac:dyDescent="0.25">
      <c r="A404" s="164" t="str">
        <f t="shared" si="30"/>
        <v/>
      </c>
    </row>
    <row r="405" spans="1:6" x14ac:dyDescent="0.25">
      <c r="A405" s="164" t="str">
        <f t="shared" si="30"/>
        <v/>
      </c>
    </row>
    <row r="406" spans="1:6" x14ac:dyDescent="0.25">
      <c r="A406" s="164" t="str">
        <f t="shared" si="30"/>
        <v/>
      </c>
    </row>
    <row r="407" spans="1:6" x14ac:dyDescent="0.25">
      <c r="A407" s="164" t="str">
        <f t="shared" si="30"/>
        <v/>
      </c>
    </row>
    <row r="408" spans="1:6" x14ac:dyDescent="0.25">
      <c r="A408" s="164" t="str">
        <f t="shared" si="30"/>
        <v/>
      </c>
    </row>
    <row r="409" spans="1:6" x14ac:dyDescent="0.25">
      <c r="A409" s="164" t="str">
        <f t="shared" si="30"/>
        <v/>
      </c>
    </row>
    <row r="410" spans="1:6" x14ac:dyDescent="0.25">
      <c r="A410" s="164" t="str">
        <f t="shared" si="30"/>
        <v/>
      </c>
    </row>
    <row r="411" spans="1:6" x14ac:dyDescent="0.25">
      <c r="A411" s="164" t="str">
        <f t="shared" si="30"/>
        <v/>
      </c>
    </row>
    <row r="412" spans="1:6" ht="21" x14ac:dyDescent="0.4">
      <c r="A412" s="164" t="str">
        <f t="shared" si="30"/>
        <v/>
      </c>
      <c r="B412" s="198" t="s">
        <v>42</v>
      </c>
      <c r="C412" s="198"/>
      <c r="D412" s="198"/>
      <c r="E412" s="198"/>
      <c r="F412" s="198"/>
    </row>
    <row r="413" spans="1:6" x14ac:dyDescent="0.25">
      <c r="A413" s="164" t="str">
        <f t="shared" si="30"/>
        <v/>
      </c>
      <c r="B413" s="199" t="s">
        <v>91</v>
      </c>
      <c r="C413" s="199"/>
      <c r="D413" s="199"/>
      <c r="E413" s="199"/>
      <c r="F413" s="199"/>
    </row>
    <row r="414" spans="1:6" x14ac:dyDescent="0.25">
      <c r="A414" s="164" t="str">
        <f t="shared" si="30"/>
        <v/>
      </c>
      <c r="B414" s="201" t="s">
        <v>166</v>
      </c>
      <c r="C414" s="201"/>
      <c r="D414" s="201"/>
      <c r="E414" s="201"/>
      <c r="F414" s="201"/>
    </row>
    <row r="415" spans="1:6" x14ac:dyDescent="0.25">
      <c r="A415" s="164" t="str">
        <f t="shared" si="30"/>
        <v/>
      </c>
      <c r="B415" s="199" t="s">
        <v>108</v>
      </c>
      <c r="C415" s="199"/>
      <c r="D415" s="199"/>
      <c r="E415" s="199"/>
      <c r="F415" s="199"/>
    </row>
    <row r="416" spans="1:6" x14ac:dyDescent="0.25">
      <c r="A416" s="164" t="str">
        <f t="shared" si="30"/>
        <v/>
      </c>
    </row>
    <row r="417" spans="1:8" ht="15" customHeight="1" x14ac:dyDescent="0.25">
      <c r="A417" s="164" t="str">
        <f t="shared" si="30"/>
        <v>Compañías</v>
      </c>
      <c r="B417" s="99" t="s">
        <v>32</v>
      </c>
      <c r="C417" s="99" t="s">
        <v>33</v>
      </c>
      <c r="D417" s="99" t="s">
        <v>50</v>
      </c>
      <c r="E417" s="172" t="s">
        <v>129</v>
      </c>
      <c r="F417" s="172" t="s">
        <v>60</v>
      </c>
    </row>
    <row r="418" spans="1:8" ht="15" customHeight="1" x14ac:dyDescent="0.25">
      <c r="A418" s="164" t="str">
        <f t="shared" si="30"/>
        <v>JunioSeguros Universal, S. A.</v>
      </c>
      <c r="B418" s="47">
        <f t="shared" ref="B418:B455" si="33">RANK(D418,$D$418:$D$455)</f>
        <v>1</v>
      </c>
      <c r="C418" s="92" t="s">
        <v>87</v>
      </c>
      <c r="D418" s="49">
        <f>VLOOKUP(A418,'PNC Exon. &amp; no Exon.'!A:D,3,0)+VLOOKUP(A418,'PNC Exon. &amp; no Exon.'!A:D,4,0)</f>
        <v>0</v>
      </c>
      <c r="E418" s="173">
        <f t="shared" ref="E418:E455" si="34">IFERROR(D418/$D$456*100,0)</f>
        <v>0</v>
      </c>
      <c r="F418" s="173">
        <f>(E418)</f>
        <v>0</v>
      </c>
      <c r="H418" s="164" t="s">
        <v>5</v>
      </c>
    </row>
    <row r="419" spans="1:8" ht="15" customHeight="1" x14ac:dyDescent="0.25">
      <c r="A419" s="164" t="str">
        <f t="shared" si="30"/>
        <v>JunioHumano Seguros, S. A.</v>
      </c>
      <c r="B419" s="47">
        <f t="shared" si="33"/>
        <v>1</v>
      </c>
      <c r="C419" s="51" t="s">
        <v>111</v>
      </c>
      <c r="D419" s="49">
        <f>VLOOKUP(A419,'PNC Exon. &amp; no Exon.'!A:D,3,0)+VLOOKUP(A419,'PNC Exon. &amp; no Exon.'!A:D,4,0)</f>
        <v>0</v>
      </c>
      <c r="E419" s="173">
        <f t="shared" si="34"/>
        <v>0</v>
      </c>
      <c r="F419" s="173">
        <f>(F418+E419)</f>
        <v>0</v>
      </c>
      <c r="H419" s="164" t="s">
        <v>5</v>
      </c>
    </row>
    <row r="420" spans="1:8" ht="15" customHeight="1" x14ac:dyDescent="0.25">
      <c r="A420" s="164" t="str">
        <f t="shared" si="30"/>
        <v>JunioSeguros Reservas, S. A.</v>
      </c>
      <c r="B420" s="47">
        <f t="shared" si="33"/>
        <v>1</v>
      </c>
      <c r="C420" s="51" t="s">
        <v>115</v>
      </c>
      <c r="D420" s="49">
        <f>VLOOKUP(A420,'PNC Exon. &amp; no Exon.'!A:D,3,0)+VLOOKUP(A420,'PNC Exon. &amp; no Exon.'!A:D,4,0)</f>
        <v>0</v>
      </c>
      <c r="E420" s="173">
        <f t="shared" si="34"/>
        <v>0</v>
      </c>
      <c r="F420" s="173">
        <f>(F419+E420)</f>
        <v>0</v>
      </c>
      <c r="H420" s="164" t="s">
        <v>5</v>
      </c>
    </row>
    <row r="421" spans="1:8" ht="15" customHeight="1" x14ac:dyDescent="0.25">
      <c r="A421" s="164" t="str">
        <f t="shared" si="30"/>
        <v>JunioMAPFRE BHD Cía de Seguros, S. A.</v>
      </c>
      <c r="B421" s="47">
        <f t="shared" si="33"/>
        <v>1</v>
      </c>
      <c r="C421" s="51" t="s">
        <v>95</v>
      </c>
      <c r="D421" s="49">
        <f>VLOOKUP(A421,'PNC Exon. &amp; no Exon.'!A:D,3,0)+VLOOKUP(A421,'PNC Exon. &amp; no Exon.'!A:D,4,0)</f>
        <v>0</v>
      </c>
      <c r="E421" s="173">
        <f t="shared" si="34"/>
        <v>0</v>
      </c>
      <c r="F421" s="173">
        <f t="shared" ref="F421:F427" si="35">(F420+E421)</f>
        <v>0</v>
      </c>
      <c r="H421" s="164" t="s">
        <v>5</v>
      </c>
    </row>
    <row r="422" spans="1:8" ht="15" customHeight="1" x14ac:dyDescent="0.25">
      <c r="A422" s="164" t="str">
        <f t="shared" ref="A422:A485" si="36">H422&amp;C422</f>
        <v>JunioLa Colonial de Seguros, S. A.</v>
      </c>
      <c r="B422" s="47">
        <f t="shared" si="33"/>
        <v>1</v>
      </c>
      <c r="C422" s="51" t="s">
        <v>88</v>
      </c>
      <c r="D422" s="49">
        <f>VLOOKUP(A422,'PNC Exon. &amp; no Exon.'!A:D,3,0)+VLOOKUP(A422,'PNC Exon. &amp; no Exon.'!A:D,4,0)</f>
        <v>0</v>
      </c>
      <c r="E422" s="173">
        <f t="shared" si="34"/>
        <v>0</v>
      </c>
      <c r="F422" s="173">
        <f t="shared" si="35"/>
        <v>0</v>
      </c>
      <c r="H422" s="164" t="s">
        <v>5</v>
      </c>
    </row>
    <row r="423" spans="1:8" ht="15" customHeight="1" x14ac:dyDescent="0.25">
      <c r="A423" s="164" t="str">
        <f t="shared" si="36"/>
        <v>JunioSeguros Sura, S. A.</v>
      </c>
      <c r="B423" s="47">
        <f t="shared" si="33"/>
        <v>1</v>
      </c>
      <c r="C423" s="51" t="s">
        <v>93</v>
      </c>
      <c r="D423" s="49">
        <f>VLOOKUP(A423,'PNC Exon. &amp; no Exon.'!A:D,3,0)+VLOOKUP(A423,'PNC Exon. &amp; no Exon.'!A:D,4,0)</f>
        <v>0</v>
      </c>
      <c r="E423" s="173">
        <f t="shared" si="34"/>
        <v>0</v>
      </c>
      <c r="F423" s="173">
        <f t="shared" si="35"/>
        <v>0</v>
      </c>
      <c r="H423" s="164" t="s">
        <v>5</v>
      </c>
    </row>
    <row r="424" spans="1:8" ht="15" customHeight="1" x14ac:dyDescent="0.25">
      <c r="A424" s="164" t="str">
        <f t="shared" si="36"/>
        <v>JunioSeguros Worldwide, S. A.</v>
      </c>
      <c r="B424" s="47">
        <f t="shared" si="33"/>
        <v>1</v>
      </c>
      <c r="C424" s="51" t="s">
        <v>92</v>
      </c>
      <c r="D424" s="49">
        <f>VLOOKUP(A424,'PNC Exon. &amp; no Exon.'!A:D,3,0)+VLOOKUP(A424,'PNC Exon. &amp; no Exon.'!A:D,4,0)</f>
        <v>0</v>
      </c>
      <c r="E424" s="173">
        <f t="shared" si="34"/>
        <v>0</v>
      </c>
      <c r="F424" s="173">
        <f>(F423+E424)</f>
        <v>0</v>
      </c>
      <c r="H424" s="164" t="s">
        <v>5</v>
      </c>
    </row>
    <row r="425" spans="1:8" ht="15" customHeight="1" x14ac:dyDescent="0.25">
      <c r="A425" s="164" t="str">
        <f t="shared" si="36"/>
        <v>JunioGeneral de Seguros, S. A.</v>
      </c>
      <c r="B425" s="47">
        <f t="shared" si="33"/>
        <v>1</v>
      </c>
      <c r="C425" s="51" t="s">
        <v>78</v>
      </c>
      <c r="D425" s="49">
        <f>VLOOKUP(A425,'PNC Exon. &amp; no Exon.'!A:D,3,0)+VLOOKUP(A425,'PNC Exon. &amp; no Exon.'!A:D,4,0)</f>
        <v>0</v>
      </c>
      <c r="E425" s="173">
        <f t="shared" si="34"/>
        <v>0</v>
      </c>
      <c r="F425" s="173">
        <f t="shared" si="35"/>
        <v>0</v>
      </c>
      <c r="H425" s="164" t="s">
        <v>5</v>
      </c>
    </row>
    <row r="426" spans="1:8" ht="15" customHeight="1" x14ac:dyDescent="0.25">
      <c r="A426" s="164" t="str">
        <f t="shared" si="36"/>
        <v>JunioSeguros Crecer, S. A.</v>
      </c>
      <c r="B426" s="47">
        <f t="shared" si="33"/>
        <v>1</v>
      </c>
      <c r="C426" s="51" t="s">
        <v>119</v>
      </c>
      <c r="D426" s="49">
        <f>VLOOKUP(A426,'PNC Exon. &amp; no Exon.'!A:D,3,0)+VLOOKUP(A426,'PNC Exon. &amp; no Exon.'!A:D,4,0)</f>
        <v>0</v>
      </c>
      <c r="E426" s="173">
        <f t="shared" si="34"/>
        <v>0</v>
      </c>
      <c r="F426" s="173">
        <f t="shared" si="35"/>
        <v>0</v>
      </c>
      <c r="H426" s="164" t="s">
        <v>5</v>
      </c>
    </row>
    <row r="427" spans="1:8" ht="15" customHeight="1" x14ac:dyDescent="0.25">
      <c r="A427" s="164" t="str">
        <f t="shared" si="36"/>
        <v>JunioSeguros Pepin, S. A.</v>
      </c>
      <c r="B427" s="47">
        <f t="shared" si="33"/>
        <v>1</v>
      </c>
      <c r="C427" s="51" t="s">
        <v>77</v>
      </c>
      <c r="D427" s="49">
        <f>VLOOKUP(A427,'PNC Exon. &amp; no Exon.'!A:D,3,0)+VLOOKUP(A427,'PNC Exon. &amp; no Exon.'!A:D,4,0)</f>
        <v>0</v>
      </c>
      <c r="E427" s="173">
        <f t="shared" si="34"/>
        <v>0</v>
      </c>
      <c r="F427" s="173">
        <f t="shared" si="35"/>
        <v>0</v>
      </c>
      <c r="H427" s="164" t="s">
        <v>5</v>
      </c>
    </row>
    <row r="428" spans="1:8" ht="15" customHeight="1" x14ac:dyDescent="0.25">
      <c r="A428" s="164" t="str">
        <f t="shared" si="36"/>
        <v>JunioLa Monumental de Seguros, S. A.</v>
      </c>
      <c r="B428" s="47">
        <f t="shared" si="33"/>
        <v>1</v>
      </c>
      <c r="C428" s="51" t="s">
        <v>90</v>
      </c>
      <c r="D428" s="49">
        <f>VLOOKUP(A428,'PNC Exon. &amp; no Exon.'!A:D,3,0)+VLOOKUP(A428,'PNC Exon. &amp; no Exon.'!A:D,4,0)</f>
        <v>0</v>
      </c>
      <c r="E428" s="173">
        <f t="shared" si="34"/>
        <v>0</v>
      </c>
      <c r="F428" s="173">
        <f>(F427+E428)</f>
        <v>0</v>
      </c>
      <c r="H428" s="164" t="s">
        <v>5</v>
      </c>
    </row>
    <row r="429" spans="1:8" ht="15" customHeight="1" x14ac:dyDescent="0.25">
      <c r="A429" s="164" t="str">
        <f t="shared" si="36"/>
        <v>JunioCompañía Dominicana de Seguros, S.R.L.</v>
      </c>
      <c r="B429" s="47">
        <f t="shared" si="33"/>
        <v>1</v>
      </c>
      <c r="C429" s="51" t="s">
        <v>97</v>
      </c>
      <c r="D429" s="49">
        <f>VLOOKUP(A429,'PNC Exon. &amp; no Exon.'!A:D,3,0)+VLOOKUP(A429,'PNC Exon. &amp; no Exon.'!A:D,4,0)</f>
        <v>0</v>
      </c>
      <c r="E429" s="173">
        <f t="shared" si="34"/>
        <v>0</v>
      </c>
      <c r="F429" s="173">
        <f>(F428+E429)</f>
        <v>0</v>
      </c>
      <c r="H429" s="164" t="s">
        <v>5</v>
      </c>
    </row>
    <row r="430" spans="1:8" ht="15" customHeight="1" x14ac:dyDescent="0.25">
      <c r="A430" s="164" t="str">
        <f t="shared" si="36"/>
        <v>JunioAseguradora Agropecuaria Dominicana. S. A.</v>
      </c>
      <c r="B430" s="47">
        <f t="shared" si="33"/>
        <v>1</v>
      </c>
      <c r="C430" s="51" t="s">
        <v>99</v>
      </c>
      <c r="D430" s="49">
        <f>VLOOKUP(A430,'PNC Exon. &amp; no Exon.'!A:D,3,0)+VLOOKUP(A430,'PNC Exon. &amp; no Exon.'!A:D,4,0)</f>
        <v>0</v>
      </c>
      <c r="E430" s="173">
        <f t="shared" si="34"/>
        <v>0</v>
      </c>
      <c r="F430" s="173">
        <f t="shared" ref="F430:F448" si="37">(F429+E430)</f>
        <v>0</v>
      </c>
      <c r="H430" s="164" t="s">
        <v>5</v>
      </c>
    </row>
    <row r="431" spans="1:8" ht="15" customHeight="1" x14ac:dyDescent="0.25">
      <c r="A431" s="164" t="str">
        <f t="shared" si="36"/>
        <v>JunioPatria, S. A. Compañía de Seguros</v>
      </c>
      <c r="B431" s="47">
        <f t="shared" si="33"/>
        <v>1</v>
      </c>
      <c r="C431" s="51" t="s">
        <v>102</v>
      </c>
      <c r="D431" s="49">
        <f>VLOOKUP(A431,'PNC Exon. &amp; no Exon.'!A:D,3,0)+VLOOKUP(A431,'PNC Exon. &amp; no Exon.'!A:D,4,0)</f>
        <v>0</v>
      </c>
      <c r="E431" s="173">
        <f t="shared" si="34"/>
        <v>0</v>
      </c>
      <c r="F431" s="173">
        <f t="shared" si="37"/>
        <v>0</v>
      </c>
      <c r="H431" s="164" t="s">
        <v>5</v>
      </c>
    </row>
    <row r="432" spans="1:8" ht="15" customHeight="1" x14ac:dyDescent="0.25">
      <c r="A432" s="164" t="str">
        <f t="shared" si="36"/>
        <v>JunioBanesco Seguros, S.A.</v>
      </c>
      <c r="B432" s="47">
        <f t="shared" si="33"/>
        <v>1</v>
      </c>
      <c r="C432" s="51" t="s">
        <v>109</v>
      </c>
      <c r="D432" s="49">
        <f>VLOOKUP(A432,'PNC Exon. &amp; no Exon.'!A:D,3,0)+VLOOKUP(A432,'PNC Exon. &amp; no Exon.'!A:D,4,0)</f>
        <v>0</v>
      </c>
      <c r="E432" s="173">
        <f t="shared" si="34"/>
        <v>0</v>
      </c>
      <c r="F432" s="173">
        <f t="shared" si="37"/>
        <v>0</v>
      </c>
      <c r="H432" s="164" t="s">
        <v>5</v>
      </c>
    </row>
    <row r="433" spans="1:8" ht="15" customHeight="1" x14ac:dyDescent="0.25">
      <c r="A433" s="164" t="str">
        <f t="shared" si="36"/>
        <v>JunioAtlantica Seguros, S. A.</v>
      </c>
      <c r="B433" s="47">
        <f t="shared" si="33"/>
        <v>1</v>
      </c>
      <c r="C433" s="50" t="s">
        <v>110</v>
      </c>
      <c r="D433" s="49">
        <f>VLOOKUP(A433,'PNC Exon. &amp; no Exon.'!A:D,3,0)+VLOOKUP(A433,'PNC Exon. &amp; no Exon.'!A:D,4,0)</f>
        <v>0</v>
      </c>
      <c r="E433" s="173">
        <f t="shared" si="34"/>
        <v>0</v>
      </c>
      <c r="F433" s="173">
        <f t="shared" si="37"/>
        <v>0</v>
      </c>
      <c r="H433" s="164" t="s">
        <v>5</v>
      </c>
    </row>
    <row r="434" spans="1:8" ht="15" customHeight="1" x14ac:dyDescent="0.25">
      <c r="A434" s="164" t="str">
        <f t="shared" si="36"/>
        <v>JunioCooperativa Nacional de Seguros, Inc.</v>
      </c>
      <c r="B434" s="47">
        <f t="shared" si="33"/>
        <v>1</v>
      </c>
      <c r="C434" s="51" t="s">
        <v>80</v>
      </c>
      <c r="D434" s="49">
        <f>VLOOKUP(A434,'PNC Exon. &amp; no Exon.'!A:D,3,0)+VLOOKUP(A434,'PNC Exon. &amp; no Exon.'!A:D,4,0)</f>
        <v>0</v>
      </c>
      <c r="E434" s="173">
        <f t="shared" si="34"/>
        <v>0</v>
      </c>
      <c r="F434" s="173">
        <f t="shared" si="37"/>
        <v>0</v>
      </c>
      <c r="H434" s="164" t="s">
        <v>5</v>
      </c>
    </row>
    <row r="435" spans="1:8" ht="15" customHeight="1" x14ac:dyDescent="0.25">
      <c r="A435" s="164" t="str">
        <f t="shared" si="36"/>
        <v>JunioBMI Compañía de Seguros, S. A.</v>
      </c>
      <c r="B435" s="47">
        <f t="shared" si="33"/>
        <v>1</v>
      </c>
      <c r="C435" s="51" t="s">
        <v>96</v>
      </c>
      <c r="D435" s="49">
        <f>VLOOKUP(A435,'PNC Exon. &amp; no Exon.'!A:D,3,0)+VLOOKUP(A435,'PNC Exon. &amp; no Exon.'!A:D,4,0)</f>
        <v>0</v>
      </c>
      <c r="E435" s="173">
        <f t="shared" si="34"/>
        <v>0</v>
      </c>
      <c r="F435" s="173">
        <f t="shared" si="37"/>
        <v>0</v>
      </c>
      <c r="H435" s="164" t="s">
        <v>5</v>
      </c>
    </row>
    <row r="436" spans="1:8" ht="15" customHeight="1" x14ac:dyDescent="0.25">
      <c r="A436" s="164" t="str">
        <f t="shared" si="36"/>
        <v>JunioCuna Mutual Insurance Society Dominicana, S.A.</v>
      </c>
      <c r="B436" s="47">
        <f t="shared" si="33"/>
        <v>1</v>
      </c>
      <c r="C436" s="51" t="s">
        <v>105</v>
      </c>
      <c r="D436" s="49">
        <f>VLOOKUP(A436,'PNC Exon. &amp; no Exon.'!A:D,3,0)+VLOOKUP(A436,'PNC Exon. &amp; no Exon.'!A:D,4,0)</f>
        <v>0</v>
      </c>
      <c r="E436" s="173">
        <f t="shared" si="34"/>
        <v>0</v>
      </c>
      <c r="F436" s="173">
        <f t="shared" si="37"/>
        <v>0</v>
      </c>
      <c r="H436" s="164" t="s">
        <v>5</v>
      </c>
    </row>
    <row r="437" spans="1:8" ht="15" customHeight="1" x14ac:dyDescent="0.25">
      <c r="A437" s="164" t="str">
        <f t="shared" si="36"/>
        <v>JunioBupa Dominicana, S.A.</v>
      </c>
      <c r="B437" s="47">
        <f t="shared" si="33"/>
        <v>1</v>
      </c>
      <c r="C437" s="50" t="s">
        <v>104</v>
      </c>
      <c r="D437" s="49">
        <f>VLOOKUP(A437,'PNC Exon. &amp; no Exon.'!A:D,3,0)+VLOOKUP(A437,'PNC Exon. &amp; no Exon.'!A:D,4,0)</f>
        <v>0</v>
      </c>
      <c r="E437" s="173">
        <f t="shared" si="34"/>
        <v>0</v>
      </c>
      <c r="F437" s="173">
        <f t="shared" si="37"/>
        <v>0</v>
      </c>
      <c r="H437" s="164" t="s">
        <v>5</v>
      </c>
    </row>
    <row r="438" spans="1:8" ht="15" customHeight="1" x14ac:dyDescent="0.25">
      <c r="A438" s="164" t="str">
        <f t="shared" si="36"/>
        <v>JunioAtrio Seguros, S. A.</v>
      </c>
      <c r="B438" s="47">
        <f t="shared" si="33"/>
        <v>1</v>
      </c>
      <c r="C438" s="51" t="s">
        <v>113</v>
      </c>
      <c r="D438" s="49">
        <f>VLOOKUP(A438,'PNC Exon. &amp; no Exon.'!A:D,3,0)+VLOOKUP(A438,'PNC Exon. &amp; no Exon.'!A:D,4,0)</f>
        <v>0</v>
      </c>
      <c r="E438" s="173">
        <f t="shared" si="34"/>
        <v>0</v>
      </c>
      <c r="F438" s="173">
        <f t="shared" si="37"/>
        <v>0</v>
      </c>
      <c r="H438" s="164" t="s">
        <v>5</v>
      </c>
    </row>
    <row r="439" spans="1:8" ht="15" customHeight="1" x14ac:dyDescent="0.25">
      <c r="A439" s="164" t="str">
        <f t="shared" si="36"/>
        <v>JunioAngloamericana de Seguros, S. A.</v>
      </c>
      <c r="B439" s="47">
        <f t="shared" si="33"/>
        <v>1</v>
      </c>
      <c r="C439" s="51" t="s">
        <v>79</v>
      </c>
      <c r="D439" s="49">
        <f>VLOOKUP(A439,'PNC Exon. &amp; no Exon.'!A:D,3,0)+VLOOKUP(A439,'PNC Exon. &amp; no Exon.'!A:D,4,0)</f>
        <v>0</v>
      </c>
      <c r="E439" s="173">
        <f t="shared" si="34"/>
        <v>0</v>
      </c>
      <c r="F439" s="173">
        <f>(F438+E439)</f>
        <v>0</v>
      </c>
      <c r="H439" s="164" t="s">
        <v>5</v>
      </c>
    </row>
    <row r="440" spans="1:8" ht="15" customHeight="1" x14ac:dyDescent="0.25">
      <c r="A440" s="164" t="str">
        <f t="shared" si="36"/>
        <v>JunioSeguros La Internacional, S. A.</v>
      </c>
      <c r="B440" s="47">
        <f t="shared" si="33"/>
        <v>1</v>
      </c>
      <c r="C440" s="51" t="s">
        <v>82</v>
      </c>
      <c r="D440" s="49">
        <f>VLOOKUP(A440,'PNC Exon. &amp; no Exon.'!A:D,3,0)+VLOOKUP(A440,'PNC Exon. &amp; no Exon.'!A:D,4,0)</f>
        <v>0</v>
      </c>
      <c r="E440" s="173">
        <f t="shared" si="34"/>
        <v>0</v>
      </c>
      <c r="F440" s="173">
        <f t="shared" si="37"/>
        <v>0</v>
      </c>
      <c r="H440" s="164" t="s">
        <v>5</v>
      </c>
    </row>
    <row r="441" spans="1:8" ht="15" customHeight="1" x14ac:dyDescent="0.25">
      <c r="A441" s="164" t="str">
        <f t="shared" si="36"/>
        <v>JunioSeguros APS, S.A</v>
      </c>
      <c r="B441" s="47">
        <f t="shared" si="33"/>
        <v>1</v>
      </c>
      <c r="C441" s="51" t="s">
        <v>117</v>
      </c>
      <c r="D441" s="49">
        <f>VLOOKUP(A441,'PNC Exon. &amp; no Exon.'!A:D,3,0)+VLOOKUP(A441,'PNC Exon. &amp; no Exon.'!A:D,4,0)</f>
        <v>0</v>
      </c>
      <c r="E441" s="173">
        <f t="shared" si="34"/>
        <v>0</v>
      </c>
      <c r="F441" s="173">
        <f t="shared" si="37"/>
        <v>0</v>
      </c>
      <c r="H441" s="164" t="s">
        <v>5</v>
      </c>
    </row>
    <row r="442" spans="1:8" ht="15" customHeight="1" x14ac:dyDescent="0.25">
      <c r="A442" s="164" t="str">
        <f t="shared" si="36"/>
        <v>JunioSeguros ADEMI, S. A.</v>
      </c>
      <c r="B442" s="47">
        <f t="shared" si="33"/>
        <v>1</v>
      </c>
      <c r="C442" s="51" t="s">
        <v>112</v>
      </c>
      <c r="D442" s="49">
        <f>VLOOKUP(A442,'PNC Exon. &amp; no Exon.'!A:D,3,0)+VLOOKUP(A442,'PNC Exon. &amp; no Exon.'!A:D,4,0)</f>
        <v>0</v>
      </c>
      <c r="E442" s="173">
        <f t="shared" si="34"/>
        <v>0</v>
      </c>
      <c r="F442" s="173">
        <f t="shared" si="37"/>
        <v>0</v>
      </c>
      <c r="H442" s="164" t="s">
        <v>5</v>
      </c>
    </row>
    <row r="443" spans="1:8" ht="15" customHeight="1" x14ac:dyDescent="0.25">
      <c r="A443" s="164" t="str">
        <f t="shared" si="36"/>
        <v>JunioConfederación del Canada Dominicana. S. A.</v>
      </c>
      <c r="B443" s="47">
        <f t="shared" si="33"/>
        <v>1</v>
      </c>
      <c r="C443" s="51" t="s">
        <v>94</v>
      </c>
      <c r="D443" s="49">
        <f>VLOOKUP(A443,'PNC Exon. &amp; no Exon.'!A:D,3,0)+VLOOKUP(A443,'PNC Exon. &amp; no Exon.'!A:D,4,0)</f>
        <v>0</v>
      </c>
      <c r="E443" s="173">
        <f t="shared" si="34"/>
        <v>0</v>
      </c>
      <c r="F443" s="173">
        <f t="shared" si="37"/>
        <v>0</v>
      </c>
      <c r="H443" s="164" t="s">
        <v>5</v>
      </c>
    </row>
    <row r="444" spans="1:8" ht="15" customHeight="1" x14ac:dyDescent="0.25">
      <c r="A444" s="164" t="str">
        <f t="shared" si="36"/>
        <v>JunioMultiseguros S.U, S. A.</v>
      </c>
      <c r="B444" s="47">
        <f t="shared" si="33"/>
        <v>1</v>
      </c>
      <c r="C444" s="51" t="s">
        <v>116</v>
      </c>
      <c r="D444" s="49">
        <f>VLOOKUP(A444,'PNC Exon. &amp; no Exon.'!A:D,3,0)+VLOOKUP(A444,'PNC Exon. &amp; no Exon.'!A:D,4,0)</f>
        <v>0</v>
      </c>
      <c r="E444" s="173">
        <f t="shared" si="34"/>
        <v>0</v>
      </c>
      <c r="F444" s="173">
        <f t="shared" si="37"/>
        <v>0</v>
      </c>
      <c r="H444" s="164" t="s">
        <v>5</v>
      </c>
    </row>
    <row r="445" spans="1:8" ht="15" customHeight="1" x14ac:dyDescent="0.25">
      <c r="A445" s="164" t="str">
        <f t="shared" si="36"/>
        <v>JunioAmigos Compañía de Seguros, S. A.</v>
      </c>
      <c r="B445" s="47">
        <f t="shared" si="33"/>
        <v>1</v>
      </c>
      <c r="C445" s="51" t="s">
        <v>89</v>
      </c>
      <c r="D445" s="49">
        <f>VLOOKUP(A445,'PNC Exon. &amp; no Exon.'!A:D,3,0)+VLOOKUP(A445,'PNC Exon. &amp; no Exon.'!A:D,4,0)</f>
        <v>0</v>
      </c>
      <c r="E445" s="173">
        <f t="shared" si="34"/>
        <v>0</v>
      </c>
      <c r="F445" s="173">
        <f>(F444+E445)</f>
        <v>0</v>
      </c>
      <c r="G445" s="4"/>
      <c r="H445" s="164" t="s">
        <v>5</v>
      </c>
    </row>
    <row r="446" spans="1:8" ht="15" customHeight="1" x14ac:dyDescent="0.25">
      <c r="A446" s="164" t="str">
        <f t="shared" si="36"/>
        <v>JunioAutoseguro, S. A.</v>
      </c>
      <c r="B446" s="47">
        <f t="shared" si="33"/>
        <v>1</v>
      </c>
      <c r="C446" s="51" t="s">
        <v>81</v>
      </c>
      <c r="D446" s="49">
        <f>VLOOKUP(A446,'PNC Exon. &amp; no Exon.'!A:D,3,0)+VLOOKUP(A446,'PNC Exon. &amp; no Exon.'!A:D,4,0)</f>
        <v>0</v>
      </c>
      <c r="E446" s="173">
        <f t="shared" si="34"/>
        <v>0</v>
      </c>
      <c r="F446" s="173">
        <f>(F445+E446)</f>
        <v>0</v>
      </c>
      <c r="H446" s="164" t="s">
        <v>5</v>
      </c>
    </row>
    <row r="447" spans="1:8" ht="15" customHeight="1" x14ac:dyDescent="0.25">
      <c r="A447" s="164" t="str">
        <f t="shared" si="36"/>
        <v>JunioSeguros Yunen, S. A.</v>
      </c>
      <c r="B447" s="47">
        <f t="shared" si="33"/>
        <v>1</v>
      </c>
      <c r="C447" s="51" t="s">
        <v>122</v>
      </c>
      <c r="D447" s="49">
        <f>VLOOKUP(A447,'PNC Exon. &amp; no Exon.'!A:D,3,0)+VLOOKUP(A447,'PNC Exon. &amp; no Exon.'!A:D,4,0)</f>
        <v>0</v>
      </c>
      <c r="E447" s="173">
        <f t="shared" si="34"/>
        <v>0</v>
      </c>
      <c r="F447" s="173">
        <f t="shared" si="37"/>
        <v>0</v>
      </c>
      <c r="H447" s="164" t="s">
        <v>5</v>
      </c>
    </row>
    <row r="448" spans="1:8" ht="15" customHeight="1" x14ac:dyDescent="0.25">
      <c r="A448" s="164" t="str">
        <f t="shared" si="36"/>
        <v>JunioMidas Seguros, S. A.</v>
      </c>
      <c r="B448" s="47">
        <f t="shared" si="33"/>
        <v>1</v>
      </c>
      <c r="C448" s="51" t="s">
        <v>118</v>
      </c>
      <c r="D448" s="49">
        <f>VLOOKUP(A448,'PNC Exon. &amp; no Exon.'!A:D,3,0)+VLOOKUP(A448,'PNC Exon. &amp; no Exon.'!A:D,4,0)</f>
        <v>0</v>
      </c>
      <c r="E448" s="173">
        <f t="shared" si="34"/>
        <v>0</v>
      </c>
      <c r="F448" s="173">
        <f t="shared" si="37"/>
        <v>0</v>
      </c>
      <c r="H448" s="164" t="s">
        <v>5</v>
      </c>
    </row>
    <row r="449" spans="1:8" ht="15" customHeight="1" x14ac:dyDescent="0.25">
      <c r="A449" s="164" t="str">
        <f t="shared" si="36"/>
        <v>JunioHylseg Seguros, S.A.</v>
      </c>
      <c r="B449" s="47">
        <f t="shared" si="33"/>
        <v>1</v>
      </c>
      <c r="C449" s="51" t="s">
        <v>120</v>
      </c>
      <c r="D449" s="49">
        <f>VLOOKUP(A449,'PNC Exon. &amp; no Exon.'!A:D,3,0)+VLOOKUP(A449,'PNC Exon. &amp; no Exon.'!A:D,4,0)</f>
        <v>0</v>
      </c>
      <c r="E449" s="173">
        <f t="shared" si="34"/>
        <v>0</v>
      </c>
      <c r="F449" s="173">
        <f t="shared" ref="F449:F454" si="38">(F448+E449)</f>
        <v>0</v>
      </c>
      <c r="H449" s="164" t="s">
        <v>5</v>
      </c>
    </row>
    <row r="450" spans="1:8" ht="15" customHeight="1" x14ac:dyDescent="0.25">
      <c r="A450" s="164" t="str">
        <f t="shared" si="36"/>
        <v>JunioUnit, S.A</v>
      </c>
      <c r="B450" s="47">
        <f t="shared" si="33"/>
        <v>1</v>
      </c>
      <c r="C450" s="51" t="s">
        <v>121</v>
      </c>
      <c r="D450" s="49">
        <f>VLOOKUP(A450,'PNC Exon. &amp; no Exon.'!A:D,3,0)+VLOOKUP(A450,'PNC Exon. &amp; no Exon.'!A:D,4,0)</f>
        <v>0</v>
      </c>
      <c r="E450" s="173">
        <f t="shared" si="34"/>
        <v>0</v>
      </c>
      <c r="F450" s="173">
        <f t="shared" si="38"/>
        <v>0</v>
      </c>
      <c r="H450" s="164" t="s">
        <v>5</v>
      </c>
    </row>
    <row r="451" spans="1:8" ht="15" customHeight="1" x14ac:dyDescent="0.25">
      <c r="A451" s="164" t="str">
        <f t="shared" si="36"/>
        <v>JunioLa Comercial de Seguros, S. A.</v>
      </c>
      <c r="B451" s="47">
        <f t="shared" si="33"/>
        <v>1</v>
      </c>
      <c r="C451" s="51" t="s">
        <v>83</v>
      </c>
      <c r="D451" s="49">
        <f>VLOOKUP(A451,'PNC Exon. &amp; no Exon.'!A:D,3,0)+VLOOKUP(A451,'PNC Exon. &amp; no Exon.'!A:D,4,0)</f>
        <v>0</v>
      </c>
      <c r="E451" s="173">
        <f t="shared" si="34"/>
        <v>0</v>
      </c>
      <c r="F451" s="173">
        <f t="shared" si="38"/>
        <v>0</v>
      </c>
      <c r="H451" s="164" t="s">
        <v>5</v>
      </c>
    </row>
    <row r="452" spans="1:8" ht="15" customHeight="1" x14ac:dyDescent="0.25">
      <c r="A452" s="164" t="str">
        <f t="shared" si="36"/>
        <v>JunioMarsh &amp; McLennan, LTD (Riskcorp, Inc.)</v>
      </c>
      <c r="B452" s="47">
        <f t="shared" si="33"/>
        <v>1</v>
      </c>
      <c r="C452" s="51" t="s">
        <v>101</v>
      </c>
      <c r="D452" s="49">
        <f>VLOOKUP(A452,'PNC Exon. &amp; no Exon.'!A:D,3,0)+VLOOKUP(A452,'PNC Exon. &amp; no Exon.'!A:D,4,0)</f>
        <v>0</v>
      </c>
      <c r="E452" s="173">
        <f t="shared" si="34"/>
        <v>0</v>
      </c>
      <c r="F452" s="173">
        <f t="shared" si="38"/>
        <v>0</v>
      </c>
      <c r="H452" s="164" t="s">
        <v>5</v>
      </c>
    </row>
    <row r="453" spans="1:8" ht="15" customHeight="1" x14ac:dyDescent="0.25">
      <c r="A453" s="164" t="str">
        <f t="shared" si="36"/>
        <v>JunioSeguros DHI Atlas, S. A.</v>
      </c>
      <c r="B453" s="47">
        <f t="shared" si="33"/>
        <v>1</v>
      </c>
      <c r="C453" s="51" t="s">
        <v>100</v>
      </c>
      <c r="D453" s="49">
        <f>VLOOKUP(A453,'PNC Exon. &amp; no Exon.'!A:D,3,0)+VLOOKUP(A453,'PNC Exon. &amp; no Exon.'!A:D,4,0)</f>
        <v>0</v>
      </c>
      <c r="E453" s="173">
        <f t="shared" si="34"/>
        <v>0</v>
      </c>
      <c r="F453" s="173">
        <f t="shared" si="38"/>
        <v>0</v>
      </c>
      <c r="H453" s="164" t="s">
        <v>5</v>
      </c>
    </row>
    <row r="454" spans="1:8" ht="15" customHeight="1" x14ac:dyDescent="0.25">
      <c r="A454" s="164" t="str">
        <f t="shared" si="36"/>
        <v>JunioSegna, Compañía de Seguros, S.A.</v>
      </c>
      <c r="B454" s="47">
        <f t="shared" si="33"/>
        <v>1</v>
      </c>
      <c r="C454" s="51" t="s">
        <v>98</v>
      </c>
      <c r="D454" s="49">
        <f>VLOOKUP(A454,'PNC Exon. &amp; no Exon.'!A:D,3,0)+VLOOKUP(A454,'PNC Exon. &amp; no Exon.'!A:D,4,0)</f>
        <v>0</v>
      </c>
      <c r="E454" s="173">
        <f t="shared" si="34"/>
        <v>0</v>
      </c>
      <c r="F454" s="173">
        <f t="shared" si="38"/>
        <v>0</v>
      </c>
      <c r="H454" s="164" t="s">
        <v>5</v>
      </c>
    </row>
    <row r="455" spans="1:8" ht="15" customHeight="1" x14ac:dyDescent="0.25">
      <c r="A455" s="164" t="str">
        <f t="shared" si="36"/>
        <v>JunioREHSA Cía. de Seguros y Reaseguros, S.A.</v>
      </c>
      <c r="B455" s="47">
        <f t="shared" si="33"/>
        <v>1</v>
      </c>
      <c r="C455" s="51" t="s">
        <v>114</v>
      </c>
      <c r="D455" s="49">
        <f>VLOOKUP(A455,'PNC Exon. &amp; no Exon.'!A:D,3,0)+VLOOKUP(A455,'PNC Exon. &amp; no Exon.'!A:D,4,0)</f>
        <v>0</v>
      </c>
      <c r="E455" s="173">
        <f t="shared" si="34"/>
        <v>0</v>
      </c>
      <c r="F455" s="173">
        <f>(F454+E455)</f>
        <v>0</v>
      </c>
      <c r="H455" s="164" t="s">
        <v>5</v>
      </c>
    </row>
    <row r="456" spans="1:8" ht="21" customHeight="1" x14ac:dyDescent="0.25">
      <c r="A456" s="164" t="str">
        <f t="shared" si="36"/>
        <v xml:space="preserve">Total General </v>
      </c>
      <c r="B456" s="52"/>
      <c r="C456" s="53" t="s">
        <v>21</v>
      </c>
      <c r="D456" s="54">
        <f>SUM(D418:D455)</f>
        <v>0</v>
      </c>
      <c r="E456" s="178">
        <f>SUM(E418:E455,0)</f>
        <v>0</v>
      </c>
      <c r="F456" s="179"/>
    </row>
    <row r="457" spans="1:8" x14ac:dyDescent="0.25">
      <c r="A457" s="164" t="str">
        <f t="shared" si="36"/>
        <v/>
      </c>
      <c r="B457" s="75" t="s">
        <v>174</v>
      </c>
      <c r="C457" s="28"/>
    </row>
    <row r="458" spans="1:8" x14ac:dyDescent="0.25">
      <c r="A458" s="164" t="str">
        <f t="shared" si="36"/>
        <v/>
      </c>
    </row>
    <row r="459" spans="1:8" x14ac:dyDescent="0.25">
      <c r="A459" s="164" t="str">
        <f t="shared" si="36"/>
        <v/>
      </c>
    </row>
    <row r="460" spans="1:8" x14ac:dyDescent="0.25">
      <c r="A460" s="164" t="str">
        <f t="shared" si="36"/>
        <v/>
      </c>
    </row>
    <row r="461" spans="1:8" x14ac:dyDescent="0.25">
      <c r="A461" s="164" t="str">
        <f t="shared" si="36"/>
        <v/>
      </c>
    </row>
    <row r="462" spans="1:8" x14ac:dyDescent="0.25">
      <c r="A462" s="164" t="str">
        <f t="shared" si="36"/>
        <v/>
      </c>
    </row>
    <row r="463" spans="1:8" x14ac:dyDescent="0.25">
      <c r="A463" s="164" t="str">
        <f t="shared" si="36"/>
        <v/>
      </c>
    </row>
    <row r="464" spans="1:8" x14ac:dyDescent="0.25">
      <c r="A464" s="164" t="str">
        <f t="shared" si="36"/>
        <v/>
      </c>
    </row>
    <row r="465" spans="1:6" x14ac:dyDescent="0.25">
      <c r="A465" s="164" t="str">
        <f t="shared" si="36"/>
        <v/>
      </c>
    </row>
    <row r="466" spans="1:6" x14ac:dyDescent="0.25">
      <c r="A466" s="164" t="str">
        <f t="shared" si="36"/>
        <v/>
      </c>
    </row>
    <row r="467" spans="1:6" x14ac:dyDescent="0.25">
      <c r="A467" s="164" t="str">
        <f t="shared" si="36"/>
        <v/>
      </c>
    </row>
    <row r="468" spans="1:6" x14ac:dyDescent="0.25">
      <c r="A468" s="164" t="str">
        <f t="shared" si="36"/>
        <v/>
      </c>
    </row>
    <row r="469" spans="1:6" x14ac:dyDescent="0.25">
      <c r="A469" s="164" t="str">
        <f t="shared" si="36"/>
        <v/>
      </c>
    </row>
    <row r="470" spans="1:6" x14ac:dyDescent="0.25">
      <c r="A470" s="164" t="str">
        <f t="shared" si="36"/>
        <v/>
      </c>
    </row>
    <row r="471" spans="1:6" x14ac:dyDescent="0.25">
      <c r="A471" s="164" t="str">
        <f t="shared" si="36"/>
        <v/>
      </c>
    </row>
    <row r="472" spans="1:6" x14ac:dyDescent="0.25">
      <c r="A472" s="164" t="str">
        <f t="shared" si="36"/>
        <v/>
      </c>
    </row>
    <row r="473" spans="1:6" x14ac:dyDescent="0.25">
      <c r="A473" s="164" t="str">
        <f t="shared" si="36"/>
        <v/>
      </c>
    </row>
    <row r="474" spans="1:6" x14ac:dyDescent="0.25">
      <c r="A474" s="164" t="str">
        <f t="shared" si="36"/>
        <v/>
      </c>
    </row>
    <row r="475" spans="1:6" x14ac:dyDescent="0.25">
      <c r="A475" s="164" t="str">
        <f t="shared" si="36"/>
        <v/>
      </c>
    </row>
    <row r="476" spans="1:6" x14ac:dyDescent="0.25">
      <c r="A476" s="164" t="str">
        <f t="shared" si="36"/>
        <v/>
      </c>
    </row>
    <row r="477" spans="1:6" x14ac:dyDescent="0.25">
      <c r="A477" s="164" t="str">
        <f t="shared" si="36"/>
        <v/>
      </c>
    </row>
    <row r="478" spans="1:6" x14ac:dyDescent="0.25">
      <c r="A478" s="164" t="str">
        <f t="shared" si="36"/>
        <v/>
      </c>
    </row>
    <row r="479" spans="1:6" x14ac:dyDescent="0.25">
      <c r="A479" s="164" t="str">
        <f t="shared" si="36"/>
        <v/>
      </c>
    </row>
    <row r="480" spans="1:6" ht="21" x14ac:dyDescent="0.4">
      <c r="A480" s="164" t="str">
        <f t="shared" si="36"/>
        <v/>
      </c>
      <c r="B480" s="198" t="s">
        <v>42</v>
      </c>
      <c r="C480" s="198"/>
      <c r="D480" s="198"/>
      <c r="E480" s="198"/>
      <c r="F480" s="198"/>
    </row>
    <row r="481" spans="1:8" x14ac:dyDescent="0.25">
      <c r="A481" s="164" t="str">
        <f t="shared" si="36"/>
        <v/>
      </c>
      <c r="B481" s="199" t="s">
        <v>91</v>
      </c>
      <c r="C481" s="199"/>
      <c r="D481" s="199"/>
      <c r="E481" s="199"/>
      <c r="F481" s="199"/>
    </row>
    <row r="482" spans="1:8" x14ac:dyDescent="0.25">
      <c r="A482" s="164" t="str">
        <f t="shared" si="36"/>
        <v/>
      </c>
      <c r="B482" s="201" t="s">
        <v>167</v>
      </c>
      <c r="C482" s="201"/>
      <c r="D482" s="201"/>
      <c r="E482" s="201"/>
      <c r="F482" s="201"/>
    </row>
    <row r="483" spans="1:8" x14ac:dyDescent="0.25">
      <c r="A483" s="164" t="str">
        <f t="shared" si="36"/>
        <v/>
      </c>
      <c r="B483" s="199" t="s">
        <v>108</v>
      </c>
      <c r="C483" s="199"/>
      <c r="D483" s="199"/>
      <c r="E483" s="199"/>
      <c r="F483" s="199"/>
    </row>
    <row r="484" spans="1:8" x14ac:dyDescent="0.25">
      <c r="A484" s="164" t="str">
        <f t="shared" si="36"/>
        <v/>
      </c>
    </row>
    <row r="485" spans="1:8" ht="22.5" customHeight="1" x14ac:dyDescent="0.25">
      <c r="A485" s="164" t="str">
        <f t="shared" si="36"/>
        <v>Compañías</v>
      </c>
      <c r="B485" s="99" t="s">
        <v>32</v>
      </c>
      <c r="C485" s="99" t="s">
        <v>33</v>
      </c>
      <c r="D485" s="99" t="s">
        <v>50</v>
      </c>
      <c r="E485" s="172" t="s">
        <v>129</v>
      </c>
      <c r="F485" s="172" t="s">
        <v>60</v>
      </c>
    </row>
    <row r="486" spans="1:8" ht="15" customHeight="1" x14ac:dyDescent="0.25">
      <c r="A486" s="164" t="str">
        <f t="shared" ref="A486:A549" si="39">H486&amp;C486</f>
        <v>JulioSeguros Universal, S. A.</v>
      </c>
      <c r="B486" s="47">
        <f t="shared" ref="B486:B523" si="40">RANK(D486,$D$486:$D$523)</f>
        <v>1</v>
      </c>
      <c r="C486" s="92" t="s">
        <v>87</v>
      </c>
      <c r="D486" s="49">
        <f>VLOOKUP(A486,'PNC Exon. &amp; no Exon.'!A:D,3,0)+VLOOKUP(A486,'PNC Exon. &amp; no Exon.'!A:D,4,0)</f>
        <v>0</v>
      </c>
      <c r="E486" s="173">
        <f t="shared" ref="E486:E523" si="41">IFERROR(D486/$D$524*100,0)</f>
        <v>0</v>
      </c>
      <c r="F486" s="173">
        <f>(E486)</f>
        <v>0</v>
      </c>
      <c r="H486" s="164" t="s">
        <v>6</v>
      </c>
    </row>
    <row r="487" spans="1:8" ht="15" customHeight="1" x14ac:dyDescent="0.25">
      <c r="A487" s="164" t="str">
        <f t="shared" si="39"/>
        <v>JulioHumano Seguros, S. A.</v>
      </c>
      <c r="B487" s="47">
        <f t="shared" si="40"/>
        <v>1</v>
      </c>
      <c r="C487" s="51" t="s">
        <v>111</v>
      </c>
      <c r="D487" s="49">
        <f>VLOOKUP(A487,'PNC Exon. &amp; no Exon.'!A:D,3,0)+VLOOKUP(A487,'PNC Exon. &amp; no Exon.'!A:D,4,0)</f>
        <v>0</v>
      </c>
      <c r="E487" s="173">
        <f t="shared" si="41"/>
        <v>0</v>
      </c>
      <c r="F487" s="173">
        <f t="shared" ref="F487:F523" si="42">(F486+E487)</f>
        <v>0</v>
      </c>
      <c r="H487" s="164" t="s">
        <v>6</v>
      </c>
    </row>
    <row r="488" spans="1:8" ht="15" customHeight="1" x14ac:dyDescent="0.25">
      <c r="A488" s="164" t="str">
        <f t="shared" si="39"/>
        <v>JulioSeguros Reservas, S. A.</v>
      </c>
      <c r="B488" s="47">
        <f t="shared" si="40"/>
        <v>1</v>
      </c>
      <c r="C488" s="51" t="s">
        <v>115</v>
      </c>
      <c r="D488" s="49">
        <f>VLOOKUP(A488,'PNC Exon. &amp; no Exon.'!A:D,3,0)+VLOOKUP(A488,'PNC Exon. &amp; no Exon.'!A:D,4,0)</f>
        <v>0</v>
      </c>
      <c r="E488" s="173">
        <f t="shared" si="41"/>
        <v>0</v>
      </c>
      <c r="F488" s="173">
        <f t="shared" si="42"/>
        <v>0</v>
      </c>
      <c r="H488" s="164" t="s">
        <v>6</v>
      </c>
    </row>
    <row r="489" spans="1:8" ht="15" customHeight="1" x14ac:dyDescent="0.25">
      <c r="A489" s="164" t="str">
        <f t="shared" si="39"/>
        <v>JulioMAPFRE BHD Cía de Seguros, S. A.</v>
      </c>
      <c r="B489" s="47">
        <f t="shared" si="40"/>
        <v>1</v>
      </c>
      <c r="C489" s="51" t="s">
        <v>95</v>
      </c>
      <c r="D489" s="49">
        <f>VLOOKUP(A489,'PNC Exon. &amp; no Exon.'!A:D,3,0)+VLOOKUP(A489,'PNC Exon. &amp; no Exon.'!A:D,4,0)</f>
        <v>0</v>
      </c>
      <c r="E489" s="173">
        <f t="shared" si="41"/>
        <v>0</v>
      </c>
      <c r="F489" s="173">
        <f t="shared" si="42"/>
        <v>0</v>
      </c>
      <c r="H489" s="164" t="s">
        <v>6</v>
      </c>
    </row>
    <row r="490" spans="1:8" ht="15" customHeight="1" x14ac:dyDescent="0.25">
      <c r="A490" s="164" t="str">
        <f t="shared" si="39"/>
        <v>JulioLa Colonial de Seguros, S. A.</v>
      </c>
      <c r="B490" s="47">
        <f t="shared" si="40"/>
        <v>1</v>
      </c>
      <c r="C490" s="51" t="s">
        <v>88</v>
      </c>
      <c r="D490" s="49">
        <f>VLOOKUP(A490,'PNC Exon. &amp; no Exon.'!A:D,3,0)+VLOOKUP(A490,'PNC Exon. &amp; no Exon.'!A:D,4,0)</f>
        <v>0</v>
      </c>
      <c r="E490" s="173">
        <f t="shared" si="41"/>
        <v>0</v>
      </c>
      <c r="F490" s="173">
        <f t="shared" si="42"/>
        <v>0</v>
      </c>
      <c r="H490" s="164" t="s">
        <v>6</v>
      </c>
    </row>
    <row r="491" spans="1:8" ht="15" customHeight="1" x14ac:dyDescent="0.25">
      <c r="A491" s="164" t="str">
        <f t="shared" si="39"/>
        <v>JulioSeguros Sura, S. A.</v>
      </c>
      <c r="B491" s="47">
        <f t="shared" si="40"/>
        <v>1</v>
      </c>
      <c r="C491" s="51" t="s">
        <v>93</v>
      </c>
      <c r="D491" s="49">
        <f>VLOOKUP(A491,'PNC Exon. &amp; no Exon.'!A:D,3,0)+VLOOKUP(A491,'PNC Exon. &amp; no Exon.'!A:D,4,0)</f>
        <v>0</v>
      </c>
      <c r="E491" s="173">
        <f t="shared" si="41"/>
        <v>0</v>
      </c>
      <c r="F491" s="173">
        <f t="shared" si="42"/>
        <v>0</v>
      </c>
      <c r="H491" s="164" t="s">
        <v>6</v>
      </c>
    </row>
    <row r="492" spans="1:8" ht="15" customHeight="1" x14ac:dyDescent="0.25">
      <c r="A492" s="164" t="str">
        <f t="shared" si="39"/>
        <v>JulioSeguros Worldwide, S. A.</v>
      </c>
      <c r="B492" s="47">
        <f t="shared" si="40"/>
        <v>1</v>
      </c>
      <c r="C492" s="51" t="s">
        <v>92</v>
      </c>
      <c r="D492" s="49">
        <f>VLOOKUP(A492,'PNC Exon. &amp; no Exon.'!A:D,3,0)+VLOOKUP(A492,'PNC Exon. &amp; no Exon.'!A:D,4,0)</f>
        <v>0</v>
      </c>
      <c r="E492" s="173">
        <f t="shared" si="41"/>
        <v>0</v>
      </c>
      <c r="F492" s="173">
        <f t="shared" si="42"/>
        <v>0</v>
      </c>
      <c r="H492" s="164" t="s">
        <v>6</v>
      </c>
    </row>
    <row r="493" spans="1:8" ht="15" customHeight="1" x14ac:dyDescent="0.25">
      <c r="A493" s="164" t="str">
        <f t="shared" si="39"/>
        <v>JulioGeneral de Seguros, S. A.</v>
      </c>
      <c r="B493" s="47">
        <f t="shared" si="40"/>
        <v>1</v>
      </c>
      <c r="C493" s="51" t="s">
        <v>78</v>
      </c>
      <c r="D493" s="49">
        <f>VLOOKUP(A493,'PNC Exon. &amp; no Exon.'!A:D,3,0)+VLOOKUP(A493,'PNC Exon. &amp; no Exon.'!A:D,4,0)</f>
        <v>0</v>
      </c>
      <c r="E493" s="173">
        <f t="shared" si="41"/>
        <v>0</v>
      </c>
      <c r="F493" s="173">
        <f t="shared" si="42"/>
        <v>0</v>
      </c>
      <c r="H493" s="164" t="s">
        <v>6</v>
      </c>
    </row>
    <row r="494" spans="1:8" ht="15" customHeight="1" x14ac:dyDescent="0.25">
      <c r="A494" s="164" t="str">
        <f t="shared" si="39"/>
        <v>JulioSeguros Crecer, S. A.</v>
      </c>
      <c r="B494" s="47">
        <f t="shared" si="40"/>
        <v>1</v>
      </c>
      <c r="C494" s="51" t="s">
        <v>119</v>
      </c>
      <c r="D494" s="49">
        <f>VLOOKUP(A494,'PNC Exon. &amp; no Exon.'!A:D,3,0)+VLOOKUP(A494,'PNC Exon. &amp; no Exon.'!A:D,4,0)</f>
        <v>0</v>
      </c>
      <c r="E494" s="173">
        <f t="shared" si="41"/>
        <v>0</v>
      </c>
      <c r="F494" s="173">
        <f t="shared" si="42"/>
        <v>0</v>
      </c>
      <c r="H494" s="164" t="s">
        <v>6</v>
      </c>
    </row>
    <row r="495" spans="1:8" ht="15" customHeight="1" x14ac:dyDescent="0.25">
      <c r="A495" s="164" t="str">
        <f t="shared" si="39"/>
        <v>JulioSeguros Pepin, S. A.</v>
      </c>
      <c r="B495" s="47">
        <f t="shared" si="40"/>
        <v>1</v>
      </c>
      <c r="C495" s="51" t="s">
        <v>77</v>
      </c>
      <c r="D495" s="49">
        <f>VLOOKUP(A495,'PNC Exon. &amp; no Exon.'!A:D,3,0)+VLOOKUP(A495,'PNC Exon. &amp; no Exon.'!A:D,4,0)</f>
        <v>0</v>
      </c>
      <c r="E495" s="173">
        <f t="shared" si="41"/>
        <v>0</v>
      </c>
      <c r="F495" s="173">
        <f t="shared" si="42"/>
        <v>0</v>
      </c>
      <c r="H495" s="164" t="s">
        <v>6</v>
      </c>
    </row>
    <row r="496" spans="1:8" ht="15" customHeight="1" x14ac:dyDescent="0.25">
      <c r="A496" s="164" t="str">
        <f t="shared" si="39"/>
        <v>JulioLa Monumental de Seguros, S. A.</v>
      </c>
      <c r="B496" s="47">
        <f t="shared" si="40"/>
        <v>1</v>
      </c>
      <c r="C496" s="51" t="s">
        <v>90</v>
      </c>
      <c r="D496" s="49">
        <f>VLOOKUP(A496,'PNC Exon. &amp; no Exon.'!A:D,3,0)+VLOOKUP(A496,'PNC Exon. &amp; no Exon.'!A:D,4,0)</f>
        <v>0</v>
      </c>
      <c r="E496" s="173">
        <f t="shared" si="41"/>
        <v>0</v>
      </c>
      <c r="F496" s="173">
        <f t="shared" si="42"/>
        <v>0</v>
      </c>
      <c r="H496" s="164" t="s">
        <v>6</v>
      </c>
    </row>
    <row r="497" spans="1:8" ht="15" customHeight="1" x14ac:dyDescent="0.25">
      <c r="A497" s="164" t="str">
        <f t="shared" si="39"/>
        <v>JulioCompañía Dominicana de Seguros, S.R.L.</v>
      </c>
      <c r="B497" s="47">
        <f t="shared" si="40"/>
        <v>1</v>
      </c>
      <c r="C497" s="51" t="s">
        <v>97</v>
      </c>
      <c r="D497" s="49">
        <f>VLOOKUP(A497,'PNC Exon. &amp; no Exon.'!A:D,3,0)+VLOOKUP(A497,'PNC Exon. &amp; no Exon.'!A:D,4,0)</f>
        <v>0</v>
      </c>
      <c r="E497" s="173">
        <f t="shared" si="41"/>
        <v>0</v>
      </c>
      <c r="F497" s="173">
        <f t="shared" si="42"/>
        <v>0</v>
      </c>
      <c r="H497" s="164" t="s">
        <v>6</v>
      </c>
    </row>
    <row r="498" spans="1:8" ht="15" customHeight="1" x14ac:dyDescent="0.25">
      <c r="A498" s="164" t="str">
        <f t="shared" si="39"/>
        <v>JulioAseguradora Agropecuaria Dominicana. S. A.</v>
      </c>
      <c r="B498" s="47">
        <f t="shared" si="40"/>
        <v>1</v>
      </c>
      <c r="C498" s="51" t="s">
        <v>99</v>
      </c>
      <c r="D498" s="49">
        <f>VLOOKUP(A498,'PNC Exon. &amp; no Exon.'!A:D,3,0)+VLOOKUP(A498,'PNC Exon. &amp; no Exon.'!A:D,4,0)</f>
        <v>0</v>
      </c>
      <c r="E498" s="173">
        <f t="shared" si="41"/>
        <v>0</v>
      </c>
      <c r="F498" s="173">
        <f t="shared" si="42"/>
        <v>0</v>
      </c>
      <c r="H498" s="164" t="s">
        <v>6</v>
      </c>
    </row>
    <row r="499" spans="1:8" ht="15" customHeight="1" x14ac:dyDescent="0.25">
      <c r="A499" s="164" t="str">
        <f t="shared" si="39"/>
        <v>JulioPatria, S. A. Compañía de Seguros</v>
      </c>
      <c r="B499" s="47">
        <f t="shared" si="40"/>
        <v>1</v>
      </c>
      <c r="C499" s="51" t="s">
        <v>102</v>
      </c>
      <c r="D499" s="49">
        <f>VLOOKUP(A499,'PNC Exon. &amp; no Exon.'!A:D,3,0)+VLOOKUP(A499,'PNC Exon. &amp; no Exon.'!A:D,4,0)</f>
        <v>0</v>
      </c>
      <c r="E499" s="173">
        <f t="shared" si="41"/>
        <v>0</v>
      </c>
      <c r="F499" s="173">
        <f t="shared" si="42"/>
        <v>0</v>
      </c>
      <c r="H499" s="164" t="s">
        <v>6</v>
      </c>
    </row>
    <row r="500" spans="1:8" ht="15" customHeight="1" x14ac:dyDescent="0.25">
      <c r="A500" s="164" t="str">
        <f t="shared" si="39"/>
        <v>JulioBanesco Seguros, S.A.</v>
      </c>
      <c r="B500" s="47">
        <f t="shared" si="40"/>
        <v>1</v>
      </c>
      <c r="C500" s="51" t="s">
        <v>109</v>
      </c>
      <c r="D500" s="49">
        <f>VLOOKUP(A500,'PNC Exon. &amp; no Exon.'!A:D,3,0)+VLOOKUP(A500,'PNC Exon. &amp; no Exon.'!A:D,4,0)</f>
        <v>0</v>
      </c>
      <c r="E500" s="173">
        <f t="shared" si="41"/>
        <v>0</v>
      </c>
      <c r="F500" s="173">
        <f t="shared" si="42"/>
        <v>0</v>
      </c>
      <c r="H500" s="164" t="s">
        <v>6</v>
      </c>
    </row>
    <row r="501" spans="1:8" ht="15" customHeight="1" x14ac:dyDescent="0.25">
      <c r="A501" s="164" t="str">
        <f t="shared" si="39"/>
        <v>JulioAtlantica Seguros, S. A.</v>
      </c>
      <c r="B501" s="47">
        <f t="shared" si="40"/>
        <v>1</v>
      </c>
      <c r="C501" s="50" t="s">
        <v>110</v>
      </c>
      <c r="D501" s="49">
        <f>VLOOKUP(A501,'PNC Exon. &amp; no Exon.'!A:D,3,0)+VLOOKUP(A501,'PNC Exon. &amp; no Exon.'!A:D,4,0)</f>
        <v>0</v>
      </c>
      <c r="E501" s="173">
        <f t="shared" si="41"/>
        <v>0</v>
      </c>
      <c r="F501" s="173">
        <f t="shared" si="42"/>
        <v>0</v>
      </c>
      <c r="H501" s="164" t="s">
        <v>6</v>
      </c>
    </row>
    <row r="502" spans="1:8" ht="15" customHeight="1" x14ac:dyDescent="0.25">
      <c r="A502" s="164" t="str">
        <f t="shared" si="39"/>
        <v>JulioCooperativa Nacional de Seguros, Inc.</v>
      </c>
      <c r="B502" s="47">
        <f t="shared" si="40"/>
        <v>1</v>
      </c>
      <c r="C502" s="51" t="s">
        <v>80</v>
      </c>
      <c r="D502" s="49">
        <f>VLOOKUP(A502,'PNC Exon. &amp; no Exon.'!A:D,3,0)+VLOOKUP(A502,'PNC Exon. &amp; no Exon.'!A:D,4,0)</f>
        <v>0</v>
      </c>
      <c r="E502" s="173">
        <f t="shared" si="41"/>
        <v>0</v>
      </c>
      <c r="F502" s="173">
        <f t="shared" si="42"/>
        <v>0</v>
      </c>
      <c r="H502" s="164" t="s">
        <v>6</v>
      </c>
    </row>
    <row r="503" spans="1:8" ht="15" customHeight="1" x14ac:dyDescent="0.25">
      <c r="A503" s="164" t="str">
        <f t="shared" si="39"/>
        <v>JulioBMI Compañía de Seguros, S. A.</v>
      </c>
      <c r="B503" s="47">
        <f t="shared" si="40"/>
        <v>1</v>
      </c>
      <c r="C503" s="51" t="s">
        <v>96</v>
      </c>
      <c r="D503" s="49">
        <f>VLOOKUP(A503,'PNC Exon. &amp; no Exon.'!A:D,3,0)+VLOOKUP(A503,'PNC Exon. &amp; no Exon.'!A:D,4,0)</f>
        <v>0</v>
      </c>
      <c r="E503" s="173">
        <f t="shared" si="41"/>
        <v>0</v>
      </c>
      <c r="F503" s="173">
        <f t="shared" si="42"/>
        <v>0</v>
      </c>
      <c r="H503" s="164" t="s">
        <v>6</v>
      </c>
    </row>
    <row r="504" spans="1:8" ht="15" customHeight="1" x14ac:dyDescent="0.25">
      <c r="A504" s="164" t="str">
        <f t="shared" si="39"/>
        <v>JulioCuna Mutual Insurance Society Dominicana, S.A.</v>
      </c>
      <c r="B504" s="47">
        <f t="shared" si="40"/>
        <v>1</v>
      </c>
      <c r="C504" s="51" t="s">
        <v>105</v>
      </c>
      <c r="D504" s="49">
        <f>VLOOKUP(A504,'PNC Exon. &amp; no Exon.'!A:D,3,0)+VLOOKUP(A504,'PNC Exon. &amp; no Exon.'!A:D,4,0)</f>
        <v>0</v>
      </c>
      <c r="E504" s="173">
        <f t="shared" si="41"/>
        <v>0</v>
      </c>
      <c r="F504" s="173">
        <f t="shared" si="42"/>
        <v>0</v>
      </c>
      <c r="H504" s="164" t="s">
        <v>6</v>
      </c>
    </row>
    <row r="505" spans="1:8" ht="15" customHeight="1" x14ac:dyDescent="0.25">
      <c r="A505" s="164" t="str">
        <f t="shared" si="39"/>
        <v>JulioBupa Dominicana, S.A.</v>
      </c>
      <c r="B505" s="47">
        <f t="shared" si="40"/>
        <v>1</v>
      </c>
      <c r="C505" s="50" t="s">
        <v>104</v>
      </c>
      <c r="D505" s="49">
        <f>VLOOKUP(A505,'PNC Exon. &amp; no Exon.'!A:D,3,0)+VLOOKUP(A505,'PNC Exon. &amp; no Exon.'!A:D,4,0)</f>
        <v>0</v>
      </c>
      <c r="E505" s="173">
        <f t="shared" si="41"/>
        <v>0</v>
      </c>
      <c r="F505" s="173">
        <f t="shared" si="42"/>
        <v>0</v>
      </c>
      <c r="H505" s="164" t="s">
        <v>6</v>
      </c>
    </row>
    <row r="506" spans="1:8" ht="15" customHeight="1" x14ac:dyDescent="0.25">
      <c r="A506" s="164" t="str">
        <f t="shared" si="39"/>
        <v>JulioAtrio Seguros, S. A.</v>
      </c>
      <c r="B506" s="47">
        <f t="shared" si="40"/>
        <v>1</v>
      </c>
      <c r="C506" s="51" t="s">
        <v>113</v>
      </c>
      <c r="D506" s="49">
        <f>VLOOKUP(A506,'PNC Exon. &amp; no Exon.'!A:D,3,0)+VLOOKUP(A506,'PNC Exon. &amp; no Exon.'!A:D,4,0)</f>
        <v>0</v>
      </c>
      <c r="E506" s="173">
        <f t="shared" si="41"/>
        <v>0</v>
      </c>
      <c r="F506" s="173">
        <f t="shared" si="42"/>
        <v>0</v>
      </c>
      <c r="H506" s="164" t="s">
        <v>6</v>
      </c>
    </row>
    <row r="507" spans="1:8" ht="15" customHeight="1" x14ac:dyDescent="0.25">
      <c r="A507" s="164" t="str">
        <f t="shared" si="39"/>
        <v>JulioAngloamericana de Seguros, S. A.</v>
      </c>
      <c r="B507" s="47">
        <f t="shared" si="40"/>
        <v>1</v>
      </c>
      <c r="C507" s="51" t="s">
        <v>79</v>
      </c>
      <c r="D507" s="49">
        <f>VLOOKUP(A507,'PNC Exon. &amp; no Exon.'!A:D,3,0)+VLOOKUP(A507,'PNC Exon. &amp; no Exon.'!A:D,4,0)</f>
        <v>0</v>
      </c>
      <c r="E507" s="173">
        <f t="shared" si="41"/>
        <v>0</v>
      </c>
      <c r="F507" s="173">
        <f t="shared" si="42"/>
        <v>0</v>
      </c>
      <c r="H507" s="164" t="s">
        <v>6</v>
      </c>
    </row>
    <row r="508" spans="1:8" ht="15" customHeight="1" x14ac:dyDescent="0.25">
      <c r="A508" s="164" t="str">
        <f t="shared" si="39"/>
        <v>JulioSeguros La Internacional, S. A.</v>
      </c>
      <c r="B508" s="47">
        <f t="shared" si="40"/>
        <v>1</v>
      </c>
      <c r="C508" s="51" t="s">
        <v>82</v>
      </c>
      <c r="D508" s="49">
        <f>VLOOKUP(A508,'PNC Exon. &amp; no Exon.'!A:D,3,0)+VLOOKUP(A508,'PNC Exon. &amp; no Exon.'!A:D,4,0)</f>
        <v>0</v>
      </c>
      <c r="E508" s="173">
        <f t="shared" si="41"/>
        <v>0</v>
      </c>
      <c r="F508" s="173">
        <f t="shared" si="42"/>
        <v>0</v>
      </c>
      <c r="H508" s="164" t="s">
        <v>6</v>
      </c>
    </row>
    <row r="509" spans="1:8" ht="15" customHeight="1" x14ac:dyDescent="0.25">
      <c r="A509" s="164" t="str">
        <f t="shared" si="39"/>
        <v>JulioSeguros APS, S.A</v>
      </c>
      <c r="B509" s="47">
        <f t="shared" si="40"/>
        <v>1</v>
      </c>
      <c r="C509" s="51" t="s">
        <v>117</v>
      </c>
      <c r="D509" s="49">
        <f>VLOOKUP(A509,'PNC Exon. &amp; no Exon.'!A:D,3,0)+VLOOKUP(A509,'PNC Exon. &amp; no Exon.'!A:D,4,0)</f>
        <v>0</v>
      </c>
      <c r="E509" s="173">
        <f t="shared" si="41"/>
        <v>0</v>
      </c>
      <c r="F509" s="173">
        <f t="shared" si="42"/>
        <v>0</v>
      </c>
      <c r="H509" s="164" t="s">
        <v>6</v>
      </c>
    </row>
    <row r="510" spans="1:8" ht="15" customHeight="1" x14ac:dyDescent="0.25">
      <c r="A510" s="164" t="str">
        <f t="shared" si="39"/>
        <v>JulioSeguros ADEMI, S. A.</v>
      </c>
      <c r="B510" s="47">
        <f t="shared" si="40"/>
        <v>1</v>
      </c>
      <c r="C510" s="51" t="s">
        <v>112</v>
      </c>
      <c r="D510" s="49">
        <f>VLOOKUP(A510,'PNC Exon. &amp; no Exon.'!A:D,3,0)+VLOOKUP(A510,'PNC Exon. &amp; no Exon.'!A:D,4,0)</f>
        <v>0</v>
      </c>
      <c r="E510" s="173">
        <f t="shared" si="41"/>
        <v>0</v>
      </c>
      <c r="F510" s="173">
        <f t="shared" si="42"/>
        <v>0</v>
      </c>
      <c r="H510" s="164" t="s">
        <v>6</v>
      </c>
    </row>
    <row r="511" spans="1:8" ht="15" customHeight="1" x14ac:dyDescent="0.25">
      <c r="A511" s="164" t="str">
        <f t="shared" si="39"/>
        <v>JulioConfederación del Canada Dominicana. S. A.</v>
      </c>
      <c r="B511" s="47">
        <f t="shared" si="40"/>
        <v>1</v>
      </c>
      <c r="C511" s="51" t="s">
        <v>94</v>
      </c>
      <c r="D511" s="49">
        <f>VLOOKUP(A511,'PNC Exon. &amp; no Exon.'!A:D,3,0)+VLOOKUP(A511,'PNC Exon. &amp; no Exon.'!A:D,4,0)</f>
        <v>0</v>
      </c>
      <c r="E511" s="173">
        <f t="shared" si="41"/>
        <v>0</v>
      </c>
      <c r="F511" s="173">
        <f t="shared" si="42"/>
        <v>0</v>
      </c>
      <c r="H511" s="164" t="s">
        <v>6</v>
      </c>
    </row>
    <row r="512" spans="1:8" ht="15" customHeight="1" x14ac:dyDescent="0.25">
      <c r="A512" s="164" t="str">
        <f t="shared" si="39"/>
        <v>JulioMultiseguros S.U, S. A.</v>
      </c>
      <c r="B512" s="47">
        <f t="shared" si="40"/>
        <v>1</v>
      </c>
      <c r="C512" s="51" t="s">
        <v>116</v>
      </c>
      <c r="D512" s="49">
        <f>VLOOKUP(A512,'PNC Exon. &amp; no Exon.'!A:D,3,0)+VLOOKUP(A512,'PNC Exon. &amp; no Exon.'!A:D,4,0)</f>
        <v>0</v>
      </c>
      <c r="E512" s="173">
        <f t="shared" si="41"/>
        <v>0</v>
      </c>
      <c r="F512" s="173">
        <f t="shared" si="42"/>
        <v>0</v>
      </c>
      <c r="H512" s="164" t="s">
        <v>6</v>
      </c>
    </row>
    <row r="513" spans="1:8" ht="15" customHeight="1" x14ac:dyDescent="0.25">
      <c r="A513" s="164" t="str">
        <f t="shared" si="39"/>
        <v>JulioAmigos Compañía de Seguros, S. A.</v>
      </c>
      <c r="B513" s="47">
        <f t="shared" si="40"/>
        <v>1</v>
      </c>
      <c r="C513" s="51" t="s">
        <v>89</v>
      </c>
      <c r="D513" s="49">
        <f>VLOOKUP(A513,'PNC Exon. &amp; no Exon.'!A:D,3,0)+VLOOKUP(A513,'PNC Exon. &amp; no Exon.'!A:D,4,0)</f>
        <v>0</v>
      </c>
      <c r="E513" s="173">
        <f t="shared" si="41"/>
        <v>0</v>
      </c>
      <c r="F513" s="173">
        <f t="shared" si="42"/>
        <v>0</v>
      </c>
      <c r="G513" s="4"/>
      <c r="H513" s="164" t="s">
        <v>6</v>
      </c>
    </row>
    <row r="514" spans="1:8" ht="15" customHeight="1" x14ac:dyDescent="0.25">
      <c r="A514" s="164" t="str">
        <f t="shared" si="39"/>
        <v>JulioAutoseguro, S. A.</v>
      </c>
      <c r="B514" s="47">
        <f t="shared" si="40"/>
        <v>1</v>
      </c>
      <c r="C514" s="51" t="s">
        <v>81</v>
      </c>
      <c r="D514" s="49">
        <f>VLOOKUP(A514,'PNC Exon. &amp; no Exon.'!A:D,3,0)+VLOOKUP(A514,'PNC Exon. &amp; no Exon.'!A:D,4,0)</f>
        <v>0</v>
      </c>
      <c r="E514" s="173">
        <f t="shared" si="41"/>
        <v>0</v>
      </c>
      <c r="F514" s="173">
        <f t="shared" si="42"/>
        <v>0</v>
      </c>
      <c r="H514" s="164" t="s">
        <v>6</v>
      </c>
    </row>
    <row r="515" spans="1:8" ht="15" customHeight="1" x14ac:dyDescent="0.25">
      <c r="A515" s="164" t="str">
        <f t="shared" si="39"/>
        <v>JulioSeguros Yunen, S. A.</v>
      </c>
      <c r="B515" s="47">
        <f t="shared" si="40"/>
        <v>1</v>
      </c>
      <c r="C515" s="51" t="s">
        <v>122</v>
      </c>
      <c r="D515" s="49">
        <f>VLOOKUP(A515,'PNC Exon. &amp; no Exon.'!A:D,3,0)+VLOOKUP(A515,'PNC Exon. &amp; no Exon.'!A:D,4,0)</f>
        <v>0</v>
      </c>
      <c r="E515" s="173">
        <f t="shared" si="41"/>
        <v>0</v>
      </c>
      <c r="F515" s="173">
        <f t="shared" si="42"/>
        <v>0</v>
      </c>
      <c r="H515" s="164" t="s">
        <v>6</v>
      </c>
    </row>
    <row r="516" spans="1:8" ht="15" customHeight="1" x14ac:dyDescent="0.25">
      <c r="A516" s="164" t="str">
        <f t="shared" si="39"/>
        <v>JulioMidas Seguros, S. A.</v>
      </c>
      <c r="B516" s="47">
        <f t="shared" si="40"/>
        <v>1</v>
      </c>
      <c r="C516" s="51" t="s">
        <v>118</v>
      </c>
      <c r="D516" s="49">
        <f>VLOOKUP(A516,'PNC Exon. &amp; no Exon.'!A:D,3,0)+VLOOKUP(A516,'PNC Exon. &amp; no Exon.'!A:D,4,0)</f>
        <v>0</v>
      </c>
      <c r="E516" s="173">
        <f t="shared" si="41"/>
        <v>0</v>
      </c>
      <c r="F516" s="173">
        <f t="shared" si="42"/>
        <v>0</v>
      </c>
      <c r="H516" s="164" t="s">
        <v>6</v>
      </c>
    </row>
    <row r="517" spans="1:8" ht="15" customHeight="1" x14ac:dyDescent="0.25">
      <c r="A517" s="164" t="str">
        <f t="shared" si="39"/>
        <v>JulioHylseg Seguros, S.A.</v>
      </c>
      <c r="B517" s="47">
        <f t="shared" si="40"/>
        <v>1</v>
      </c>
      <c r="C517" s="51" t="s">
        <v>120</v>
      </c>
      <c r="D517" s="49">
        <f>VLOOKUP(A517,'PNC Exon. &amp; no Exon.'!A:D,3,0)+VLOOKUP(A517,'PNC Exon. &amp; no Exon.'!A:D,4,0)</f>
        <v>0</v>
      </c>
      <c r="E517" s="173">
        <f t="shared" si="41"/>
        <v>0</v>
      </c>
      <c r="F517" s="173">
        <f t="shared" si="42"/>
        <v>0</v>
      </c>
      <c r="H517" s="164" t="s">
        <v>6</v>
      </c>
    </row>
    <row r="518" spans="1:8" ht="15" customHeight="1" x14ac:dyDescent="0.25">
      <c r="A518" s="164" t="str">
        <f t="shared" si="39"/>
        <v>JulioUnit, S.A</v>
      </c>
      <c r="B518" s="47">
        <f t="shared" si="40"/>
        <v>1</v>
      </c>
      <c r="C518" s="51" t="s">
        <v>121</v>
      </c>
      <c r="D518" s="49">
        <f>VLOOKUP(A518,'PNC Exon. &amp; no Exon.'!A:D,3,0)+VLOOKUP(A518,'PNC Exon. &amp; no Exon.'!A:D,4,0)</f>
        <v>0</v>
      </c>
      <c r="E518" s="173">
        <f t="shared" si="41"/>
        <v>0</v>
      </c>
      <c r="F518" s="173">
        <f t="shared" si="42"/>
        <v>0</v>
      </c>
      <c r="H518" s="164" t="s">
        <v>6</v>
      </c>
    </row>
    <row r="519" spans="1:8" ht="15" customHeight="1" x14ac:dyDescent="0.25">
      <c r="A519" s="164" t="str">
        <f t="shared" si="39"/>
        <v>JulioLa Comercial de Seguros, S. A.</v>
      </c>
      <c r="B519" s="47">
        <f t="shared" si="40"/>
        <v>1</v>
      </c>
      <c r="C519" s="51" t="s">
        <v>83</v>
      </c>
      <c r="D519" s="49">
        <f>VLOOKUP(A519,'PNC Exon. &amp; no Exon.'!A:D,3,0)+VLOOKUP(A519,'PNC Exon. &amp; no Exon.'!A:D,4,0)</f>
        <v>0</v>
      </c>
      <c r="E519" s="173">
        <f t="shared" si="41"/>
        <v>0</v>
      </c>
      <c r="F519" s="173">
        <f t="shared" si="42"/>
        <v>0</v>
      </c>
      <c r="H519" s="164" t="s">
        <v>6</v>
      </c>
    </row>
    <row r="520" spans="1:8" ht="15" customHeight="1" x14ac:dyDescent="0.25">
      <c r="A520" s="164" t="str">
        <f t="shared" si="39"/>
        <v>JulioMarsh &amp; McLennan, LTD (Riskcorp, Inc.)</v>
      </c>
      <c r="B520" s="47">
        <f t="shared" si="40"/>
        <v>1</v>
      </c>
      <c r="C520" s="51" t="s">
        <v>101</v>
      </c>
      <c r="D520" s="49">
        <f>VLOOKUP(A520,'PNC Exon. &amp; no Exon.'!A:D,3,0)+VLOOKUP(A520,'PNC Exon. &amp; no Exon.'!A:D,4,0)</f>
        <v>0</v>
      </c>
      <c r="E520" s="173">
        <f t="shared" si="41"/>
        <v>0</v>
      </c>
      <c r="F520" s="173">
        <f t="shared" si="42"/>
        <v>0</v>
      </c>
      <c r="H520" s="164" t="s">
        <v>6</v>
      </c>
    </row>
    <row r="521" spans="1:8" ht="15" customHeight="1" x14ac:dyDescent="0.25">
      <c r="A521" s="164" t="str">
        <f t="shared" si="39"/>
        <v>JulioSeguros DHI Atlas, S. A.</v>
      </c>
      <c r="B521" s="47">
        <f t="shared" si="40"/>
        <v>1</v>
      </c>
      <c r="C521" s="51" t="s">
        <v>100</v>
      </c>
      <c r="D521" s="49">
        <f>VLOOKUP(A521,'PNC Exon. &amp; no Exon.'!A:D,3,0)+VLOOKUP(A521,'PNC Exon. &amp; no Exon.'!A:D,4,0)</f>
        <v>0</v>
      </c>
      <c r="E521" s="173">
        <f t="shared" si="41"/>
        <v>0</v>
      </c>
      <c r="F521" s="173">
        <f t="shared" si="42"/>
        <v>0</v>
      </c>
      <c r="H521" s="164" t="s">
        <v>6</v>
      </c>
    </row>
    <row r="522" spans="1:8" ht="15" customHeight="1" x14ac:dyDescent="0.25">
      <c r="A522" s="164" t="str">
        <f t="shared" si="39"/>
        <v>JulioSegna, Compañía de Seguros, S.A.</v>
      </c>
      <c r="B522" s="47">
        <f t="shared" si="40"/>
        <v>1</v>
      </c>
      <c r="C522" s="51" t="s">
        <v>98</v>
      </c>
      <c r="D522" s="49">
        <f>VLOOKUP(A522,'PNC Exon. &amp; no Exon.'!A:D,3,0)+VLOOKUP(A522,'PNC Exon. &amp; no Exon.'!A:D,4,0)</f>
        <v>0</v>
      </c>
      <c r="E522" s="173">
        <f t="shared" si="41"/>
        <v>0</v>
      </c>
      <c r="F522" s="173">
        <f t="shared" si="42"/>
        <v>0</v>
      </c>
      <c r="H522" s="164" t="s">
        <v>6</v>
      </c>
    </row>
    <row r="523" spans="1:8" ht="15" customHeight="1" x14ac:dyDescent="0.25">
      <c r="A523" s="164" t="str">
        <f t="shared" si="39"/>
        <v>JulioREHSA Cía. de Seguros y Reaseguros, S.A.</v>
      </c>
      <c r="B523" s="122">
        <f t="shared" si="40"/>
        <v>1</v>
      </c>
      <c r="C523" s="51" t="s">
        <v>114</v>
      </c>
      <c r="D523" s="49">
        <f>VLOOKUP(A523,'PNC Exon. &amp; no Exon.'!A:D,3,0)+VLOOKUP(A523,'PNC Exon. &amp; no Exon.'!A:D,4,0)</f>
        <v>0</v>
      </c>
      <c r="E523" s="182">
        <f t="shared" si="41"/>
        <v>0</v>
      </c>
      <c r="F523" s="173">
        <f t="shared" si="42"/>
        <v>0</v>
      </c>
      <c r="H523" s="164" t="s">
        <v>6</v>
      </c>
    </row>
    <row r="524" spans="1:8" ht="18.75" customHeight="1" x14ac:dyDescent="0.25">
      <c r="A524" s="164" t="str">
        <f t="shared" si="39"/>
        <v xml:space="preserve">Total General </v>
      </c>
      <c r="B524" s="52"/>
      <c r="C524" s="53" t="s">
        <v>21</v>
      </c>
      <c r="D524" s="54">
        <f>SUM(D486:D523)</f>
        <v>0</v>
      </c>
      <c r="E524" s="178">
        <f>SUM(E486:E523,0)</f>
        <v>0</v>
      </c>
      <c r="F524" s="179"/>
    </row>
    <row r="525" spans="1:8" x14ac:dyDescent="0.25">
      <c r="A525" s="164" t="str">
        <f t="shared" si="39"/>
        <v/>
      </c>
      <c r="B525" s="75" t="s">
        <v>174</v>
      </c>
    </row>
    <row r="526" spans="1:8" x14ac:dyDescent="0.25">
      <c r="A526" s="164" t="str">
        <f t="shared" si="39"/>
        <v/>
      </c>
    </row>
    <row r="527" spans="1:8" x14ac:dyDescent="0.25">
      <c r="A527" s="164" t="str">
        <f t="shared" si="39"/>
        <v/>
      </c>
    </row>
    <row r="528" spans="1:8" x14ac:dyDescent="0.25">
      <c r="A528" s="164" t="str">
        <f t="shared" si="39"/>
        <v/>
      </c>
    </row>
    <row r="529" spans="1:1" x14ac:dyDescent="0.25">
      <c r="A529" s="164" t="str">
        <f t="shared" si="39"/>
        <v/>
      </c>
    </row>
    <row r="530" spans="1:1" x14ac:dyDescent="0.25">
      <c r="A530" s="164" t="str">
        <f t="shared" si="39"/>
        <v/>
      </c>
    </row>
    <row r="531" spans="1:1" x14ac:dyDescent="0.25">
      <c r="A531" s="164" t="str">
        <f t="shared" si="39"/>
        <v/>
      </c>
    </row>
    <row r="532" spans="1:1" x14ac:dyDescent="0.25">
      <c r="A532" s="164" t="str">
        <f t="shared" si="39"/>
        <v/>
      </c>
    </row>
    <row r="533" spans="1:1" x14ac:dyDescent="0.25">
      <c r="A533" s="164" t="str">
        <f t="shared" si="39"/>
        <v/>
      </c>
    </row>
    <row r="534" spans="1:1" x14ac:dyDescent="0.25">
      <c r="A534" s="164" t="str">
        <f t="shared" si="39"/>
        <v/>
      </c>
    </row>
    <row r="535" spans="1:1" x14ac:dyDescent="0.25">
      <c r="A535" s="164" t="str">
        <f t="shared" si="39"/>
        <v/>
      </c>
    </row>
    <row r="536" spans="1:1" x14ac:dyDescent="0.25">
      <c r="A536" s="164" t="str">
        <f t="shared" si="39"/>
        <v/>
      </c>
    </row>
    <row r="537" spans="1:1" x14ac:dyDescent="0.25">
      <c r="A537" s="164" t="str">
        <f t="shared" si="39"/>
        <v/>
      </c>
    </row>
    <row r="538" spans="1:1" x14ac:dyDescent="0.25">
      <c r="A538" s="164" t="str">
        <f t="shared" si="39"/>
        <v/>
      </c>
    </row>
    <row r="539" spans="1:1" x14ac:dyDescent="0.25">
      <c r="A539" s="164" t="str">
        <f t="shared" si="39"/>
        <v/>
      </c>
    </row>
    <row r="540" spans="1:1" x14ac:dyDescent="0.25">
      <c r="A540" s="164" t="str">
        <f t="shared" si="39"/>
        <v/>
      </c>
    </row>
    <row r="541" spans="1:1" x14ac:dyDescent="0.25">
      <c r="A541" s="164" t="str">
        <f t="shared" si="39"/>
        <v/>
      </c>
    </row>
    <row r="542" spans="1:1" x14ac:dyDescent="0.25">
      <c r="A542" s="164" t="str">
        <f t="shared" si="39"/>
        <v/>
      </c>
    </row>
    <row r="543" spans="1:1" x14ac:dyDescent="0.25">
      <c r="A543" s="164" t="str">
        <f t="shared" si="39"/>
        <v/>
      </c>
    </row>
    <row r="544" spans="1:1" x14ac:dyDescent="0.25">
      <c r="A544" s="164" t="str">
        <f t="shared" si="39"/>
        <v/>
      </c>
    </row>
    <row r="545" spans="1:8" x14ac:dyDescent="0.25">
      <c r="A545" s="164" t="str">
        <f t="shared" si="39"/>
        <v/>
      </c>
    </row>
    <row r="546" spans="1:8" x14ac:dyDescent="0.25">
      <c r="A546" s="164" t="str">
        <f t="shared" si="39"/>
        <v/>
      </c>
    </row>
    <row r="547" spans="1:8" x14ac:dyDescent="0.25">
      <c r="A547" s="164" t="str">
        <f t="shared" si="39"/>
        <v/>
      </c>
    </row>
    <row r="548" spans="1:8" ht="21" x14ac:dyDescent="0.4">
      <c r="A548" s="164" t="str">
        <f t="shared" si="39"/>
        <v/>
      </c>
      <c r="B548" s="198" t="s">
        <v>42</v>
      </c>
      <c r="C548" s="198"/>
      <c r="D548" s="198"/>
      <c r="E548" s="198"/>
      <c r="F548" s="198"/>
    </row>
    <row r="549" spans="1:8" x14ac:dyDescent="0.25">
      <c r="A549" s="164" t="str">
        <f t="shared" si="39"/>
        <v/>
      </c>
      <c r="B549" s="199" t="s">
        <v>91</v>
      </c>
      <c r="C549" s="199"/>
      <c r="D549" s="199"/>
      <c r="E549" s="199"/>
      <c r="F549" s="199"/>
    </row>
    <row r="550" spans="1:8" x14ac:dyDescent="0.25">
      <c r="A550" s="164" t="str">
        <f t="shared" ref="A550:A613" si="43">H550&amp;C550</f>
        <v/>
      </c>
      <c r="B550" s="201" t="s">
        <v>168</v>
      </c>
      <c r="C550" s="201"/>
      <c r="D550" s="201"/>
      <c r="E550" s="201"/>
      <c r="F550" s="201"/>
    </row>
    <row r="551" spans="1:8" x14ac:dyDescent="0.25">
      <c r="A551" s="164" t="str">
        <f t="shared" si="43"/>
        <v/>
      </c>
      <c r="B551" s="199" t="s">
        <v>108</v>
      </c>
      <c r="C551" s="199"/>
      <c r="D551" s="199"/>
      <c r="E551" s="199"/>
      <c r="F551" s="199"/>
    </row>
    <row r="552" spans="1:8" x14ac:dyDescent="0.25">
      <c r="A552" s="164" t="str">
        <f t="shared" si="43"/>
        <v/>
      </c>
    </row>
    <row r="553" spans="1:8" ht="20.25" customHeight="1" x14ac:dyDescent="0.25">
      <c r="A553" s="164" t="str">
        <f t="shared" si="43"/>
        <v>Compañías</v>
      </c>
      <c r="B553" s="99" t="s">
        <v>32</v>
      </c>
      <c r="C553" s="99" t="s">
        <v>33</v>
      </c>
      <c r="D553" s="99" t="s">
        <v>50</v>
      </c>
      <c r="E553" s="172" t="s">
        <v>129</v>
      </c>
      <c r="F553" s="172" t="s">
        <v>60</v>
      </c>
    </row>
    <row r="554" spans="1:8" ht="15" customHeight="1" x14ac:dyDescent="0.25">
      <c r="A554" s="164" t="str">
        <f t="shared" si="43"/>
        <v>AgostoSeguros Universal, S. A.</v>
      </c>
      <c r="B554" s="47">
        <f t="shared" ref="B554:B591" si="44">RANK(D554,$D$554:$D$591)</f>
        <v>1</v>
      </c>
      <c r="C554" s="92" t="s">
        <v>87</v>
      </c>
      <c r="D554" s="49">
        <f>VLOOKUP(A554,'PNC Exon. &amp; no Exon.'!A:D,3,0)+VLOOKUP(A554,'PNC Exon. &amp; no Exon.'!A:D,4,0)</f>
        <v>0</v>
      </c>
      <c r="E554" s="173">
        <f t="shared" ref="E554:E591" si="45">IFERROR(D554/$D$592*100,0)</f>
        <v>0</v>
      </c>
      <c r="F554" s="173">
        <f>(E554)</f>
        <v>0</v>
      </c>
      <c r="H554" s="164" t="s">
        <v>7</v>
      </c>
    </row>
    <row r="555" spans="1:8" ht="15" customHeight="1" x14ac:dyDescent="0.25">
      <c r="A555" s="164" t="str">
        <f t="shared" si="43"/>
        <v>AgostoHumano Seguros, S. A.</v>
      </c>
      <c r="B555" s="47">
        <f t="shared" si="44"/>
        <v>1</v>
      </c>
      <c r="C555" s="51" t="s">
        <v>111</v>
      </c>
      <c r="D555" s="49">
        <f>VLOOKUP(A555,'PNC Exon. &amp; no Exon.'!A:D,3,0)+VLOOKUP(A555,'PNC Exon. &amp; no Exon.'!A:D,4,0)</f>
        <v>0</v>
      </c>
      <c r="E555" s="173">
        <f t="shared" si="45"/>
        <v>0</v>
      </c>
      <c r="F555" s="173">
        <f t="shared" ref="F555:F576" si="46">(F554+E555)</f>
        <v>0</v>
      </c>
      <c r="H555" s="164" t="s">
        <v>7</v>
      </c>
    </row>
    <row r="556" spans="1:8" ht="15" customHeight="1" x14ac:dyDescent="0.25">
      <c r="A556" s="164" t="str">
        <f t="shared" si="43"/>
        <v>AgostoSeguros Reservas, S. A.</v>
      </c>
      <c r="B556" s="47">
        <f t="shared" si="44"/>
        <v>1</v>
      </c>
      <c r="C556" s="51" t="s">
        <v>115</v>
      </c>
      <c r="D556" s="49">
        <f>VLOOKUP(A556,'PNC Exon. &amp; no Exon.'!A:D,3,0)+VLOOKUP(A556,'PNC Exon. &amp; no Exon.'!A:D,4,0)</f>
        <v>0</v>
      </c>
      <c r="E556" s="173">
        <f t="shared" si="45"/>
        <v>0</v>
      </c>
      <c r="F556" s="173">
        <f t="shared" si="46"/>
        <v>0</v>
      </c>
      <c r="H556" s="164" t="s">
        <v>7</v>
      </c>
    </row>
    <row r="557" spans="1:8" ht="15" customHeight="1" x14ac:dyDescent="0.25">
      <c r="A557" s="164" t="str">
        <f t="shared" si="43"/>
        <v>AgostoMAPFRE BHD Cía de Seguros, S. A.</v>
      </c>
      <c r="B557" s="47">
        <f t="shared" si="44"/>
        <v>1</v>
      </c>
      <c r="C557" s="51" t="s">
        <v>95</v>
      </c>
      <c r="D557" s="49">
        <f>VLOOKUP(A557,'PNC Exon. &amp; no Exon.'!A:D,3,0)+VLOOKUP(A557,'PNC Exon. &amp; no Exon.'!A:D,4,0)</f>
        <v>0</v>
      </c>
      <c r="E557" s="173">
        <f t="shared" si="45"/>
        <v>0</v>
      </c>
      <c r="F557" s="173">
        <f t="shared" si="46"/>
        <v>0</v>
      </c>
      <c r="H557" s="164" t="s">
        <v>7</v>
      </c>
    </row>
    <row r="558" spans="1:8" ht="15" customHeight="1" x14ac:dyDescent="0.25">
      <c r="A558" s="164" t="str">
        <f t="shared" si="43"/>
        <v>AgostoLa Colonial de Seguros, S. A.</v>
      </c>
      <c r="B558" s="47">
        <f t="shared" si="44"/>
        <v>1</v>
      </c>
      <c r="C558" s="51" t="s">
        <v>88</v>
      </c>
      <c r="D558" s="49">
        <f>VLOOKUP(A558,'PNC Exon. &amp; no Exon.'!A:D,3,0)+VLOOKUP(A558,'PNC Exon. &amp; no Exon.'!A:D,4,0)</f>
        <v>0</v>
      </c>
      <c r="E558" s="173">
        <f t="shared" si="45"/>
        <v>0</v>
      </c>
      <c r="F558" s="173">
        <f t="shared" si="46"/>
        <v>0</v>
      </c>
      <c r="H558" s="164" t="s">
        <v>7</v>
      </c>
    </row>
    <row r="559" spans="1:8" ht="15" customHeight="1" x14ac:dyDescent="0.25">
      <c r="A559" s="164" t="str">
        <f t="shared" si="43"/>
        <v>AgostoSeguros Sura, S. A.</v>
      </c>
      <c r="B559" s="47">
        <f t="shared" si="44"/>
        <v>1</v>
      </c>
      <c r="C559" s="51" t="s">
        <v>93</v>
      </c>
      <c r="D559" s="49">
        <f>VLOOKUP(A559,'PNC Exon. &amp; no Exon.'!A:D,3,0)+VLOOKUP(A559,'PNC Exon. &amp; no Exon.'!A:D,4,0)</f>
        <v>0</v>
      </c>
      <c r="E559" s="173">
        <f t="shared" si="45"/>
        <v>0</v>
      </c>
      <c r="F559" s="173">
        <f t="shared" si="46"/>
        <v>0</v>
      </c>
      <c r="H559" s="164" t="s">
        <v>7</v>
      </c>
    </row>
    <row r="560" spans="1:8" ht="15" customHeight="1" x14ac:dyDescent="0.25">
      <c r="A560" s="164" t="str">
        <f t="shared" si="43"/>
        <v>AgostoSeguros Worldwide, S. A.</v>
      </c>
      <c r="B560" s="47">
        <f t="shared" si="44"/>
        <v>1</v>
      </c>
      <c r="C560" s="51" t="s">
        <v>92</v>
      </c>
      <c r="D560" s="49">
        <f>VLOOKUP(A560,'PNC Exon. &amp; no Exon.'!A:D,3,0)+VLOOKUP(A560,'PNC Exon. &amp; no Exon.'!A:D,4,0)</f>
        <v>0</v>
      </c>
      <c r="E560" s="173">
        <f t="shared" si="45"/>
        <v>0</v>
      </c>
      <c r="F560" s="173">
        <f t="shared" si="46"/>
        <v>0</v>
      </c>
      <c r="H560" s="164" t="s">
        <v>7</v>
      </c>
    </row>
    <row r="561" spans="1:8" ht="15" customHeight="1" x14ac:dyDescent="0.25">
      <c r="A561" s="164" t="str">
        <f t="shared" si="43"/>
        <v>AgostoGeneral de Seguros, S. A.</v>
      </c>
      <c r="B561" s="47">
        <f t="shared" si="44"/>
        <v>1</v>
      </c>
      <c r="C561" s="51" t="s">
        <v>78</v>
      </c>
      <c r="D561" s="49">
        <f>VLOOKUP(A561,'PNC Exon. &amp; no Exon.'!A:D,3,0)+VLOOKUP(A561,'PNC Exon. &amp; no Exon.'!A:D,4,0)</f>
        <v>0</v>
      </c>
      <c r="E561" s="173">
        <f t="shared" si="45"/>
        <v>0</v>
      </c>
      <c r="F561" s="173">
        <f t="shared" si="46"/>
        <v>0</v>
      </c>
      <c r="H561" s="164" t="s">
        <v>7</v>
      </c>
    </row>
    <row r="562" spans="1:8" ht="15" customHeight="1" x14ac:dyDescent="0.25">
      <c r="A562" s="164" t="str">
        <f t="shared" si="43"/>
        <v>AgostoSeguros Crecer, S. A.</v>
      </c>
      <c r="B562" s="47">
        <f t="shared" si="44"/>
        <v>1</v>
      </c>
      <c r="C562" s="51" t="s">
        <v>119</v>
      </c>
      <c r="D562" s="49">
        <f>VLOOKUP(A562,'PNC Exon. &amp; no Exon.'!A:D,3,0)+VLOOKUP(A562,'PNC Exon. &amp; no Exon.'!A:D,4,0)</f>
        <v>0</v>
      </c>
      <c r="E562" s="173">
        <f t="shared" si="45"/>
        <v>0</v>
      </c>
      <c r="F562" s="173">
        <f t="shared" si="46"/>
        <v>0</v>
      </c>
      <c r="H562" s="164" t="s">
        <v>7</v>
      </c>
    </row>
    <row r="563" spans="1:8" ht="15" customHeight="1" x14ac:dyDescent="0.25">
      <c r="A563" s="164" t="str">
        <f t="shared" si="43"/>
        <v>AgostoSeguros Pepin, S. A.</v>
      </c>
      <c r="B563" s="47">
        <f t="shared" si="44"/>
        <v>1</v>
      </c>
      <c r="C563" s="51" t="s">
        <v>77</v>
      </c>
      <c r="D563" s="49">
        <f>VLOOKUP(A563,'PNC Exon. &amp; no Exon.'!A:D,3,0)+VLOOKUP(A563,'PNC Exon. &amp; no Exon.'!A:D,4,0)</f>
        <v>0</v>
      </c>
      <c r="E563" s="173">
        <f t="shared" si="45"/>
        <v>0</v>
      </c>
      <c r="F563" s="173">
        <f t="shared" si="46"/>
        <v>0</v>
      </c>
      <c r="H563" s="164" t="s">
        <v>7</v>
      </c>
    </row>
    <row r="564" spans="1:8" ht="15" customHeight="1" x14ac:dyDescent="0.25">
      <c r="A564" s="164" t="str">
        <f t="shared" si="43"/>
        <v>AgostoLa Monumental de Seguros, S. A.</v>
      </c>
      <c r="B564" s="47">
        <f t="shared" si="44"/>
        <v>1</v>
      </c>
      <c r="C564" s="51" t="s">
        <v>90</v>
      </c>
      <c r="D564" s="49">
        <f>VLOOKUP(A564,'PNC Exon. &amp; no Exon.'!A:D,3,0)+VLOOKUP(A564,'PNC Exon. &amp; no Exon.'!A:D,4,0)</f>
        <v>0</v>
      </c>
      <c r="E564" s="173">
        <f t="shared" si="45"/>
        <v>0</v>
      </c>
      <c r="F564" s="173">
        <f t="shared" si="46"/>
        <v>0</v>
      </c>
      <c r="H564" s="164" t="s">
        <v>7</v>
      </c>
    </row>
    <row r="565" spans="1:8" ht="15" customHeight="1" x14ac:dyDescent="0.25">
      <c r="A565" s="164" t="str">
        <f t="shared" si="43"/>
        <v>AgostoCompañía Dominicana de Seguros, S.R.L.</v>
      </c>
      <c r="B565" s="47">
        <f t="shared" si="44"/>
        <v>1</v>
      </c>
      <c r="C565" s="51" t="s">
        <v>97</v>
      </c>
      <c r="D565" s="49">
        <f>VLOOKUP(A565,'PNC Exon. &amp; no Exon.'!A:D,3,0)+VLOOKUP(A565,'PNC Exon. &amp; no Exon.'!A:D,4,0)</f>
        <v>0</v>
      </c>
      <c r="E565" s="173">
        <f t="shared" si="45"/>
        <v>0</v>
      </c>
      <c r="F565" s="173">
        <f t="shared" si="46"/>
        <v>0</v>
      </c>
      <c r="H565" s="164" t="s">
        <v>7</v>
      </c>
    </row>
    <row r="566" spans="1:8" ht="15" customHeight="1" x14ac:dyDescent="0.25">
      <c r="A566" s="164" t="str">
        <f t="shared" si="43"/>
        <v>AgostoAseguradora Agropecuaria Dominicana. S. A.</v>
      </c>
      <c r="B566" s="47">
        <f t="shared" si="44"/>
        <v>1</v>
      </c>
      <c r="C566" s="51" t="s">
        <v>99</v>
      </c>
      <c r="D566" s="49">
        <f>VLOOKUP(A566,'PNC Exon. &amp; no Exon.'!A:D,3,0)+VLOOKUP(A566,'PNC Exon. &amp; no Exon.'!A:D,4,0)</f>
        <v>0</v>
      </c>
      <c r="E566" s="173">
        <f t="shared" si="45"/>
        <v>0</v>
      </c>
      <c r="F566" s="173">
        <f t="shared" si="46"/>
        <v>0</v>
      </c>
      <c r="H566" s="164" t="s">
        <v>7</v>
      </c>
    </row>
    <row r="567" spans="1:8" ht="15" customHeight="1" x14ac:dyDescent="0.25">
      <c r="A567" s="164" t="str">
        <f t="shared" si="43"/>
        <v>AgostoPatria, S. A. Compañía de Seguros</v>
      </c>
      <c r="B567" s="47">
        <f t="shared" si="44"/>
        <v>1</v>
      </c>
      <c r="C567" s="51" t="s">
        <v>102</v>
      </c>
      <c r="D567" s="49">
        <f>VLOOKUP(A567,'PNC Exon. &amp; no Exon.'!A:D,3,0)+VLOOKUP(A567,'PNC Exon. &amp; no Exon.'!A:D,4,0)</f>
        <v>0</v>
      </c>
      <c r="E567" s="173">
        <f t="shared" si="45"/>
        <v>0</v>
      </c>
      <c r="F567" s="173">
        <f t="shared" si="46"/>
        <v>0</v>
      </c>
      <c r="H567" s="164" t="s">
        <v>7</v>
      </c>
    </row>
    <row r="568" spans="1:8" ht="15" customHeight="1" x14ac:dyDescent="0.25">
      <c r="A568" s="164" t="str">
        <f t="shared" si="43"/>
        <v>AgostoBanesco Seguros, S.A.</v>
      </c>
      <c r="B568" s="47">
        <f t="shared" si="44"/>
        <v>1</v>
      </c>
      <c r="C568" s="51" t="s">
        <v>109</v>
      </c>
      <c r="D568" s="49">
        <f>VLOOKUP(A568,'PNC Exon. &amp; no Exon.'!A:D,3,0)+VLOOKUP(A568,'PNC Exon. &amp; no Exon.'!A:D,4,0)</f>
        <v>0</v>
      </c>
      <c r="E568" s="173">
        <f t="shared" si="45"/>
        <v>0</v>
      </c>
      <c r="F568" s="173">
        <f t="shared" si="46"/>
        <v>0</v>
      </c>
      <c r="H568" s="164" t="s">
        <v>7</v>
      </c>
    </row>
    <row r="569" spans="1:8" ht="15" customHeight="1" x14ac:dyDescent="0.25">
      <c r="A569" s="164" t="str">
        <f t="shared" si="43"/>
        <v>AgostoAtlantica Seguros, S. A.</v>
      </c>
      <c r="B569" s="47">
        <f t="shared" si="44"/>
        <v>1</v>
      </c>
      <c r="C569" s="50" t="s">
        <v>110</v>
      </c>
      <c r="D569" s="49">
        <f>VLOOKUP(A569,'PNC Exon. &amp; no Exon.'!A:D,3,0)+VLOOKUP(A569,'PNC Exon. &amp; no Exon.'!A:D,4,0)</f>
        <v>0</v>
      </c>
      <c r="E569" s="173">
        <f t="shared" si="45"/>
        <v>0</v>
      </c>
      <c r="F569" s="173">
        <f t="shared" si="46"/>
        <v>0</v>
      </c>
      <c r="H569" s="164" t="s">
        <v>7</v>
      </c>
    </row>
    <row r="570" spans="1:8" ht="15" customHeight="1" x14ac:dyDescent="0.25">
      <c r="A570" s="164" t="str">
        <f t="shared" si="43"/>
        <v>AgostoCooperativa Nacional de Seguros, Inc.</v>
      </c>
      <c r="B570" s="47">
        <f t="shared" si="44"/>
        <v>1</v>
      </c>
      <c r="C570" s="51" t="s">
        <v>80</v>
      </c>
      <c r="D570" s="49">
        <f>VLOOKUP(A570,'PNC Exon. &amp; no Exon.'!A:D,3,0)+VLOOKUP(A570,'PNC Exon. &amp; no Exon.'!A:D,4,0)</f>
        <v>0</v>
      </c>
      <c r="E570" s="173">
        <f t="shared" si="45"/>
        <v>0</v>
      </c>
      <c r="F570" s="173">
        <f t="shared" si="46"/>
        <v>0</v>
      </c>
      <c r="H570" s="164" t="s">
        <v>7</v>
      </c>
    </row>
    <row r="571" spans="1:8" ht="15" customHeight="1" x14ac:dyDescent="0.25">
      <c r="A571" s="164" t="str">
        <f t="shared" si="43"/>
        <v>AgostoBMI Compañía de Seguros, S. A.</v>
      </c>
      <c r="B571" s="47">
        <f t="shared" si="44"/>
        <v>1</v>
      </c>
      <c r="C571" s="51" t="s">
        <v>96</v>
      </c>
      <c r="D571" s="49">
        <f>VLOOKUP(A571,'PNC Exon. &amp; no Exon.'!A:D,3,0)+VLOOKUP(A571,'PNC Exon. &amp; no Exon.'!A:D,4,0)</f>
        <v>0</v>
      </c>
      <c r="E571" s="173">
        <f t="shared" si="45"/>
        <v>0</v>
      </c>
      <c r="F571" s="173">
        <f t="shared" si="46"/>
        <v>0</v>
      </c>
      <c r="H571" s="164" t="s">
        <v>7</v>
      </c>
    </row>
    <row r="572" spans="1:8" ht="15" customHeight="1" x14ac:dyDescent="0.25">
      <c r="A572" s="164" t="str">
        <f t="shared" si="43"/>
        <v>AgostoCuna Mutual Insurance Society Dominicana, S.A.</v>
      </c>
      <c r="B572" s="47">
        <f t="shared" si="44"/>
        <v>1</v>
      </c>
      <c r="C572" s="51" t="s">
        <v>105</v>
      </c>
      <c r="D572" s="49">
        <f>VLOOKUP(A572,'PNC Exon. &amp; no Exon.'!A:D,3,0)+VLOOKUP(A572,'PNC Exon. &amp; no Exon.'!A:D,4,0)</f>
        <v>0</v>
      </c>
      <c r="E572" s="173">
        <f t="shared" si="45"/>
        <v>0</v>
      </c>
      <c r="F572" s="173">
        <f t="shared" si="46"/>
        <v>0</v>
      </c>
      <c r="H572" s="164" t="s">
        <v>7</v>
      </c>
    </row>
    <row r="573" spans="1:8" ht="15" customHeight="1" x14ac:dyDescent="0.25">
      <c r="A573" s="164" t="str">
        <f t="shared" si="43"/>
        <v>AgostoBupa Dominicana, S.A.</v>
      </c>
      <c r="B573" s="47">
        <f t="shared" si="44"/>
        <v>1</v>
      </c>
      <c r="C573" s="50" t="s">
        <v>104</v>
      </c>
      <c r="D573" s="49">
        <f>VLOOKUP(A573,'PNC Exon. &amp; no Exon.'!A:D,3,0)+VLOOKUP(A573,'PNC Exon. &amp; no Exon.'!A:D,4,0)</f>
        <v>0</v>
      </c>
      <c r="E573" s="173">
        <f t="shared" si="45"/>
        <v>0</v>
      </c>
      <c r="F573" s="173">
        <f t="shared" si="46"/>
        <v>0</v>
      </c>
      <c r="H573" s="164" t="s">
        <v>7</v>
      </c>
    </row>
    <row r="574" spans="1:8" ht="15" customHeight="1" x14ac:dyDescent="0.25">
      <c r="A574" s="164" t="str">
        <f t="shared" si="43"/>
        <v>AgostoAtrio Seguros, S. A.</v>
      </c>
      <c r="B574" s="47">
        <f t="shared" si="44"/>
        <v>1</v>
      </c>
      <c r="C574" s="51" t="s">
        <v>113</v>
      </c>
      <c r="D574" s="49">
        <f>VLOOKUP(A574,'PNC Exon. &amp; no Exon.'!A:D,3,0)+VLOOKUP(A574,'PNC Exon. &amp; no Exon.'!A:D,4,0)</f>
        <v>0</v>
      </c>
      <c r="E574" s="173">
        <f t="shared" si="45"/>
        <v>0</v>
      </c>
      <c r="F574" s="173">
        <f>(F573+E574)</f>
        <v>0</v>
      </c>
      <c r="H574" s="164" t="s">
        <v>7</v>
      </c>
    </row>
    <row r="575" spans="1:8" ht="15" customHeight="1" x14ac:dyDescent="0.25">
      <c r="A575" s="164" t="str">
        <f t="shared" si="43"/>
        <v>AgostoAngloamericana de Seguros, S. A.</v>
      </c>
      <c r="B575" s="47">
        <f t="shared" si="44"/>
        <v>1</v>
      </c>
      <c r="C575" s="51" t="s">
        <v>79</v>
      </c>
      <c r="D575" s="49">
        <f>VLOOKUP(A575,'PNC Exon. &amp; no Exon.'!A:D,3,0)+VLOOKUP(A575,'PNC Exon. &amp; no Exon.'!A:D,4,0)</f>
        <v>0</v>
      </c>
      <c r="E575" s="173">
        <f t="shared" si="45"/>
        <v>0</v>
      </c>
      <c r="F575" s="173">
        <f t="shared" si="46"/>
        <v>0</v>
      </c>
      <c r="H575" s="164" t="s">
        <v>7</v>
      </c>
    </row>
    <row r="576" spans="1:8" ht="15" customHeight="1" x14ac:dyDescent="0.25">
      <c r="A576" s="164" t="str">
        <f t="shared" si="43"/>
        <v>AgostoSeguros La Internacional, S. A.</v>
      </c>
      <c r="B576" s="47">
        <f t="shared" si="44"/>
        <v>1</v>
      </c>
      <c r="C576" s="51" t="s">
        <v>82</v>
      </c>
      <c r="D576" s="49">
        <f>VLOOKUP(A576,'PNC Exon. &amp; no Exon.'!A:D,3,0)+VLOOKUP(A576,'PNC Exon. &amp; no Exon.'!A:D,4,0)</f>
        <v>0</v>
      </c>
      <c r="E576" s="173">
        <f t="shared" si="45"/>
        <v>0</v>
      </c>
      <c r="F576" s="173">
        <f t="shared" si="46"/>
        <v>0</v>
      </c>
      <c r="H576" s="164" t="s">
        <v>7</v>
      </c>
    </row>
    <row r="577" spans="1:8" ht="15" customHeight="1" x14ac:dyDescent="0.25">
      <c r="A577" s="164" t="str">
        <f t="shared" si="43"/>
        <v>AgostoSeguros APS, S.A</v>
      </c>
      <c r="B577" s="47">
        <f t="shared" si="44"/>
        <v>1</v>
      </c>
      <c r="C577" s="51" t="s">
        <v>117</v>
      </c>
      <c r="D577" s="49">
        <f>VLOOKUP(A577,'PNC Exon. &amp; no Exon.'!A:D,3,0)+VLOOKUP(A577,'PNC Exon. &amp; no Exon.'!A:D,4,0)</f>
        <v>0</v>
      </c>
      <c r="E577" s="173">
        <f t="shared" si="45"/>
        <v>0</v>
      </c>
      <c r="F577" s="173">
        <f t="shared" ref="F577:F585" si="47">(F576+E577)</f>
        <v>0</v>
      </c>
      <c r="H577" s="164" t="s">
        <v>7</v>
      </c>
    </row>
    <row r="578" spans="1:8" ht="15" customHeight="1" x14ac:dyDescent="0.25">
      <c r="A578" s="164" t="str">
        <f t="shared" si="43"/>
        <v>AgostoSeguros ADEMI, S. A.</v>
      </c>
      <c r="B578" s="47">
        <f t="shared" si="44"/>
        <v>1</v>
      </c>
      <c r="C578" s="51" t="s">
        <v>112</v>
      </c>
      <c r="D578" s="49">
        <f>VLOOKUP(A578,'PNC Exon. &amp; no Exon.'!A:D,3,0)+VLOOKUP(A578,'PNC Exon. &amp; no Exon.'!A:D,4,0)</f>
        <v>0</v>
      </c>
      <c r="E578" s="173">
        <f t="shared" si="45"/>
        <v>0</v>
      </c>
      <c r="F578" s="173">
        <f t="shared" si="47"/>
        <v>0</v>
      </c>
      <c r="H578" s="164" t="s">
        <v>7</v>
      </c>
    </row>
    <row r="579" spans="1:8" ht="15" customHeight="1" x14ac:dyDescent="0.25">
      <c r="A579" s="164" t="str">
        <f t="shared" si="43"/>
        <v>AgostoConfederación del Canada Dominicana. S. A.</v>
      </c>
      <c r="B579" s="47">
        <f t="shared" si="44"/>
        <v>1</v>
      </c>
      <c r="C579" s="51" t="s">
        <v>94</v>
      </c>
      <c r="D579" s="49">
        <f>VLOOKUP(A579,'PNC Exon. &amp; no Exon.'!A:D,3,0)+VLOOKUP(A579,'PNC Exon. &amp; no Exon.'!A:D,4,0)</f>
        <v>0</v>
      </c>
      <c r="E579" s="173">
        <f t="shared" si="45"/>
        <v>0</v>
      </c>
      <c r="F579" s="173">
        <f t="shared" si="47"/>
        <v>0</v>
      </c>
      <c r="H579" s="164" t="s">
        <v>7</v>
      </c>
    </row>
    <row r="580" spans="1:8" ht="15" customHeight="1" x14ac:dyDescent="0.25">
      <c r="A580" s="164" t="str">
        <f t="shared" si="43"/>
        <v>AgostoMultiseguros S.U, S. A.</v>
      </c>
      <c r="B580" s="47">
        <f t="shared" si="44"/>
        <v>1</v>
      </c>
      <c r="C580" s="51" t="s">
        <v>116</v>
      </c>
      <c r="D580" s="49">
        <f>VLOOKUP(A580,'PNC Exon. &amp; no Exon.'!A:D,3,0)+VLOOKUP(A580,'PNC Exon. &amp; no Exon.'!A:D,4,0)</f>
        <v>0</v>
      </c>
      <c r="E580" s="173">
        <f t="shared" si="45"/>
        <v>0</v>
      </c>
      <c r="F580" s="173">
        <f t="shared" si="47"/>
        <v>0</v>
      </c>
      <c r="H580" s="164" t="s">
        <v>7</v>
      </c>
    </row>
    <row r="581" spans="1:8" ht="15" customHeight="1" x14ac:dyDescent="0.25">
      <c r="A581" s="164" t="str">
        <f t="shared" si="43"/>
        <v>AgostoAmigos Compañía de Seguros, S. A.</v>
      </c>
      <c r="B581" s="47">
        <f t="shared" si="44"/>
        <v>1</v>
      </c>
      <c r="C581" s="51" t="s">
        <v>89</v>
      </c>
      <c r="D581" s="49">
        <f>VLOOKUP(A581,'PNC Exon. &amp; no Exon.'!A:D,3,0)+VLOOKUP(A581,'PNC Exon. &amp; no Exon.'!A:D,4,0)</f>
        <v>0</v>
      </c>
      <c r="E581" s="173">
        <f t="shared" si="45"/>
        <v>0</v>
      </c>
      <c r="F581" s="173">
        <f t="shared" si="47"/>
        <v>0</v>
      </c>
      <c r="G581" s="4"/>
      <c r="H581" s="164" t="s">
        <v>7</v>
      </c>
    </row>
    <row r="582" spans="1:8" ht="15" customHeight="1" x14ac:dyDescent="0.25">
      <c r="A582" s="164" t="str">
        <f t="shared" si="43"/>
        <v>AgostoAutoseguro, S. A.</v>
      </c>
      <c r="B582" s="47">
        <f t="shared" si="44"/>
        <v>1</v>
      </c>
      <c r="C582" s="51" t="s">
        <v>81</v>
      </c>
      <c r="D582" s="49">
        <f>VLOOKUP(A582,'PNC Exon. &amp; no Exon.'!A:D,3,0)+VLOOKUP(A582,'PNC Exon. &amp; no Exon.'!A:D,4,0)</f>
        <v>0</v>
      </c>
      <c r="E582" s="173">
        <f t="shared" si="45"/>
        <v>0</v>
      </c>
      <c r="F582" s="173">
        <f t="shared" si="47"/>
        <v>0</v>
      </c>
      <c r="H582" s="164" t="s">
        <v>7</v>
      </c>
    </row>
    <row r="583" spans="1:8" ht="15" customHeight="1" x14ac:dyDescent="0.25">
      <c r="A583" s="164" t="str">
        <f t="shared" si="43"/>
        <v>AgostoSeguros Yunen, S. A.</v>
      </c>
      <c r="B583" s="47">
        <f t="shared" si="44"/>
        <v>1</v>
      </c>
      <c r="C583" s="51" t="s">
        <v>122</v>
      </c>
      <c r="D583" s="49">
        <f>VLOOKUP(A583,'PNC Exon. &amp; no Exon.'!A:D,3,0)+VLOOKUP(A583,'PNC Exon. &amp; no Exon.'!A:D,4,0)</f>
        <v>0</v>
      </c>
      <c r="E583" s="173">
        <f t="shared" si="45"/>
        <v>0</v>
      </c>
      <c r="F583" s="173">
        <f t="shared" si="47"/>
        <v>0</v>
      </c>
      <c r="H583" s="164" t="s">
        <v>7</v>
      </c>
    </row>
    <row r="584" spans="1:8" ht="15" customHeight="1" x14ac:dyDescent="0.25">
      <c r="A584" s="164" t="str">
        <f t="shared" si="43"/>
        <v>AgostoMidas Seguros, S. A.</v>
      </c>
      <c r="B584" s="47">
        <f t="shared" si="44"/>
        <v>1</v>
      </c>
      <c r="C584" s="51" t="s">
        <v>118</v>
      </c>
      <c r="D584" s="49">
        <f>VLOOKUP(A584,'PNC Exon. &amp; no Exon.'!A:D,3,0)+VLOOKUP(A584,'PNC Exon. &amp; no Exon.'!A:D,4,0)</f>
        <v>0</v>
      </c>
      <c r="E584" s="173">
        <f t="shared" si="45"/>
        <v>0</v>
      </c>
      <c r="F584" s="173">
        <f t="shared" si="47"/>
        <v>0</v>
      </c>
      <c r="H584" s="164" t="s">
        <v>7</v>
      </c>
    </row>
    <row r="585" spans="1:8" ht="15" customHeight="1" x14ac:dyDescent="0.25">
      <c r="A585" s="164" t="str">
        <f t="shared" si="43"/>
        <v>AgostoHylseg Seguros, S.A.</v>
      </c>
      <c r="B585" s="47">
        <f t="shared" si="44"/>
        <v>1</v>
      </c>
      <c r="C585" s="51" t="s">
        <v>120</v>
      </c>
      <c r="D585" s="49">
        <f>VLOOKUP(A585,'PNC Exon. &amp; no Exon.'!A:D,3,0)+VLOOKUP(A585,'PNC Exon. &amp; no Exon.'!A:D,4,0)</f>
        <v>0</v>
      </c>
      <c r="E585" s="173">
        <f t="shared" si="45"/>
        <v>0</v>
      </c>
      <c r="F585" s="173">
        <f t="shared" si="47"/>
        <v>0</v>
      </c>
      <c r="H585" s="164" t="s">
        <v>7</v>
      </c>
    </row>
    <row r="586" spans="1:8" ht="15" customHeight="1" x14ac:dyDescent="0.25">
      <c r="A586" s="164" t="str">
        <f t="shared" si="43"/>
        <v>AgostoUnit, S.A</v>
      </c>
      <c r="B586" s="47">
        <f t="shared" si="44"/>
        <v>1</v>
      </c>
      <c r="C586" s="51" t="s">
        <v>121</v>
      </c>
      <c r="D586" s="49">
        <f>VLOOKUP(A586,'PNC Exon. &amp; no Exon.'!A:D,3,0)+VLOOKUP(A586,'PNC Exon. &amp; no Exon.'!A:D,4,0)</f>
        <v>0</v>
      </c>
      <c r="E586" s="173">
        <f t="shared" si="45"/>
        <v>0</v>
      </c>
      <c r="F586" s="173">
        <f t="shared" ref="F586:F591" si="48">(F585+E586)</f>
        <v>0</v>
      </c>
      <c r="H586" s="164" t="s">
        <v>7</v>
      </c>
    </row>
    <row r="587" spans="1:8" ht="15" customHeight="1" x14ac:dyDescent="0.25">
      <c r="A587" s="164" t="str">
        <f t="shared" si="43"/>
        <v>AgostoLa Comercial de Seguros, S. A.</v>
      </c>
      <c r="B587" s="47">
        <f t="shared" si="44"/>
        <v>1</v>
      </c>
      <c r="C587" s="51" t="s">
        <v>83</v>
      </c>
      <c r="D587" s="49">
        <f>VLOOKUP(A587,'PNC Exon. &amp; no Exon.'!A:D,3,0)+VLOOKUP(A587,'PNC Exon. &amp; no Exon.'!A:D,4,0)</f>
        <v>0</v>
      </c>
      <c r="E587" s="173">
        <f t="shared" si="45"/>
        <v>0</v>
      </c>
      <c r="F587" s="173">
        <f t="shared" si="48"/>
        <v>0</v>
      </c>
      <c r="H587" s="164" t="s">
        <v>7</v>
      </c>
    </row>
    <row r="588" spans="1:8" ht="15" customHeight="1" x14ac:dyDescent="0.25">
      <c r="A588" s="164" t="str">
        <f t="shared" si="43"/>
        <v>AgostoMarsh &amp; McLennan, LTD (Riskcorp, Inc.)</v>
      </c>
      <c r="B588" s="47">
        <f t="shared" si="44"/>
        <v>1</v>
      </c>
      <c r="C588" s="51" t="s">
        <v>101</v>
      </c>
      <c r="D588" s="49">
        <f>VLOOKUP(A588,'PNC Exon. &amp; no Exon.'!A:D,3,0)+VLOOKUP(A588,'PNC Exon. &amp; no Exon.'!A:D,4,0)</f>
        <v>0</v>
      </c>
      <c r="E588" s="173">
        <f t="shared" si="45"/>
        <v>0</v>
      </c>
      <c r="F588" s="173">
        <f t="shared" si="48"/>
        <v>0</v>
      </c>
      <c r="H588" s="164" t="s">
        <v>7</v>
      </c>
    </row>
    <row r="589" spans="1:8" ht="15" customHeight="1" x14ac:dyDescent="0.25">
      <c r="A589" s="164" t="str">
        <f t="shared" si="43"/>
        <v>AgostoSeguros DHI Atlas, S. A.</v>
      </c>
      <c r="B589" s="47">
        <f t="shared" si="44"/>
        <v>1</v>
      </c>
      <c r="C589" s="51" t="s">
        <v>100</v>
      </c>
      <c r="D589" s="49">
        <f>VLOOKUP(A589,'PNC Exon. &amp; no Exon.'!A:D,3,0)+VLOOKUP(A589,'PNC Exon. &amp; no Exon.'!A:D,4,0)</f>
        <v>0</v>
      </c>
      <c r="E589" s="173">
        <f t="shared" si="45"/>
        <v>0</v>
      </c>
      <c r="F589" s="173">
        <f t="shared" si="48"/>
        <v>0</v>
      </c>
      <c r="H589" s="164" t="s">
        <v>7</v>
      </c>
    </row>
    <row r="590" spans="1:8" ht="15" customHeight="1" x14ac:dyDescent="0.25">
      <c r="A590" s="164" t="str">
        <f t="shared" si="43"/>
        <v>AgostoSegna, Compañía de Seguros, S.A.</v>
      </c>
      <c r="B590" s="47">
        <f t="shared" si="44"/>
        <v>1</v>
      </c>
      <c r="C590" s="51" t="s">
        <v>98</v>
      </c>
      <c r="D590" s="49">
        <f>VLOOKUP(A590,'PNC Exon. &amp; no Exon.'!A:D,3,0)+VLOOKUP(A590,'PNC Exon. &amp; no Exon.'!A:D,4,0)</f>
        <v>0</v>
      </c>
      <c r="E590" s="173">
        <f t="shared" si="45"/>
        <v>0</v>
      </c>
      <c r="F590" s="173">
        <f t="shared" si="48"/>
        <v>0</v>
      </c>
      <c r="H590" s="164" t="s">
        <v>7</v>
      </c>
    </row>
    <row r="591" spans="1:8" ht="15" customHeight="1" x14ac:dyDescent="0.25">
      <c r="A591" s="164" t="str">
        <f t="shared" si="43"/>
        <v>AgostoREHSA Cía. de Seguros y Reaseguros, S.A.</v>
      </c>
      <c r="B591" s="47">
        <f t="shared" si="44"/>
        <v>1</v>
      </c>
      <c r="C591" s="51" t="s">
        <v>114</v>
      </c>
      <c r="D591" s="49">
        <f>VLOOKUP(A591,'PNC Exon. &amp; no Exon.'!A:D,3,0)+VLOOKUP(A591,'PNC Exon. &amp; no Exon.'!A:D,4,0)</f>
        <v>0</v>
      </c>
      <c r="E591" s="173">
        <f t="shared" si="45"/>
        <v>0</v>
      </c>
      <c r="F591" s="173">
        <f t="shared" si="48"/>
        <v>0</v>
      </c>
      <c r="H591" s="164" t="s">
        <v>7</v>
      </c>
    </row>
    <row r="592" spans="1:8" ht="18.75" customHeight="1" x14ac:dyDescent="0.25">
      <c r="A592" s="164" t="str">
        <f t="shared" si="43"/>
        <v xml:space="preserve">Total General </v>
      </c>
      <c r="B592" s="52"/>
      <c r="C592" s="53" t="s">
        <v>21</v>
      </c>
      <c r="D592" s="54">
        <f>SUM(D554:D591)</f>
        <v>0</v>
      </c>
      <c r="E592" s="178">
        <f>SUM(E554:E591,0)</f>
        <v>0</v>
      </c>
      <c r="F592" s="179"/>
    </row>
    <row r="593" spans="1:2" x14ac:dyDescent="0.25">
      <c r="A593" s="164" t="str">
        <f t="shared" si="43"/>
        <v/>
      </c>
      <c r="B593" s="75" t="s">
        <v>174</v>
      </c>
    </row>
    <row r="594" spans="1:2" x14ac:dyDescent="0.25">
      <c r="A594" s="164" t="str">
        <f t="shared" si="43"/>
        <v/>
      </c>
    </row>
    <row r="595" spans="1:2" x14ac:dyDescent="0.25">
      <c r="A595" s="164" t="str">
        <f t="shared" si="43"/>
        <v/>
      </c>
    </row>
    <row r="596" spans="1:2" x14ac:dyDescent="0.25">
      <c r="A596" s="164" t="str">
        <f t="shared" si="43"/>
        <v/>
      </c>
    </row>
    <row r="597" spans="1:2" x14ac:dyDescent="0.25">
      <c r="A597" s="164" t="str">
        <f t="shared" si="43"/>
        <v/>
      </c>
    </row>
    <row r="598" spans="1:2" x14ac:dyDescent="0.25">
      <c r="A598" s="164" t="str">
        <f t="shared" si="43"/>
        <v/>
      </c>
    </row>
    <row r="599" spans="1:2" x14ac:dyDescent="0.25">
      <c r="A599" s="164" t="str">
        <f t="shared" si="43"/>
        <v/>
      </c>
    </row>
    <row r="600" spans="1:2" x14ac:dyDescent="0.25">
      <c r="A600" s="164" t="str">
        <f t="shared" si="43"/>
        <v/>
      </c>
    </row>
    <row r="601" spans="1:2" x14ac:dyDescent="0.25">
      <c r="A601" s="164" t="str">
        <f t="shared" si="43"/>
        <v/>
      </c>
    </row>
    <row r="602" spans="1:2" x14ac:dyDescent="0.25">
      <c r="A602" s="164" t="str">
        <f t="shared" si="43"/>
        <v/>
      </c>
    </row>
    <row r="603" spans="1:2" x14ac:dyDescent="0.25">
      <c r="A603" s="164" t="str">
        <f t="shared" si="43"/>
        <v/>
      </c>
    </row>
    <row r="604" spans="1:2" x14ac:dyDescent="0.25">
      <c r="A604" s="164" t="str">
        <f t="shared" si="43"/>
        <v/>
      </c>
    </row>
    <row r="605" spans="1:2" x14ac:dyDescent="0.25">
      <c r="A605" s="164" t="str">
        <f t="shared" si="43"/>
        <v/>
      </c>
    </row>
    <row r="606" spans="1:2" x14ac:dyDescent="0.25">
      <c r="A606" s="164" t="str">
        <f t="shared" si="43"/>
        <v/>
      </c>
    </row>
    <row r="607" spans="1:2" x14ac:dyDescent="0.25">
      <c r="A607" s="164" t="str">
        <f t="shared" si="43"/>
        <v/>
      </c>
    </row>
    <row r="608" spans="1:2" x14ac:dyDescent="0.25">
      <c r="A608" s="164" t="str">
        <f t="shared" si="43"/>
        <v/>
      </c>
    </row>
    <row r="609" spans="1:8" x14ac:dyDescent="0.25">
      <c r="A609" s="164" t="str">
        <f t="shared" si="43"/>
        <v/>
      </c>
    </row>
    <row r="610" spans="1:8" x14ac:dyDescent="0.25">
      <c r="A610" s="164" t="str">
        <f t="shared" si="43"/>
        <v/>
      </c>
    </row>
    <row r="611" spans="1:8" x14ac:dyDescent="0.25">
      <c r="A611" s="164" t="str">
        <f t="shared" si="43"/>
        <v/>
      </c>
    </row>
    <row r="612" spans="1:8" x14ac:dyDescent="0.25">
      <c r="A612" s="164" t="str">
        <f t="shared" si="43"/>
        <v/>
      </c>
    </row>
    <row r="613" spans="1:8" x14ac:dyDescent="0.25">
      <c r="A613" s="164" t="str">
        <f t="shared" si="43"/>
        <v/>
      </c>
    </row>
    <row r="614" spans="1:8" x14ac:dyDescent="0.25">
      <c r="A614" s="164" t="str">
        <f t="shared" ref="A614:A677" si="49">H614&amp;C614</f>
        <v/>
      </c>
    </row>
    <row r="615" spans="1:8" x14ac:dyDescent="0.25">
      <c r="A615" s="164" t="str">
        <f t="shared" si="49"/>
        <v/>
      </c>
    </row>
    <row r="616" spans="1:8" ht="21" x14ac:dyDescent="0.4">
      <c r="A616" s="164" t="str">
        <f t="shared" si="49"/>
        <v/>
      </c>
      <c r="B616" s="198" t="s">
        <v>42</v>
      </c>
      <c r="C616" s="198"/>
      <c r="D616" s="198"/>
      <c r="E616" s="198"/>
      <c r="F616" s="198"/>
    </row>
    <row r="617" spans="1:8" x14ac:dyDescent="0.25">
      <c r="A617" s="164" t="str">
        <f t="shared" si="49"/>
        <v/>
      </c>
      <c r="B617" s="199" t="s">
        <v>91</v>
      </c>
      <c r="C617" s="199"/>
      <c r="D617" s="199"/>
      <c r="E617" s="199"/>
      <c r="F617" s="199"/>
    </row>
    <row r="618" spans="1:8" x14ac:dyDescent="0.25">
      <c r="A618" s="164" t="str">
        <f t="shared" si="49"/>
        <v/>
      </c>
      <c r="B618" s="201" t="s">
        <v>169</v>
      </c>
      <c r="C618" s="201"/>
      <c r="D618" s="201"/>
      <c r="E618" s="201"/>
      <c r="F618" s="201"/>
    </row>
    <row r="619" spans="1:8" x14ac:dyDescent="0.25">
      <c r="A619" s="164" t="str">
        <f t="shared" si="49"/>
        <v/>
      </c>
      <c r="B619" s="199" t="s">
        <v>108</v>
      </c>
      <c r="C619" s="199"/>
      <c r="D619" s="199"/>
      <c r="E619" s="199"/>
      <c r="F619" s="199"/>
    </row>
    <row r="620" spans="1:8" x14ac:dyDescent="0.25">
      <c r="A620" s="164" t="str">
        <f t="shared" si="49"/>
        <v/>
      </c>
    </row>
    <row r="621" spans="1:8" ht="22.5" customHeight="1" x14ac:dyDescent="0.25">
      <c r="A621" s="164" t="str">
        <f t="shared" si="49"/>
        <v>Compañías</v>
      </c>
      <c r="B621" s="99" t="s">
        <v>32</v>
      </c>
      <c r="C621" s="99" t="s">
        <v>33</v>
      </c>
      <c r="D621" s="99" t="s">
        <v>50</v>
      </c>
      <c r="E621" s="172" t="s">
        <v>129</v>
      </c>
      <c r="F621" s="172" t="s">
        <v>60</v>
      </c>
    </row>
    <row r="622" spans="1:8" ht="15" customHeight="1" x14ac:dyDescent="0.25">
      <c r="A622" s="164" t="str">
        <f t="shared" si="49"/>
        <v>SeptiembreSeguros Universal, S. A.</v>
      </c>
      <c r="B622" s="47">
        <f>RANK(D622,$D$622:$D$659)</f>
        <v>1</v>
      </c>
      <c r="C622" s="92" t="s">
        <v>87</v>
      </c>
      <c r="D622" s="49">
        <f>VLOOKUP(A622,'PNC Exon. &amp; no Exon.'!A:D,3,0)+VLOOKUP(A622,'PNC Exon. &amp; no Exon.'!A:D,4,0)</f>
        <v>0</v>
      </c>
      <c r="E622" s="173">
        <f>IFERROR(D622/D660*100,0)</f>
        <v>0</v>
      </c>
      <c r="F622" s="173">
        <f>(E622)</f>
        <v>0</v>
      </c>
      <c r="H622" s="164" t="s">
        <v>8</v>
      </c>
    </row>
    <row r="623" spans="1:8" ht="15" customHeight="1" x14ac:dyDescent="0.25">
      <c r="A623" s="164" t="str">
        <f t="shared" si="49"/>
        <v>SeptiembreHumano Seguros, S. A.</v>
      </c>
      <c r="B623" s="47">
        <f t="shared" ref="B623:B659" si="50">RANK(D623,$D$622:$D$659)</f>
        <v>1</v>
      </c>
      <c r="C623" s="51" t="s">
        <v>111</v>
      </c>
      <c r="D623" s="49">
        <f>VLOOKUP(A623,'PNC Exon. &amp; no Exon.'!A:D,3,0)+VLOOKUP(A623,'PNC Exon. &amp; no Exon.'!A:D,4,0)</f>
        <v>0</v>
      </c>
      <c r="E623" s="173">
        <f>IFERROR(D623/D660*100,0)</f>
        <v>0</v>
      </c>
      <c r="F623" s="173">
        <f t="shared" ref="F623:F641" si="51">(F622+E623)</f>
        <v>0</v>
      </c>
      <c r="H623" s="164" t="s">
        <v>8</v>
      </c>
    </row>
    <row r="624" spans="1:8" ht="15" customHeight="1" x14ac:dyDescent="0.25">
      <c r="A624" s="164" t="str">
        <f t="shared" si="49"/>
        <v>SeptiembreSeguros Reservas, S. A.</v>
      </c>
      <c r="B624" s="47">
        <f t="shared" si="50"/>
        <v>1</v>
      </c>
      <c r="C624" s="51" t="s">
        <v>115</v>
      </c>
      <c r="D624" s="49">
        <f>VLOOKUP(A624,'PNC Exon. &amp; no Exon.'!A:D,3,0)+VLOOKUP(A624,'PNC Exon. &amp; no Exon.'!A:D,4,0)</f>
        <v>0</v>
      </c>
      <c r="E624" s="173">
        <f>IFERROR(D624/D660*100,0)</f>
        <v>0</v>
      </c>
      <c r="F624" s="173">
        <f t="shared" si="51"/>
        <v>0</v>
      </c>
      <c r="H624" s="164" t="s">
        <v>8</v>
      </c>
    </row>
    <row r="625" spans="1:8" ht="15" customHeight="1" x14ac:dyDescent="0.25">
      <c r="A625" s="164" t="str">
        <f t="shared" si="49"/>
        <v>SeptiembreMAPFRE BHD Cía de Seguros, S. A.</v>
      </c>
      <c r="B625" s="47">
        <f t="shared" si="50"/>
        <v>1</v>
      </c>
      <c r="C625" s="51" t="s">
        <v>95</v>
      </c>
      <c r="D625" s="49">
        <f>VLOOKUP(A625,'PNC Exon. &amp; no Exon.'!A:D,3,0)+VLOOKUP(A625,'PNC Exon. &amp; no Exon.'!A:D,4,0)</f>
        <v>0</v>
      </c>
      <c r="E625" s="173">
        <f>IFERROR(D625/D660*100,0)</f>
        <v>0</v>
      </c>
      <c r="F625" s="173">
        <f t="shared" si="51"/>
        <v>0</v>
      </c>
      <c r="H625" s="164" t="s">
        <v>8</v>
      </c>
    </row>
    <row r="626" spans="1:8" ht="15" customHeight="1" x14ac:dyDescent="0.25">
      <c r="A626" s="164" t="str">
        <f t="shared" si="49"/>
        <v>SeptiembreLa Colonial de Seguros, S. A.</v>
      </c>
      <c r="B626" s="47">
        <f t="shared" si="50"/>
        <v>1</v>
      </c>
      <c r="C626" s="51" t="s">
        <v>88</v>
      </c>
      <c r="D626" s="49">
        <f>VLOOKUP(A626,'PNC Exon. &amp; no Exon.'!A:D,3,0)+VLOOKUP(A626,'PNC Exon. &amp; no Exon.'!A:D,4,0)</f>
        <v>0</v>
      </c>
      <c r="E626" s="173">
        <f>IFERROR(D626/D660*100,0)</f>
        <v>0</v>
      </c>
      <c r="F626" s="173">
        <f t="shared" si="51"/>
        <v>0</v>
      </c>
      <c r="H626" s="164" t="s">
        <v>8</v>
      </c>
    </row>
    <row r="627" spans="1:8" ht="15" customHeight="1" x14ac:dyDescent="0.25">
      <c r="A627" s="164" t="str">
        <f t="shared" si="49"/>
        <v>SeptiembreSeguros Sura, S. A.</v>
      </c>
      <c r="B627" s="47">
        <f t="shared" si="50"/>
        <v>1</v>
      </c>
      <c r="C627" s="51" t="s">
        <v>93</v>
      </c>
      <c r="D627" s="49">
        <f>VLOOKUP(A627,'PNC Exon. &amp; no Exon.'!A:D,3,0)+VLOOKUP(A627,'PNC Exon. &amp; no Exon.'!A:D,4,0)</f>
        <v>0</v>
      </c>
      <c r="E627" s="173">
        <f>IFERROR(D627/D660*100,0)</f>
        <v>0</v>
      </c>
      <c r="F627" s="173">
        <f t="shared" si="51"/>
        <v>0</v>
      </c>
      <c r="H627" s="164" t="s">
        <v>8</v>
      </c>
    </row>
    <row r="628" spans="1:8" ht="15" customHeight="1" x14ac:dyDescent="0.25">
      <c r="A628" s="164" t="str">
        <f t="shared" si="49"/>
        <v>SeptiembreSeguros Worldwide, S. A.</v>
      </c>
      <c r="B628" s="47">
        <f t="shared" si="50"/>
        <v>1</v>
      </c>
      <c r="C628" s="51" t="s">
        <v>92</v>
      </c>
      <c r="D628" s="49">
        <f>VLOOKUP(A628,'PNC Exon. &amp; no Exon.'!A:D,3,0)+VLOOKUP(A628,'PNC Exon. &amp; no Exon.'!A:D,4,0)</f>
        <v>0</v>
      </c>
      <c r="E628" s="173">
        <f>IFERROR(D628/D660*100,0)</f>
        <v>0</v>
      </c>
      <c r="F628" s="173">
        <f t="shared" si="51"/>
        <v>0</v>
      </c>
      <c r="H628" s="164" t="s">
        <v>8</v>
      </c>
    </row>
    <row r="629" spans="1:8" ht="15" customHeight="1" x14ac:dyDescent="0.25">
      <c r="A629" s="164" t="str">
        <f t="shared" si="49"/>
        <v>SeptiembreGeneral de Seguros, S. A.</v>
      </c>
      <c r="B629" s="47">
        <f t="shared" si="50"/>
        <v>1</v>
      </c>
      <c r="C629" s="51" t="s">
        <v>78</v>
      </c>
      <c r="D629" s="49">
        <f>VLOOKUP(A629,'PNC Exon. &amp; no Exon.'!A:D,3,0)+VLOOKUP(A629,'PNC Exon. &amp; no Exon.'!A:D,4,0)</f>
        <v>0</v>
      </c>
      <c r="E629" s="173">
        <f>IFERROR(D629/D660*100,0)</f>
        <v>0</v>
      </c>
      <c r="F629" s="173">
        <f t="shared" si="51"/>
        <v>0</v>
      </c>
      <c r="H629" s="164" t="s">
        <v>8</v>
      </c>
    </row>
    <row r="630" spans="1:8" ht="15" customHeight="1" x14ac:dyDescent="0.25">
      <c r="A630" s="164" t="str">
        <f t="shared" si="49"/>
        <v>SeptiembreSeguros Crecer, S. A.</v>
      </c>
      <c r="B630" s="47">
        <f t="shared" si="50"/>
        <v>1</v>
      </c>
      <c r="C630" s="51" t="s">
        <v>119</v>
      </c>
      <c r="D630" s="49">
        <f>VLOOKUP(A630,'PNC Exon. &amp; no Exon.'!A:D,3,0)+VLOOKUP(A630,'PNC Exon. &amp; no Exon.'!A:D,4,0)</f>
        <v>0</v>
      </c>
      <c r="E630" s="173">
        <f>IFERROR(D630/D660*100,0)</f>
        <v>0</v>
      </c>
      <c r="F630" s="173">
        <f t="shared" si="51"/>
        <v>0</v>
      </c>
      <c r="H630" s="164" t="s">
        <v>8</v>
      </c>
    </row>
    <row r="631" spans="1:8" ht="15" customHeight="1" x14ac:dyDescent="0.25">
      <c r="A631" s="164" t="str">
        <f t="shared" si="49"/>
        <v>SeptiembreSeguros Pepin, S. A.</v>
      </c>
      <c r="B631" s="47">
        <f t="shared" si="50"/>
        <v>1</v>
      </c>
      <c r="C631" s="51" t="s">
        <v>77</v>
      </c>
      <c r="D631" s="49">
        <f>VLOOKUP(A631,'PNC Exon. &amp; no Exon.'!A:D,3,0)+VLOOKUP(A631,'PNC Exon. &amp; no Exon.'!A:D,4,0)</f>
        <v>0</v>
      </c>
      <c r="E631" s="173">
        <f>IFERROR(D631/D660*100,0)</f>
        <v>0</v>
      </c>
      <c r="F631" s="173">
        <f t="shared" si="51"/>
        <v>0</v>
      </c>
      <c r="H631" s="164" t="s">
        <v>8</v>
      </c>
    </row>
    <row r="632" spans="1:8" ht="15" customHeight="1" x14ac:dyDescent="0.25">
      <c r="A632" s="164" t="str">
        <f t="shared" si="49"/>
        <v>SeptiembreLa Monumental de Seguros, S. A.</v>
      </c>
      <c r="B632" s="47">
        <f t="shared" si="50"/>
        <v>1</v>
      </c>
      <c r="C632" s="51" t="s">
        <v>90</v>
      </c>
      <c r="D632" s="49">
        <f>VLOOKUP(A632,'PNC Exon. &amp; no Exon.'!A:D,3,0)+VLOOKUP(A632,'PNC Exon. &amp; no Exon.'!A:D,4,0)</f>
        <v>0</v>
      </c>
      <c r="E632" s="173">
        <f>IFERROR(D632/D660*100,0)</f>
        <v>0</v>
      </c>
      <c r="F632" s="173">
        <f t="shared" si="51"/>
        <v>0</v>
      </c>
      <c r="H632" s="164" t="s">
        <v>8</v>
      </c>
    </row>
    <row r="633" spans="1:8" ht="15" customHeight="1" x14ac:dyDescent="0.25">
      <c r="A633" s="164" t="str">
        <f t="shared" si="49"/>
        <v>SeptiembreCompañía Dominicana de Seguros, S.R.L.</v>
      </c>
      <c r="B633" s="47">
        <f t="shared" si="50"/>
        <v>1</v>
      </c>
      <c r="C633" s="51" t="s">
        <v>97</v>
      </c>
      <c r="D633" s="49">
        <f>VLOOKUP(A633,'PNC Exon. &amp; no Exon.'!A:D,3,0)+VLOOKUP(A633,'PNC Exon. &amp; no Exon.'!A:D,4,0)</f>
        <v>0</v>
      </c>
      <c r="E633" s="173">
        <f>IFERROR(D633/D660*100,0)</f>
        <v>0</v>
      </c>
      <c r="F633" s="173">
        <f t="shared" si="51"/>
        <v>0</v>
      </c>
      <c r="H633" s="164" t="s">
        <v>8</v>
      </c>
    </row>
    <row r="634" spans="1:8" ht="15" customHeight="1" x14ac:dyDescent="0.25">
      <c r="A634" s="164" t="str">
        <f t="shared" si="49"/>
        <v>SeptiembreAseguradora Agropecuaria Dominicana. S. A.</v>
      </c>
      <c r="B634" s="47">
        <f t="shared" si="50"/>
        <v>1</v>
      </c>
      <c r="C634" s="51" t="s">
        <v>99</v>
      </c>
      <c r="D634" s="49">
        <f>VLOOKUP(A634,'PNC Exon. &amp; no Exon.'!A:D,3,0)+VLOOKUP(A634,'PNC Exon. &amp; no Exon.'!A:D,4,0)</f>
        <v>0</v>
      </c>
      <c r="E634" s="173">
        <f>IFERROR(D634/D660*100,0)</f>
        <v>0</v>
      </c>
      <c r="F634" s="173">
        <f t="shared" si="51"/>
        <v>0</v>
      </c>
      <c r="H634" s="164" t="s">
        <v>8</v>
      </c>
    </row>
    <row r="635" spans="1:8" ht="15" customHeight="1" x14ac:dyDescent="0.25">
      <c r="A635" s="164" t="str">
        <f t="shared" si="49"/>
        <v>SeptiembrePatria, S. A. Compañía de Seguros</v>
      </c>
      <c r="B635" s="47">
        <f t="shared" si="50"/>
        <v>1</v>
      </c>
      <c r="C635" s="51" t="s">
        <v>102</v>
      </c>
      <c r="D635" s="49">
        <f>VLOOKUP(A635,'PNC Exon. &amp; no Exon.'!A:D,3,0)+VLOOKUP(A635,'PNC Exon. &amp; no Exon.'!A:D,4,0)</f>
        <v>0</v>
      </c>
      <c r="E635" s="173">
        <f>IFERROR(D635/D660*100,0)</f>
        <v>0</v>
      </c>
      <c r="F635" s="173">
        <f t="shared" si="51"/>
        <v>0</v>
      </c>
      <c r="H635" s="164" t="s">
        <v>8</v>
      </c>
    </row>
    <row r="636" spans="1:8" ht="15" customHeight="1" x14ac:dyDescent="0.25">
      <c r="A636" s="164" t="str">
        <f t="shared" si="49"/>
        <v>SeptiembreBanesco Seguros, S.A.</v>
      </c>
      <c r="B636" s="47">
        <f t="shared" si="50"/>
        <v>1</v>
      </c>
      <c r="C636" s="51" t="s">
        <v>109</v>
      </c>
      <c r="D636" s="49">
        <f>VLOOKUP(A636,'PNC Exon. &amp; no Exon.'!A:D,3,0)+VLOOKUP(A636,'PNC Exon. &amp; no Exon.'!A:D,4,0)</f>
        <v>0</v>
      </c>
      <c r="E636" s="173">
        <f>IFERROR(D636/D660*100,0)</f>
        <v>0</v>
      </c>
      <c r="F636" s="173">
        <f t="shared" si="51"/>
        <v>0</v>
      </c>
      <c r="H636" s="164" t="s">
        <v>8</v>
      </c>
    </row>
    <row r="637" spans="1:8" ht="15" customHeight="1" x14ac:dyDescent="0.25">
      <c r="A637" s="164" t="str">
        <f t="shared" si="49"/>
        <v>SeptiembreAtlantica Seguros, S. A.</v>
      </c>
      <c r="B637" s="47">
        <f t="shared" si="50"/>
        <v>1</v>
      </c>
      <c r="C637" s="50" t="s">
        <v>110</v>
      </c>
      <c r="D637" s="49">
        <f>VLOOKUP(A637,'PNC Exon. &amp; no Exon.'!A:D,3,0)+VLOOKUP(A637,'PNC Exon. &amp; no Exon.'!A:D,4,0)</f>
        <v>0</v>
      </c>
      <c r="E637" s="173">
        <f>IFERROR(D637/D660*100,0)</f>
        <v>0</v>
      </c>
      <c r="F637" s="173">
        <f t="shared" si="51"/>
        <v>0</v>
      </c>
      <c r="H637" s="164" t="s">
        <v>8</v>
      </c>
    </row>
    <row r="638" spans="1:8" ht="15" customHeight="1" x14ac:dyDescent="0.25">
      <c r="A638" s="164" t="str">
        <f t="shared" si="49"/>
        <v>SeptiembreCooperativa Nacional de Seguros, Inc.</v>
      </c>
      <c r="B638" s="47">
        <f t="shared" si="50"/>
        <v>1</v>
      </c>
      <c r="C638" s="51" t="s">
        <v>80</v>
      </c>
      <c r="D638" s="49">
        <f>VLOOKUP(A638,'PNC Exon. &amp; no Exon.'!A:D,3,0)+VLOOKUP(A638,'PNC Exon. &amp; no Exon.'!A:D,4,0)</f>
        <v>0</v>
      </c>
      <c r="E638" s="173">
        <f>IFERROR(D638/D660*100,0)</f>
        <v>0</v>
      </c>
      <c r="F638" s="173">
        <f t="shared" si="51"/>
        <v>0</v>
      </c>
      <c r="H638" s="164" t="s">
        <v>8</v>
      </c>
    </row>
    <row r="639" spans="1:8" ht="15" customHeight="1" x14ac:dyDescent="0.25">
      <c r="A639" s="164" t="str">
        <f t="shared" si="49"/>
        <v>SeptiembreBMI Compañía de Seguros, S. A.</v>
      </c>
      <c r="B639" s="47">
        <f t="shared" si="50"/>
        <v>1</v>
      </c>
      <c r="C639" s="51" t="s">
        <v>96</v>
      </c>
      <c r="D639" s="49">
        <f>VLOOKUP(A639,'PNC Exon. &amp; no Exon.'!A:D,3,0)+VLOOKUP(A639,'PNC Exon. &amp; no Exon.'!A:D,4,0)</f>
        <v>0</v>
      </c>
      <c r="E639" s="173">
        <f>IFERROR(D639/D660*100,0)</f>
        <v>0</v>
      </c>
      <c r="F639" s="173">
        <f t="shared" si="51"/>
        <v>0</v>
      </c>
      <c r="H639" s="164" t="s">
        <v>8</v>
      </c>
    </row>
    <row r="640" spans="1:8" ht="15" customHeight="1" x14ac:dyDescent="0.25">
      <c r="A640" s="164" t="str">
        <f t="shared" si="49"/>
        <v>SeptiembreCuna Mutual Insurance Society Dominicana, S.A.</v>
      </c>
      <c r="B640" s="47">
        <f t="shared" si="50"/>
        <v>1</v>
      </c>
      <c r="C640" s="51" t="s">
        <v>105</v>
      </c>
      <c r="D640" s="49">
        <f>VLOOKUP(A640,'PNC Exon. &amp; no Exon.'!A:D,3,0)+VLOOKUP(A640,'PNC Exon. &amp; no Exon.'!A:D,4,0)</f>
        <v>0</v>
      </c>
      <c r="E640" s="173">
        <f>IFERROR(D640/D660*100,0)</f>
        <v>0</v>
      </c>
      <c r="F640" s="173">
        <f t="shared" si="51"/>
        <v>0</v>
      </c>
      <c r="H640" s="164" t="s">
        <v>8</v>
      </c>
    </row>
    <row r="641" spans="1:8" ht="15" customHeight="1" x14ac:dyDescent="0.25">
      <c r="A641" s="164" t="str">
        <f t="shared" si="49"/>
        <v>SeptiembreBupa Dominicana, S.A.</v>
      </c>
      <c r="B641" s="47">
        <f t="shared" si="50"/>
        <v>1</v>
      </c>
      <c r="C641" s="50" t="s">
        <v>104</v>
      </c>
      <c r="D641" s="49">
        <f>VLOOKUP(A641,'PNC Exon. &amp; no Exon.'!A:D,3,0)+VLOOKUP(A641,'PNC Exon. &amp; no Exon.'!A:D,4,0)</f>
        <v>0</v>
      </c>
      <c r="E641" s="173">
        <f>IFERROR(D641/D660*100,0)</f>
        <v>0</v>
      </c>
      <c r="F641" s="173">
        <f t="shared" si="51"/>
        <v>0</v>
      </c>
      <c r="H641" s="164" t="s">
        <v>8</v>
      </c>
    </row>
    <row r="642" spans="1:8" ht="15" customHeight="1" x14ac:dyDescent="0.25">
      <c r="A642" s="164" t="str">
        <f t="shared" si="49"/>
        <v>SeptiembreAtrio Seguros, S. A.</v>
      </c>
      <c r="B642" s="47">
        <f t="shared" si="50"/>
        <v>1</v>
      </c>
      <c r="C642" s="51" t="s">
        <v>113</v>
      </c>
      <c r="D642" s="49">
        <f>VLOOKUP(A642,'PNC Exon. &amp; no Exon.'!A:D,3,0)+VLOOKUP(A642,'PNC Exon. &amp; no Exon.'!A:D,4,0)</f>
        <v>0</v>
      </c>
      <c r="E642" s="173">
        <f>IFERROR(D642/D660*100,0)</f>
        <v>0</v>
      </c>
      <c r="F642" s="173">
        <f>(F641+E642)</f>
        <v>0</v>
      </c>
      <c r="H642" s="164" t="s">
        <v>8</v>
      </c>
    </row>
    <row r="643" spans="1:8" ht="15" customHeight="1" x14ac:dyDescent="0.25">
      <c r="A643" s="164" t="str">
        <f t="shared" si="49"/>
        <v>SeptiembreAngloamericana de Seguros, S. A.</v>
      </c>
      <c r="B643" s="47">
        <f t="shared" si="50"/>
        <v>1</v>
      </c>
      <c r="C643" s="51" t="s">
        <v>79</v>
      </c>
      <c r="D643" s="49">
        <f>VLOOKUP(A643,'PNC Exon. &amp; no Exon.'!A:D,3,0)+VLOOKUP(A643,'PNC Exon. &amp; no Exon.'!A:D,4,0)</f>
        <v>0</v>
      </c>
      <c r="E643" s="173">
        <f>IFERROR(D643/D660*100,0)</f>
        <v>0</v>
      </c>
      <c r="F643" s="173">
        <f t="shared" ref="F643:F653" si="52">(F642+E643)</f>
        <v>0</v>
      </c>
      <c r="H643" s="164" t="s">
        <v>8</v>
      </c>
    </row>
    <row r="644" spans="1:8" ht="15" customHeight="1" x14ac:dyDescent="0.25">
      <c r="A644" s="164" t="str">
        <f t="shared" si="49"/>
        <v>SeptiembreSeguros La Internacional, S. A.</v>
      </c>
      <c r="B644" s="47">
        <f t="shared" si="50"/>
        <v>1</v>
      </c>
      <c r="C644" s="51" t="s">
        <v>82</v>
      </c>
      <c r="D644" s="49">
        <f>VLOOKUP(A644,'PNC Exon. &amp; no Exon.'!A:D,3,0)+VLOOKUP(A644,'PNC Exon. &amp; no Exon.'!A:D,4,0)</f>
        <v>0</v>
      </c>
      <c r="E644" s="173">
        <f>IFERROR(D644/D660*100,0)</f>
        <v>0</v>
      </c>
      <c r="F644" s="173">
        <f t="shared" si="52"/>
        <v>0</v>
      </c>
      <c r="H644" s="164" t="s">
        <v>8</v>
      </c>
    </row>
    <row r="645" spans="1:8" ht="15" customHeight="1" x14ac:dyDescent="0.25">
      <c r="A645" s="164" t="str">
        <f t="shared" si="49"/>
        <v>SeptiembreSeguros APS, S.A</v>
      </c>
      <c r="B645" s="47">
        <f t="shared" si="50"/>
        <v>1</v>
      </c>
      <c r="C645" s="51" t="s">
        <v>117</v>
      </c>
      <c r="D645" s="49">
        <f>VLOOKUP(A645,'PNC Exon. &amp; no Exon.'!A:D,3,0)+VLOOKUP(A645,'PNC Exon. &amp; no Exon.'!A:D,4,0)</f>
        <v>0</v>
      </c>
      <c r="E645" s="173">
        <f>IFERROR(D645/D660*100,0)</f>
        <v>0</v>
      </c>
      <c r="F645" s="173">
        <f t="shared" si="52"/>
        <v>0</v>
      </c>
      <c r="H645" s="164" t="s">
        <v>8</v>
      </c>
    </row>
    <row r="646" spans="1:8" ht="15" customHeight="1" x14ac:dyDescent="0.25">
      <c r="A646" s="164" t="str">
        <f t="shared" si="49"/>
        <v>SeptiembreSeguros ADEMI, S. A.</v>
      </c>
      <c r="B646" s="47">
        <f t="shared" si="50"/>
        <v>1</v>
      </c>
      <c r="C646" s="51" t="s">
        <v>112</v>
      </c>
      <c r="D646" s="49">
        <f>VLOOKUP(A646,'PNC Exon. &amp; no Exon.'!A:D,3,0)+VLOOKUP(A646,'PNC Exon. &amp; no Exon.'!A:D,4,0)</f>
        <v>0</v>
      </c>
      <c r="E646" s="173">
        <f>IFERROR(D646/D660*100,0)</f>
        <v>0</v>
      </c>
      <c r="F646" s="173">
        <f t="shared" si="52"/>
        <v>0</v>
      </c>
      <c r="H646" s="164" t="s">
        <v>8</v>
      </c>
    </row>
    <row r="647" spans="1:8" ht="15" customHeight="1" x14ac:dyDescent="0.25">
      <c r="A647" s="164" t="str">
        <f t="shared" si="49"/>
        <v>SeptiembreConfederación del Canada Dominicana. S. A.</v>
      </c>
      <c r="B647" s="47">
        <f t="shared" si="50"/>
        <v>1</v>
      </c>
      <c r="C647" s="51" t="s">
        <v>94</v>
      </c>
      <c r="D647" s="49">
        <f>VLOOKUP(A647,'PNC Exon. &amp; no Exon.'!A:D,3,0)+VLOOKUP(A647,'PNC Exon. &amp; no Exon.'!A:D,4,0)</f>
        <v>0</v>
      </c>
      <c r="E647" s="173">
        <f>IFERROR(D647/D660*100,0)</f>
        <v>0</v>
      </c>
      <c r="F647" s="173">
        <f t="shared" si="52"/>
        <v>0</v>
      </c>
      <c r="H647" s="164" t="s">
        <v>8</v>
      </c>
    </row>
    <row r="648" spans="1:8" ht="15" customHeight="1" x14ac:dyDescent="0.25">
      <c r="A648" s="164" t="str">
        <f t="shared" si="49"/>
        <v>SeptiembreMultiseguros S.U, S. A.</v>
      </c>
      <c r="B648" s="47">
        <f t="shared" si="50"/>
        <v>1</v>
      </c>
      <c r="C648" s="51" t="s">
        <v>116</v>
      </c>
      <c r="D648" s="49">
        <f>VLOOKUP(A648,'PNC Exon. &amp; no Exon.'!A:D,3,0)+VLOOKUP(A648,'PNC Exon. &amp; no Exon.'!A:D,4,0)</f>
        <v>0</v>
      </c>
      <c r="E648" s="173">
        <f>IFERROR(D648/D660*100,0)</f>
        <v>0</v>
      </c>
      <c r="F648" s="173">
        <f t="shared" si="52"/>
        <v>0</v>
      </c>
      <c r="H648" s="164" t="s">
        <v>8</v>
      </c>
    </row>
    <row r="649" spans="1:8" ht="15" customHeight="1" x14ac:dyDescent="0.25">
      <c r="A649" s="164" t="str">
        <f t="shared" si="49"/>
        <v>SeptiembreAmigos Compañía de Seguros, S. A.</v>
      </c>
      <c r="B649" s="47">
        <f t="shared" si="50"/>
        <v>1</v>
      </c>
      <c r="C649" s="51" t="s">
        <v>89</v>
      </c>
      <c r="D649" s="49">
        <f>VLOOKUP(A649,'PNC Exon. &amp; no Exon.'!A:D,3,0)+VLOOKUP(A649,'PNC Exon. &amp; no Exon.'!A:D,4,0)</f>
        <v>0</v>
      </c>
      <c r="E649" s="173">
        <f>IFERROR(D649/D660*100,0)</f>
        <v>0</v>
      </c>
      <c r="F649" s="173">
        <f t="shared" si="52"/>
        <v>0</v>
      </c>
      <c r="H649" s="164" t="s">
        <v>8</v>
      </c>
    </row>
    <row r="650" spans="1:8" ht="15" customHeight="1" x14ac:dyDescent="0.25">
      <c r="A650" s="164" t="str">
        <f t="shared" si="49"/>
        <v>SeptiembreAutoseguro, S. A.</v>
      </c>
      <c r="B650" s="47">
        <f t="shared" si="50"/>
        <v>1</v>
      </c>
      <c r="C650" s="51" t="s">
        <v>81</v>
      </c>
      <c r="D650" s="49">
        <f>VLOOKUP(A650,'PNC Exon. &amp; no Exon.'!A:D,3,0)+VLOOKUP(A650,'PNC Exon. &amp; no Exon.'!A:D,4,0)</f>
        <v>0</v>
      </c>
      <c r="E650" s="173">
        <f>IFERROR(D650/D660*100,0)</f>
        <v>0</v>
      </c>
      <c r="F650" s="173">
        <f t="shared" si="52"/>
        <v>0</v>
      </c>
      <c r="H650" s="164" t="s">
        <v>8</v>
      </c>
    </row>
    <row r="651" spans="1:8" ht="15" customHeight="1" x14ac:dyDescent="0.25">
      <c r="A651" s="164" t="str">
        <f t="shared" si="49"/>
        <v>SeptiembreSeguros Yunen, S. A.</v>
      </c>
      <c r="B651" s="47">
        <f t="shared" si="50"/>
        <v>1</v>
      </c>
      <c r="C651" s="51" t="s">
        <v>122</v>
      </c>
      <c r="D651" s="49">
        <f>VLOOKUP(A651,'PNC Exon. &amp; no Exon.'!A:D,3,0)+VLOOKUP(A651,'PNC Exon. &amp; no Exon.'!A:D,4,0)</f>
        <v>0</v>
      </c>
      <c r="E651" s="173">
        <f t="shared" ref="E651:E659" si="53">IFERROR(D651/$D$660*100,0)</f>
        <v>0</v>
      </c>
      <c r="F651" s="173">
        <f t="shared" si="52"/>
        <v>0</v>
      </c>
      <c r="H651" s="164" t="s">
        <v>8</v>
      </c>
    </row>
    <row r="652" spans="1:8" ht="15" customHeight="1" x14ac:dyDescent="0.25">
      <c r="A652" s="164" t="str">
        <f t="shared" si="49"/>
        <v>SeptiembreMidas Seguros, S. A.</v>
      </c>
      <c r="B652" s="47">
        <f t="shared" si="50"/>
        <v>1</v>
      </c>
      <c r="C652" s="51" t="s">
        <v>118</v>
      </c>
      <c r="D652" s="49">
        <f>VLOOKUP(A652,'PNC Exon. &amp; no Exon.'!A:D,3,0)+VLOOKUP(A652,'PNC Exon. &amp; no Exon.'!A:D,4,0)</f>
        <v>0</v>
      </c>
      <c r="E652" s="173">
        <f t="shared" si="53"/>
        <v>0</v>
      </c>
      <c r="F652" s="173">
        <f t="shared" si="52"/>
        <v>0</v>
      </c>
      <c r="H652" s="164" t="s">
        <v>8</v>
      </c>
    </row>
    <row r="653" spans="1:8" ht="15" customHeight="1" x14ac:dyDescent="0.25">
      <c r="A653" s="164" t="str">
        <f t="shared" si="49"/>
        <v>SeptiembreHylseg Seguros, S.A.</v>
      </c>
      <c r="B653" s="47">
        <f t="shared" si="50"/>
        <v>1</v>
      </c>
      <c r="C653" s="51" t="s">
        <v>120</v>
      </c>
      <c r="D653" s="49">
        <f>VLOOKUP(A653,'PNC Exon. &amp; no Exon.'!A:D,3,0)+VLOOKUP(A653,'PNC Exon. &amp; no Exon.'!A:D,4,0)</f>
        <v>0</v>
      </c>
      <c r="E653" s="173">
        <f t="shared" si="53"/>
        <v>0</v>
      </c>
      <c r="F653" s="173">
        <f t="shared" si="52"/>
        <v>0</v>
      </c>
      <c r="H653" s="164" t="s">
        <v>8</v>
      </c>
    </row>
    <row r="654" spans="1:8" ht="15" customHeight="1" x14ac:dyDescent="0.25">
      <c r="A654" s="164" t="str">
        <f t="shared" si="49"/>
        <v>SeptiembreUnit, S.A</v>
      </c>
      <c r="B654" s="47">
        <f t="shared" si="50"/>
        <v>1</v>
      </c>
      <c r="C654" s="51" t="s">
        <v>121</v>
      </c>
      <c r="D654" s="49">
        <f>VLOOKUP(A654,'PNC Exon. &amp; no Exon.'!A:D,3,0)+VLOOKUP(A654,'PNC Exon. &amp; no Exon.'!A:D,4,0)</f>
        <v>0</v>
      </c>
      <c r="E654" s="173">
        <f t="shared" si="53"/>
        <v>0</v>
      </c>
      <c r="F654" s="173">
        <f t="shared" ref="F654:F659" si="54">(F653+E654)</f>
        <v>0</v>
      </c>
      <c r="H654" s="164" t="s">
        <v>8</v>
      </c>
    </row>
    <row r="655" spans="1:8" ht="15" customHeight="1" x14ac:dyDescent="0.25">
      <c r="A655" s="164" t="str">
        <f t="shared" si="49"/>
        <v>SeptiembreLa Comercial de Seguros, S. A.</v>
      </c>
      <c r="B655" s="47">
        <f t="shared" si="50"/>
        <v>1</v>
      </c>
      <c r="C655" s="51" t="s">
        <v>83</v>
      </c>
      <c r="D655" s="49">
        <f>VLOOKUP(A655,'PNC Exon. &amp; no Exon.'!A:D,3,0)+VLOOKUP(A655,'PNC Exon. &amp; no Exon.'!A:D,4,0)</f>
        <v>0</v>
      </c>
      <c r="E655" s="173">
        <f t="shared" si="53"/>
        <v>0</v>
      </c>
      <c r="F655" s="173">
        <f t="shared" si="54"/>
        <v>0</v>
      </c>
      <c r="H655" s="164" t="s">
        <v>8</v>
      </c>
    </row>
    <row r="656" spans="1:8" ht="15" customHeight="1" x14ac:dyDescent="0.25">
      <c r="A656" s="164" t="str">
        <f t="shared" si="49"/>
        <v>SeptiembreMarsh &amp; McLennan, LTD (Riskcorp, Inc.)</v>
      </c>
      <c r="B656" s="47">
        <f t="shared" si="50"/>
        <v>1</v>
      </c>
      <c r="C656" s="51" t="s">
        <v>101</v>
      </c>
      <c r="D656" s="49">
        <f>VLOOKUP(A656,'PNC Exon. &amp; no Exon.'!A:D,3,0)+VLOOKUP(A656,'PNC Exon. &amp; no Exon.'!A:D,4,0)</f>
        <v>0</v>
      </c>
      <c r="E656" s="173">
        <f t="shared" si="53"/>
        <v>0</v>
      </c>
      <c r="F656" s="173">
        <f t="shared" si="54"/>
        <v>0</v>
      </c>
      <c r="H656" s="164" t="s">
        <v>8</v>
      </c>
    </row>
    <row r="657" spans="1:8" ht="15" customHeight="1" x14ac:dyDescent="0.25">
      <c r="A657" s="164" t="str">
        <f t="shared" si="49"/>
        <v>SeptiembreSeguros DHI Atlas, S. A.</v>
      </c>
      <c r="B657" s="47">
        <f t="shared" si="50"/>
        <v>1</v>
      </c>
      <c r="C657" s="51" t="s">
        <v>100</v>
      </c>
      <c r="D657" s="49">
        <f>VLOOKUP(A657,'PNC Exon. &amp; no Exon.'!A:D,3,0)+VLOOKUP(A657,'PNC Exon. &amp; no Exon.'!A:D,4,0)</f>
        <v>0</v>
      </c>
      <c r="E657" s="173">
        <f t="shared" si="53"/>
        <v>0</v>
      </c>
      <c r="F657" s="173">
        <f t="shared" si="54"/>
        <v>0</v>
      </c>
      <c r="H657" s="164" t="s">
        <v>8</v>
      </c>
    </row>
    <row r="658" spans="1:8" ht="15" customHeight="1" x14ac:dyDescent="0.25">
      <c r="A658" s="164" t="str">
        <f t="shared" si="49"/>
        <v>SeptiembreSegna, Compañía de Seguros, S.A.</v>
      </c>
      <c r="B658" s="47">
        <f t="shared" si="50"/>
        <v>1</v>
      </c>
      <c r="C658" s="51" t="s">
        <v>98</v>
      </c>
      <c r="D658" s="49">
        <f>VLOOKUP(A658,'PNC Exon. &amp; no Exon.'!A:D,3,0)+VLOOKUP(A658,'PNC Exon. &amp; no Exon.'!A:D,4,0)</f>
        <v>0</v>
      </c>
      <c r="E658" s="173">
        <f t="shared" si="53"/>
        <v>0</v>
      </c>
      <c r="F658" s="173">
        <f t="shared" si="54"/>
        <v>0</v>
      </c>
      <c r="H658" s="164" t="s">
        <v>8</v>
      </c>
    </row>
    <row r="659" spans="1:8" ht="15" customHeight="1" x14ac:dyDescent="0.25">
      <c r="A659" s="164" t="str">
        <f t="shared" si="49"/>
        <v>SeptiembreREHSA Cía. de Seguros y Reaseguros, S.A.</v>
      </c>
      <c r="B659" s="47">
        <f t="shared" si="50"/>
        <v>1</v>
      </c>
      <c r="C659" s="51" t="s">
        <v>114</v>
      </c>
      <c r="D659" s="49">
        <f>VLOOKUP(A659,'PNC Exon. &amp; no Exon.'!A:D,3,0)+VLOOKUP(A659,'PNC Exon. &amp; no Exon.'!A:D,4,0)</f>
        <v>0</v>
      </c>
      <c r="E659" s="173">
        <f t="shared" si="53"/>
        <v>0</v>
      </c>
      <c r="F659" s="173">
        <f t="shared" si="54"/>
        <v>0</v>
      </c>
      <c r="H659" s="164" t="s">
        <v>8</v>
      </c>
    </row>
    <row r="660" spans="1:8" ht="18.75" customHeight="1" x14ac:dyDescent="0.25">
      <c r="A660" s="164" t="str">
        <f t="shared" si="49"/>
        <v xml:space="preserve">Total General </v>
      </c>
      <c r="B660" s="52"/>
      <c r="C660" s="53" t="s">
        <v>21</v>
      </c>
      <c r="D660" s="54">
        <f>SUM(D622:D659)</f>
        <v>0</v>
      </c>
      <c r="E660" s="178">
        <f>SUM(E622:E659,0)</f>
        <v>0</v>
      </c>
      <c r="F660" s="179"/>
    </row>
    <row r="661" spans="1:8" x14ac:dyDescent="0.25">
      <c r="A661" s="164" t="str">
        <f t="shared" si="49"/>
        <v/>
      </c>
      <c r="B661" s="75" t="s">
        <v>174</v>
      </c>
    </row>
    <row r="662" spans="1:8" x14ac:dyDescent="0.25">
      <c r="A662" s="164" t="str">
        <f t="shared" si="49"/>
        <v/>
      </c>
    </row>
    <row r="663" spans="1:8" x14ac:dyDescent="0.25">
      <c r="A663" s="164" t="str">
        <f t="shared" si="49"/>
        <v/>
      </c>
    </row>
    <row r="664" spans="1:8" x14ac:dyDescent="0.25">
      <c r="A664" s="164" t="str">
        <f t="shared" si="49"/>
        <v/>
      </c>
    </row>
    <row r="665" spans="1:8" x14ac:dyDescent="0.25">
      <c r="A665" s="164" t="str">
        <f t="shared" si="49"/>
        <v/>
      </c>
    </row>
    <row r="666" spans="1:8" x14ac:dyDescent="0.25">
      <c r="A666" s="164" t="str">
        <f t="shared" si="49"/>
        <v/>
      </c>
    </row>
    <row r="667" spans="1:8" x14ac:dyDescent="0.25">
      <c r="A667" s="164" t="str">
        <f t="shared" si="49"/>
        <v/>
      </c>
    </row>
    <row r="668" spans="1:8" x14ac:dyDescent="0.25">
      <c r="A668" s="164" t="str">
        <f t="shared" si="49"/>
        <v/>
      </c>
    </row>
    <row r="669" spans="1:8" x14ac:dyDescent="0.25">
      <c r="A669" s="164" t="str">
        <f t="shared" si="49"/>
        <v/>
      </c>
    </row>
    <row r="670" spans="1:8" x14ac:dyDescent="0.25">
      <c r="A670" s="164" t="str">
        <f t="shared" si="49"/>
        <v/>
      </c>
    </row>
    <row r="671" spans="1:8" x14ac:dyDescent="0.25">
      <c r="A671" s="164" t="str">
        <f t="shared" si="49"/>
        <v/>
      </c>
    </row>
    <row r="672" spans="1:8" x14ac:dyDescent="0.25">
      <c r="A672" s="164" t="str">
        <f t="shared" si="49"/>
        <v/>
      </c>
    </row>
    <row r="673" spans="1:6" x14ac:dyDescent="0.25">
      <c r="A673" s="164" t="str">
        <f t="shared" si="49"/>
        <v/>
      </c>
    </row>
    <row r="674" spans="1:6" x14ac:dyDescent="0.25">
      <c r="A674" s="164" t="str">
        <f t="shared" si="49"/>
        <v/>
      </c>
    </row>
    <row r="675" spans="1:6" x14ac:dyDescent="0.25">
      <c r="A675" s="164" t="str">
        <f t="shared" si="49"/>
        <v/>
      </c>
    </row>
    <row r="676" spans="1:6" x14ac:dyDescent="0.25">
      <c r="A676" s="164" t="str">
        <f t="shared" si="49"/>
        <v/>
      </c>
    </row>
    <row r="677" spans="1:6" x14ac:dyDescent="0.25">
      <c r="A677" s="164" t="str">
        <f t="shared" si="49"/>
        <v/>
      </c>
    </row>
    <row r="678" spans="1:6" x14ac:dyDescent="0.25">
      <c r="A678" s="164" t="str">
        <f t="shared" ref="A678:A741" si="55">H678&amp;C678</f>
        <v/>
      </c>
    </row>
    <row r="679" spans="1:6" x14ac:dyDescent="0.25">
      <c r="A679" s="164" t="str">
        <f t="shared" si="55"/>
        <v/>
      </c>
    </row>
    <row r="680" spans="1:6" x14ac:dyDescent="0.25">
      <c r="A680" s="164" t="str">
        <f t="shared" si="55"/>
        <v/>
      </c>
    </row>
    <row r="681" spans="1:6" x14ac:dyDescent="0.25">
      <c r="A681" s="164" t="str">
        <f t="shared" si="55"/>
        <v/>
      </c>
    </row>
    <row r="682" spans="1:6" x14ac:dyDescent="0.25">
      <c r="A682" s="164" t="str">
        <f t="shared" si="55"/>
        <v/>
      </c>
    </row>
    <row r="683" spans="1:6" x14ac:dyDescent="0.25">
      <c r="A683" s="164" t="str">
        <f t="shared" si="55"/>
        <v/>
      </c>
    </row>
    <row r="684" spans="1:6" ht="21" x14ac:dyDescent="0.4">
      <c r="A684" s="164" t="str">
        <f t="shared" si="55"/>
        <v/>
      </c>
      <c r="B684" s="198" t="s">
        <v>42</v>
      </c>
      <c r="C684" s="198"/>
      <c r="D684" s="198"/>
      <c r="E684" s="198"/>
      <c r="F684" s="198"/>
    </row>
    <row r="685" spans="1:6" x14ac:dyDescent="0.25">
      <c r="A685" s="164" t="str">
        <f t="shared" si="55"/>
        <v/>
      </c>
      <c r="B685" s="199" t="s">
        <v>91</v>
      </c>
      <c r="C685" s="199"/>
      <c r="D685" s="199"/>
      <c r="E685" s="199"/>
      <c r="F685" s="199"/>
    </row>
    <row r="686" spans="1:6" x14ac:dyDescent="0.25">
      <c r="A686" s="164" t="str">
        <f t="shared" si="55"/>
        <v/>
      </c>
      <c r="B686" s="201" t="s">
        <v>170</v>
      </c>
      <c r="C686" s="201"/>
      <c r="D686" s="201"/>
      <c r="E686" s="201"/>
      <c r="F686" s="201"/>
    </row>
    <row r="687" spans="1:6" x14ac:dyDescent="0.25">
      <c r="A687" s="164" t="str">
        <f t="shared" si="55"/>
        <v/>
      </c>
      <c r="B687" s="199" t="s">
        <v>108</v>
      </c>
      <c r="C687" s="199"/>
      <c r="D687" s="199"/>
      <c r="E687" s="199"/>
      <c r="F687" s="199"/>
    </row>
    <row r="688" spans="1:6" x14ac:dyDescent="0.25">
      <c r="A688" s="164" t="str">
        <f t="shared" si="55"/>
        <v/>
      </c>
    </row>
    <row r="689" spans="1:8" ht="21" customHeight="1" x14ac:dyDescent="0.25">
      <c r="A689" s="164" t="str">
        <f t="shared" si="55"/>
        <v>Compañías</v>
      </c>
      <c r="B689" s="99" t="s">
        <v>32</v>
      </c>
      <c r="C689" s="99" t="s">
        <v>33</v>
      </c>
      <c r="D689" s="99" t="s">
        <v>50</v>
      </c>
      <c r="E689" s="172" t="s">
        <v>129</v>
      </c>
      <c r="F689" s="172" t="s">
        <v>60</v>
      </c>
    </row>
    <row r="690" spans="1:8" ht="15" customHeight="1" x14ac:dyDescent="0.25">
      <c r="A690" s="164" t="str">
        <f t="shared" si="55"/>
        <v>OctubreSeguros Universal, S. A.</v>
      </c>
      <c r="B690" s="47">
        <f>RANK(D690,$D$690:$D$727)</f>
        <v>1</v>
      </c>
      <c r="C690" s="92" t="s">
        <v>87</v>
      </c>
      <c r="D690" s="49">
        <f>VLOOKUP(A690,'PNC Exon. &amp; no Exon.'!A:D,3,0)+VLOOKUP(A690,'PNC Exon. &amp; no Exon.'!A:D,4,0)</f>
        <v>0</v>
      </c>
      <c r="E690" s="173">
        <f>IFERROR(D690/D728*100,0)</f>
        <v>0</v>
      </c>
      <c r="F690" s="173">
        <f>(E690)</f>
        <v>0</v>
      </c>
      <c r="H690" s="164" t="s">
        <v>9</v>
      </c>
    </row>
    <row r="691" spans="1:8" ht="15" customHeight="1" x14ac:dyDescent="0.25">
      <c r="A691" s="164" t="str">
        <f t="shared" si="55"/>
        <v>OctubreHumano Seguros, S. A.</v>
      </c>
      <c r="B691" s="47">
        <f t="shared" ref="B691:B727" si="56">RANK(D691,$D$690:$D$727)</f>
        <v>1</v>
      </c>
      <c r="C691" s="51" t="s">
        <v>111</v>
      </c>
      <c r="D691" s="49">
        <f>VLOOKUP(A691,'PNC Exon. &amp; no Exon.'!A:D,3,0)+VLOOKUP(A691,'PNC Exon. &amp; no Exon.'!A:D,4,0)</f>
        <v>0</v>
      </c>
      <c r="E691" s="173">
        <f>IFERROR(D691/D728*100,0)</f>
        <v>0</v>
      </c>
      <c r="F691" s="173">
        <f t="shared" ref="F691:F709" si="57">(F690+E691)</f>
        <v>0</v>
      </c>
      <c r="H691" s="164" t="s">
        <v>9</v>
      </c>
    </row>
    <row r="692" spans="1:8" ht="15" customHeight="1" x14ac:dyDescent="0.25">
      <c r="A692" s="164" t="str">
        <f t="shared" si="55"/>
        <v>OctubreSeguros Reservas, S. A.</v>
      </c>
      <c r="B692" s="47">
        <f t="shared" si="56"/>
        <v>1</v>
      </c>
      <c r="C692" s="51" t="s">
        <v>115</v>
      </c>
      <c r="D692" s="49">
        <f>VLOOKUP(A692,'PNC Exon. &amp; no Exon.'!A:D,3,0)+VLOOKUP(A692,'PNC Exon. &amp; no Exon.'!A:D,4,0)</f>
        <v>0</v>
      </c>
      <c r="E692" s="173">
        <f>IFERROR(D692/D728*100,0)</f>
        <v>0</v>
      </c>
      <c r="F692" s="173">
        <f t="shared" si="57"/>
        <v>0</v>
      </c>
      <c r="H692" s="164" t="s">
        <v>9</v>
      </c>
    </row>
    <row r="693" spans="1:8" ht="15" customHeight="1" x14ac:dyDescent="0.25">
      <c r="A693" s="164" t="str">
        <f t="shared" si="55"/>
        <v>OctubreMAPFRE BHD Cía de Seguros, S. A.</v>
      </c>
      <c r="B693" s="47">
        <f t="shared" si="56"/>
        <v>1</v>
      </c>
      <c r="C693" s="51" t="s">
        <v>95</v>
      </c>
      <c r="D693" s="49">
        <f>VLOOKUP(A693,'PNC Exon. &amp; no Exon.'!A:D,3,0)+VLOOKUP(A693,'PNC Exon. &amp; no Exon.'!A:D,4,0)</f>
        <v>0</v>
      </c>
      <c r="E693" s="173">
        <f>IFERROR(D693/D728*100,0)</f>
        <v>0</v>
      </c>
      <c r="F693" s="173">
        <f t="shared" si="57"/>
        <v>0</v>
      </c>
      <c r="H693" s="164" t="s">
        <v>9</v>
      </c>
    </row>
    <row r="694" spans="1:8" ht="15" customHeight="1" x14ac:dyDescent="0.25">
      <c r="A694" s="164" t="str">
        <f t="shared" si="55"/>
        <v>OctubreLa Colonial de Seguros, S. A.</v>
      </c>
      <c r="B694" s="47">
        <f t="shared" si="56"/>
        <v>1</v>
      </c>
      <c r="C694" s="51" t="s">
        <v>88</v>
      </c>
      <c r="D694" s="49">
        <f>VLOOKUP(A694,'PNC Exon. &amp; no Exon.'!A:D,3,0)+VLOOKUP(A694,'PNC Exon. &amp; no Exon.'!A:D,4,0)</f>
        <v>0</v>
      </c>
      <c r="E694" s="173">
        <f>IFERROR(D694/D728*100,0)</f>
        <v>0</v>
      </c>
      <c r="F694" s="173">
        <f t="shared" si="57"/>
        <v>0</v>
      </c>
      <c r="H694" s="164" t="s">
        <v>9</v>
      </c>
    </row>
    <row r="695" spans="1:8" ht="15" customHeight="1" x14ac:dyDescent="0.25">
      <c r="A695" s="164" t="str">
        <f t="shared" si="55"/>
        <v>OctubreSeguros Sura, S. A.</v>
      </c>
      <c r="B695" s="47">
        <f t="shared" si="56"/>
        <v>1</v>
      </c>
      <c r="C695" s="51" t="s">
        <v>93</v>
      </c>
      <c r="D695" s="49">
        <f>VLOOKUP(A695,'PNC Exon. &amp; no Exon.'!A:D,3,0)+VLOOKUP(A695,'PNC Exon. &amp; no Exon.'!A:D,4,0)</f>
        <v>0</v>
      </c>
      <c r="E695" s="173">
        <f>IFERROR(D695/D728*100,0)</f>
        <v>0</v>
      </c>
      <c r="F695" s="173">
        <f t="shared" si="57"/>
        <v>0</v>
      </c>
      <c r="H695" s="164" t="s">
        <v>9</v>
      </c>
    </row>
    <row r="696" spans="1:8" ht="15" customHeight="1" x14ac:dyDescent="0.25">
      <c r="A696" s="164" t="str">
        <f t="shared" si="55"/>
        <v>OctubreSeguros Worldwide, S. A.</v>
      </c>
      <c r="B696" s="47">
        <f t="shared" si="56"/>
        <v>1</v>
      </c>
      <c r="C696" s="51" t="s">
        <v>92</v>
      </c>
      <c r="D696" s="49">
        <f>VLOOKUP(A696,'PNC Exon. &amp; no Exon.'!A:D,3,0)+VLOOKUP(A696,'PNC Exon. &amp; no Exon.'!A:D,4,0)</f>
        <v>0</v>
      </c>
      <c r="E696" s="173">
        <f>IFERROR(D696/D728*100,0)</f>
        <v>0</v>
      </c>
      <c r="F696" s="173">
        <f t="shared" si="57"/>
        <v>0</v>
      </c>
      <c r="H696" s="164" t="s">
        <v>9</v>
      </c>
    </row>
    <row r="697" spans="1:8" ht="15" customHeight="1" x14ac:dyDescent="0.25">
      <c r="A697" s="164" t="str">
        <f t="shared" si="55"/>
        <v>OctubreGeneral de Seguros, S. A.</v>
      </c>
      <c r="B697" s="47">
        <f t="shared" si="56"/>
        <v>1</v>
      </c>
      <c r="C697" s="51" t="s">
        <v>78</v>
      </c>
      <c r="D697" s="49">
        <f>VLOOKUP(A697,'PNC Exon. &amp; no Exon.'!A:D,3,0)+VLOOKUP(A697,'PNC Exon. &amp; no Exon.'!A:D,4,0)</f>
        <v>0</v>
      </c>
      <c r="E697" s="173">
        <f>IFERROR(D697/D728*100,0)</f>
        <v>0</v>
      </c>
      <c r="F697" s="173">
        <f t="shared" si="57"/>
        <v>0</v>
      </c>
      <c r="H697" s="164" t="s">
        <v>9</v>
      </c>
    </row>
    <row r="698" spans="1:8" ht="15" customHeight="1" x14ac:dyDescent="0.25">
      <c r="A698" s="164" t="str">
        <f t="shared" si="55"/>
        <v>OctubreSeguros Crecer, S. A.</v>
      </c>
      <c r="B698" s="47">
        <f t="shared" si="56"/>
        <v>1</v>
      </c>
      <c r="C698" s="51" t="s">
        <v>119</v>
      </c>
      <c r="D698" s="49">
        <f>VLOOKUP(A698,'PNC Exon. &amp; no Exon.'!A:D,3,0)+VLOOKUP(A698,'PNC Exon. &amp; no Exon.'!A:D,4,0)</f>
        <v>0</v>
      </c>
      <c r="E698" s="173">
        <f>IFERROR(D698/D728*100,0)</f>
        <v>0</v>
      </c>
      <c r="F698" s="173">
        <f t="shared" si="57"/>
        <v>0</v>
      </c>
      <c r="H698" s="164" t="s">
        <v>9</v>
      </c>
    </row>
    <row r="699" spans="1:8" ht="15" customHeight="1" x14ac:dyDescent="0.25">
      <c r="A699" s="164" t="str">
        <f t="shared" si="55"/>
        <v>OctubreSeguros Pepin, S. A.</v>
      </c>
      <c r="B699" s="47">
        <f t="shared" si="56"/>
        <v>1</v>
      </c>
      <c r="C699" s="51" t="s">
        <v>77</v>
      </c>
      <c r="D699" s="49">
        <f>VLOOKUP(A699,'PNC Exon. &amp; no Exon.'!A:D,3,0)+VLOOKUP(A699,'PNC Exon. &amp; no Exon.'!A:D,4,0)</f>
        <v>0</v>
      </c>
      <c r="E699" s="173">
        <f>IFERROR(D699/D728*100,0)</f>
        <v>0</v>
      </c>
      <c r="F699" s="173">
        <f t="shared" si="57"/>
        <v>0</v>
      </c>
      <c r="H699" s="164" t="s">
        <v>9</v>
      </c>
    </row>
    <row r="700" spans="1:8" ht="15" customHeight="1" x14ac:dyDescent="0.25">
      <c r="A700" s="164" t="str">
        <f t="shared" si="55"/>
        <v>OctubreLa Monumental de Seguros, S. A.</v>
      </c>
      <c r="B700" s="47">
        <f t="shared" si="56"/>
        <v>1</v>
      </c>
      <c r="C700" s="51" t="s">
        <v>90</v>
      </c>
      <c r="D700" s="49">
        <f>VLOOKUP(A700,'PNC Exon. &amp; no Exon.'!A:D,3,0)+VLOOKUP(A700,'PNC Exon. &amp; no Exon.'!A:D,4,0)</f>
        <v>0</v>
      </c>
      <c r="E700" s="173">
        <f>IFERROR(D700/D728*100,0)</f>
        <v>0</v>
      </c>
      <c r="F700" s="173">
        <f t="shared" si="57"/>
        <v>0</v>
      </c>
      <c r="H700" s="164" t="s">
        <v>9</v>
      </c>
    </row>
    <row r="701" spans="1:8" ht="15" customHeight="1" x14ac:dyDescent="0.25">
      <c r="A701" s="164" t="str">
        <f t="shared" si="55"/>
        <v>OctubreCompañía Dominicana de Seguros, S.R.L.</v>
      </c>
      <c r="B701" s="47">
        <f t="shared" si="56"/>
        <v>1</v>
      </c>
      <c r="C701" s="51" t="s">
        <v>97</v>
      </c>
      <c r="D701" s="49">
        <f>VLOOKUP(A701,'PNC Exon. &amp; no Exon.'!A:D,3,0)+VLOOKUP(A701,'PNC Exon. &amp; no Exon.'!A:D,4,0)</f>
        <v>0</v>
      </c>
      <c r="E701" s="173">
        <f>IFERROR(D701/D728*100,0)</f>
        <v>0</v>
      </c>
      <c r="F701" s="173">
        <f t="shared" si="57"/>
        <v>0</v>
      </c>
      <c r="H701" s="164" t="s">
        <v>9</v>
      </c>
    </row>
    <row r="702" spans="1:8" ht="15" customHeight="1" x14ac:dyDescent="0.25">
      <c r="A702" s="164" t="str">
        <f t="shared" si="55"/>
        <v>OctubreAseguradora Agropecuaria Dominicana. S. A.</v>
      </c>
      <c r="B702" s="47">
        <f t="shared" si="56"/>
        <v>1</v>
      </c>
      <c r="C702" s="51" t="s">
        <v>99</v>
      </c>
      <c r="D702" s="49">
        <f>VLOOKUP(A702,'PNC Exon. &amp; no Exon.'!A:D,3,0)+VLOOKUP(A702,'PNC Exon. &amp; no Exon.'!A:D,4,0)</f>
        <v>0</v>
      </c>
      <c r="E702" s="173">
        <f>IFERROR(D702/D728*100,0)</f>
        <v>0</v>
      </c>
      <c r="F702" s="173">
        <f t="shared" si="57"/>
        <v>0</v>
      </c>
      <c r="H702" s="164" t="s">
        <v>9</v>
      </c>
    </row>
    <row r="703" spans="1:8" ht="15" customHeight="1" x14ac:dyDescent="0.25">
      <c r="A703" s="164" t="str">
        <f t="shared" si="55"/>
        <v>OctubrePatria, S. A. Compañía de Seguros</v>
      </c>
      <c r="B703" s="47">
        <f t="shared" si="56"/>
        <v>1</v>
      </c>
      <c r="C703" s="51" t="s">
        <v>102</v>
      </c>
      <c r="D703" s="49">
        <f>VLOOKUP(A703,'PNC Exon. &amp; no Exon.'!A:D,3,0)+VLOOKUP(A703,'PNC Exon. &amp; no Exon.'!A:D,4,0)</f>
        <v>0</v>
      </c>
      <c r="E703" s="173">
        <f>IFERROR(D703/D728*100,0)</f>
        <v>0</v>
      </c>
      <c r="F703" s="173">
        <f t="shared" si="57"/>
        <v>0</v>
      </c>
      <c r="H703" s="164" t="s">
        <v>9</v>
      </c>
    </row>
    <row r="704" spans="1:8" ht="15" customHeight="1" x14ac:dyDescent="0.25">
      <c r="A704" s="164" t="str">
        <f t="shared" si="55"/>
        <v>OctubreBanesco Seguros, S.A.</v>
      </c>
      <c r="B704" s="47">
        <f t="shared" si="56"/>
        <v>1</v>
      </c>
      <c r="C704" s="51" t="s">
        <v>109</v>
      </c>
      <c r="D704" s="49">
        <f>VLOOKUP(A704,'PNC Exon. &amp; no Exon.'!A:D,3,0)+VLOOKUP(A704,'PNC Exon. &amp; no Exon.'!A:D,4,0)</f>
        <v>0</v>
      </c>
      <c r="E704" s="173">
        <f>IFERROR(D704/D728*100,0)</f>
        <v>0</v>
      </c>
      <c r="F704" s="173">
        <f t="shared" si="57"/>
        <v>0</v>
      </c>
      <c r="H704" s="164" t="s">
        <v>9</v>
      </c>
    </row>
    <row r="705" spans="1:8" ht="15" customHeight="1" x14ac:dyDescent="0.25">
      <c r="A705" s="164" t="str">
        <f t="shared" si="55"/>
        <v>OctubreAtlantica Seguros, S. A.</v>
      </c>
      <c r="B705" s="47">
        <f t="shared" si="56"/>
        <v>1</v>
      </c>
      <c r="C705" s="50" t="s">
        <v>110</v>
      </c>
      <c r="D705" s="49">
        <f>VLOOKUP(A705,'PNC Exon. &amp; no Exon.'!A:D,3,0)+VLOOKUP(A705,'PNC Exon. &amp; no Exon.'!A:D,4,0)</f>
        <v>0</v>
      </c>
      <c r="E705" s="173">
        <f>IFERROR(D705/D728*100,0)</f>
        <v>0</v>
      </c>
      <c r="F705" s="173">
        <f t="shared" si="57"/>
        <v>0</v>
      </c>
      <c r="H705" s="164" t="s">
        <v>9</v>
      </c>
    </row>
    <row r="706" spans="1:8" ht="15" customHeight="1" x14ac:dyDescent="0.25">
      <c r="A706" s="164" t="str">
        <f t="shared" si="55"/>
        <v>OctubreCooperativa Nacional de Seguros, Inc.</v>
      </c>
      <c r="B706" s="47">
        <f t="shared" si="56"/>
        <v>1</v>
      </c>
      <c r="C706" s="51" t="s">
        <v>80</v>
      </c>
      <c r="D706" s="49">
        <f>VLOOKUP(A706,'PNC Exon. &amp; no Exon.'!A:D,3,0)+VLOOKUP(A706,'PNC Exon. &amp; no Exon.'!A:D,4,0)</f>
        <v>0</v>
      </c>
      <c r="E706" s="173">
        <f>IFERROR(D706/D728*100,0)</f>
        <v>0</v>
      </c>
      <c r="F706" s="173">
        <f t="shared" si="57"/>
        <v>0</v>
      </c>
      <c r="H706" s="164" t="s">
        <v>9</v>
      </c>
    </row>
    <row r="707" spans="1:8" ht="15" customHeight="1" x14ac:dyDescent="0.25">
      <c r="A707" s="164" t="str">
        <f t="shared" si="55"/>
        <v>OctubreBMI Compañía de Seguros, S. A.</v>
      </c>
      <c r="B707" s="47">
        <f t="shared" si="56"/>
        <v>1</v>
      </c>
      <c r="C707" s="51" t="s">
        <v>96</v>
      </c>
      <c r="D707" s="49">
        <f>VLOOKUP(A707,'PNC Exon. &amp; no Exon.'!A:D,3,0)+VLOOKUP(A707,'PNC Exon. &amp; no Exon.'!A:D,4,0)</f>
        <v>0</v>
      </c>
      <c r="E707" s="173">
        <f>IFERROR(D707/D728*100,0)</f>
        <v>0</v>
      </c>
      <c r="F707" s="173">
        <f t="shared" si="57"/>
        <v>0</v>
      </c>
      <c r="H707" s="164" t="s">
        <v>9</v>
      </c>
    </row>
    <row r="708" spans="1:8" ht="15" customHeight="1" x14ac:dyDescent="0.25">
      <c r="A708" s="164" t="str">
        <f t="shared" si="55"/>
        <v>OctubreCuna Mutual Insurance Society Dominicana, S.A.</v>
      </c>
      <c r="B708" s="47">
        <f t="shared" si="56"/>
        <v>1</v>
      </c>
      <c r="C708" s="51" t="s">
        <v>105</v>
      </c>
      <c r="D708" s="49">
        <f>VLOOKUP(A708,'PNC Exon. &amp; no Exon.'!A:D,3,0)+VLOOKUP(A708,'PNC Exon. &amp; no Exon.'!A:D,4,0)</f>
        <v>0</v>
      </c>
      <c r="E708" s="173">
        <f>IFERROR(D708/D728*100,0)</f>
        <v>0</v>
      </c>
      <c r="F708" s="173">
        <f t="shared" si="57"/>
        <v>0</v>
      </c>
      <c r="H708" s="164" t="s">
        <v>9</v>
      </c>
    </row>
    <row r="709" spans="1:8" ht="15" customHeight="1" x14ac:dyDescent="0.25">
      <c r="A709" s="164" t="str">
        <f t="shared" si="55"/>
        <v>OctubreBupa Dominicana, S.A.</v>
      </c>
      <c r="B709" s="47">
        <f t="shared" si="56"/>
        <v>1</v>
      </c>
      <c r="C709" s="50" t="s">
        <v>104</v>
      </c>
      <c r="D709" s="49">
        <f>VLOOKUP(A709,'PNC Exon. &amp; no Exon.'!A:D,3,0)+VLOOKUP(A709,'PNC Exon. &amp; no Exon.'!A:D,4,0)</f>
        <v>0</v>
      </c>
      <c r="E709" s="173">
        <f>IFERROR(D709/D728*100,0)</f>
        <v>0</v>
      </c>
      <c r="F709" s="173">
        <f t="shared" si="57"/>
        <v>0</v>
      </c>
      <c r="H709" s="164" t="s">
        <v>9</v>
      </c>
    </row>
    <row r="710" spans="1:8" ht="15" customHeight="1" x14ac:dyDescent="0.25">
      <c r="A710" s="164" t="str">
        <f t="shared" si="55"/>
        <v>OctubreAtrio Seguros, S. A.</v>
      </c>
      <c r="B710" s="47">
        <f t="shared" si="56"/>
        <v>1</v>
      </c>
      <c r="C710" s="51" t="s">
        <v>113</v>
      </c>
      <c r="D710" s="49">
        <f>VLOOKUP(A710,'PNC Exon. &amp; no Exon.'!A:D,3,0)+VLOOKUP(A710,'PNC Exon. &amp; no Exon.'!A:D,4,0)</f>
        <v>0</v>
      </c>
      <c r="E710" s="173">
        <f>IFERROR(D710/D728*100,0)</f>
        <v>0</v>
      </c>
      <c r="F710" s="173">
        <f>(F709+E710)</f>
        <v>0</v>
      </c>
      <c r="H710" s="164" t="s">
        <v>9</v>
      </c>
    </row>
    <row r="711" spans="1:8" ht="15" customHeight="1" x14ac:dyDescent="0.25">
      <c r="A711" s="164" t="str">
        <f t="shared" si="55"/>
        <v>OctubreAngloamericana de Seguros, S. A.</v>
      </c>
      <c r="B711" s="47">
        <f t="shared" si="56"/>
        <v>1</v>
      </c>
      <c r="C711" s="51" t="s">
        <v>79</v>
      </c>
      <c r="D711" s="49">
        <f>VLOOKUP(A711,'PNC Exon. &amp; no Exon.'!A:D,3,0)+VLOOKUP(A711,'PNC Exon. &amp; no Exon.'!A:D,4,0)</f>
        <v>0</v>
      </c>
      <c r="E711" s="173">
        <f>IFERROR(D711/D728*100,0)</f>
        <v>0</v>
      </c>
      <c r="F711" s="173">
        <f t="shared" ref="F711:F721" si="58">(F710+E711)</f>
        <v>0</v>
      </c>
      <c r="H711" s="164" t="s">
        <v>9</v>
      </c>
    </row>
    <row r="712" spans="1:8" ht="15" customHeight="1" x14ac:dyDescent="0.25">
      <c r="A712" s="164" t="str">
        <f t="shared" si="55"/>
        <v>OctubreSeguros La Internacional, S. A.</v>
      </c>
      <c r="B712" s="47">
        <f t="shared" si="56"/>
        <v>1</v>
      </c>
      <c r="C712" s="51" t="s">
        <v>82</v>
      </c>
      <c r="D712" s="49">
        <f>VLOOKUP(A712,'PNC Exon. &amp; no Exon.'!A:D,3,0)+VLOOKUP(A712,'PNC Exon. &amp; no Exon.'!A:D,4,0)</f>
        <v>0</v>
      </c>
      <c r="E712" s="173">
        <f>IFERROR(D712/D728*100,0)</f>
        <v>0</v>
      </c>
      <c r="F712" s="173">
        <f t="shared" si="58"/>
        <v>0</v>
      </c>
      <c r="H712" s="164" t="s">
        <v>9</v>
      </c>
    </row>
    <row r="713" spans="1:8" ht="15" customHeight="1" x14ac:dyDescent="0.25">
      <c r="A713" s="164" t="str">
        <f t="shared" si="55"/>
        <v>OctubreSeguros APS, S.A</v>
      </c>
      <c r="B713" s="47">
        <f t="shared" si="56"/>
        <v>1</v>
      </c>
      <c r="C713" s="51" t="s">
        <v>117</v>
      </c>
      <c r="D713" s="49">
        <f>VLOOKUP(A713,'PNC Exon. &amp; no Exon.'!A:D,3,0)+VLOOKUP(A713,'PNC Exon. &amp; no Exon.'!A:D,4,0)</f>
        <v>0</v>
      </c>
      <c r="E713" s="173">
        <f>IFERROR(D713/D728*100,0)</f>
        <v>0</v>
      </c>
      <c r="F713" s="173">
        <f t="shared" si="58"/>
        <v>0</v>
      </c>
      <c r="H713" s="164" t="s">
        <v>9</v>
      </c>
    </row>
    <row r="714" spans="1:8" ht="15" customHeight="1" x14ac:dyDescent="0.25">
      <c r="A714" s="164" t="str">
        <f t="shared" si="55"/>
        <v>OctubreSeguros ADEMI, S. A.</v>
      </c>
      <c r="B714" s="47">
        <f t="shared" si="56"/>
        <v>1</v>
      </c>
      <c r="C714" s="51" t="s">
        <v>112</v>
      </c>
      <c r="D714" s="49">
        <f>VLOOKUP(A714,'PNC Exon. &amp; no Exon.'!A:D,3,0)+VLOOKUP(A714,'PNC Exon. &amp; no Exon.'!A:D,4,0)</f>
        <v>0</v>
      </c>
      <c r="E714" s="173">
        <f>IFERROR(D714/D728*100,0)</f>
        <v>0</v>
      </c>
      <c r="F714" s="173">
        <f t="shared" si="58"/>
        <v>0</v>
      </c>
      <c r="H714" s="164" t="s">
        <v>9</v>
      </c>
    </row>
    <row r="715" spans="1:8" ht="15" customHeight="1" x14ac:dyDescent="0.25">
      <c r="A715" s="164" t="str">
        <f t="shared" si="55"/>
        <v>OctubreConfederación del Canada Dominicana. S. A.</v>
      </c>
      <c r="B715" s="47">
        <f t="shared" si="56"/>
        <v>1</v>
      </c>
      <c r="C715" s="51" t="s">
        <v>94</v>
      </c>
      <c r="D715" s="49">
        <f>VLOOKUP(A715,'PNC Exon. &amp; no Exon.'!A:D,3,0)+VLOOKUP(A715,'PNC Exon. &amp; no Exon.'!A:D,4,0)</f>
        <v>0</v>
      </c>
      <c r="E715" s="173">
        <f>IFERROR(D715/D728*100,0)</f>
        <v>0</v>
      </c>
      <c r="F715" s="173">
        <f t="shared" si="58"/>
        <v>0</v>
      </c>
      <c r="H715" s="164" t="s">
        <v>9</v>
      </c>
    </row>
    <row r="716" spans="1:8" ht="15" customHeight="1" x14ac:dyDescent="0.25">
      <c r="A716" s="164" t="str">
        <f t="shared" si="55"/>
        <v>OctubreMultiseguros S.U, S. A.</v>
      </c>
      <c r="B716" s="47">
        <f t="shared" si="56"/>
        <v>1</v>
      </c>
      <c r="C716" s="51" t="s">
        <v>116</v>
      </c>
      <c r="D716" s="49">
        <f>VLOOKUP(A716,'PNC Exon. &amp; no Exon.'!A:D,3,0)+VLOOKUP(A716,'PNC Exon. &amp; no Exon.'!A:D,4,0)</f>
        <v>0</v>
      </c>
      <c r="E716" s="173">
        <f>IFERROR(D716/D728*100,0)</f>
        <v>0</v>
      </c>
      <c r="F716" s="173">
        <f t="shared" si="58"/>
        <v>0</v>
      </c>
      <c r="H716" s="164" t="s">
        <v>9</v>
      </c>
    </row>
    <row r="717" spans="1:8" ht="15" customHeight="1" x14ac:dyDescent="0.25">
      <c r="A717" s="164" t="str">
        <f t="shared" si="55"/>
        <v>OctubreAmigos Compañía de Seguros, S. A.</v>
      </c>
      <c r="B717" s="47">
        <f t="shared" si="56"/>
        <v>1</v>
      </c>
      <c r="C717" s="51" t="s">
        <v>89</v>
      </c>
      <c r="D717" s="49">
        <f>VLOOKUP(A717,'PNC Exon. &amp; no Exon.'!A:D,3,0)+VLOOKUP(A717,'PNC Exon. &amp; no Exon.'!A:D,4,0)</f>
        <v>0</v>
      </c>
      <c r="E717" s="173">
        <f>IFERROR(D717/D728*100,0)</f>
        <v>0</v>
      </c>
      <c r="F717" s="173">
        <f t="shared" si="58"/>
        <v>0</v>
      </c>
      <c r="H717" s="164" t="s">
        <v>9</v>
      </c>
    </row>
    <row r="718" spans="1:8" ht="15" customHeight="1" x14ac:dyDescent="0.25">
      <c r="A718" s="164" t="str">
        <f t="shared" si="55"/>
        <v>OctubreAutoseguro, S. A.</v>
      </c>
      <c r="B718" s="47">
        <f t="shared" si="56"/>
        <v>1</v>
      </c>
      <c r="C718" s="51" t="s">
        <v>81</v>
      </c>
      <c r="D718" s="49">
        <f>VLOOKUP(A718,'PNC Exon. &amp; no Exon.'!A:D,3,0)+VLOOKUP(A718,'PNC Exon. &amp; no Exon.'!A:D,4,0)</f>
        <v>0</v>
      </c>
      <c r="E718" s="173">
        <f>IFERROR(D718/D728*100,0)</f>
        <v>0</v>
      </c>
      <c r="F718" s="173">
        <f t="shared" si="58"/>
        <v>0</v>
      </c>
      <c r="H718" s="164" t="s">
        <v>9</v>
      </c>
    </row>
    <row r="719" spans="1:8" ht="15" customHeight="1" x14ac:dyDescent="0.25">
      <c r="A719" s="164" t="str">
        <f t="shared" si="55"/>
        <v>OctubreSeguros Yunen, S. A.</v>
      </c>
      <c r="B719" s="47">
        <f t="shared" si="56"/>
        <v>1</v>
      </c>
      <c r="C719" s="51" t="s">
        <v>122</v>
      </c>
      <c r="D719" s="49">
        <f>VLOOKUP(A719,'PNC Exon. &amp; no Exon.'!A:D,3,0)+VLOOKUP(A719,'PNC Exon. &amp; no Exon.'!A:D,4,0)</f>
        <v>0</v>
      </c>
      <c r="E719" s="173">
        <f t="shared" ref="E719:E727" si="59">IFERROR(D719/$D$728*100,0)</f>
        <v>0</v>
      </c>
      <c r="F719" s="173">
        <f t="shared" si="58"/>
        <v>0</v>
      </c>
      <c r="H719" s="164" t="s">
        <v>9</v>
      </c>
    </row>
    <row r="720" spans="1:8" ht="15" customHeight="1" x14ac:dyDescent="0.25">
      <c r="A720" s="164" t="str">
        <f t="shared" si="55"/>
        <v>OctubreMidas Seguros, S. A.</v>
      </c>
      <c r="B720" s="47">
        <f t="shared" si="56"/>
        <v>1</v>
      </c>
      <c r="C720" s="51" t="s">
        <v>118</v>
      </c>
      <c r="D720" s="49">
        <f>VLOOKUP(A720,'PNC Exon. &amp; no Exon.'!A:D,3,0)+VLOOKUP(A720,'PNC Exon. &amp; no Exon.'!A:D,4,0)</f>
        <v>0</v>
      </c>
      <c r="E720" s="173">
        <f t="shared" si="59"/>
        <v>0</v>
      </c>
      <c r="F720" s="173">
        <f t="shared" si="58"/>
        <v>0</v>
      </c>
      <c r="H720" s="164" t="s">
        <v>9</v>
      </c>
    </row>
    <row r="721" spans="1:8" ht="15" customHeight="1" x14ac:dyDescent="0.25">
      <c r="A721" s="164" t="str">
        <f t="shared" si="55"/>
        <v>OctubreHylseg Seguros, S.A.</v>
      </c>
      <c r="B721" s="47">
        <f t="shared" si="56"/>
        <v>1</v>
      </c>
      <c r="C721" s="51" t="s">
        <v>120</v>
      </c>
      <c r="D721" s="49">
        <f>VLOOKUP(A721,'PNC Exon. &amp; no Exon.'!A:D,3,0)+VLOOKUP(A721,'PNC Exon. &amp; no Exon.'!A:D,4,0)</f>
        <v>0</v>
      </c>
      <c r="E721" s="173">
        <f t="shared" si="59"/>
        <v>0</v>
      </c>
      <c r="F721" s="173">
        <f t="shared" si="58"/>
        <v>0</v>
      </c>
      <c r="H721" s="164" t="s">
        <v>9</v>
      </c>
    </row>
    <row r="722" spans="1:8" ht="15" customHeight="1" x14ac:dyDescent="0.25">
      <c r="A722" s="164" t="str">
        <f t="shared" si="55"/>
        <v>OctubreUnit, S.A</v>
      </c>
      <c r="B722" s="47">
        <f t="shared" si="56"/>
        <v>1</v>
      </c>
      <c r="C722" s="51" t="s">
        <v>121</v>
      </c>
      <c r="D722" s="49">
        <f>VLOOKUP(A722,'PNC Exon. &amp; no Exon.'!A:D,3,0)+VLOOKUP(A722,'PNC Exon. &amp; no Exon.'!A:D,4,0)</f>
        <v>0</v>
      </c>
      <c r="E722" s="173">
        <f t="shared" si="59"/>
        <v>0</v>
      </c>
      <c r="F722" s="173">
        <f t="shared" ref="F722:F727" si="60">(F721+E722)</f>
        <v>0</v>
      </c>
      <c r="H722" s="164" t="s">
        <v>9</v>
      </c>
    </row>
    <row r="723" spans="1:8" ht="15" customHeight="1" x14ac:dyDescent="0.25">
      <c r="A723" s="164" t="str">
        <f t="shared" si="55"/>
        <v>OctubreLa Comercial de Seguros, S. A.</v>
      </c>
      <c r="B723" s="47">
        <f t="shared" si="56"/>
        <v>1</v>
      </c>
      <c r="C723" s="51" t="s">
        <v>83</v>
      </c>
      <c r="D723" s="49">
        <f>VLOOKUP(A723,'PNC Exon. &amp; no Exon.'!A:D,3,0)+VLOOKUP(A723,'PNC Exon. &amp; no Exon.'!A:D,4,0)</f>
        <v>0</v>
      </c>
      <c r="E723" s="173">
        <f t="shared" si="59"/>
        <v>0</v>
      </c>
      <c r="F723" s="173">
        <f t="shared" si="60"/>
        <v>0</v>
      </c>
      <c r="H723" s="164" t="s">
        <v>9</v>
      </c>
    </row>
    <row r="724" spans="1:8" ht="15" customHeight="1" x14ac:dyDescent="0.25">
      <c r="A724" s="164" t="str">
        <f t="shared" si="55"/>
        <v>OctubreMarsh &amp; McLennan, LTD (Riskcorp, Inc.)</v>
      </c>
      <c r="B724" s="47">
        <f t="shared" si="56"/>
        <v>1</v>
      </c>
      <c r="C724" s="51" t="s">
        <v>101</v>
      </c>
      <c r="D724" s="49">
        <f>VLOOKUP(A724,'PNC Exon. &amp; no Exon.'!A:D,3,0)+VLOOKUP(A724,'PNC Exon. &amp; no Exon.'!A:D,4,0)</f>
        <v>0</v>
      </c>
      <c r="E724" s="173">
        <f t="shared" si="59"/>
        <v>0</v>
      </c>
      <c r="F724" s="173">
        <f t="shared" si="60"/>
        <v>0</v>
      </c>
      <c r="H724" s="164" t="s">
        <v>9</v>
      </c>
    </row>
    <row r="725" spans="1:8" ht="15" customHeight="1" x14ac:dyDescent="0.25">
      <c r="A725" s="164" t="str">
        <f t="shared" si="55"/>
        <v>OctubreSeguros DHI Atlas, S. A.</v>
      </c>
      <c r="B725" s="47">
        <f t="shared" si="56"/>
        <v>1</v>
      </c>
      <c r="C725" s="51" t="s">
        <v>100</v>
      </c>
      <c r="D725" s="49">
        <f>VLOOKUP(A725,'PNC Exon. &amp; no Exon.'!A:D,3,0)+VLOOKUP(A725,'PNC Exon. &amp; no Exon.'!A:D,4,0)</f>
        <v>0</v>
      </c>
      <c r="E725" s="173">
        <f t="shared" si="59"/>
        <v>0</v>
      </c>
      <c r="F725" s="173">
        <f t="shared" si="60"/>
        <v>0</v>
      </c>
      <c r="H725" s="164" t="s">
        <v>9</v>
      </c>
    </row>
    <row r="726" spans="1:8" ht="15" customHeight="1" x14ac:dyDescent="0.25">
      <c r="A726" s="164" t="str">
        <f t="shared" si="55"/>
        <v>OctubreSegna, Compañía de Seguros, S.A.</v>
      </c>
      <c r="B726" s="47">
        <f t="shared" si="56"/>
        <v>1</v>
      </c>
      <c r="C726" s="51" t="s">
        <v>98</v>
      </c>
      <c r="D726" s="49">
        <f>VLOOKUP(A726,'PNC Exon. &amp; no Exon.'!A:D,3,0)+VLOOKUP(A726,'PNC Exon. &amp; no Exon.'!A:D,4,0)</f>
        <v>0</v>
      </c>
      <c r="E726" s="173">
        <f t="shared" si="59"/>
        <v>0</v>
      </c>
      <c r="F726" s="173">
        <f t="shared" si="60"/>
        <v>0</v>
      </c>
      <c r="H726" s="164" t="s">
        <v>9</v>
      </c>
    </row>
    <row r="727" spans="1:8" x14ac:dyDescent="0.25">
      <c r="A727" s="164" t="str">
        <f t="shared" si="55"/>
        <v>OctubreREHSA Cía. de Seguros y Reaseguros, S.A.</v>
      </c>
      <c r="B727" s="47">
        <f t="shared" si="56"/>
        <v>1</v>
      </c>
      <c r="C727" s="51" t="s">
        <v>114</v>
      </c>
      <c r="D727" s="49">
        <f>VLOOKUP(A727,'PNC Exon. &amp; no Exon.'!A:D,3,0)+VLOOKUP(A727,'PNC Exon. &amp; no Exon.'!A:D,4,0)</f>
        <v>0</v>
      </c>
      <c r="E727" s="173">
        <f t="shared" si="59"/>
        <v>0</v>
      </c>
      <c r="F727" s="173">
        <f t="shared" si="60"/>
        <v>0</v>
      </c>
      <c r="H727" s="164" t="s">
        <v>9</v>
      </c>
    </row>
    <row r="728" spans="1:8" x14ac:dyDescent="0.25">
      <c r="A728" s="164" t="str">
        <f t="shared" si="55"/>
        <v xml:space="preserve">Total General </v>
      </c>
      <c r="B728" s="52"/>
      <c r="C728" s="53" t="s">
        <v>21</v>
      </c>
      <c r="D728" s="54">
        <f>SUM(D690:D727)</f>
        <v>0</v>
      </c>
      <c r="E728" s="178">
        <f>SUM(E690:E727,0)</f>
        <v>0</v>
      </c>
      <c r="F728" s="179"/>
    </row>
    <row r="729" spans="1:8" x14ac:dyDescent="0.25">
      <c r="A729" s="164" t="str">
        <f t="shared" si="55"/>
        <v/>
      </c>
      <c r="B729" s="75" t="s">
        <v>174</v>
      </c>
    </row>
    <row r="730" spans="1:8" x14ac:dyDescent="0.25">
      <c r="A730" s="164" t="str">
        <f t="shared" si="55"/>
        <v/>
      </c>
    </row>
    <row r="731" spans="1:8" x14ac:dyDescent="0.25">
      <c r="A731" s="164" t="str">
        <f t="shared" si="55"/>
        <v/>
      </c>
    </row>
    <row r="732" spans="1:8" x14ac:dyDescent="0.25">
      <c r="A732" s="164" t="str">
        <f t="shared" si="55"/>
        <v/>
      </c>
    </row>
    <row r="733" spans="1:8" x14ac:dyDescent="0.25">
      <c r="A733" s="164" t="str">
        <f t="shared" si="55"/>
        <v/>
      </c>
    </row>
    <row r="734" spans="1:8" x14ac:dyDescent="0.25">
      <c r="A734" s="164" t="str">
        <f t="shared" si="55"/>
        <v/>
      </c>
    </row>
    <row r="735" spans="1:8" x14ac:dyDescent="0.25">
      <c r="A735" s="164" t="str">
        <f t="shared" si="55"/>
        <v/>
      </c>
    </row>
    <row r="736" spans="1:8" x14ac:dyDescent="0.25">
      <c r="A736" s="164" t="str">
        <f t="shared" si="55"/>
        <v/>
      </c>
    </row>
    <row r="737" spans="1:1" x14ac:dyDescent="0.25">
      <c r="A737" s="164" t="str">
        <f t="shared" si="55"/>
        <v/>
      </c>
    </row>
    <row r="738" spans="1:1" x14ac:dyDescent="0.25">
      <c r="A738" s="164" t="str">
        <f t="shared" si="55"/>
        <v/>
      </c>
    </row>
    <row r="739" spans="1:1" x14ac:dyDescent="0.25">
      <c r="A739" s="164" t="str">
        <f t="shared" si="55"/>
        <v/>
      </c>
    </row>
    <row r="740" spans="1:1" x14ac:dyDescent="0.25">
      <c r="A740" s="164" t="str">
        <f t="shared" si="55"/>
        <v/>
      </c>
    </row>
    <row r="741" spans="1:1" x14ac:dyDescent="0.25">
      <c r="A741" s="164" t="str">
        <f t="shared" si="55"/>
        <v/>
      </c>
    </row>
    <row r="742" spans="1:1" x14ac:dyDescent="0.25">
      <c r="A742" s="164" t="str">
        <f t="shared" ref="A742:A805" si="61">H742&amp;C742</f>
        <v/>
      </c>
    </row>
    <row r="743" spans="1:1" x14ac:dyDescent="0.25">
      <c r="A743" s="164" t="str">
        <f t="shared" si="61"/>
        <v/>
      </c>
    </row>
    <row r="744" spans="1:1" x14ac:dyDescent="0.25">
      <c r="A744" s="164" t="str">
        <f t="shared" si="61"/>
        <v/>
      </c>
    </row>
    <row r="745" spans="1:1" x14ac:dyDescent="0.25">
      <c r="A745" s="164" t="str">
        <f t="shared" si="61"/>
        <v/>
      </c>
    </row>
    <row r="746" spans="1:1" x14ac:dyDescent="0.25">
      <c r="A746" s="164" t="str">
        <f t="shared" si="61"/>
        <v/>
      </c>
    </row>
    <row r="747" spans="1:1" x14ac:dyDescent="0.25">
      <c r="A747" s="164" t="str">
        <f t="shared" si="61"/>
        <v/>
      </c>
    </row>
    <row r="748" spans="1:1" x14ac:dyDescent="0.25">
      <c r="A748" s="164" t="str">
        <f t="shared" si="61"/>
        <v/>
      </c>
    </row>
    <row r="749" spans="1:1" x14ac:dyDescent="0.25">
      <c r="A749" s="164" t="str">
        <f t="shared" si="61"/>
        <v/>
      </c>
    </row>
    <row r="750" spans="1:1" x14ac:dyDescent="0.25">
      <c r="A750" s="164" t="str">
        <f t="shared" si="61"/>
        <v/>
      </c>
    </row>
    <row r="751" spans="1:1" x14ac:dyDescent="0.25">
      <c r="A751" s="164" t="str">
        <f t="shared" si="61"/>
        <v/>
      </c>
    </row>
    <row r="752" spans="1:1" x14ac:dyDescent="0.25">
      <c r="A752" s="164" t="str">
        <f t="shared" si="61"/>
        <v/>
      </c>
    </row>
    <row r="753" spans="1:8" ht="21" x14ac:dyDescent="0.4">
      <c r="A753" s="164" t="str">
        <f t="shared" si="61"/>
        <v/>
      </c>
      <c r="B753" s="198" t="s">
        <v>42</v>
      </c>
      <c r="C753" s="198"/>
      <c r="D753" s="198"/>
      <c r="E753" s="198"/>
      <c r="F753" s="198"/>
    </row>
    <row r="754" spans="1:8" x14ac:dyDescent="0.25">
      <c r="A754" s="164" t="str">
        <f t="shared" si="61"/>
        <v/>
      </c>
      <c r="B754" s="199" t="s">
        <v>91</v>
      </c>
      <c r="C754" s="199"/>
      <c r="D754" s="199"/>
      <c r="E754" s="199"/>
      <c r="F754" s="199"/>
    </row>
    <row r="755" spans="1:8" x14ac:dyDescent="0.25">
      <c r="A755" s="164" t="str">
        <f t="shared" si="61"/>
        <v/>
      </c>
      <c r="B755" s="201" t="s">
        <v>171</v>
      </c>
      <c r="C755" s="201"/>
      <c r="D755" s="201"/>
      <c r="E755" s="201"/>
      <c r="F755" s="201"/>
    </row>
    <row r="756" spans="1:8" x14ac:dyDescent="0.25">
      <c r="A756" s="164" t="str">
        <f t="shared" si="61"/>
        <v/>
      </c>
      <c r="B756" s="199" t="s">
        <v>108</v>
      </c>
      <c r="C756" s="199"/>
      <c r="D756" s="199"/>
      <c r="E756" s="199"/>
      <c r="F756" s="199"/>
    </row>
    <row r="757" spans="1:8" x14ac:dyDescent="0.25">
      <c r="A757" s="164" t="str">
        <f t="shared" si="61"/>
        <v/>
      </c>
    </row>
    <row r="758" spans="1:8" ht="20.25" customHeight="1" x14ac:dyDescent="0.25">
      <c r="A758" s="164" t="str">
        <f t="shared" si="61"/>
        <v>Compañías</v>
      </c>
      <c r="B758" s="46" t="s">
        <v>32</v>
      </c>
      <c r="C758" s="46" t="s">
        <v>33</v>
      </c>
      <c r="D758" s="46" t="s">
        <v>50</v>
      </c>
      <c r="E758" s="172" t="s">
        <v>129</v>
      </c>
      <c r="F758" s="172" t="s">
        <v>60</v>
      </c>
    </row>
    <row r="759" spans="1:8" ht="15" customHeight="1" x14ac:dyDescent="0.25">
      <c r="A759" s="164" t="str">
        <f t="shared" si="61"/>
        <v>NoviembreSeguros Universal, S. A.</v>
      </c>
      <c r="B759" s="47">
        <f t="shared" ref="B759:B796" si="62">RANK(D759,$D$759:$D$796)</f>
        <v>1</v>
      </c>
      <c r="C759" s="92" t="s">
        <v>87</v>
      </c>
      <c r="D759" s="49">
        <f>VLOOKUP(A759,'PNC Exon. &amp; no Exon.'!A:D,3,0)+VLOOKUP(A759,'PNC Exon. &amp; no Exon.'!A:D,4,0)</f>
        <v>0</v>
      </c>
      <c r="E759" s="173">
        <f>IFERROR(D759/D797*100,0)</f>
        <v>0</v>
      </c>
      <c r="F759" s="173">
        <f>(E759)</f>
        <v>0</v>
      </c>
      <c r="H759" s="164" t="s">
        <v>10</v>
      </c>
    </row>
    <row r="760" spans="1:8" ht="15" customHeight="1" x14ac:dyDescent="0.25">
      <c r="A760" s="164" t="str">
        <f t="shared" si="61"/>
        <v>NoviembreHumano Seguros, S. A.</v>
      </c>
      <c r="B760" s="47">
        <f t="shared" si="62"/>
        <v>1</v>
      </c>
      <c r="C760" s="51" t="s">
        <v>111</v>
      </c>
      <c r="D760" s="49">
        <f>VLOOKUP(A760,'PNC Exon. &amp; no Exon.'!A:D,3,0)+VLOOKUP(A760,'PNC Exon. &amp; no Exon.'!A:D,4,0)</f>
        <v>0</v>
      </c>
      <c r="E760" s="173">
        <f>IFERROR(D760/D797*100,0)</f>
        <v>0</v>
      </c>
      <c r="F760" s="173">
        <f t="shared" ref="F760:F779" si="63">(F759+E760)</f>
        <v>0</v>
      </c>
      <c r="H760" s="164" t="s">
        <v>10</v>
      </c>
    </row>
    <row r="761" spans="1:8" ht="15" customHeight="1" x14ac:dyDescent="0.25">
      <c r="A761" s="164" t="str">
        <f t="shared" si="61"/>
        <v>NoviembreSeguros Reservas, S. A.</v>
      </c>
      <c r="B761" s="47">
        <f t="shared" si="62"/>
        <v>1</v>
      </c>
      <c r="C761" s="51" t="s">
        <v>115</v>
      </c>
      <c r="D761" s="49">
        <f>VLOOKUP(A761,'PNC Exon. &amp; no Exon.'!A:D,3,0)+VLOOKUP(A761,'PNC Exon. &amp; no Exon.'!A:D,4,0)</f>
        <v>0</v>
      </c>
      <c r="E761" s="173">
        <f>IFERROR(D761/D797*100,0)</f>
        <v>0</v>
      </c>
      <c r="F761" s="173">
        <f t="shared" si="63"/>
        <v>0</v>
      </c>
      <c r="H761" s="164" t="s">
        <v>10</v>
      </c>
    </row>
    <row r="762" spans="1:8" ht="15" customHeight="1" x14ac:dyDescent="0.25">
      <c r="A762" s="164" t="str">
        <f t="shared" si="61"/>
        <v>NoviembreMAPFRE BHD Cía de Seguros, S. A.</v>
      </c>
      <c r="B762" s="47">
        <f t="shared" si="62"/>
        <v>1</v>
      </c>
      <c r="C762" s="51" t="s">
        <v>95</v>
      </c>
      <c r="D762" s="49">
        <f>VLOOKUP(A762,'PNC Exon. &amp; no Exon.'!A:D,3,0)+VLOOKUP(A762,'PNC Exon. &amp; no Exon.'!A:D,4,0)</f>
        <v>0</v>
      </c>
      <c r="E762" s="173">
        <f>IFERROR(D762/D797*100,0)</f>
        <v>0</v>
      </c>
      <c r="F762" s="173">
        <f t="shared" si="63"/>
        <v>0</v>
      </c>
      <c r="H762" s="164" t="s">
        <v>10</v>
      </c>
    </row>
    <row r="763" spans="1:8" ht="15" customHeight="1" x14ac:dyDescent="0.25">
      <c r="A763" s="164" t="str">
        <f t="shared" si="61"/>
        <v>NoviembreLa Colonial de Seguros, S. A.</v>
      </c>
      <c r="B763" s="47">
        <f t="shared" si="62"/>
        <v>1</v>
      </c>
      <c r="C763" s="51" t="s">
        <v>88</v>
      </c>
      <c r="D763" s="49">
        <f>VLOOKUP(A763,'PNC Exon. &amp; no Exon.'!A:D,3,0)+VLOOKUP(A763,'PNC Exon. &amp; no Exon.'!A:D,4,0)</f>
        <v>0</v>
      </c>
      <c r="E763" s="173">
        <f>IFERROR(D763/D797*100,0)</f>
        <v>0</v>
      </c>
      <c r="F763" s="173">
        <f t="shared" si="63"/>
        <v>0</v>
      </c>
      <c r="H763" s="164" t="s">
        <v>10</v>
      </c>
    </row>
    <row r="764" spans="1:8" ht="15" customHeight="1" x14ac:dyDescent="0.25">
      <c r="A764" s="164" t="str">
        <f t="shared" si="61"/>
        <v>NoviembreSeguros Sura, S. A.</v>
      </c>
      <c r="B764" s="47">
        <f t="shared" si="62"/>
        <v>1</v>
      </c>
      <c r="C764" s="51" t="s">
        <v>93</v>
      </c>
      <c r="D764" s="49">
        <f>VLOOKUP(A764,'PNC Exon. &amp; no Exon.'!A:D,3,0)+VLOOKUP(A764,'PNC Exon. &amp; no Exon.'!A:D,4,0)</f>
        <v>0</v>
      </c>
      <c r="E764" s="173">
        <f>IFERROR(D764/D797*100,0)</f>
        <v>0</v>
      </c>
      <c r="F764" s="173">
        <f t="shared" si="63"/>
        <v>0</v>
      </c>
      <c r="H764" s="164" t="s">
        <v>10</v>
      </c>
    </row>
    <row r="765" spans="1:8" ht="15" customHeight="1" x14ac:dyDescent="0.25">
      <c r="A765" s="164" t="str">
        <f t="shared" si="61"/>
        <v>NoviembreSeguros Worldwide, S. A.</v>
      </c>
      <c r="B765" s="47">
        <f t="shared" si="62"/>
        <v>1</v>
      </c>
      <c r="C765" s="51" t="s">
        <v>92</v>
      </c>
      <c r="D765" s="49">
        <f>VLOOKUP(A765,'PNC Exon. &amp; no Exon.'!A:D,3,0)+VLOOKUP(A765,'PNC Exon. &amp; no Exon.'!A:D,4,0)</f>
        <v>0</v>
      </c>
      <c r="E765" s="173">
        <f>IFERROR(D765/D797*100,0)</f>
        <v>0</v>
      </c>
      <c r="F765" s="173">
        <f t="shared" si="63"/>
        <v>0</v>
      </c>
      <c r="H765" s="164" t="s">
        <v>10</v>
      </c>
    </row>
    <row r="766" spans="1:8" ht="15" customHeight="1" x14ac:dyDescent="0.25">
      <c r="A766" s="164" t="str">
        <f t="shared" si="61"/>
        <v>NoviembreGeneral de Seguros, S. A.</v>
      </c>
      <c r="B766" s="47">
        <f t="shared" si="62"/>
        <v>1</v>
      </c>
      <c r="C766" s="51" t="s">
        <v>78</v>
      </c>
      <c r="D766" s="49">
        <f>VLOOKUP(A766,'PNC Exon. &amp; no Exon.'!A:D,3,0)+VLOOKUP(A766,'PNC Exon. &amp; no Exon.'!A:D,4,0)</f>
        <v>0</v>
      </c>
      <c r="E766" s="173">
        <f>IFERROR(D766/D797*100,0)</f>
        <v>0</v>
      </c>
      <c r="F766" s="173">
        <f t="shared" si="63"/>
        <v>0</v>
      </c>
      <c r="H766" s="164" t="s">
        <v>10</v>
      </c>
    </row>
    <row r="767" spans="1:8" ht="15" customHeight="1" x14ac:dyDescent="0.25">
      <c r="A767" s="164" t="str">
        <f t="shared" si="61"/>
        <v>NoviembreSeguros Crecer, S. A.</v>
      </c>
      <c r="B767" s="47">
        <f t="shared" si="62"/>
        <v>1</v>
      </c>
      <c r="C767" s="51" t="s">
        <v>119</v>
      </c>
      <c r="D767" s="49">
        <f>VLOOKUP(A767,'PNC Exon. &amp; no Exon.'!A:D,3,0)+VLOOKUP(A767,'PNC Exon. &amp; no Exon.'!A:D,4,0)</f>
        <v>0</v>
      </c>
      <c r="E767" s="173">
        <f>IFERROR(D767/D797*100,0)</f>
        <v>0</v>
      </c>
      <c r="F767" s="173">
        <f t="shared" si="63"/>
        <v>0</v>
      </c>
      <c r="H767" s="164" t="s">
        <v>10</v>
      </c>
    </row>
    <row r="768" spans="1:8" ht="15" customHeight="1" x14ac:dyDescent="0.25">
      <c r="A768" s="164" t="str">
        <f t="shared" si="61"/>
        <v>NoviembreSeguros Pepin, S. A.</v>
      </c>
      <c r="B768" s="47">
        <f t="shared" si="62"/>
        <v>1</v>
      </c>
      <c r="C768" s="51" t="s">
        <v>77</v>
      </c>
      <c r="D768" s="49">
        <f>VLOOKUP(A768,'PNC Exon. &amp; no Exon.'!A:D,3,0)+VLOOKUP(A768,'PNC Exon. &amp; no Exon.'!A:D,4,0)</f>
        <v>0</v>
      </c>
      <c r="E768" s="173">
        <f>IFERROR(D768/D797*100,0)</f>
        <v>0</v>
      </c>
      <c r="F768" s="173">
        <f t="shared" si="63"/>
        <v>0</v>
      </c>
      <c r="H768" s="164" t="s">
        <v>10</v>
      </c>
    </row>
    <row r="769" spans="1:8" ht="15" customHeight="1" x14ac:dyDescent="0.25">
      <c r="A769" s="164" t="str">
        <f t="shared" si="61"/>
        <v>NoviembreLa Monumental de Seguros, S. A.</v>
      </c>
      <c r="B769" s="47">
        <f t="shared" si="62"/>
        <v>1</v>
      </c>
      <c r="C769" s="51" t="s">
        <v>90</v>
      </c>
      <c r="D769" s="49">
        <f>VLOOKUP(A769,'PNC Exon. &amp; no Exon.'!A:D,3,0)+VLOOKUP(A769,'PNC Exon. &amp; no Exon.'!A:D,4,0)</f>
        <v>0</v>
      </c>
      <c r="E769" s="173">
        <f>IFERROR(D769/D797*100,0)</f>
        <v>0</v>
      </c>
      <c r="F769" s="173">
        <f t="shared" si="63"/>
        <v>0</v>
      </c>
      <c r="H769" s="164" t="s">
        <v>10</v>
      </c>
    </row>
    <row r="770" spans="1:8" ht="15" customHeight="1" x14ac:dyDescent="0.25">
      <c r="A770" s="164" t="str">
        <f t="shared" si="61"/>
        <v>NoviembreCompañía Dominicana de Seguros, S.R.L.</v>
      </c>
      <c r="B770" s="47">
        <f t="shared" si="62"/>
        <v>1</v>
      </c>
      <c r="C770" s="51" t="s">
        <v>97</v>
      </c>
      <c r="D770" s="49">
        <f>VLOOKUP(A770,'PNC Exon. &amp; no Exon.'!A:D,3,0)+VLOOKUP(A770,'PNC Exon. &amp; no Exon.'!A:D,4,0)</f>
        <v>0</v>
      </c>
      <c r="E770" s="173">
        <f>IFERROR(D770/D797*100,0)</f>
        <v>0</v>
      </c>
      <c r="F770" s="173">
        <f t="shared" si="63"/>
        <v>0</v>
      </c>
      <c r="H770" s="164" t="s">
        <v>10</v>
      </c>
    </row>
    <row r="771" spans="1:8" ht="15" customHeight="1" x14ac:dyDescent="0.25">
      <c r="A771" s="164" t="str">
        <f t="shared" si="61"/>
        <v>NoviembreAseguradora Agropecuaria Dominicana. S. A.</v>
      </c>
      <c r="B771" s="47">
        <f t="shared" si="62"/>
        <v>1</v>
      </c>
      <c r="C771" s="51" t="s">
        <v>99</v>
      </c>
      <c r="D771" s="49">
        <f>VLOOKUP(A771,'PNC Exon. &amp; no Exon.'!A:D,3,0)+VLOOKUP(A771,'PNC Exon. &amp; no Exon.'!A:D,4,0)</f>
        <v>0</v>
      </c>
      <c r="E771" s="173">
        <f>IFERROR(D771/D797*100,0)</f>
        <v>0</v>
      </c>
      <c r="F771" s="173">
        <f t="shared" si="63"/>
        <v>0</v>
      </c>
      <c r="H771" s="164" t="s">
        <v>10</v>
      </c>
    </row>
    <row r="772" spans="1:8" ht="15" customHeight="1" x14ac:dyDescent="0.25">
      <c r="A772" s="164" t="str">
        <f t="shared" si="61"/>
        <v>NoviembrePatria, S. A. Compañía de Seguros</v>
      </c>
      <c r="B772" s="47">
        <f t="shared" si="62"/>
        <v>1</v>
      </c>
      <c r="C772" s="51" t="s">
        <v>102</v>
      </c>
      <c r="D772" s="49">
        <f>VLOOKUP(A772,'PNC Exon. &amp; no Exon.'!A:D,3,0)+VLOOKUP(A772,'PNC Exon. &amp; no Exon.'!A:D,4,0)</f>
        <v>0</v>
      </c>
      <c r="E772" s="173">
        <f>IFERROR(D772/D797*100,0)</f>
        <v>0</v>
      </c>
      <c r="F772" s="173">
        <f t="shared" si="63"/>
        <v>0</v>
      </c>
      <c r="H772" s="164" t="s">
        <v>10</v>
      </c>
    </row>
    <row r="773" spans="1:8" ht="15" customHeight="1" x14ac:dyDescent="0.25">
      <c r="A773" s="164" t="str">
        <f t="shared" si="61"/>
        <v>NoviembreBanesco Seguros, S.A.</v>
      </c>
      <c r="B773" s="47">
        <f t="shared" si="62"/>
        <v>1</v>
      </c>
      <c r="C773" s="51" t="s">
        <v>109</v>
      </c>
      <c r="D773" s="49">
        <f>VLOOKUP(A773,'PNC Exon. &amp; no Exon.'!A:D,3,0)+VLOOKUP(A773,'PNC Exon. &amp; no Exon.'!A:D,4,0)</f>
        <v>0</v>
      </c>
      <c r="E773" s="173">
        <f>IFERROR(D773/D797*100,0)</f>
        <v>0</v>
      </c>
      <c r="F773" s="173">
        <f t="shared" si="63"/>
        <v>0</v>
      </c>
      <c r="H773" s="164" t="s">
        <v>10</v>
      </c>
    </row>
    <row r="774" spans="1:8" ht="15" customHeight="1" x14ac:dyDescent="0.25">
      <c r="A774" s="164" t="str">
        <f t="shared" si="61"/>
        <v>NoviembreAtlantica Seguros, S. A.</v>
      </c>
      <c r="B774" s="47">
        <f t="shared" si="62"/>
        <v>1</v>
      </c>
      <c r="C774" s="50" t="s">
        <v>110</v>
      </c>
      <c r="D774" s="49">
        <f>VLOOKUP(A774,'PNC Exon. &amp; no Exon.'!A:D,3,0)+VLOOKUP(A774,'PNC Exon. &amp; no Exon.'!A:D,4,0)</f>
        <v>0</v>
      </c>
      <c r="E774" s="173">
        <f>IFERROR(D774/D797*100,0)</f>
        <v>0</v>
      </c>
      <c r="F774" s="173">
        <f t="shared" si="63"/>
        <v>0</v>
      </c>
      <c r="H774" s="164" t="s">
        <v>10</v>
      </c>
    </row>
    <row r="775" spans="1:8" ht="15" customHeight="1" x14ac:dyDescent="0.25">
      <c r="A775" s="164" t="str">
        <f t="shared" si="61"/>
        <v>NoviembreCooperativa Nacional de Seguros, Inc.</v>
      </c>
      <c r="B775" s="47">
        <f t="shared" si="62"/>
        <v>1</v>
      </c>
      <c r="C775" s="51" t="s">
        <v>80</v>
      </c>
      <c r="D775" s="49">
        <f>VLOOKUP(A775,'PNC Exon. &amp; no Exon.'!A:D,3,0)+VLOOKUP(A775,'PNC Exon. &amp; no Exon.'!A:D,4,0)</f>
        <v>0</v>
      </c>
      <c r="E775" s="173">
        <f>IFERROR(D775/D797*100,0)</f>
        <v>0</v>
      </c>
      <c r="F775" s="173">
        <f t="shared" si="63"/>
        <v>0</v>
      </c>
      <c r="H775" s="164" t="s">
        <v>10</v>
      </c>
    </row>
    <row r="776" spans="1:8" ht="15" customHeight="1" x14ac:dyDescent="0.25">
      <c r="A776" s="164" t="str">
        <f t="shared" si="61"/>
        <v>NoviembreBMI Compañía de Seguros, S. A.</v>
      </c>
      <c r="B776" s="47">
        <f t="shared" si="62"/>
        <v>1</v>
      </c>
      <c r="C776" s="51" t="s">
        <v>96</v>
      </c>
      <c r="D776" s="49">
        <f>VLOOKUP(A776,'PNC Exon. &amp; no Exon.'!A:D,3,0)+VLOOKUP(A776,'PNC Exon. &amp; no Exon.'!A:D,4,0)</f>
        <v>0</v>
      </c>
      <c r="E776" s="173">
        <f>IFERROR(D776/D797*100,0)</f>
        <v>0</v>
      </c>
      <c r="F776" s="173">
        <f t="shared" si="63"/>
        <v>0</v>
      </c>
      <c r="H776" s="164" t="s">
        <v>10</v>
      </c>
    </row>
    <row r="777" spans="1:8" ht="15" customHeight="1" x14ac:dyDescent="0.25">
      <c r="A777" s="164" t="str">
        <f t="shared" si="61"/>
        <v>NoviembreCuna Mutual Insurance Society Dominicana, S.A.</v>
      </c>
      <c r="B777" s="47">
        <f t="shared" si="62"/>
        <v>1</v>
      </c>
      <c r="C777" s="51" t="s">
        <v>105</v>
      </c>
      <c r="D777" s="49">
        <f>VLOOKUP(A777,'PNC Exon. &amp; no Exon.'!A:D,3,0)+VLOOKUP(A777,'PNC Exon. &amp; no Exon.'!A:D,4,0)</f>
        <v>0</v>
      </c>
      <c r="E777" s="173">
        <f>IFERROR(D777/D797*100,0)</f>
        <v>0</v>
      </c>
      <c r="F777" s="173">
        <f t="shared" si="63"/>
        <v>0</v>
      </c>
      <c r="H777" s="164" t="s">
        <v>10</v>
      </c>
    </row>
    <row r="778" spans="1:8" ht="15" customHeight="1" x14ac:dyDescent="0.25">
      <c r="A778" s="164" t="str">
        <f t="shared" si="61"/>
        <v>NoviembreBupa Dominicana, S.A.</v>
      </c>
      <c r="B778" s="47">
        <f t="shared" si="62"/>
        <v>1</v>
      </c>
      <c r="C778" s="50" t="s">
        <v>104</v>
      </c>
      <c r="D778" s="49">
        <f>VLOOKUP(A778,'PNC Exon. &amp; no Exon.'!A:D,3,0)+VLOOKUP(A778,'PNC Exon. &amp; no Exon.'!A:D,4,0)</f>
        <v>0</v>
      </c>
      <c r="E778" s="173">
        <f>IFERROR(D778/D797*100,0)</f>
        <v>0</v>
      </c>
      <c r="F778" s="173">
        <f>(F777+E778)</f>
        <v>0</v>
      </c>
      <c r="H778" s="164" t="s">
        <v>10</v>
      </c>
    </row>
    <row r="779" spans="1:8" ht="15" customHeight="1" x14ac:dyDescent="0.25">
      <c r="A779" s="164" t="str">
        <f t="shared" si="61"/>
        <v>NoviembreAtrio Seguros, S. A.</v>
      </c>
      <c r="B779" s="47">
        <f t="shared" si="62"/>
        <v>1</v>
      </c>
      <c r="C779" s="51" t="s">
        <v>113</v>
      </c>
      <c r="D779" s="49">
        <f>VLOOKUP(A779,'PNC Exon. &amp; no Exon.'!A:D,3,0)+VLOOKUP(A779,'PNC Exon. &amp; no Exon.'!A:D,4,0)</f>
        <v>0</v>
      </c>
      <c r="E779" s="173">
        <f>IFERROR(D779/D797*100,0)</f>
        <v>0</v>
      </c>
      <c r="F779" s="173">
        <f t="shared" si="63"/>
        <v>0</v>
      </c>
      <c r="H779" s="164" t="s">
        <v>10</v>
      </c>
    </row>
    <row r="780" spans="1:8" ht="15" customHeight="1" x14ac:dyDescent="0.25">
      <c r="A780" s="164" t="str">
        <f t="shared" si="61"/>
        <v>NoviembreAngloamericana de Seguros, S. A.</v>
      </c>
      <c r="B780" s="47">
        <f t="shared" si="62"/>
        <v>1</v>
      </c>
      <c r="C780" s="51" t="s">
        <v>79</v>
      </c>
      <c r="D780" s="49">
        <f>VLOOKUP(A780,'PNC Exon. &amp; no Exon.'!A:D,3,0)+VLOOKUP(A780,'PNC Exon. &amp; no Exon.'!A:D,4,0)</f>
        <v>0</v>
      </c>
      <c r="E780" s="173">
        <f>IFERROR(D780/D797*100,0)</f>
        <v>0</v>
      </c>
      <c r="F780" s="173">
        <f>(F779+E780)</f>
        <v>0</v>
      </c>
      <c r="H780" s="164" t="s">
        <v>10</v>
      </c>
    </row>
    <row r="781" spans="1:8" ht="15" customHeight="1" x14ac:dyDescent="0.25">
      <c r="A781" s="164" t="str">
        <f t="shared" si="61"/>
        <v>NoviembreSeguros La Internacional, S. A.</v>
      </c>
      <c r="B781" s="47">
        <f t="shared" si="62"/>
        <v>1</v>
      </c>
      <c r="C781" s="51" t="s">
        <v>82</v>
      </c>
      <c r="D781" s="49">
        <f>VLOOKUP(A781,'PNC Exon. &amp; no Exon.'!A:D,3,0)+VLOOKUP(A781,'PNC Exon. &amp; no Exon.'!A:D,4,0)</f>
        <v>0</v>
      </c>
      <c r="E781" s="173">
        <f>IFERROR(D781/D797*100,0)</f>
        <v>0</v>
      </c>
      <c r="F781" s="173">
        <f t="shared" ref="F781:F790" si="64">(F780+E781)</f>
        <v>0</v>
      </c>
      <c r="H781" s="164" t="s">
        <v>10</v>
      </c>
    </row>
    <row r="782" spans="1:8" ht="15" customHeight="1" x14ac:dyDescent="0.25">
      <c r="A782" s="164" t="str">
        <f t="shared" si="61"/>
        <v>NoviembreSeguros APS, S.A</v>
      </c>
      <c r="B782" s="47">
        <f t="shared" si="62"/>
        <v>1</v>
      </c>
      <c r="C782" s="51" t="s">
        <v>117</v>
      </c>
      <c r="D782" s="49">
        <f>VLOOKUP(A782,'PNC Exon. &amp; no Exon.'!A:D,3,0)+VLOOKUP(A782,'PNC Exon. &amp; no Exon.'!A:D,4,0)</f>
        <v>0</v>
      </c>
      <c r="E782" s="173">
        <f>IFERROR(D782/D797*100,0)</f>
        <v>0</v>
      </c>
      <c r="F782" s="173">
        <f t="shared" si="64"/>
        <v>0</v>
      </c>
      <c r="H782" s="164" t="s">
        <v>10</v>
      </c>
    </row>
    <row r="783" spans="1:8" ht="15" customHeight="1" x14ac:dyDescent="0.25">
      <c r="A783" s="164" t="str">
        <f t="shared" si="61"/>
        <v>NoviembreSeguros ADEMI, S. A.</v>
      </c>
      <c r="B783" s="47">
        <f t="shared" si="62"/>
        <v>1</v>
      </c>
      <c r="C783" s="51" t="s">
        <v>112</v>
      </c>
      <c r="D783" s="49">
        <f>VLOOKUP(A783,'PNC Exon. &amp; no Exon.'!A:D,3,0)+VLOOKUP(A783,'PNC Exon. &amp; no Exon.'!A:D,4,0)</f>
        <v>0</v>
      </c>
      <c r="E783" s="173">
        <f t="shared" ref="E783:E796" si="65">IFERROR(D783/$D$797*100,0)</f>
        <v>0</v>
      </c>
      <c r="F783" s="173">
        <f t="shared" si="64"/>
        <v>0</v>
      </c>
      <c r="H783" s="164" t="s">
        <v>10</v>
      </c>
    </row>
    <row r="784" spans="1:8" ht="15" customHeight="1" x14ac:dyDescent="0.25">
      <c r="A784" s="164" t="str">
        <f t="shared" si="61"/>
        <v>NoviembreConfederación del Canada Dominicana. S. A.</v>
      </c>
      <c r="B784" s="47">
        <f t="shared" si="62"/>
        <v>1</v>
      </c>
      <c r="C784" s="51" t="s">
        <v>94</v>
      </c>
      <c r="D784" s="49">
        <f>VLOOKUP(A784,'PNC Exon. &amp; no Exon.'!A:D,3,0)+VLOOKUP(A784,'PNC Exon. &amp; no Exon.'!A:D,4,0)</f>
        <v>0</v>
      </c>
      <c r="E784" s="173">
        <f t="shared" si="65"/>
        <v>0</v>
      </c>
      <c r="F784" s="173">
        <f t="shared" si="64"/>
        <v>0</v>
      </c>
      <c r="H784" s="164" t="s">
        <v>10</v>
      </c>
    </row>
    <row r="785" spans="1:8" ht="15" customHeight="1" x14ac:dyDescent="0.25">
      <c r="A785" s="164" t="str">
        <f t="shared" si="61"/>
        <v>NoviembreMultiseguros S.U, S. A.</v>
      </c>
      <c r="B785" s="47">
        <f t="shared" si="62"/>
        <v>1</v>
      </c>
      <c r="C785" s="51" t="s">
        <v>116</v>
      </c>
      <c r="D785" s="49">
        <f>VLOOKUP(A785,'PNC Exon. &amp; no Exon.'!A:D,3,0)+VLOOKUP(A785,'PNC Exon. &amp; no Exon.'!A:D,4,0)</f>
        <v>0</v>
      </c>
      <c r="E785" s="173">
        <f t="shared" si="65"/>
        <v>0</v>
      </c>
      <c r="F785" s="173">
        <f t="shared" si="64"/>
        <v>0</v>
      </c>
      <c r="H785" s="164" t="s">
        <v>10</v>
      </c>
    </row>
    <row r="786" spans="1:8" ht="15" customHeight="1" x14ac:dyDescent="0.25">
      <c r="A786" s="164" t="str">
        <f t="shared" si="61"/>
        <v>NoviembreAmigos Compañía de Seguros, S. A.</v>
      </c>
      <c r="B786" s="47">
        <f t="shared" si="62"/>
        <v>1</v>
      </c>
      <c r="C786" s="51" t="s">
        <v>89</v>
      </c>
      <c r="D786" s="49">
        <f>VLOOKUP(A786,'PNC Exon. &amp; no Exon.'!A:D,3,0)+VLOOKUP(A786,'PNC Exon. &amp; no Exon.'!A:D,4,0)</f>
        <v>0</v>
      </c>
      <c r="E786" s="173">
        <f t="shared" si="65"/>
        <v>0</v>
      </c>
      <c r="F786" s="173">
        <f t="shared" si="64"/>
        <v>0</v>
      </c>
      <c r="H786" s="164" t="s">
        <v>10</v>
      </c>
    </row>
    <row r="787" spans="1:8" ht="15" customHeight="1" x14ac:dyDescent="0.25">
      <c r="A787" s="164" t="str">
        <f t="shared" si="61"/>
        <v>NoviembreAutoseguro, S. A.</v>
      </c>
      <c r="B787" s="47">
        <f t="shared" si="62"/>
        <v>1</v>
      </c>
      <c r="C787" s="51" t="s">
        <v>81</v>
      </c>
      <c r="D787" s="49">
        <f>VLOOKUP(A787,'PNC Exon. &amp; no Exon.'!A:D,3,0)+VLOOKUP(A787,'PNC Exon. &amp; no Exon.'!A:D,4,0)</f>
        <v>0</v>
      </c>
      <c r="E787" s="173">
        <f t="shared" si="65"/>
        <v>0</v>
      </c>
      <c r="F787" s="173">
        <f t="shared" si="64"/>
        <v>0</v>
      </c>
      <c r="H787" s="164" t="s">
        <v>10</v>
      </c>
    </row>
    <row r="788" spans="1:8" ht="15" customHeight="1" x14ac:dyDescent="0.25">
      <c r="A788" s="164" t="str">
        <f t="shared" si="61"/>
        <v>NoviembreSeguros Yunen, S. A.</v>
      </c>
      <c r="B788" s="47">
        <f t="shared" si="62"/>
        <v>1</v>
      </c>
      <c r="C788" s="51" t="s">
        <v>122</v>
      </c>
      <c r="D788" s="49">
        <f>VLOOKUP(A788,'PNC Exon. &amp; no Exon.'!A:D,3,0)+VLOOKUP(A788,'PNC Exon. &amp; no Exon.'!A:D,4,0)</f>
        <v>0</v>
      </c>
      <c r="E788" s="173">
        <f t="shared" si="65"/>
        <v>0</v>
      </c>
      <c r="F788" s="173">
        <f t="shared" si="64"/>
        <v>0</v>
      </c>
      <c r="H788" s="164" t="s">
        <v>10</v>
      </c>
    </row>
    <row r="789" spans="1:8" ht="15" customHeight="1" x14ac:dyDescent="0.25">
      <c r="A789" s="164" t="str">
        <f t="shared" si="61"/>
        <v>NoviembreMidas Seguros, S. A.</v>
      </c>
      <c r="B789" s="47">
        <f t="shared" si="62"/>
        <v>1</v>
      </c>
      <c r="C789" s="51" t="s">
        <v>118</v>
      </c>
      <c r="D789" s="49">
        <f>VLOOKUP(A789,'PNC Exon. &amp; no Exon.'!A:D,3,0)+VLOOKUP(A789,'PNC Exon. &amp; no Exon.'!A:D,4,0)</f>
        <v>0</v>
      </c>
      <c r="E789" s="173">
        <f t="shared" si="65"/>
        <v>0</v>
      </c>
      <c r="F789" s="173">
        <f>(F788+E789)</f>
        <v>0</v>
      </c>
      <c r="H789" s="164" t="s">
        <v>10</v>
      </c>
    </row>
    <row r="790" spans="1:8" ht="15" customHeight="1" x14ac:dyDescent="0.25">
      <c r="A790" s="164" t="str">
        <f t="shared" si="61"/>
        <v>NoviembreHylseg Seguros, S.A.</v>
      </c>
      <c r="B790" s="47">
        <f t="shared" si="62"/>
        <v>1</v>
      </c>
      <c r="C790" s="51" t="s">
        <v>120</v>
      </c>
      <c r="D790" s="49">
        <f>VLOOKUP(A790,'PNC Exon. &amp; no Exon.'!A:D,3,0)+VLOOKUP(A790,'PNC Exon. &amp; no Exon.'!A:D,4,0)</f>
        <v>0</v>
      </c>
      <c r="E790" s="173">
        <f t="shared" si="65"/>
        <v>0</v>
      </c>
      <c r="F790" s="173">
        <f t="shared" si="64"/>
        <v>0</v>
      </c>
      <c r="H790" s="164" t="s">
        <v>10</v>
      </c>
    </row>
    <row r="791" spans="1:8" ht="15" customHeight="1" x14ac:dyDescent="0.25">
      <c r="A791" s="164" t="str">
        <f t="shared" si="61"/>
        <v>NoviembreUnit, S.A</v>
      </c>
      <c r="B791" s="47">
        <f t="shared" si="62"/>
        <v>1</v>
      </c>
      <c r="C791" s="51" t="s">
        <v>121</v>
      </c>
      <c r="D791" s="49">
        <f>VLOOKUP(A791,'PNC Exon. &amp; no Exon.'!A:D,3,0)+VLOOKUP(A791,'PNC Exon. &amp; no Exon.'!A:D,4,0)</f>
        <v>0</v>
      </c>
      <c r="E791" s="173">
        <f t="shared" si="65"/>
        <v>0</v>
      </c>
      <c r="F791" s="173">
        <f t="shared" ref="F791:F796" si="66">(F790+E791)</f>
        <v>0</v>
      </c>
      <c r="H791" s="164" t="s">
        <v>10</v>
      </c>
    </row>
    <row r="792" spans="1:8" ht="15" customHeight="1" x14ac:dyDescent="0.25">
      <c r="A792" s="164" t="str">
        <f t="shared" si="61"/>
        <v>NoviembreLa Comercial de Seguros, S. A.</v>
      </c>
      <c r="B792" s="47">
        <f t="shared" si="62"/>
        <v>1</v>
      </c>
      <c r="C792" s="51" t="s">
        <v>83</v>
      </c>
      <c r="D792" s="49">
        <f>VLOOKUP(A792,'PNC Exon. &amp; no Exon.'!A:D,3,0)+VLOOKUP(A792,'PNC Exon. &amp; no Exon.'!A:D,4,0)</f>
        <v>0</v>
      </c>
      <c r="E792" s="173">
        <f t="shared" si="65"/>
        <v>0</v>
      </c>
      <c r="F792" s="173">
        <f t="shared" si="66"/>
        <v>0</v>
      </c>
      <c r="H792" s="164" t="s">
        <v>10</v>
      </c>
    </row>
    <row r="793" spans="1:8" ht="15" customHeight="1" x14ac:dyDescent="0.25">
      <c r="A793" s="164" t="str">
        <f t="shared" si="61"/>
        <v>NoviembreMarsh &amp; McLennan, LTD (Riskcorp, Inc.)</v>
      </c>
      <c r="B793" s="47">
        <f t="shared" si="62"/>
        <v>1</v>
      </c>
      <c r="C793" s="51" t="s">
        <v>101</v>
      </c>
      <c r="D793" s="49">
        <f>VLOOKUP(A793,'PNC Exon. &amp; no Exon.'!A:D,3,0)+VLOOKUP(A793,'PNC Exon. &amp; no Exon.'!A:D,4,0)</f>
        <v>0</v>
      </c>
      <c r="E793" s="173">
        <f t="shared" si="65"/>
        <v>0</v>
      </c>
      <c r="F793" s="173">
        <f t="shared" si="66"/>
        <v>0</v>
      </c>
      <c r="H793" s="164" t="s">
        <v>10</v>
      </c>
    </row>
    <row r="794" spans="1:8" ht="15" customHeight="1" x14ac:dyDescent="0.25">
      <c r="A794" s="164" t="str">
        <f t="shared" si="61"/>
        <v>NoviembreSeguros DHI Atlas, S. A.</v>
      </c>
      <c r="B794" s="47">
        <f t="shared" si="62"/>
        <v>1</v>
      </c>
      <c r="C794" s="51" t="s">
        <v>100</v>
      </c>
      <c r="D794" s="49">
        <f>VLOOKUP(A794,'PNC Exon. &amp; no Exon.'!A:D,3,0)+VLOOKUP(A794,'PNC Exon. &amp; no Exon.'!A:D,4,0)</f>
        <v>0</v>
      </c>
      <c r="E794" s="173">
        <f t="shared" si="65"/>
        <v>0</v>
      </c>
      <c r="F794" s="173">
        <f t="shared" si="66"/>
        <v>0</v>
      </c>
      <c r="H794" s="164" t="s">
        <v>10</v>
      </c>
    </row>
    <row r="795" spans="1:8" ht="15" customHeight="1" x14ac:dyDescent="0.25">
      <c r="A795" s="164" t="str">
        <f t="shared" si="61"/>
        <v>NoviembreSegna, Compañía de Seguros, S.A.</v>
      </c>
      <c r="B795" s="47">
        <f t="shared" si="62"/>
        <v>1</v>
      </c>
      <c r="C795" s="51" t="s">
        <v>98</v>
      </c>
      <c r="D795" s="49">
        <f>VLOOKUP(A795,'PNC Exon. &amp; no Exon.'!A:D,3,0)+VLOOKUP(A795,'PNC Exon. &amp; no Exon.'!A:D,4,0)</f>
        <v>0</v>
      </c>
      <c r="E795" s="173">
        <f t="shared" si="65"/>
        <v>0</v>
      </c>
      <c r="F795" s="173">
        <f t="shared" si="66"/>
        <v>0</v>
      </c>
      <c r="H795" s="164" t="s">
        <v>10</v>
      </c>
    </row>
    <row r="796" spans="1:8" ht="15" customHeight="1" x14ac:dyDescent="0.25">
      <c r="A796" s="164" t="str">
        <f t="shared" si="61"/>
        <v>NoviembreREHSA Cía. de Seguros y Reaseguros, S.A.</v>
      </c>
      <c r="B796" s="47">
        <f t="shared" si="62"/>
        <v>1</v>
      </c>
      <c r="C796" s="51" t="s">
        <v>114</v>
      </c>
      <c r="D796" s="49">
        <f>VLOOKUP(A796,'PNC Exon. &amp; no Exon.'!A:D,3,0)+VLOOKUP(A796,'PNC Exon. &amp; no Exon.'!A:D,4,0)</f>
        <v>0</v>
      </c>
      <c r="E796" s="173">
        <f t="shared" si="65"/>
        <v>0</v>
      </c>
      <c r="F796" s="173">
        <f t="shared" si="66"/>
        <v>0</v>
      </c>
      <c r="H796" s="164" t="s">
        <v>10</v>
      </c>
    </row>
    <row r="797" spans="1:8" ht="16.5" customHeight="1" x14ac:dyDescent="0.25">
      <c r="A797" s="164" t="str">
        <f t="shared" si="61"/>
        <v xml:space="preserve">Total General </v>
      </c>
      <c r="B797" s="52"/>
      <c r="C797" s="53" t="s">
        <v>21</v>
      </c>
      <c r="D797" s="54">
        <f>SUM(D759:D796)</f>
        <v>0</v>
      </c>
      <c r="E797" s="178">
        <f>SUM(E759:E796,0)</f>
        <v>0</v>
      </c>
      <c r="F797" s="179"/>
    </row>
    <row r="798" spans="1:8" x14ac:dyDescent="0.25">
      <c r="A798" s="164" t="str">
        <f t="shared" si="61"/>
        <v/>
      </c>
      <c r="B798" s="75" t="s">
        <v>174</v>
      </c>
    </row>
    <row r="799" spans="1:8" x14ac:dyDescent="0.25">
      <c r="A799" s="164" t="str">
        <f t="shared" si="61"/>
        <v/>
      </c>
    </row>
    <row r="800" spans="1:8" x14ac:dyDescent="0.25">
      <c r="A800" s="164" t="str">
        <f t="shared" si="61"/>
        <v/>
      </c>
    </row>
    <row r="801" spans="1:3" x14ac:dyDescent="0.25">
      <c r="A801" s="164" t="str">
        <f t="shared" si="61"/>
        <v/>
      </c>
    </row>
    <row r="802" spans="1:3" x14ac:dyDescent="0.25">
      <c r="A802" s="164" t="str">
        <f t="shared" si="61"/>
        <v/>
      </c>
    </row>
    <row r="803" spans="1:3" x14ac:dyDescent="0.25">
      <c r="A803" s="164" t="str">
        <f t="shared" si="61"/>
        <v/>
      </c>
      <c r="C803" s="12"/>
    </row>
    <row r="804" spans="1:3" x14ac:dyDescent="0.25">
      <c r="A804" s="164" t="str">
        <f t="shared" si="61"/>
        <v/>
      </c>
    </row>
    <row r="805" spans="1:3" x14ac:dyDescent="0.25">
      <c r="A805" s="164" t="str">
        <f t="shared" si="61"/>
        <v/>
      </c>
    </row>
    <row r="806" spans="1:3" x14ac:dyDescent="0.25">
      <c r="A806" s="164" t="str">
        <f t="shared" ref="A806:A865" si="67">H806&amp;C806</f>
        <v/>
      </c>
    </row>
    <row r="807" spans="1:3" x14ac:dyDescent="0.25">
      <c r="A807" s="164" t="str">
        <f t="shared" si="67"/>
        <v/>
      </c>
    </row>
    <row r="808" spans="1:3" x14ac:dyDescent="0.25">
      <c r="A808" s="164" t="str">
        <f t="shared" si="67"/>
        <v/>
      </c>
    </row>
    <row r="809" spans="1:3" x14ac:dyDescent="0.25">
      <c r="A809" s="164" t="str">
        <f t="shared" si="67"/>
        <v/>
      </c>
    </row>
    <row r="810" spans="1:3" x14ac:dyDescent="0.25">
      <c r="A810" s="164" t="str">
        <f t="shared" si="67"/>
        <v/>
      </c>
    </row>
    <row r="811" spans="1:3" x14ac:dyDescent="0.25">
      <c r="A811" s="164" t="str">
        <f t="shared" si="67"/>
        <v/>
      </c>
    </row>
    <row r="812" spans="1:3" x14ac:dyDescent="0.25">
      <c r="A812" s="164" t="str">
        <f t="shared" si="67"/>
        <v/>
      </c>
    </row>
    <row r="813" spans="1:3" x14ac:dyDescent="0.25">
      <c r="A813" s="164" t="str">
        <f t="shared" si="67"/>
        <v/>
      </c>
    </row>
    <row r="814" spans="1:3" x14ac:dyDescent="0.25">
      <c r="A814" s="164" t="str">
        <f t="shared" si="67"/>
        <v/>
      </c>
    </row>
    <row r="815" spans="1:3" x14ac:dyDescent="0.25">
      <c r="A815" s="164" t="str">
        <f t="shared" si="67"/>
        <v/>
      </c>
    </row>
    <row r="816" spans="1:3" x14ac:dyDescent="0.25">
      <c r="A816" s="164" t="str">
        <f t="shared" si="67"/>
        <v/>
      </c>
    </row>
    <row r="817" spans="1:8" x14ac:dyDescent="0.25">
      <c r="A817" s="164" t="str">
        <f t="shared" si="67"/>
        <v/>
      </c>
    </row>
    <row r="818" spans="1:8" x14ac:dyDescent="0.25">
      <c r="A818" s="164" t="str">
        <f t="shared" si="67"/>
        <v/>
      </c>
    </row>
    <row r="819" spans="1:8" x14ac:dyDescent="0.25">
      <c r="A819" s="164" t="str">
        <f t="shared" si="67"/>
        <v/>
      </c>
    </row>
    <row r="820" spans="1:8" x14ac:dyDescent="0.25">
      <c r="A820" s="164" t="str">
        <f t="shared" si="67"/>
        <v/>
      </c>
    </row>
    <row r="821" spans="1:8" ht="21" x14ac:dyDescent="0.4">
      <c r="A821" s="164" t="str">
        <f t="shared" si="67"/>
        <v/>
      </c>
      <c r="B821" s="198" t="s">
        <v>42</v>
      </c>
      <c r="C821" s="198"/>
      <c r="D821" s="198"/>
      <c r="E821" s="198"/>
      <c r="F821" s="198"/>
    </row>
    <row r="822" spans="1:8" x14ac:dyDescent="0.25">
      <c r="A822" s="164" t="str">
        <f t="shared" si="67"/>
        <v/>
      </c>
      <c r="B822" s="199" t="s">
        <v>91</v>
      </c>
      <c r="C822" s="199"/>
      <c r="D822" s="199"/>
      <c r="E822" s="199"/>
      <c r="F822" s="199"/>
    </row>
    <row r="823" spans="1:8" x14ac:dyDescent="0.25">
      <c r="A823" s="164" t="str">
        <f t="shared" si="67"/>
        <v/>
      </c>
      <c r="B823" s="201" t="s">
        <v>172</v>
      </c>
      <c r="C823" s="201"/>
      <c r="D823" s="201"/>
      <c r="E823" s="201"/>
      <c r="F823" s="201"/>
    </row>
    <row r="824" spans="1:8" x14ac:dyDescent="0.25">
      <c r="A824" s="164" t="str">
        <f t="shared" si="67"/>
        <v/>
      </c>
      <c r="B824" s="199" t="s">
        <v>108</v>
      </c>
      <c r="C824" s="199"/>
      <c r="D824" s="199"/>
      <c r="E824" s="199"/>
      <c r="F824" s="199"/>
    </row>
    <row r="825" spans="1:8" x14ac:dyDescent="0.25">
      <c r="A825" s="164" t="str">
        <f t="shared" si="67"/>
        <v/>
      </c>
    </row>
    <row r="826" spans="1:8" ht="19.5" customHeight="1" x14ac:dyDescent="0.25">
      <c r="A826" s="164" t="str">
        <f t="shared" si="67"/>
        <v>Compañías</v>
      </c>
      <c r="B826" s="99" t="s">
        <v>32</v>
      </c>
      <c r="C826" s="99" t="s">
        <v>33</v>
      </c>
      <c r="D826" s="99" t="s">
        <v>50</v>
      </c>
      <c r="E826" s="172" t="s">
        <v>129</v>
      </c>
      <c r="F826" s="172" t="s">
        <v>60</v>
      </c>
    </row>
    <row r="827" spans="1:8" ht="15" customHeight="1" x14ac:dyDescent="0.25">
      <c r="A827" s="164" t="str">
        <f t="shared" si="67"/>
        <v>DiciembreSeguros Universal, S. A.</v>
      </c>
      <c r="B827" s="47">
        <f t="shared" ref="B827:B864" si="68">RANK(D827,$D$827:$D$864)</f>
        <v>1</v>
      </c>
      <c r="C827" s="92" t="s">
        <v>87</v>
      </c>
      <c r="D827" s="49">
        <f>VLOOKUP(A827,'PNC Exon. &amp; no Exon.'!A:D,3,0)+VLOOKUP(A827,'PNC Exon. &amp; no Exon.'!A:D,4,0)</f>
        <v>0</v>
      </c>
      <c r="E827" s="173">
        <f t="shared" ref="E827:E864" si="69">IFERROR(D827/$D$865*100,0)</f>
        <v>0</v>
      </c>
      <c r="F827" s="173">
        <f>(E827)</f>
        <v>0</v>
      </c>
      <c r="H827" s="164" t="s">
        <v>11</v>
      </c>
    </row>
    <row r="828" spans="1:8" ht="15" customHeight="1" x14ac:dyDescent="0.25">
      <c r="A828" s="164" t="str">
        <f t="shared" si="67"/>
        <v>DiciembreHumano Seguros, S. A.</v>
      </c>
      <c r="B828" s="47">
        <f t="shared" si="68"/>
        <v>1</v>
      </c>
      <c r="C828" s="51" t="s">
        <v>111</v>
      </c>
      <c r="D828" s="49">
        <f>VLOOKUP(A828,'PNC Exon. &amp; no Exon.'!A:D,3,0)+VLOOKUP(A828,'PNC Exon. &amp; no Exon.'!A:D,4,0)</f>
        <v>0</v>
      </c>
      <c r="E828" s="173">
        <f t="shared" si="69"/>
        <v>0</v>
      </c>
      <c r="F828" s="173">
        <f t="shared" ref="F828:F845" si="70">(F827+E828)</f>
        <v>0</v>
      </c>
      <c r="H828" s="164" t="s">
        <v>11</v>
      </c>
    </row>
    <row r="829" spans="1:8" ht="15" customHeight="1" x14ac:dyDescent="0.25">
      <c r="A829" s="164" t="str">
        <f t="shared" si="67"/>
        <v>DiciembreSeguros Reservas, S. A.</v>
      </c>
      <c r="B829" s="47">
        <f t="shared" si="68"/>
        <v>1</v>
      </c>
      <c r="C829" s="51" t="s">
        <v>115</v>
      </c>
      <c r="D829" s="49">
        <f>VLOOKUP(A829,'PNC Exon. &amp; no Exon.'!A:D,3,0)+VLOOKUP(A829,'PNC Exon. &amp; no Exon.'!A:D,4,0)</f>
        <v>0</v>
      </c>
      <c r="E829" s="173">
        <f t="shared" si="69"/>
        <v>0</v>
      </c>
      <c r="F829" s="173">
        <f t="shared" si="70"/>
        <v>0</v>
      </c>
      <c r="H829" s="164" t="s">
        <v>11</v>
      </c>
    </row>
    <row r="830" spans="1:8" ht="15" customHeight="1" x14ac:dyDescent="0.25">
      <c r="A830" s="164" t="str">
        <f t="shared" si="67"/>
        <v>DiciembreMAPFRE BHD Cía de Seguros, S. A.</v>
      </c>
      <c r="B830" s="47">
        <f t="shared" si="68"/>
        <v>1</v>
      </c>
      <c r="C830" s="51" t="s">
        <v>95</v>
      </c>
      <c r="D830" s="49">
        <f>VLOOKUP(A830,'PNC Exon. &amp; no Exon.'!A:D,3,0)+VLOOKUP(A830,'PNC Exon. &amp; no Exon.'!A:D,4,0)</f>
        <v>0</v>
      </c>
      <c r="E830" s="173">
        <f t="shared" si="69"/>
        <v>0</v>
      </c>
      <c r="F830" s="173">
        <f t="shared" si="70"/>
        <v>0</v>
      </c>
      <c r="H830" s="164" t="s">
        <v>11</v>
      </c>
    </row>
    <row r="831" spans="1:8" ht="15" customHeight="1" x14ac:dyDescent="0.25">
      <c r="A831" s="164" t="str">
        <f t="shared" si="67"/>
        <v>DiciembreLa Colonial de Seguros, S. A.</v>
      </c>
      <c r="B831" s="47">
        <f t="shared" si="68"/>
        <v>1</v>
      </c>
      <c r="C831" s="51" t="s">
        <v>88</v>
      </c>
      <c r="D831" s="49">
        <f>VLOOKUP(A831,'PNC Exon. &amp; no Exon.'!A:D,3,0)+VLOOKUP(A831,'PNC Exon. &amp; no Exon.'!A:D,4,0)</f>
        <v>0</v>
      </c>
      <c r="E831" s="173">
        <f t="shared" si="69"/>
        <v>0</v>
      </c>
      <c r="F831" s="173">
        <f t="shared" si="70"/>
        <v>0</v>
      </c>
      <c r="H831" s="164" t="s">
        <v>11</v>
      </c>
    </row>
    <row r="832" spans="1:8" ht="15" customHeight="1" x14ac:dyDescent="0.25">
      <c r="A832" s="164" t="str">
        <f t="shared" si="67"/>
        <v>DiciembreSeguros Sura, S. A.</v>
      </c>
      <c r="B832" s="47">
        <f t="shared" si="68"/>
        <v>1</v>
      </c>
      <c r="C832" s="51" t="s">
        <v>93</v>
      </c>
      <c r="D832" s="49">
        <f>VLOOKUP(A832,'PNC Exon. &amp; no Exon.'!A:D,3,0)+VLOOKUP(A832,'PNC Exon. &amp; no Exon.'!A:D,4,0)</f>
        <v>0</v>
      </c>
      <c r="E832" s="173">
        <f t="shared" si="69"/>
        <v>0</v>
      </c>
      <c r="F832" s="173">
        <f t="shared" si="70"/>
        <v>0</v>
      </c>
      <c r="H832" s="164" t="s">
        <v>11</v>
      </c>
    </row>
    <row r="833" spans="1:8" ht="15" customHeight="1" x14ac:dyDescent="0.25">
      <c r="A833" s="164" t="str">
        <f t="shared" si="67"/>
        <v>DiciembreSeguros Worldwide, S. A.</v>
      </c>
      <c r="B833" s="47">
        <f t="shared" si="68"/>
        <v>1</v>
      </c>
      <c r="C833" s="51" t="s">
        <v>92</v>
      </c>
      <c r="D833" s="49">
        <f>VLOOKUP(A833,'PNC Exon. &amp; no Exon.'!A:D,3,0)+VLOOKUP(A833,'PNC Exon. &amp; no Exon.'!A:D,4,0)</f>
        <v>0</v>
      </c>
      <c r="E833" s="173">
        <f t="shared" si="69"/>
        <v>0</v>
      </c>
      <c r="F833" s="173">
        <f t="shared" si="70"/>
        <v>0</v>
      </c>
      <c r="H833" s="164" t="s">
        <v>11</v>
      </c>
    </row>
    <row r="834" spans="1:8" ht="15" customHeight="1" x14ac:dyDescent="0.25">
      <c r="A834" s="164" t="str">
        <f t="shared" si="67"/>
        <v>DiciembreGeneral de Seguros, S. A.</v>
      </c>
      <c r="B834" s="47">
        <f t="shared" si="68"/>
        <v>1</v>
      </c>
      <c r="C834" s="51" t="s">
        <v>78</v>
      </c>
      <c r="D834" s="49">
        <f>VLOOKUP(A834,'PNC Exon. &amp; no Exon.'!A:D,3,0)+VLOOKUP(A834,'PNC Exon. &amp; no Exon.'!A:D,4,0)</f>
        <v>0</v>
      </c>
      <c r="E834" s="173">
        <f t="shared" si="69"/>
        <v>0</v>
      </c>
      <c r="F834" s="173">
        <f t="shared" si="70"/>
        <v>0</v>
      </c>
      <c r="H834" s="164" t="s">
        <v>11</v>
      </c>
    </row>
    <row r="835" spans="1:8" ht="15" customHeight="1" x14ac:dyDescent="0.25">
      <c r="A835" s="164" t="str">
        <f t="shared" si="67"/>
        <v>DiciembreSeguros Crecer, S. A.</v>
      </c>
      <c r="B835" s="47">
        <f t="shared" si="68"/>
        <v>1</v>
      </c>
      <c r="C835" s="51" t="s">
        <v>119</v>
      </c>
      <c r="D835" s="49">
        <f>VLOOKUP(A835,'PNC Exon. &amp; no Exon.'!A:D,3,0)+VLOOKUP(A835,'PNC Exon. &amp; no Exon.'!A:D,4,0)</f>
        <v>0</v>
      </c>
      <c r="E835" s="173">
        <f t="shared" si="69"/>
        <v>0</v>
      </c>
      <c r="F835" s="173">
        <f t="shared" si="70"/>
        <v>0</v>
      </c>
      <c r="H835" s="164" t="s">
        <v>11</v>
      </c>
    </row>
    <row r="836" spans="1:8" ht="15" customHeight="1" x14ac:dyDescent="0.25">
      <c r="A836" s="164" t="str">
        <f t="shared" si="67"/>
        <v>DiciembreSeguros Pepin, S. A.</v>
      </c>
      <c r="B836" s="47">
        <f t="shared" si="68"/>
        <v>1</v>
      </c>
      <c r="C836" s="51" t="s">
        <v>77</v>
      </c>
      <c r="D836" s="49">
        <f>VLOOKUP(A836,'PNC Exon. &amp; no Exon.'!A:D,3,0)+VLOOKUP(A836,'PNC Exon. &amp; no Exon.'!A:D,4,0)</f>
        <v>0</v>
      </c>
      <c r="E836" s="173">
        <f t="shared" si="69"/>
        <v>0</v>
      </c>
      <c r="F836" s="173">
        <f t="shared" si="70"/>
        <v>0</v>
      </c>
      <c r="H836" s="164" t="s">
        <v>11</v>
      </c>
    </row>
    <row r="837" spans="1:8" ht="15" customHeight="1" x14ac:dyDescent="0.25">
      <c r="A837" s="164" t="str">
        <f t="shared" si="67"/>
        <v>DiciembreLa Monumental de Seguros, S. A.</v>
      </c>
      <c r="B837" s="47">
        <f t="shared" si="68"/>
        <v>1</v>
      </c>
      <c r="C837" s="51" t="s">
        <v>90</v>
      </c>
      <c r="D837" s="49">
        <f>VLOOKUP(A837,'PNC Exon. &amp; no Exon.'!A:D,3,0)+VLOOKUP(A837,'PNC Exon. &amp; no Exon.'!A:D,4,0)</f>
        <v>0</v>
      </c>
      <c r="E837" s="173">
        <f t="shared" si="69"/>
        <v>0</v>
      </c>
      <c r="F837" s="173">
        <f t="shared" si="70"/>
        <v>0</v>
      </c>
      <c r="H837" s="164" t="s">
        <v>11</v>
      </c>
    </row>
    <row r="838" spans="1:8" ht="15" customHeight="1" x14ac:dyDescent="0.25">
      <c r="A838" s="164" t="str">
        <f t="shared" si="67"/>
        <v>DiciembreCompañía Dominicana de Seguros, S.R.L.</v>
      </c>
      <c r="B838" s="47">
        <f t="shared" si="68"/>
        <v>1</v>
      </c>
      <c r="C838" s="51" t="s">
        <v>97</v>
      </c>
      <c r="D838" s="49">
        <f>VLOOKUP(A838,'PNC Exon. &amp; no Exon.'!A:D,3,0)+VLOOKUP(A838,'PNC Exon. &amp; no Exon.'!A:D,4,0)</f>
        <v>0</v>
      </c>
      <c r="E838" s="173">
        <f t="shared" si="69"/>
        <v>0</v>
      </c>
      <c r="F838" s="173">
        <f t="shared" si="70"/>
        <v>0</v>
      </c>
      <c r="H838" s="164" t="s">
        <v>11</v>
      </c>
    </row>
    <row r="839" spans="1:8" ht="15" customHeight="1" x14ac:dyDescent="0.25">
      <c r="A839" s="164" t="str">
        <f t="shared" si="67"/>
        <v>DiciembreAseguradora Agropecuaria Dominicana. S. A.</v>
      </c>
      <c r="B839" s="47">
        <f t="shared" si="68"/>
        <v>1</v>
      </c>
      <c r="C839" s="51" t="s">
        <v>99</v>
      </c>
      <c r="D839" s="49">
        <f>VLOOKUP(A839,'PNC Exon. &amp; no Exon.'!A:D,3,0)+VLOOKUP(A839,'PNC Exon. &amp; no Exon.'!A:D,4,0)</f>
        <v>0</v>
      </c>
      <c r="E839" s="173">
        <f t="shared" si="69"/>
        <v>0</v>
      </c>
      <c r="F839" s="173">
        <f t="shared" si="70"/>
        <v>0</v>
      </c>
      <c r="H839" s="164" t="s">
        <v>11</v>
      </c>
    </row>
    <row r="840" spans="1:8" ht="15" customHeight="1" x14ac:dyDescent="0.25">
      <c r="A840" s="164" t="str">
        <f t="shared" si="67"/>
        <v>DiciembrePatria, S. A. Compañía de Seguros</v>
      </c>
      <c r="B840" s="47">
        <f t="shared" si="68"/>
        <v>1</v>
      </c>
      <c r="C840" s="51" t="s">
        <v>102</v>
      </c>
      <c r="D840" s="49">
        <f>VLOOKUP(A840,'PNC Exon. &amp; no Exon.'!A:D,3,0)+VLOOKUP(A840,'PNC Exon. &amp; no Exon.'!A:D,4,0)</f>
        <v>0</v>
      </c>
      <c r="E840" s="173">
        <f t="shared" si="69"/>
        <v>0</v>
      </c>
      <c r="F840" s="173">
        <f t="shared" si="70"/>
        <v>0</v>
      </c>
      <c r="H840" s="164" t="s">
        <v>11</v>
      </c>
    </row>
    <row r="841" spans="1:8" ht="15" customHeight="1" x14ac:dyDescent="0.25">
      <c r="A841" s="164" t="str">
        <f t="shared" si="67"/>
        <v>DiciembreBanesco Seguros, S.A.</v>
      </c>
      <c r="B841" s="47">
        <f t="shared" si="68"/>
        <v>1</v>
      </c>
      <c r="C841" s="51" t="s">
        <v>109</v>
      </c>
      <c r="D841" s="49">
        <f>VLOOKUP(A841,'PNC Exon. &amp; no Exon.'!A:D,3,0)+VLOOKUP(A841,'PNC Exon. &amp; no Exon.'!A:D,4,0)</f>
        <v>0</v>
      </c>
      <c r="E841" s="173">
        <f t="shared" si="69"/>
        <v>0</v>
      </c>
      <c r="F841" s="173">
        <f t="shared" si="70"/>
        <v>0</v>
      </c>
      <c r="H841" s="164" t="s">
        <v>11</v>
      </c>
    </row>
    <row r="842" spans="1:8" ht="15" customHeight="1" x14ac:dyDescent="0.25">
      <c r="A842" s="164" t="str">
        <f t="shared" si="67"/>
        <v>DiciembreAtlantica Seguros, S. A.</v>
      </c>
      <c r="B842" s="47">
        <f t="shared" si="68"/>
        <v>1</v>
      </c>
      <c r="C842" s="50" t="s">
        <v>110</v>
      </c>
      <c r="D842" s="49">
        <f>VLOOKUP(A842,'PNC Exon. &amp; no Exon.'!A:D,3,0)+VLOOKUP(A842,'PNC Exon. &amp; no Exon.'!A:D,4,0)</f>
        <v>0</v>
      </c>
      <c r="E842" s="173">
        <f t="shared" si="69"/>
        <v>0</v>
      </c>
      <c r="F842" s="173">
        <f t="shared" si="70"/>
        <v>0</v>
      </c>
      <c r="H842" s="164" t="s">
        <v>11</v>
      </c>
    </row>
    <row r="843" spans="1:8" ht="15" customHeight="1" x14ac:dyDescent="0.25">
      <c r="A843" s="164" t="str">
        <f t="shared" si="67"/>
        <v>DiciembreCooperativa Nacional de Seguros, Inc.</v>
      </c>
      <c r="B843" s="47">
        <f t="shared" si="68"/>
        <v>1</v>
      </c>
      <c r="C843" s="51" t="s">
        <v>80</v>
      </c>
      <c r="D843" s="49">
        <f>VLOOKUP(A843,'PNC Exon. &amp; no Exon.'!A:D,3,0)+VLOOKUP(A843,'PNC Exon. &amp; no Exon.'!A:D,4,0)</f>
        <v>0</v>
      </c>
      <c r="E843" s="173">
        <f t="shared" si="69"/>
        <v>0</v>
      </c>
      <c r="F843" s="173">
        <f t="shared" si="70"/>
        <v>0</v>
      </c>
      <c r="H843" s="164" t="s">
        <v>11</v>
      </c>
    </row>
    <row r="844" spans="1:8" ht="15" customHeight="1" x14ac:dyDescent="0.25">
      <c r="A844" s="164" t="str">
        <f t="shared" si="67"/>
        <v>DiciembreBMI Compañía de Seguros, S. A.</v>
      </c>
      <c r="B844" s="47">
        <f t="shared" si="68"/>
        <v>1</v>
      </c>
      <c r="C844" s="51" t="s">
        <v>96</v>
      </c>
      <c r="D844" s="49">
        <f>VLOOKUP(A844,'PNC Exon. &amp; no Exon.'!A:D,3,0)+VLOOKUP(A844,'PNC Exon. &amp; no Exon.'!A:D,4,0)</f>
        <v>0</v>
      </c>
      <c r="E844" s="173">
        <f t="shared" si="69"/>
        <v>0</v>
      </c>
      <c r="F844" s="173">
        <f t="shared" si="70"/>
        <v>0</v>
      </c>
      <c r="H844" s="164" t="s">
        <v>11</v>
      </c>
    </row>
    <row r="845" spans="1:8" ht="15" customHeight="1" x14ac:dyDescent="0.25">
      <c r="A845" s="164" t="str">
        <f t="shared" si="67"/>
        <v>DiciembreCuna Mutual Insurance Society Dominicana, S.A.</v>
      </c>
      <c r="B845" s="47">
        <f t="shared" si="68"/>
        <v>1</v>
      </c>
      <c r="C845" s="51" t="s">
        <v>105</v>
      </c>
      <c r="D845" s="49">
        <f>VLOOKUP(A845,'PNC Exon. &amp; no Exon.'!A:D,3,0)+VLOOKUP(A845,'PNC Exon. &amp; no Exon.'!A:D,4,0)</f>
        <v>0</v>
      </c>
      <c r="E845" s="173">
        <f t="shared" si="69"/>
        <v>0</v>
      </c>
      <c r="F845" s="173">
        <f t="shared" si="70"/>
        <v>0</v>
      </c>
      <c r="H845" s="164" t="s">
        <v>11</v>
      </c>
    </row>
    <row r="846" spans="1:8" ht="15" customHeight="1" x14ac:dyDescent="0.25">
      <c r="A846" s="164" t="str">
        <f t="shared" si="67"/>
        <v>DiciembreBupa Dominicana, S.A.</v>
      </c>
      <c r="B846" s="47">
        <f t="shared" si="68"/>
        <v>1</v>
      </c>
      <c r="C846" s="50" t="s">
        <v>104</v>
      </c>
      <c r="D846" s="49">
        <f>VLOOKUP(A846,'PNC Exon. &amp; no Exon.'!A:D,3,0)+VLOOKUP(A846,'PNC Exon. &amp; no Exon.'!A:D,4,0)</f>
        <v>0</v>
      </c>
      <c r="E846" s="173">
        <f t="shared" si="69"/>
        <v>0</v>
      </c>
      <c r="F846" s="173">
        <f>(F845+E846)</f>
        <v>0</v>
      </c>
      <c r="H846" s="164" t="s">
        <v>11</v>
      </c>
    </row>
    <row r="847" spans="1:8" ht="15" customHeight="1" x14ac:dyDescent="0.25">
      <c r="A847" s="164" t="str">
        <f t="shared" si="67"/>
        <v>DiciembreAtrio Seguros, S. A.</v>
      </c>
      <c r="B847" s="47">
        <f t="shared" si="68"/>
        <v>1</v>
      </c>
      <c r="C847" s="51" t="s">
        <v>113</v>
      </c>
      <c r="D847" s="49">
        <f>VLOOKUP(A847,'PNC Exon. &amp; no Exon.'!A:D,3,0)+VLOOKUP(A847,'PNC Exon. &amp; no Exon.'!A:D,4,0)</f>
        <v>0</v>
      </c>
      <c r="E847" s="173">
        <f t="shared" si="69"/>
        <v>0</v>
      </c>
      <c r="F847" s="173">
        <f>(F846+E847)</f>
        <v>0</v>
      </c>
      <c r="H847" s="164" t="s">
        <v>11</v>
      </c>
    </row>
    <row r="848" spans="1:8" ht="15" customHeight="1" x14ac:dyDescent="0.25">
      <c r="A848" s="164" t="str">
        <f t="shared" si="67"/>
        <v>DiciembreAngloamericana de Seguros, S. A.</v>
      </c>
      <c r="B848" s="47">
        <f t="shared" si="68"/>
        <v>1</v>
      </c>
      <c r="C848" s="51" t="s">
        <v>79</v>
      </c>
      <c r="D848" s="49">
        <f>VLOOKUP(A848,'PNC Exon. &amp; no Exon.'!A:D,3,0)+VLOOKUP(A848,'PNC Exon. &amp; no Exon.'!A:D,4,0)</f>
        <v>0</v>
      </c>
      <c r="E848" s="173">
        <f t="shared" si="69"/>
        <v>0</v>
      </c>
      <c r="F848" s="173">
        <f>(F847+E848)</f>
        <v>0</v>
      </c>
      <c r="H848" s="164" t="s">
        <v>11</v>
      </c>
    </row>
    <row r="849" spans="1:8" ht="15" customHeight="1" x14ac:dyDescent="0.25">
      <c r="A849" s="164" t="str">
        <f t="shared" si="67"/>
        <v>DiciembreSeguros La Internacional, S. A.</v>
      </c>
      <c r="B849" s="47">
        <f t="shared" si="68"/>
        <v>1</v>
      </c>
      <c r="C849" s="51" t="s">
        <v>82</v>
      </c>
      <c r="D849" s="49">
        <f>VLOOKUP(A849,'PNC Exon. &amp; no Exon.'!A:D,3,0)+VLOOKUP(A849,'PNC Exon. &amp; no Exon.'!A:D,4,0)</f>
        <v>0</v>
      </c>
      <c r="E849" s="173">
        <f t="shared" si="69"/>
        <v>0</v>
      </c>
      <c r="F849" s="173">
        <f t="shared" ref="F849:F856" si="71">(F848+E849)</f>
        <v>0</v>
      </c>
      <c r="H849" s="164" t="s">
        <v>11</v>
      </c>
    </row>
    <row r="850" spans="1:8" ht="15" customHeight="1" x14ac:dyDescent="0.25">
      <c r="A850" s="164" t="str">
        <f t="shared" si="67"/>
        <v>DiciembreSeguros APS, S.A</v>
      </c>
      <c r="B850" s="47">
        <f t="shared" si="68"/>
        <v>1</v>
      </c>
      <c r="C850" s="51" t="s">
        <v>117</v>
      </c>
      <c r="D850" s="49">
        <f>VLOOKUP(A850,'PNC Exon. &amp; no Exon.'!A:D,3,0)+VLOOKUP(A850,'PNC Exon. &amp; no Exon.'!A:D,4,0)</f>
        <v>0</v>
      </c>
      <c r="E850" s="173">
        <f t="shared" si="69"/>
        <v>0</v>
      </c>
      <c r="F850" s="173">
        <f t="shared" si="71"/>
        <v>0</v>
      </c>
      <c r="H850" s="164" t="s">
        <v>11</v>
      </c>
    </row>
    <row r="851" spans="1:8" ht="15" customHeight="1" x14ac:dyDescent="0.25">
      <c r="A851" s="164" t="str">
        <f t="shared" si="67"/>
        <v>DiciembreSeguros ADEMI, S. A.</v>
      </c>
      <c r="B851" s="47">
        <f t="shared" si="68"/>
        <v>1</v>
      </c>
      <c r="C851" s="51" t="s">
        <v>112</v>
      </c>
      <c r="D851" s="49">
        <f>VLOOKUP(A851,'PNC Exon. &amp; no Exon.'!A:D,3,0)+VLOOKUP(A851,'PNC Exon. &amp; no Exon.'!A:D,4,0)</f>
        <v>0</v>
      </c>
      <c r="E851" s="173">
        <f t="shared" si="69"/>
        <v>0</v>
      </c>
      <c r="F851" s="173">
        <f t="shared" si="71"/>
        <v>0</v>
      </c>
      <c r="H851" s="164" t="s">
        <v>11</v>
      </c>
    </row>
    <row r="852" spans="1:8" ht="15" customHeight="1" x14ac:dyDescent="0.25">
      <c r="A852" s="164" t="str">
        <f t="shared" si="67"/>
        <v>DiciembreConfederación del Canada Dominicana. S. A.</v>
      </c>
      <c r="B852" s="47">
        <f t="shared" si="68"/>
        <v>1</v>
      </c>
      <c r="C852" s="51" t="s">
        <v>94</v>
      </c>
      <c r="D852" s="49">
        <f>VLOOKUP(A852,'PNC Exon. &amp; no Exon.'!A:D,3,0)+VLOOKUP(A852,'PNC Exon. &amp; no Exon.'!A:D,4,0)</f>
        <v>0</v>
      </c>
      <c r="E852" s="173">
        <f t="shared" si="69"/>
        <v>0</v>
      </c>
      <c r="F852" s="173">
        <f t="shared" si="71"/>
        <v>0</v>
      </c>
      <c r="H852" s="164" t="s">
        <v>11</v>
      </c>
    </row>
    <row r="853" spans="1:8" ht="15" customHeight="1" x14ac:dyDescent="0.25">
      <c r="A853" s="164" t="str">
        <f t="shared" si="67"/>
        <v>DiciembreMultiseguros S.U, S. A.</v>
      </c>
      <c r="B853" s="47">
        <f t="shared" si="68"/>
        <v>1</v>
      </c>
      <c r="C853" s="51" t="s">
        <v>116</v>
      </c>
      <c r="D853" s="49">
        <f>VLOOKUP(A853,'PNC Exon. &amp; no Exon.'!A:D,3,0)+VLOOKUP(A853,'PNC Exon. &amp; no Exon.'!A:D,4,0)</f>
        <v>0</v>
      </c>
      <c r="E853" s="173">
        <f t="shared" si="69"/>
        <v>0</v>
      </c>
      <c r="F853" s="173">
        <f t="shared" si="71"/>
        <v>0</v>
      </c>
      <c r="H853" s="164" t="s">
        <v>11</v>
      </c>
    </row>
    <row r="854" spans="1:8" ht="15" customHeight="1" x14ac:dyDescent="0.25">
      <c r="A854" s="164" t="str">
        <f t="shared" si="67"/>
        <v>DiciembreAmigos Compañía de Seguros, S. A.</v>
      </c>
      <c r="B854" s="47">
        <f t="shared" si="68"/>
        <v>1</v>
      </c>
      <c r="C854" s="51" t="s">
        <v>89</v>
      </c>
      <c r="D854" s="49">
        <f>VLOOKUP(A854,'PNC Exon. &amp; no Exon.'!A:D,3,0)+VLOOKUP(A854,'PNC Exon. &amp; no Exon.'!A:D,4,0)</f>
        <v>0</v>
      </c>
      <c r="E854" s="173">
        <f t="shared" si="69"/>
        <v>0</v>
      </c>
      <c r="F854" s="173">
        <f t="shared" si="71"/>
        <v>0</v>
      </c>
      <c r="H854" s="164" t="s">
        <v>11</v>
      </c>
    </row>
    <row r="855" spans="1:8" ht="15" customHeight="1" x14ac:dyDescent="0.25">
      <c r="A855" s="164" t="str">
        <f t="shared" si="67"/>
        <v>DiciembreAutoseguro, S. A.</v>
      </c>
      <c r="B855" s="47">
        <f t="shared" si="68"/>
        <v>1</v>
      </c>
      <c r="C855" s="51" t="s">
        <v>81</v>
      </c>
      <c r="D855" s="49">
        <f>VLOOKUP(A855,'PNC Exon. &amp; no Exon.'!A:D,3,0)+VLOOKUP(A855,'PNC Exon. &amp; no Exon.'!A:D,4,0)</f>
        <v>0</v>
      </c>
      <c r="E855" s="173">
        <f t="shared" si="69"/>
        <v>0</v>
      </c>
      <c r="F855" s="173">
        <f t="shared" si="71"/>
        <v>0</v>
      </c>
      <c r="H855" s="164" t="s">
        <v>11</v>
      </c>
    </row>
    <row r="856" spans="1:8" ht="15" customHeight="1" x14ac:dyDescent="0.25">
      <c r="A856" s="164" t="str">
        <f t="shared" si="67"/>
        <v>DiciembreSeguros Yunen, S. A.</v>
      </c>
      <c r="B856" s="47">
        <f t="shared" si="68"/>
        <v>1</v>
      </c>
      <c r="C856" s="51" t="s">
        <v>122</v>
      </c>
      <c r="D856" s="49">
        <f>VLOOKUP(A856,'PNC Exon. &amp; no Exon.'!A:D,3,0)+VLOOKUP(A856,'PNC Exon. &amp; no Exon.'!A:D,4,0)</f>
        <v>0</v>
      </c>
      <c r="E856" s="173">
        <f t="shared" si="69"/>
        <v>0</v>
      </c>
      <c r="F856" s="173">
        <f t="shared" si="71"/>
        <v>0</v>
      </c>
      <c r="H856" s="164" t="s">
        <v>11</v>
      </c>
    </row>
    <row r="857" spans="1:8" ht="15" customHeight="1" x14ac:dyDescent="0.25">
      <c r="A857" s="164" t="str">
        <f t="shared" si="67"/>
        <v>DiciembreMidas Seguros, S. A.</v>
      </c>
      <c r="B857" s="47">
        <f t="shared" si="68"/>
        <v>1</v>
      </c>
      <c r="C857" s="51" t="s">
        <v>118</v>
      </c>
      <c r="D857" s="49">
        <f>VLOOKUP(A857,'PNC Exon. &amp; no Exon.'!A:D,3,0)+VLOOKUP(A857,'PNC Exon. &amp; no Exon.'!A:D,4,0)</f>
        <v>0</v>
      </c>
      <c r="E857" s="173">
        <f t="shared" si="69"/>
        <v>0</v>
      </c>
      <c r="F857" s="173">
        <f t="shared" ref="F857:F864" si="72">(F856+E857)</f>
        <v>0</v>
      </c>
      <c r="H857" s="164" t="s">
        <v>11</v>
      </c>
    </row>
    <row r="858" spans="1:8" ht="15" customHeight="1" x14ac:dyDescent="0.25">
      <c r="A858" s="164" t="str">
        <f t="shared" si="67"/>
        <v>DiciembreHylseg Seguros, S.A.</v>
      </c>
      <c r="B858" s="47">
        <f t="shared" si="68"/>
        <v>1</v>
      </c>
      <c r="C858" s="51" t="s">
        <v>120</v>
      </c>
      <c r="D858" s="49">
        <f>VLOOKUP(A858,'PNC Exon. &amp; no Exon.'!A:D,3,0)+VLOOKUP(A858,'PNC Exon. &amp; no Exon.'!A:D,4,0)</f>
        <v>0</v>
      </c>
      <c r="E858" s="173">
        <f t="shared" si="69"/>
        <v>0</v>
      </c>
      <c r="F858" s="173">
        <f t="shared" si="72"/>
        <v>0</v>
      </c>
      <c r="H858" s="164" t="s">
        <v>11</v>
      </c>
    </row>
    <row r="859" spans="1:8" ht="15" customHeight="1" x14ac:dyDescent="0.25">
      <c r="A859" s="164" t="str">
        <f t="shared" si="67"/>
        <v>DiciembreUnit, S.A</v>
      </c>
      <c r="B859" s="47">
        <f t="shared" si="68"/>
        <v>1</v>
      </c>
      <c r="C859" s="51" t="s">
        <v>121</v>
      </c>
      <c r="D859" s="49">
        <f>VLOOKUP(A859,'PNC Exon. &amp; no Exon.'!A:D,3,0)+VLOOKUP(A859,'PNC Exon. &amp; no Exon.'!A:D,4,0)</f>
        <v>0</v>
      </c>
      <c r="E859" s="173">
        <f t="shared" si="69"/>
        <v>0</v>
      </c>
      <c r="F859" s="173">
        <f t="shared" si="72"/>
        <v>0</v>
      </c>
      <c r="H859" s="164" t="s">
        <v>11</v>
      </c>
    </row>
    <row r="860" spans="1:8" ht="15" customHeight="1" x14ac:dyDescent="0.25">
      <c r="A860" s="164" t="str">
        <f t="shared" si="67"/>
        <v>DiciembreLa Comercial de Seguros, S. A.</v>
      </c>
      <c r="B860" s="47">
        <f t="shared" si="68"/>
        <v>1</v>
      </c>
      <c r="C860" s="51" t="s">
        <v>83</v>
      </c>
      <c r="D860" s="49">
        <f>VLOOKUP(A860,'PNC Exon. &amp; no Exon.'!A:D,3,0)+VLOOKUP(A860,'PNC Exon. &amp; no Exon.'!A:D,4,0)</f>
        <v>0</v>
      </c>
      <c r="E860" s="173">
        <f t="shared" si="69"/>
        <v>0</v>
      </c>
      <c r="F860" s="173">
        <f t="shared" si="72"/>
        <v>0</v>
      </c>
      <c r="H860" s="164" t="s">
        <v>11</v>
      </c>
    </row>
    <row r="861" spans="1:8" ht="15" customHeight="1" x14ac:dyDescent="0.25">
      <c r="A861" s="164" t="str">
        <f t="shared" si="67"/>
        <v>DiciembreMarsh &amp; McLennan, LTD (Riskcorp, Inc.)</v>
      </c>
      <c r="B861" s="47">
        <f t="shared" si="68"/>
        <v>1</v>
      </c>
      <c r="C861" s="51" t="s">
        <v>101</v>
      </c>
      <c r="D861" s="49">
        <f>VLOOKUP(A861,'PNC Exon. &amp; no Exon.'!A:D,3,0)+VLOOKUP(A861,'PNC Exon. &amp; no Exon.'!A:D,4,0)</f>
        <v>0</v>
      </c>
      <c r="E861" s="173">
        <f t="shared" si="69"/>
        <v>0</v>
      </c>
      <c r="F861" s="173">
        <f t="shared" si="72"/>
        <v>0</v>
      </c>
      <c r="H861" s="164" t="s">
        <v>11</v>
      </c>
    </row>
    <row r="862" spans="1:8" ht="15" customHeight="1" x14ac:dyDescent="0.25">
      <c r="A862" s="164" t="str">
        <f t="shared" si="67"/>
        <v>DiciembreSeguros DHI Atlas, S. A.</v>
      </c>
      <c r="B862" s="47">
        <f t="shared" si="68"/>
        <v>1</v>
      </c>
      <c r="C862" s="51" t="s">
        <v>100</v>
      </c>
      <c r="D862" s="49">
        <f>VLOOKUP(A862,'PNC Exon. &amp; no Exon.'!A:D,3,0)+VLOOKUP(A862,'PNC Exon. &amp; no Exon.'!A:D,4,0)</f>
        <v>0</v>
      </c>
      <c r="E862" s="173">
        <f t="shared" si="69"/>
        <v>0</v>
      </c>
      <c r="F862" s="173">
        <f t="shared" si="72"/>
        <v>0</v>
      </c>
      <c r="H862" s="164" t="s">
        <v>11</v>
      </c>
    </row>
    <row r="863" spans="1:8" ht="15" customHeight="1" x14ac:dyDescent="0.25">
      <c r="A863" s="164" t="str">
        <f t="shared" si="67"/>
        <v>DiciembreSegna, Compañía de Seguros, S.A.</v>
      </c>
      <c r="B863" s="47">
        <f t="shared" si="68"/>
        <v>1</v>
      </c>
      <c r="C863" s="51" t="s">
        <v>98</v>
      </c>
      <c r="D863" s="49">
        <f>VLOOKUP(A863,'PNC Exon. &amp; no Exon.'!A:D,3,0)+VLOOKUP(A863,'PNC Exon. &amp; no Exon.'!A:D,4,0)</f>
        <v>0</v>
      </c>
      <c r="E863" s="173">
        <f t="shared" si="69"/>
        <v>0</v>
      </c>
      <c r="F863" s="173">
        <f t="shared" si="72"/>
        <v>0</v>
      </c>
      <c r="H863" s="164" t="s">
        <v>11</v>
      </c>
    </row>
    <row r="864" spans="1:8" ht="15" customHeight="1" x14ac:dyDescent="0.25">
      <c r="A864" s="164" t="str">
        <f t="shared" si="67"/>
        <v>DiciembreREHSA Cía. de Seguros y Reaseguros, S.A.</v>
      </c>
      <c r="B864" s="47">
        <f t="shared" si="68"/>
        <v>1</v>
      </c>
      <c r="C864" s="51" t="s">
        <v>114</v>
      </c>
      <c r="D864" s="49">
        <f>VLOOKUP(A864,'PNC Exon. &amp; no Exon.'!A:D,3,0)+VLOOKUP(A864,'PNC Exon. &amp; no Exon.'!A:D,4,0)</f>
        <v>0</v>
      </c>
      <c r="E864" s="173">
        <f t="shared" si="69"/>
        <v>0</v>
      </c>
      <c r="F864" s="173">
        <f t="shared" si="72"/>
        <v>0</v>
      </c>
      <c r="H864" s="164" t="s">
        <v>11</v>
      </c>
    </row>
    <row r="865" spans="1:6" x14ac:dyDescent="0.25">
      <c r="A865" s="164" t="str">
        <f t="shared" si="67"/>
        <v xml:space="preserve">Total General </v>
      </c>
      <c r="B865" s="52"/>
      <c r="C865" s="53" t="s">
        <v>21</v>
      </c>
      <c r="D865" s="54">
        <f>SUM(D827:D864)</f>
        <v>0</v>
      </c>
      <c r="E865" s="178">
        <f>SUM(E827:E864,0)</f>
        <v>0</v>
      </c>
      <c r="F865" s="179"/>
    </row>
    <row r="866" spans="1:6" x14ac:dyDescent="0.25">
      <c r="B866" s="75" t="s">
        <v>174</v>
      </c>
    </row>
  </sheetData>
  <sortState ref="A74:F112">
    <sortCondition ref="B112"/>
  </sortState>
  <mergeCells count="53">
    <mergeCell ref="B71:F71"/>
    <mergeCell ref="B72:F72"/>
    <mergeCell ref="B141:F141"/>
    <mergeCell ref="B142:F142"/>
    <mergeCell ref="B139:F139"/>
    <mergeCell ref="B140:F140"/>
    <mergeCell ref="B114:C114"/>
    <mergeCell ref="B1:F1"/>
    <mergeCell ref="B2:F2"/>
    <mergeCell ref="B3:F3"/>
    <mergeCell ref="B70:F70"/>
    <mergeCell ref="B4:F4"/>
    <mergeCell ref="B69:F69"/>
    <mergeCell ref="B616:F616"/>
    <mergeCell ref="B617:F617"/>
    <mergeCell ref="B483:F483"/>
    <mergeCell ref="B619:F619"/>
    <mergeCell ref="B548:F548"/>
    <mergeCell ref="B549:F549"/>
    <mergeCell ref="B550:F550"/>
    <mergeCell ref="B551:F551"/>
    <mergeCell ref="B618:F618"/>
    <mergeCell ref="B824:F824"/>
    <mergeCell ref="B755:F755"/>
    <mergeCell ref="B756:F756"/>
    <mergeCell ref="B821:F821"/>
    <mergeCell ref="B822:F822"/>
    <mergeCell ref="B684:F684"/>
    <mergeCell ref="B685:F685"/>
    <mergeCell ref="B753:F753"/>
    <mergeCell ref="B754:F754"/>
    <mergeCell ref="B823:F823"/>
    <mergeCell ref="B686:F686"/>
    <mergeCell ref="B687:F687"/>
    <mergeCell ref="B207:F207"/>
    <mergeCell ref="B208:F208"/>
    <mergeCell ref="B209:F209"/>
    <mergeCell ref="B210:F210"/>
    <mergeCell ref="B480:F480"/>
    <mergeCell ref="B343:F343"/>
    <mergeCell ref="B344:F344"/>
    <mergeCell ref="B414:F414"/>
    <mergeCell ref="B415:F415"/>
    <mergeCell ref="B345:F345"/>
    <mergeCell ref="B346:F346"/>
    <mergeCell ref="B413:F413"/>
    <mergeCell ref="B482:F482"/>
    <mergeCell ref="B275:F275"/>
    <mergeCell ref="B276:F276"/>
    <mergeCell ref="B277:F277"/>
    <mergeCell ref="B278:F278"/>
    <mergeCell ref="B412:F412"/>
    <mergeCell ref="B481:F481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6"/>
  </cellWatches>
  <ignoredErrors>
    <ignoredError sqref="F176 F167:F171 F251 F145:F154 F174 F157:F162 F213:F244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workbookViewId="0">
      <selection activeCell="C1" sqref="C1"/>
    </sheetView>
  </sheetViews>
  <sheetFormatPr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124</v>
      </c>
      <c r="B1" t="s">
        <v>125</v>
      </c>
      <c r="C1" t="s">
        <v>126</v>
      </c>
      <c r="D1" t="s">
        <v>127</v>
      </c>
      <c r="E1" t="s">
        <v>128</v>
      </c>
    </row>
    <row r="2" spans="1:5" x14ac:dyDescent="0.25">
      <c r="A2" t="str">
        <f>B2&amp;C2</f>
        <v>AbrilAmigos Compañía de Seguros, S. A.</v>
      </c>
      <c r="B2" t="s">
        <v>3</v>
      </c>
      <c r="C2" t="s">
        <v>89</v>
      </c>
      <c r="D2">
        <v>2890027.7199999997</v>
      </c>
      <c r="E2">
        <v>2070</v>
      </c>
    </row>
    <row r="3" spans="1:5" x14ac:dyDescent="0.25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25">
      <c r="A4" t="str">
        <f t="shared" si="0"/>
        <v>AbrilAseguradora Agropecuaria Dominicana. S. A.</v>
      </c>
      <c r="B4" t="s">
        <v>3</v>
      </c>
      <c r="C4" t="s">
        <v>99</v>
      </c>
      <c r="D4">
        <v>840422.72</v>
      </c>
      <c r="E4">
        <v>34733495.240000002</v>
      </c>
    </row>
    <row r="5" spans="1:5" x14ac:dyDescent="0.25">
      <c r="A5" t="str">
        <f t="shared" si="0"/>
        <v>AbrilAtlantica Seguros, S. A.</v>
      </c>
      <c r="B5" t="s">
        <v>3</v>
      </c>
      <c r="C5" t="s">
        <v>110</v>
      </c>
      <c r="D5">
        <v>16752689.079999998</v>
      </c>
      <c r="E5">
        <v>0</v>
      </c>
    </row>
    <row r="6" spans="1:5" x14ac:dyDescent="0.25">
      <c r="A6" t="str">
        <f t="shared" si="0"/>
        <v>AbrilAtrio Seguros, S. A.</v>
      </c>
      <c r="B6" t="s">
        <v>3</v>
      </c>
      <c r="C6" t="s">
        <v>113</v>
      </c>
      <c r="D6">
        <v>9899024.6500000022</v>
      </c>
      <c r="E6">
        <v>10323791.59</v>
      </c>
    </row>
    <row r="7" spans="1:5" x14ac:dyDescent="0.25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25">
      <c r="A8" t="str">
        <f t="shared" si="0"/>
        <v>AbrilBanesco Seguros, S.A.</v>
      </c>
      <c r="B8" t="s">
        <v>3</v>
      </c>
      <c r="C8" t="s">
        <v>109</v>
      </c>
      <c r="D8">
        <v>35130432.519999996</v>
      </c>
      <c r="E8">
        <v>2848358.69</v>
      </c>
    </row>
    <row r="9" spans="1:5" x14ac:dyDescent="0.25">
      <c r="A9" t="str">
        <f t="shared" si="0"/>
        <v>AbrilBMI Compañía de Seguros, S. A.</v>
      </c>
      <c r="B9" t="s">
        <v>3</v>
      </c>
      <c r="C9" t="s">
        <v>96</v>
      </c>
      <c r="D9">
        <v>1346568.58</v>
      </c>
      <c r="E9">
        <v>23445420.219999999</v>
      </c>
    </row>
    <row r="10" spans="1:5" x14ac:dyDescent="0.25">
      <c r="A10" t="str">
        <f t="shared" si="0"/>
        <v>AbrilBupa Dominicana, S.A.</v>
      </c>
      <c r="B10" t="s">
        <v>3</v>
      </c>
      <c r="C10" t="s">
        <v>104</v>
      </c>
      <c r="D10">
        <v>0</v>
      </c>
      <c r="E10">
        <v>19761358.09</v>
      </c>
    </row>
    <row r="11" spans="1:5" x14ac:dyDescent="0.25">
      <c r="A11" t="str">
        <f t="shared" si="0"/>
        <v>AbrilCompañía Dominicana de Seguros, S.R.L.</v>
      </c>
      <c r="B11" t="s">
        <v>3</v>
      </c>
      <c r="C11" t="s">
        <v>97</v>
      </c>
      <c r="D11">
        <v>23364525.280000001</v>
      </c>
      <c r="E11">
        <v>14820</v>
      </c>
    </row>
    <row r="12" spans="1:5" x14ac:dyDescent="0.25">
      <c r="A12" t="str">
        <f t="shared" si="0"/>
        <v>AbrilConfederación del Canada Dominicana. S. A.</v>
      </c>
      <c r="B12" t="s">
        <v>3</v>
      </c>
      <c r="C12" t="s">
        <v>94</v>
      </c>
      <c r="D12">
        <v>3645519.5600000005</v>
      </c>
      <c r="E12">
        <v>0</v>
      </c>
    </row>
    <row r="13" spans="1:5" x14ac:dyDescent="0.25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25">
      <c r="A14" t="str">
        <f t="shared" si="0"/>
        <v>AbrilCuna Mutual Insurance Society Dominicana, S.A.</v>
      </c>
      <c r="B14" t="s">
        <v>3</v>
      </c>
      <c r="C14" t="s">
        <v>105</v>
      </c>
      <c r="D14">
        <v>36333106.590000004</v>
      </c>
      <c r="E14">
        <v>0</v>
      </c>
    </row>
    <row r="15" spans="1:5" x14ac:dyDescent="0.25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25">
      <c r="A16" t="str">
        <f t="shared" si="0"/>
        <v>AbrilHumano Seguros, S. A.</v>
      </c>
      <c r="B16" t="s">
        <v>3</v>
      </c>
      <c r="C16" t="s">
        <v>111</v>
      </c>
      <c r="D16">
        <v>69334797.120000005</v>
      </c>
      <c r="E16">
        <v>731492702.82999992</v>
      </c>
    </row>
    <row r="17" spans="1:5" x14ac:dyDescent="0.25">
      <c r="A17" t="str">
        <f t="shared" si="0"/>
        <v>AbrilHylseg Seguros, S.A.</v>
      </c>
      <c r="B17" t="s">
        <v>3</v>
      </c>
      <c r="C17" t="s">
        <v>120</v>
      </c>
      <c r="D17">
        <v>1171998.43</v>
      </c>
      <c r="E17">
        <v>0</v>
      </c>
    </row>
    <row r="18" spans="1:5" x14ac:dyDescent="0.25">
      <c r="A18" t="str">
        <f t="shared" si="0"/>
        <v>AbrilLa Colonial de Seguros, S. A.</v>
      </c>
      <c r="B18" t="s">
        <v>3</v>
      </c>
      <c r="C18" t="s">
        <v>88</v>
      </c>
      <c r="D18">
        <v>329279952.86000001</v>
      </c>
      <c r="E18">
        <v>29208945.910000004</v>
      </c>
    </row>
    <row r="19" spans="1:5" x14ac:dyDescent="0.25">
      <c r="A19" t="str">
        <f t="shared" si="0"/>
        <v>AbrilLa Monumental de Seguros, S. A.</v>
      </c>
      <c r="B19" t="s">
        <v>3</v>
      </c>
      <c r="C19" t="s">
        <v>90</v>
      </c>
      <c r="D19">
        <v>54716590.379999995</v>
      </c>
      <c r="E19">
        <v>12750.83</v>
      </c>
    </row>
    <row r="20" spans="1:5" x14ac:dyDescent="0.25">
      <c r="A20" t="str">
        <f t="shared" si="0"/>
        <v>AbrilMAPFRE BHD Cía de Seguros, S. A.</v>
      </c>
      <c r="B20" t="s">
        <v>3</v>
      </c>
      <c r="C20" t="s">
        <v>95</v>
      </c>
      <c r="D20">
        <v>720790874.40999997</v>
      </c>
      <c r="E20">
        <v>96912985.5</v>
      </c>
    </row>
    <row r="21" spans="1:5" x14ac:dyDescent="0.25">
      <c r="A21" t="str">
        <f t="shared" si="0"/>
        <v>AbrilMidas Seguros, S. A.</v>
      </c>
      <c r="B21" t="s">
        <v>3</v>
      </c>
      <c r="C21" t="s">
        <v>118</v>
      </c>
      <c r="D21">
        <v>435246.29000000004</v>
      </c>
      <c r="E21">
        <v>0</v>
      </c>
    </row>
    <row r="22" spans="1:5" x14ac:dyDescent="0.25">
      <c r="A22" t="str">
        <f t="shared" si="0"/>
        <v>AbrilMultiseguros S.U, S. A.</v>
      </c>
      <c r="B22" t="s">
        <v>3</v>
      </c>
      <c r="C22" t="s">
        <v>116</v>
      </c>
      <c r="D22">
        <v>2157721.2799999998</v>
      </c>
      <c r="E22">
        <v>0</v>
      </c>
    </row>
    <row r="23" spans="1:5" x14ac:dyDescent="0.25">
      <c r="A23" t="str">
        <f t="shared" si="0"/>
        <v>AbrilPatria, S. A. Compañía de Seguros</v>
      </c>
      <c r="B23" t="s">
        <v>3</v>
      </c>
      <c r="C23" t="s">
        <v>102</v>
      </c>
      <c r="D23">
        <v>27654286.789999999</v>
      </c>
      <c r="E23">
        <v>0</v>
      </c>
    </row>
    <row r="24" spans="1:5" x14ac:dyDescent="0.25">
      <c r="A24" t="str">
        <f t="shared" si="0"/>
        <v>AbrilREHSA Cía. de Seguros y Reaseguros, S.A.</v>
      </c>
      <c r="B24" t="s">
        <v>3</v>
      </c>
      <c r="C24" t="s">
        <v>114</v>
      </c>
      <c r="D24">
        <v>0</v>
      </c>
      <c r="E24">
        <v>0</v>
      </c>
    </row>
    <row r="25" spans="1:5" x14ac:dyDescent="0.25">
      <c r="A25" t="str">
        <f t="shared" si="0"/>
        <v>AbrilSegna, Compañía de Seguros, S.A.</v>
      </c>
      <c r="B25" t="s">
        <v>3</v>
      </c>
      <c r="C25" t="s">
        <v>98</v>
      </c>
      <c r="D25">
        <v>0</v>
      </c>
      <c r="E25">
        <v>0</v>
      </c>
    </row>
    <row r="26" spans="1:5" x14ac:dyDescent="0.25">
      <c r="A26" t="str">
        <f t="shared" si="0"/>
        <v>AbrilSeguros ADEMI, S. A.</v>
      </c>
      <c r="B26" t="s">
        <v>3</v>
      </c>
      <c r="C26" t="s">
        <v>112</v>
      </c>
      <c r="D26">
        <v>13725139.370000001</v>
      </c>
      <c r="E26">
        <v>636658.19999999995</v>
      </c>
    </row>
    <row r="27" spans="1:5" x14ac:dyDescent="0.25">
      <c r="A27" t="str">
        <f t="shared" si="0"/>
        <v>AbrilSeguros APS, S.A</v>
      </c>
      <c r="B27" t="s">
        <v>3</v>
      </c>
      <c r="C27" t="s">
        <v>117</v>
      </c>
      <c r="D27">
        <v>7073511.580000001</v>
      </c>
      <c r="E27">
        <v>121745</v>
      </c>
    </row>
    <row r="28" spans="1:5" x14ac:dyDescent="0.25">
      <c r="A28" t="str">
        <f t="shared" si="0"/>
        <v>AbrilSeguros Crecer, S. A.</v>
      </c>
      <c r="B28" t="s">
        <v>3</v>
      </c>
      <c r="C28" t="s">
        <v>119</v>
      </c>
      <c r="D28">
        <v>38241579.32</v>
      </c>
      <c r="E28">
        <v>75720521.25</v>
      </c>
    </row>
    <row r="29" spans="1:5" x14ac:dyDescent="0.25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25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25">
      <c r="A31" t="str">
        <f t="shared" si="0"/>
        <v>AbrilSeguros Reservas, S. A.</v>
      </c>
      <c r="B31" t="s">
        <v>3</v>
      </c>
      <c r="C31" t="s">
        <v>115</v>
      </c>
      <c r="D31">
        <v>496884796.80999994</v>
      </c>
      <c r="E31">
        <v>84804326.729999989</v>
      </c>
    </row>
    <row r="32" spans="1:5" x14ac:dyDescent="0.25">
      <c r="A32" t="str">
        <f t="shared" si="0"/>
        <v>AbrilSeguros Sura, S. A.</v>
      </c>
      <c r="B32" t="s">
        <v>3</v>
      </c>
      <c r="C32" t="s">
        <v>93</v>
      </c>
      <c r="D32">
        <v>336838442.27999991</v>
      </c>
      <c r="E32">
        <v>6341341.4299999997</v>
      </c>
    </row>
    <row r="33" spans="1:5" x14ac:dyDescent="0.25">
      <c r="A33" t="str">
        <f t="shared" si="0"/>
        <v>AbrilSeguros Universal, S. A.</v>
      </c>
      <c r="B33" t="s">
        <v>3</v>
      </c>
      <c r="C33" t="s">
        <v>87</v>
      </c>
      <c r="D33">
        <v>544368341.26999998</v>
      </c>
      <c r="E33">
        <v>450542651.21000004</v>
      </c>
    </row>
    <row r="34" spans="1:5" x14ac:dyDescent="0.25">
      <c r="A34" t="str">
        <f t="shared" si="0"/>
        <v>AbrilSeguros Worldwide, S. A.</v>
      </c>
      <c r="B34" t="s">
        <v>3</v>
      </c>
      <c r="C34" t="s">
        <v>92</v>
      </c>
      <c r="D34">
        <v>7825009.7199999997</v>
      </c>
      <c r="E34">
        <v>148951070.14999998</v>
      </c>
    </row>
    <row r="35" spans="1:5" x14ac:dyDescent="0.25">
      <c r="A35" t="str">
        <f t="shared" si="0"/>
        <v>AbrilSeguros Yunen, S. A.</v>
      </c>
      <c r="B35" t="s">
        <v>3</v>
      </c>
      <c r="C35" t="s">
        <v>122</v>
      </c>
      <c r="D35">
        <v>0</v>
      </c>
      <c r="E35">
        <v>9082500.75</v>
      </c>
    </row>
    <row r="36" spans="1:5" x14ac:dyDescent="0.25">
      <c r="A36" t="str">
        <f t="shared" si="0"/>
        <v>AbrilUnit, S.A</v>
      </c>
      <c r="B36" t="s">
        <v>3</v>
      </c>
      <c r="C36" t="s">
        <v>121</v>
      </c>
      <c r="D36">
        <v>73423.320000000007</v>
      </c>
      <c r="E36">
        <v>14617</v>
      </c>
    </row>
    <row r="37" spans="1:5" x14ac:dyDescent="0.25">
      <c r="A37" t="str">
        <f t="shared" si="0"/>
        <v>AgostoAmigos Compañía de Seguros, S. A.</v>
      </c>
      <c r="B37" t="s">
        <v>7</v>
      </c>
      <c r="C37" t="s">
        <v>89</v>
      </c>
      <c r="D37">
        <v>5160708.0999999996</v>
      </c>
      <c r="E37">
        <v>58180</v>
      </c>
    </row>
    <row r="38" spans="1:5" x14ac:dyDescent="0.25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25">
      <c r="A39" t="str">
        <f t="shared" si="0"/>
        <v>AgostoAseguradora Agropecuaria Dominicana. S. A.</v>
      </c>
      <c r="B39" t="s">
        <v>7</v>
      </c>
      <c r="C39" t="s">
        <v>99</v>
      </c>
      <c r="D39">
        <v>2600987.9500000002</v>
      </c>
      <c r="E39">
        <v>43323591.5</v>
      </c>
    </row>
    <row r="40" spans="1:5" x14ac:dyDescent="0.25">
      <c r="A40" t="str">
        <f t="shared" si="0"/>
        <v>AgostoAtlantica Seguros, S. A.</v>
      </c>
      <c r="B40" t="s">
        <v>7</v>
      </c>
      <c r="C40" t="s">
        <v>110</v>
      </c>
      <c r="D40">
        <v>41264815.469999999</v>
      </c>
      <c r="E40">
        <v>0</v>
      </c>
    </row>
    <row r="41" spans="1:5" x14ac:dyDescent="0.25">
      <c r="A41" t="str">
        <f t="shared" si="0"/>
        <v>AgostoAtrio Seguros, S. A.</v>
      </c>
      <c r="B41" t="s">
        <v>7</v>
      </c>
      <c r="C41" t="s">
        <v>113</v>
      </c>
      <c r="D41">
        <v>18573589.259999998</v>
      </c>
      <c r="E41">
        <v>12009718.02</v>
      </c>
    </row>
    <row r="42" spans="1:5" x14ac:dyDescent="0.25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25">
      <c r="A43" t="str">
        <f t="shared" si="0"/>
        <v>AgostoBanesco Seguros, S.A.</v>
      </c>
      <c r="B43" t="s">
        <v>7</v>
      </c>
      <c r="C43" t="s">
        <v>109</v>
      </c>
      <c r="D43">
        <v>48237894.599999994</v>
      </c>
      <c r="E43">
        <v>18312.07</v>
      </c>
    </row>
    <row r="44" spans="1:5" x14ac:dyDescent="0.25">
      <c r="A44" t="str">
        <f t="shared" si="0"/>
        <v>AgostoBMI Compañía de Seguros, S. A.</v>
      </c>
      <c r="B44" t="s">
        <v>7</v>
      </c>
      <c r="C44" t="s">
        <v>96</v>
      </c>
      <c r="D44">
        <v>2305990.0299999998</v>
      </c>
      <c r="E44">
        <v>22961195.09</v>
      </c>
    </row>
    <row r="45" spans="1:5" x14ac:dyDescent="0.25">
      <c r="A45" t="str">
        <f t="shared" si="0"/>
        <v>AgostoBupa Dominicana, S.A.</v>
      </c>
      <c r="B45" t="s">
        <v>7</v>
      </c>
      <c r="C45" t="s">
        <v>104</v>
      </c>
      <c r="D45">
        <v>0</v>
      </c>
      <c r="E45">
        <v>32333954.57</v>
      </c>
    </row>
    <row r="46" spans="1:5" x14ac:dyDescent="0.25">
      <c r="A46" t="str">
        <f t="shared" si="0"/>
        <v>AgostoCompañía Dominicana de Seguros, S.R.L.</v>
      </c>
      <c r="B46" t="s">
        <v>7</v>
      </c>
      <c r="C46" t="s">
        <v>97</v>
      </c>
      <c r="D46">
        <v>65477316.799999997</v>
      </c>
      <c r="E46">
        <v>279124.45</v>
      </c>
    </row>
    <row r="47" spans="1:5" x14ac:dyDescent="0.25">
      <c r="A47" t="str">
        <f t="shared" si="0"/>
        <v>AgostoConfederación del Canada Dominicana. S. A.</v>
      </c>
      <c r="B47" t="s">
        <v>7</v>
      </c>
      <c r="C47" t="s">
        <v>94</v>
      </c>
      <c r="D47">
        <v>10569046.83</v>
      </c>
      <c r="E47">
        <v>0</v>
      </c>
    </row>
    <row r="48" spans="1:5" x14ac:dyDescent="0.25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25">
      <c r="A49" t="str">
        <f t="shared" si="0"/>
        <v>AgostoCuna Mutual Insurance Society Dominicana, S.A.</v>
      </c>
      <c r="B49" t="s">
        <v>7</v>
      </c>
      <c r="C49" t="s">
        <v>105</v>
      </c>
      <c r="D49">
        <v>31907649.830000002</v>
      </c>
      <c r="E49">
        <v>0</v>
      </c>
    </row>
    <row r="50" spans="1:5" x14ac:dyDescent="0.25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25">
      <c r="A51" t="str">
        <f t="shared" si="0"/>
        <v>AgostoHumano Seguros, S. A.</v>
      </c>
      <c r="B51" t="s">
        <v>7</v>
      </c>
      <c r="C51" t="s">
        <v>111</v>
      </c>
      <c r="D51">
        <v>85633392.219999999</v>
      </c>
      <c r="E51">
        <v>859112642.97000003</v>
      </c>
    </row>
    <row r="52" spans="1:5" x14ac:dyDescent="0.25">
      <c r="A52" t="str">
        <f t="shared" si="0"/>
        <v>AgostoHylseg Seguros, S.A.</v>
      </c>
      <c r="B52" t="s">
        <v>7</v>
      </c>
      <c r="C52" t="s">
        <v>120</v>
      </c>
      <c r="D52">
        <v>848907.78</v>
      </c>
      <c r="E52">
        <v>0</v>
      </c>
    </row>
    <row r="53" spans="1:5" x14ac:dyDescent="0.25">
      <c r="A53" t="str">
        <f t="shared" si="0"/>
        <v>AgostoLa Colonial de Seguros, S. A.</v>
      </c>
      <c r="B53" t="s">
        <v>7</v>
      </c>
      <c r="C53" t="s">
        <v>88</v>
      </c>
      <c r="D53">
        <v>386482586.33000004</v>
      </c>
      <c r="E53">
        <v>192650243.28999999</v>
      </c>
    </row>
    <row r="54" spans="1:5" x14ac:dyDescent="0.25">
      <c r="A54" t="str">
        <f t="shared" si="0"/>
        <v>AgostoLa Monumental de Seguros, S. A.</v>
      </c>
      <c r="B54" t="s">
        <v>7</v>
      </c>
      <c r="C54" t="s">
        <v>90</v>
      </c>
      <c r="D54">
        <v>102144870.09</v>
      </c>
      <c r="E54">
        <v>346254.49</v>
      </c>
    </row>
    <row r="55" spans="1:5" x14ac:dyDescent="0.25">
      <c r="A55" t="str">
        <f t="shared" si="0"/>
        <v>AgostoMAPFRE BHD Cía de Seguros, S. A.</v>
      </c>
      <c r="B55" t="s">
        <v>7</v>
      </c>
      <c r="C55" t="s">
        <v>95</v>
      </c>
      <c r="D55">
        <v>661894569.49000001</v>
      </c>
      <c r="E55">
        <v>124815784.97</v>
      </c>
    </row>
    <row r="56" spans="1:5" x14ac:dyDescent="0.25">
      <c r="A56" t="str">
        <f t="shared" si="0"/>
        <v>AgostoMidas Seguros, S. A.</v>
      </c>
      <c r="B56" t="s">
        <v>7</v>
      </c>
      <c r="C56" t="s">
        <v>118</v>
      </c>
      <c r="D56">
        <v>482263.62</v>
      </c>
      <c r="E56">
        <v>0</v>
      </c>
    </row>
    <row r="57" spans="1:5" x14ac:dyDescent="0.25">
      <c r="A57" t="str">
        <f t="shared" si="0"/>
        <v>AgostoMultiseguros S.U, S. A.</v>
      </c>
      <c r="B57" t="s">
        <v>7</v>
      </c>
      <c r="C57" t="s">
        <v>116</v>
      </c>
      <c r="D57">
        <v>12435278.9</v>
      </c>
      <c r="E57">
        <v>0</v>
      </c>
    </row>
    <row r="58" spans="1:5" x14ac:dyDescent="0.25">
      <c r="A58" t="str">
        <f t="shared" si="0"/>
        <v>AgostoPatria, S. A. Compañía de Seguros</v>
      </c>
      <c r="B58" t="s">
        <v>7</v>
      </c>
      <c r="C58" t="s">
        <v>102</v>
      </c>
      <c r="D58">
        <v>61426502.719999991</v>
      </c>
      <c r="E58">
        <v>0</v>
      </c>
    </row>
    <row r="59" spans="1:5" x14ac:dyDescent="0.25">
      <c r="A59" t="str">
        <f t="shared" si="0"/>
        <v>AgostoREHSA Cía. de Seguros y Reaseguros, S.A.</v>
      </c>
      <c r="B59" t="s">
        <v>7</v>
      </c>
      <c r="C59" t="s">
        <v>114</v>
      </c>
      <c r="D59">
        <v>0</v>
      </c>
      <c r="E59">
        <v>0</v>
      </c>
    </row>
    <row r="60" spans="1:5" x14ac:dyDescent="0.25">
      <c r="A60" t="str">
        <f t="shared" si="0"/>
        <v>AgostoSeguros ADEMI, S. A.</v>
      </c>
      <c r="B60" t="s">
        <v>7</v>
      </c>
      <c r="C60" t="s">
        <v>112</v>
      </c>
      <c r="D60">
        <v>13576129.789999999</v>
      </c>
      <c r="E60">
        <v>0</v>
      </c>
    </row>
    <row r="61" spans="1:5" x14ac:dyDescent="0.25">
      <c r="A61" t="str">
        <f t="shared" si="0"/>
        <v>AgostoSeguros APS, S.A</v>
      </c>
      <c r="B61" t="s">
        <v>7</v>
      </c>
      <c r="C61" t="s">
        <v>117</v>
      </c>
      <c r="D61">
        <v>19513784.050000001</v>
      </c>
      <c r="E61">
        <v>360680</v>
      </c>
    </row>
    <row r="62" spans="1:5" x14ac:dyDescent="0.25">
      <c r="A62" t="str">
        <f t="shared" si="0"/>
        <v>AgostoSeguros Crecer, S. A.</v>
      </c>
      <c r="B62" t="s">
        <v>7</v>
      </c>
      <c r="C62" t="s">
        <v>119</v>
      </c>
      <c r="D62">
        <v>53431227.870000005</v>
      </c>
      <c r="E62">
        <v>79215577.290000007</v>
      </c>
    </row>
    <row r="63" spans="1:5" x14ac:dyDescent="0.25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25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25">
      <c r="A65" t="str">
        <f t="shared" si="0"/>
        <v>AgostoSeguros Reservas, S. A.</v>
      </c>
      <c r="B65" t="s">
        <v>7</v>
      </c>
      <c r="C65" t="s">
        <v>115</v>
      </c>
      <c r="D65">
        <v>881370347.57999992</v>
      </c>
      <c r="E65">
        <v>115877228.78999999</v>
      </c>
    </row>
    <row r="66" spans="1:5" x14ac:dyDescent="0.25">
      <c r="A66" t="str">
        <f t="shared" si="0"/>
        <v>AgostoSeguros Sura, S. A.</v>
      </c>
      <c r="B66" t="s">
        <v>7</v>
      </c>
      <c r="C66" t="s">
        <v>93</v>
      </c>
      <c r="D66">
        <v>384547136.65999991</v>
      </c>
      <c r="E66">
        <v>16169378.860000001</v>
      </c>
    </row>
    <row r="67" spans="1:5" x14ac:dyDescent="0.25">
      <c r="A67" t="str">
        <f t="shared" ref="A67:A130" si="1">B67&amp;C67</f>
        <v>AgostoSeguros Universal, S. A.</v>
      </c>
      <c r="B67" t="s">
        <v>7</v>
      </c>
      <c r="C67" t="s">
        <v>87</v>
      </c>
      <c r="D67">
        <v>995886598.46000004</v>
      </c>
      <c r="E67">
        <v>477254435.21999997</v>
      </c>
    </row>
    <row r="68" spans="1:5" x14ac:dyDescent="0.25">
      <c r="A68" t="str">
        <f t="shared" si="1"/>
        <v>AgostoSeguros Worldwide, S. A.</v>
      </c>
      <c r="B68" t="s">
        <v>7</v>
      </c>
      <c r="C68" t="s">
        <v>92</v>
      </c>
      <c r="D68">
        <v>10476787.24</v>
      </c>
      <c r="E68">
        <v>173668916.06999999</v>
      </c>
    </row>
    <row r="69" spans="1:5" x14ac:dyDescent="0.25">
      <c r="A69" t="str">
        <f t="shared" si="1"/>
        <v>AgostoSeguros Yunen, S. A.</v>
      </c>
      <c r="B69" t="s">
        <v>7</v>
      </c>
      <c r="C69" t="s">
        <v>122</v>
      </c>
      <c r="D69">
        <v>2517.7400000000002</v>
      </c>
      <c r="E69">
        <v>930366.84</v>
      </c>
    </row>
    <row r="70" spans="1:5" x14ac:dyDescent="0.25">
      <c r="A70" t="str">
        <f t="shared" si="1"/>
        <v>AgostoUnit, S.A</v>
      </c>
      <c r="B70" t="s">
        <v>7</v>
      </c>
      <c r="C70" t="s">
        <v>121</v>
      </c>
      <c r="D70">
        <v>140219.88</v>
      </c>
      <c r="E70">
        <v>16422</v>
      </c>
    </row>
    <row r="71" spans="1:5" x14ac:dyDescent="0.25">
      <c r="A71" t="str">
        <f t="shared" si="1"/>
        <v>DiciembreAmigos Compañía de Seguros, S. A.</v>
      </c>
      <c r="B71" t="s">
        <v>11</v>
      </c>
      <c r="C71" t="s">
        <v>89</v>
      </c>
      <c r="D71">
        <v>7360853</v>
      </c>
      <c r="E71">
        <v>51830</v>
      </c>
    </row>
    <row r="72" spans="1:5" x14ac:dyDescent="0.25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25">
      <c r="A73" t="str">
        <f t="shared" si="1"/>
        <v>DiciembreAseguradora Agropecuaria Dominicana. S. A.</v>
      </c>
      <c r="B73" t="s">
        <v>11</v>
      </c>
      <c r="C73" t="s">
        <v>99</v>
      </c>
      <c r="D73">
        <v>3726799.71</v>
      </c>
      <c r="E73">
        <v>56890954.07</v>
      </c>
    </row>
    <row r="74" spans="1:5" x14ac:dyDescent="0.25">
      <c r="A74" t="str">
        <f t="shared" si="1"/>
        <v>DiciembreAtlantica Seguros, S. A.</v>
      </c>
      <c r="B74" t="s">
        <v>11</v>
      </c>
      <c r="C74" t="s">
        <v>110</v>
      </c>
      <c r="D74">
        <v>57938953.710000001</v>
      </c>
      <c r="E74">
        <v>0</v>
      </c>
    </row>
    <row r="75" spans="1:5" x14ac:dyDescent="0.25">
      <c r="A75" t="str">
        <f t="shared" si="1"/>
        <v>DiciembreAtrio Seguros, S. A.</v>
      </c>
      <c r="B75" t="s">
        <v>11</v>
      </c>
      <c r="C75" t="s">
        <v>113</v>
      </c>
      <c r="D75">
        <v>20450456.580000002</v>
      </c>
      <c r="E75">
        <v>11972551.699999999</v>
      </c>
    </row>
    <row r="76" spans="1:5" x14ac:dyDescent="0.25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25">
      <c r="A77" t="str">
        <f t="shared" si="1"/>
        <v>DiciembreBanesco Seguros, S.A.</v>
      </c>
      <c r="B77" t="s">
        <v>11</v>
      </c>
      <c r="C77" t="s">
        <v>109</v>
      </c>
      <c r="D77">
        <v>53698924.359999999</v>
      </c>
      <c r="E77">
        <v>346979.74</v>
      </c>
    </row>
    <row r="78" spans="1:5" x14ac:dyDescent="0.25">
      <c r="A78" t="str">
        <f t="shared" si="1"/>
        <v>DiciembreBMI Compañía de Seguros, S. A.</v>
      </c>
      <c r="B78" t="s">
        <v>11</v>
      </c>
      <c r="C78" t="s">
        <v>96</v>
      </c>
      <c r="D78">
        <v>2134155.15</v>
      </c>
      <c r="E78">
        <v>41668991.030000001</v>
      </c>
    </row>
    <row r="79" spans="1:5" x14ac:dyDescent="0.25">
      <c r="A79" t="str">
        <f t="shared" si="1"/>
        <v>DiciembreBupa Dominicana, S.A.</v>
      </c>
      <c r="B79" t="s">
        <v>11</v>
      </c>
      <c r="C79" t="s">
        <v>104</v>
      </c>
      <c r="D79">
        <v>0</v>
      </c>
      <c r="E79">
        <v>39076829.090000004</v>
      </c>
    </row>
    <row r="80" spans="1:5" x14ac:dyDescent="0.25">
      <c r="A80" t="str">
        <f t="shared" si="1"/>
        <v>DiciembreCompañía Dominicana de Seguros, S.R.L.</v>
      </c>
      <c r="B80" t="s">
        <v>11</v>
      </c>
      <c r="C80" t="s">
        <v>97</v>
      </c>
      <c r="D80">
        <v>99197727.769999996</v>
      </c>
      <c r="E80">
        <v>85428.84</v>
      </c>
    </row>
    <row r="81" spans="1:5" x14ac:dyDescent="0.25">
      <c r="A81" t="str">
        <f t="shared" si="1"/>
        <v>DiciembreConfederación del Canada Dominicana. S. A.</v>
      </c>
      <c r="B81" t="s">
        <v>11</v>
      </c>
      <c r="C81" t="s">
        <v>94</v>
      </c>
      <c r="D81">
        <v>7047930.3300000001</v>
      </c>
      <c r="E81">
        <v>0</v>
      </c>
    </row>
    <row r="82" spans="1:5" x14ac:dyDescent="0.25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25">
      <c r="A83" t="str">
        <f t="shared" si="1"/>
        <v>DiciembreCuna Mutual Insurance Society Dominicana, S.A.</v>
      </c>
      <c r="B83" t="s">
        <v>11</v>
      </c>
      <c r="C83" t="s">
        <v>105</v>
      </c>
      <c r="D83">
        <v>38362681.409999996</v>
      </c>
      <c r="E83">
        <v>0</v>
      </c>
    </row>
    <row r="84" spans="1:5" x14ac:dyDescent="0.25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25">
      <c r="A85" t="str">
        <f t="shared" si="1"/>
        <v>DiciembreHumano Seguros, S. A.</v>
      </c>
      <c r="B85" t="s">
        <v>11</v>
      </c>
      <c r="C85" t="s">
        <v>111</v>
      </c>
      <c r="D85">
        <v>116532046.56000002</v>
      </c>
      <c r="E85">
        <v>724770210.21000004</v>
      </c>
    </row>
    <row r="86" spans="1:5" x14ac:dyDescent="0.25">
      <c r="A86" t="str">
        <f t="shared" si="1"/>
        <v>DiciembreHylseg Seguros, S.A.</v>
      </c>
      <c r="B86" t="s">
        <v>11</v>
      </c>
      <c r="C86" t="s">
        <v>120</v>
      </c>
      <c r="D86">
        <v>620302.16</v>
      </c>
      <c r="E86">
        <v>0</v>
      </c>
    </row>
    <row r="87" spans="1:5" x14ac:dyDescent="0.25">
      <c r="A87" t="str">
        <f t="shared" si="1"/>
        <v>DiciembreLa Colonial de Seguros, S. A.</v>
      </c>
      <c r="B87" t="s">
        <v>11</v>
      </c>
      <c r="C87" t="s">
        <v>88</v>
      </c>
      <c r="D87">
        <v>420315088.09999996</v>
      </c>
      <c r="E87">
        <v>139875428.84</v>
      </c>
    </row>
    <row r="88" spans="1:5" x14ac:dyDescent="0.25">
      <c r="A88" t="str">
        <f t="shared" si="1"/>
        <v>DiciembreLa Monumental de Seguros, S. A.</v>
      </c>
      <c r="B88" t="s">
        <v>11</v>
      </c>
      <c r="C88" t="s">
        <v>90</v>
      </c>
      <c r="D88">
        <v>107149789.10000001</v>
      </c>
      <c r="E88">
        <v>28367.08</v>
      </c>
    </row>
    <row r="89" spans="1:5" x14ac:dyDescent="0.25">
      <c r="A89" t="str">
        <f t="shared" si="1"/>
        <v>DiciembreMAPFRE BHD Cía de Seguros, S. A.</v>
      </c>
      <c r="B89" t="s">
        <v>11</v>
      </c>
      <c r="C89" t="s">
        <v>95</v>
      </c>
      <c r="D89">
        <v>628065144.78999996</v>
      </c>
      <c r="E89">
        <v>128444961.88</v>
      </c>
    </row>
    <row r="90" spans="1:5" x14ac:dyDescent="0.25">
      <c r="A90" t="str">
        <f t="shared" si="1"/>
        <v>DiciembreMidas Seguros, S. A.</v>
      </c>
      <c r="B90" t="s">
        <v>11</v>
      </c>
      <c r="C90" t="s">
        <v>118</v>
      </c>
      <c r="D90">
        <v>940945.55999999994</v>
      </c>
      <c r="E90">
        <v>0</v>
      </c>
    </row>
    <row r="91" spans="1:5" x14ac:dyDescent="0.25">
      <c r="A91" t="str">
        <f t="shared" si="1"/>
        <v>DiciembreMultiseguros S.U, S. A.</v>
      </c>
      <c r="B91" t="s">
        <v>11</v>
      </c>
      <c r="C91" t="s">
        <v>116</v>
      </c>
      <c r="D91">
        <v>13394038.300000001</v>
      </c>
      <c r="E91">
        <v>422403.35000000003</v>
      </c>
    </row>
    <row r="92" spans="1:5" x14ac:dyDescent="0.25">
      <c r="A92" t="str">
        <f t="shared" si="1"/>
        <v>DiciembrePatria, S. A. Compañía de Seguros</v>
      </c>
      <c r="B92" t="s">
        <v>11</v>
      </c>
      <c r="C92" t="s">
        <v>102</v>
      </c>
      <c r="D92">
        <v>76055545.950000003</v>
      </c>
      <c r="E92">
        <v>8008</v>
      </c>
    </row>
    <row r="93" spans="1:5" x14ac:dyDescent="0.25">
      <c r="A93" t="str">
        <f t="shared" si="1"/>
        <v>DiciembreREHSA Cía. de Seguros y Reaseguros, S.A.</v>
      </c>
      <c r="B93" t="s">
        <v>11</v>
      </c>
      <c r="C93" t="s">
        <v>114</v>
      </c>
      <c r="D93">
        <v>0</v>
      </c>
      <c r="E93">
        <v>0</v>
      </c>
    </row>
    <row r="94" spans="1:5" x14ac:dyDescent="0.25">
      <c r="A94" t="str">
        <f t="shared" si="1"/>
        <v>DiciembreSeguros ADEMI, S. A.</v>
      </c>
      <c r="B94" t="s">
        <v>11</v>
      </c>
      <c r="C94" t="s">
        <v>112</v>
      </c>
      <c r="D94">
        <v>14787070.120000001</v>
      </c>
      <c r="E94">
        <v>0</v>
      </c>
    </row>
    <row r="95" spans="1:5" x14ac:dyDescent="0.25">
      <c r="A95" t="str">
        <f t="shared" si="1"/>
        <v>DiciembreSeguros APS, S.A</v>
      </c>
      <c r="B95" t="s">
        <v>11</v>
      </c>
      <c r="C95" t="s">
        <v>117</v>
      </c>
      <c r="D95">
        <v>30162888.010000002</v>
      </c>
      <c r="E95">
        <v>430050</v>
      </c>
    </row>
    <row r="96" spans="1:5" x14ac:dyDescent="0.25">
      <c r="A96" t="str">
        <f t="shared" si="1"/>
        <v>DiciembreSeguros Crecer, S. A.</v>
      </c>
      <c r="B96" t="s">
        <v>11</v>
      </c>
      <c r="C96" t="s">
        <v>119</v>
      </c>
      <c r="D96">
        <v>50040200.840000004</v>
      </c>
      <c r="E96">
        <v>89198410.25</v>
      </c>
    </row>
    <row r="97" spans="1:5" x14ac:dyDescent="0.25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25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25">
      <c r="A99" t="str">
        <f t="shared" si="1"/>
        <v>DiciembreSeguros Reservas, S. A.</v>
      </c>
      <c r="B99" t="s">
        <v>11</v>
      </c>
      <c r="C99" t="s">
        <v>115</v>
      </c>
      <c r="D99">
        <v>1061769756.5</v>
      </c>
      <c r="E99">
        <v>183211265.65999997</v>
      </c>
    </row>
    <row r="100" spans="1:5" x14ac:dyDescent="0.25">
      <c r="A100" t="str">
        <f t="shared" si="1"/>
        <v>DiciembreSeguros Sura, S. A.</v>
      </c>
      <c r="B100" t="s">
        <v>11</v>
      </c>
      <c r="C100" t="s">
        <v>93</v>
      </c>
      <c r="D100">
        <v>442873749.62</v>
      </c>
      <c r="E100">
        <v>66469898.890000008</v>
      </c>
    </row>
    <row r="101" spans="1:5" x14ac:dyDescent="0.25">
      <c r="A101" t="str">
        <f t="shared" si="1"/>
        <v>DiciembreSeguros Universal, S. A.</v>
      </c>
      <c r="B101" t="s">
        <v>11</v>
      </c>
      <c r="C101" t="s">
        <v>87</v>
      </c>
      <c r="D101">
        <v>745803450.55999994</v>
      </c>
      <c r="E101">
        <v>510965772.86000001</v>
      </c>
    </row>
    <row r="102" spans="1:5" x14ac:dyDescent="0.25">
      <c r="A102" t="str">
        <f t="shared" si="1"/>
        <v>DiciembreSeguros Worldwide, S. A.</v>
      </c>
      <c r="B102" t="s">
        <v>11</v>
      </c>
      <c r="C102" t="s">
        <v>92</v>
      </c>
      <c r="D102">
        <v>9999311.3699999992</v>
      </c>
      <c r="E102">
        <v>281105640.33000004</v>
      </c>
    </row>
    <row r="103" spans="1:5" x14ac:dyDescent="0.25">
      <c r="A103" t="str">
        <f t="shared" si="1"/>
        <v>DiciembreSeguros Yunen, S. A.</v>
      </c>
      <c r="B103" t="s">
        <v>11</v>
      </c>
      <c r="C103" t="s">
        <v>122</v>
      </c>
      <c r="D103">
        <v>1180.78</v>
      </c>
      <c r="E103">
        <v>2610215.94</v>
      </c>
    </row>
    <row r="104" spans="1:5" x14ac:dyDescent="0.25">
      <c r="A104" t="str">
        <f t="shared" si="1"/>
        <v>DiciembreUnit, S.A</v>
      </c>
      <c r="B104" t="s">
        <v>11</v>
      </c>
      <c r="C104" t="s">
        <v>121</v>
      </c>
      <c r="D104">
        <v>430735.4</v>
      </c>
      <c r="E104">
        <v>25864</v>
      </c>
    </row>
    <row r="105" spans="1:5" x14ac:dyDescent="0.25">
      <c r="A105" t="str">
        <f t="shared" si="1"/>
        <v>EneroAmigos Compañía de Seguros, S. A.</v>
      </c>
      <c r="B105" t="s">
        <v>23</v>
      </c>
      <c r="C105" t="s">
        <v>89</v>
      </c>
      <c r="D105">
        <v>5879421.7829999998</v>
      </c>
      <c r="E105">
        <v>96260</v>
      </c>
    </row>
    <row r="106" spans="1:5" x14ac:dyDescent="0.25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25">
      <c r="A107" t="str">
        <f t="shared" si="1"/>
        <v>EneroAseguradora Agropecuaria Dominicana. S. A.</v>
      </c>
      <c r="B107" t="s">
        <v>23</v>
      </c>
      <c r="C107" t="s">
        <v>99</v>
      </c>
      <c r="D107">
        <v>2756330.04</v>
      </c>
      <c r="E107">
        <v>53707780.229999997</v>
      </c>
    </row>
    <row r="108" spans="1:5" x14ac:dyDescent="0.25">
      <c r="A108" t="str">
        <f t="shared" si="1"/>
        <v>EneroAtlantica Seguros, S. A.</v>
      </c>
      <c r="B108" t="s">
        <v>23</v>
      </c>
      <c r="C108" t="s">
        <v>110</v>
      </c>
      <c r="D108">
        <v>46171756.880000003</v>
      </c>
      <c r="E108">
        <v>0</v>
      </c>
    </row>
    <row r="109" spans="1:5" x14ac:dyDescent="0.25">
      <c r="A109" t="str">
        <f t="shared" si="1"/>
        <v>EneroAtrio Seguros, S. A.</v>
      </c>
      <c r="B109" t="s">
        <v>23</v>
      </c>
      <c r="C109" t="s">
        <v>113</v>
      </c>
      <c r="D109">
        <v>16520495.109999999</v>
      </c>
      <c r="E109">
        <v>152594.68</v>
      </c>
    </row>
    <row r="110" spans="1:5" x14ac:dyDescent="0.25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25">
      <c r="A111" t="str">
        <f t="shared" si="1"/>
        <v>EneroBanesco Seguros, S.A.</v>
      </c>
      <c r="B111" t="s">
        <v>23</v>
      </c>
      <c r="C111" t="s">
        <v>109</v>
      </c>
      <c r="D111">
        <v>48934987.159999996</v>
      </c>
      <c r="E111">
        <v>134439.87</v>
      </c>
    </row>
    <row r="112" spans="1:5" x14ac:dyDescent="0.25">
      <c r="A112" t="str">
        <f t="shared" si="1"/>
        <v>EneroBMI Compañía de Seguros, S. A.</v>
      </c>
      <c r="B112" t="s">
        <v>23</v>
      </c>
      <c r="C112" t="s">
        <v>96</v>
      </c>
      <c r="D112">
        <v>388799.34</v>
      </c>
      <c r="E112">
        <v>29956306.050000001</v>
      </c>
    </row>
    <row r="113" spans="1:5" x14ac:dyDescent="0.25">
      <c r="A113" t="str">
        <f t="shared" si="1"/>
        <v>EneroBupa Dominicana, S.A.</v>
      </c>
      <c r="B113" t="s">
        <v>23</v>
      </c>
      <c r="C113" t="s">
        <v>104</v>
      </c>
      <c r="D113">
        <v>0</v>
      </c>
      <c r="E113">
        <v>30727095.120000001</v>
      </c>
    </row>
    <row r="114" spans="1:5" x14ac:dyDescent="0.25">
      <c r="A114" t="str">
        <f t="shared" si="1"/>
        <v>EneroCompañía Dominicana de Seguros, S.R.L.</v>
      </c>
      <c r="B114" t="s">
        <v>23</v>
      </c>
      <c r="C114" t="s">
        <v>97</v>
      </c>
      <c r="D114">
        <v>66146684.950000003</v>
      </c>
      <c r="E114">
        <v>0</v>
      </c>
    </row>
    <row r="115" spans="1:5" x14ac:dyDescent="0.25">
      <c r="A115" t="str">
        <f t="shared" si="1"/>
        <v>EneroConfederación del Canada Dominicana. S. A.</v>
      </c>
      <c r="B115" t="s">
        <v>23</v>
      </c>
      <c r="C115" t="s">
        <v>94</v>
      </c>
      <c r="D115">
        <v>7422804.6500000004</v>
      </c>
      <c r="E115">
        <v>0</v>
      </c>
    </row>
    <row r="116" spans="1:5" x14ac:dyDescent="0.25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25">
      <c r="A117" t="str">
        <f t="shared" si="1"/>
        <v>EneroCuna Mutual Insurance Society Dominicana, S.A.</v>
      </c>
      <c r="B117" t="s">
        <v>23</v>
      </c>
      <c r="C117" t="s">
        <v>105</v>
      </c>
      <c r="D117">
        <v>32049426.489999998</v>
      </c>
      <c r="E117">
        <v>0</v>
      </c>
    </row>
    <row r="118" spans="1:5" x14ac:dyDescent="0.25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25">
      <c r="A119" t="str">
        <f t="shared" si="1"/>
        <v>EneroHumano Seguros, S. A.</v>
      </c>
      <c r="B119" t="s">
        <v>23</v>
      </c>
      <c r="C119" t="s">
        <v>111</v>
      </c>
      <c r="D119">
        <v>90144584.909999996</v>
      </c>
      <c r="E119">
        <v>891148984.38</v>
      </c>
    </row>
    <row r="120" spans="1:5" x14ac:dyDescent="0.25">
      <c r="A120" t="str">
        <f t="shared" si="1"/>
        <v>EneroHylseg Seguros, S.A.</v>
      </c>
      <c r="B120" t="s">
        <v>23</v>
      </c>
      <c r="C120" t="s">
        <v>120</v>
      </c>
      <c r="D120">
        <v>173363.79</v>
      </c>
      <c r="E120">
        <v>0</v>
      </c>
    </row>
    <row r="121" spans="1:5" x14ac:dyDescent="0.25">
      <c r="A121" t="str">
        <f t="shared" si="1"/>
        <v>EneroLa Colonial de Seguros, S. A.</v>
      </c>
      <c r="B121" t="s">
        <v>23</v>
      </c>
      <c r="C121" t="s">
        <v>88</v>
      </c>
      <c r="D121">
        <v>370483049.5</v>
      </c>
      <c r="E121">
        <v>62911815.640000001</v>
      </c>
    </row>
    <row r="122" spans="1:5" x14ac:dyDescent="0.25">
      <c r="A122" t="str">
        <f t="shared" si="1"/>
        <v>EneroLa Monumental de Seguros, S. A.</v>
      </c>
      <c r="B122" t="s">
        <v>23</v>
      </c>
      <c r="C122" t="s">
        <v>90</v>
      </c>
      <c r="D122">
        <v>99837774.739999995</v>
      </c>
      <c r="E122">
        <v>295235.17000000004</v>
      </c>
    </row>
    <row r="123" spans="1:5" x14ac:dyDescent="0.25">
      <c r="A123" t="str">
        <f t="shared" si="1"/>
        <v>EneroMAPFRE BHD Cía de Seguros, S. A.</v>
      </c>
      <c r="B123" t="s">
        <v>23</v>
      </c>
      <c r="C123" t="s">
        <v>95</v>
      </c>
      <c r="D123">
        <v>514750804.62</v>
      </c>
      <c r="E123">
        <v>107000547.92999999</v>
      </c>
    </row>
    <row r="124" spans="1:5" x14ac:dyDescent="0.25">
      <c r="A124" t="str">
        <f t="shared" si="1"/>
        <v>EneroMidas Seguros, S. A.</v>
      </c>
      <c r="B124" t="s">
        <v>23</v>
      </c>
      <c r="C124" t="s">
        <v>118</v>
      </c>
      <c r="D124">
        <v>1600701.31</v>
      </c>
      <c r="E124">
        <v>0</v>
      </c>
    </row>
    <row r="125" spans="1:5" x14ac:dyDescent="0.25">
      <c r="A125" t="str">
        <f t="shared" si="1"/>
        <v>EneroMultiseguros S.U, S. A.</v>
      </c>
      <c r="B125" t="s">
        <v>23</v>
      </c>
      <c r="C125" t="s">
        <v>116</v>
      </c>
      <c r="D125">
        <v>7297730.9700000007</v>
      </c>
      <c r="E125">
        <v>0</v>
      </c>
    </row>
    <row r="126" spans="1:5" x14ac:dyDescent="0.25">
      <c r="A126" t="str">
        <f t="shared" si="1"/>
        <v>EneroPatria, S. A. Compañía de Seguros</v>
      </c>
      <c r="B126" t="s">
        <v>23</v>
      </c>
      <c r="C126" t="s">
        <v>102</v>
      </c>
      <c r="D126">
        <v>65628393.749999993</v>
      </c>
      <c r="E126">
        <v>0</v>
      </c>
    </row>
    <row r="127" spans="1:5" x14ac:dyDescent="0.25">
      <c r="A127" t="str">
        <f t="shared" si="1"/>
        <v>EneroREHSA Cía. de Seguros y Reaseguros, S.A.</v>
      </c>
      <c r="B127" t="s">
        <v>23</v>
      </c>
      <c r="C127" t="s">
        <v>114</v>
      </c>
      <c r="D127">
        <v>0</v>
      </c>
      <c r="E127">
        <v>0</v>
      </c>
    </row>
    <row r="128" spans="1:5" x14ac:dyDescent="0.25">
      <c r="A128" t="str">
        <f t="shared" si="1"/>
        <v>EneroSegna, Compañía de Seguros, S.A.</v>
      </c>
      <c r="B128" t="s">
        <v>23</v>
      </c>
      <c r="C128" t="s">
        <v>98</v>
      </c>
      <c r="D128">
        <v>0</v>
      </c>
      <c r="E128">
        <v>0</v>
      </c>
    </row>
    <row r="129" spans="1:5" x14ac:dyDescent="0.25">
      <c r="A129" t="str">
        <f t="shared" si="1"/>
        <v>EneroSeguros ADEMI, S. A.</v>
      </c>
      <c r="B129" t="s">
        <v>23</v>
      </c>
      <c r="C129" t="s">
        <v>112</v>
      </c>
      <c r="D129">
        <v>12777788.23</v>
      </c>
      <c r="E129">
        <v>0</v>
      </c>
    </row>
    <row r="130" spans="1:5" x14ac:dyDescent="0.25">
      <c r="A130" t="str">
        <f t="shared" si="1"/>
        <v>EneroSeguros APS, S.A</v>
      </c>
      <c r="B130" t="s">
        <v>23</v>
      </c>
      <c r="C130" t="s">
        <v>117</v>
      </c>
      <c r="D130">
        <v>23060720.320000004</v>
      </c>
      <c r="E130">
        <v>348820</v>
      </c>
    </row>
    <row r="131" spans="1:5" x14ac:dyDescent="0.25">
      <c r="A131" t="str">
        <f t="shared" ref="A131:A194" si="2">B131&amp;C131</f>
        <v>EneroSeguros Crecer, S. A.</v>
      </c>
      <c r="B131" t="s">
        <v>23</v>
      </c>
      <c r="C131" t="s">
        <v>119</v>
      </c>
      <c r="D131">
        <v>37298049.130000003</v>
      </c>
      <c r="E131">
        <v>98507721.030000001</v>
      </c>
    </row>
    <row r="132" spans="1:5" x14ac:dyDescent="0.25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25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25">
      <c r="A134" t="str">
        <f t="shared" si="2"/>
        <v>EneroSeguros Reservas, S. A.</v>
      </c>
      <c r="B134" t="s">
        <v>23</v>
      </c>
      <c r="C134" t="s">
        <v>115</v>
      </c>
      <c r="D134">
        <v>992074740.57999992</v>
      </c>
      <c r="E134">
        <v>88326695.280000001</v>
      </c>
    </row>
    <row r="135" spans="1:5" x14ac:dyDescent="0.25">
      <c r="A135" t="str">
        <f t="shared" si="2"/>
        <v>EneroSeguros Sura, S. A.</v>
      </c>
      <c r="B135" t="s">
        <v>23</v>
      </c>
      <c r="C135" t="s">
        <v>93</v>
      </c>
      <c r="D135">
        <v>370688015.80000001</v>
      </c>
      <c r="E135">
        <v>31907280.110000003</v>
      </c>
    </row>
    <row r="136" spans="1:5" x14ac:dyDescent="0.25">
      <c r="A136" t="str">
        <f t="shared" si="2"/>
        <v>EneroSeguros Universal, S. A.</v>
      </c>
      <c r="B136" t="s">
        <v>23</v>
      </c>
      <c r="C136" t="s">
        <v>87</v>
      </c>
      <c r="D136">
        <v>1178846852.95</v>
      </c>
      <c r="E136">
        <v>460786870.35000002</v>
      </c>
    </row>
    <row r="137" spans="1:5" x14ac:dyDescent="0.25">
      <c r="A137" t="str">
        <f t="shared" si="2"/>
        <v>EneroSeguros Worldwide, S. A.</v>
      </c>
      <c r="B137" t="s">
        <v>23</v>
      </c>
      <c r="C137" t="s">
        <v>92</v>
      </c>
      <c r="D137">
        <v>6682756.6399999997</v>
      </c>
      <c r="E137">
        <v>169556355.41</v>
      </c>
    </row>
    <row r="138" spans="1:5" x14ac:dyDescent="0.25">
      <c r="A138" t="str">
        <f t="shared" si="2"/>
        <v>EneroSeguros Yunen, S. A.</v>
      </c>
      <c r="B138" t="s">
        <v>23</v>
      </c>
      <c r="C138" t="s">
        <v>122</v>
      </c>
      <c r="D138">
        <v>0</v>
      </c>
      <c r="E138">
        <v>0</v>
      </c>
    </row>
    <row r="139" spans="1:5" x14ac:dyDescent="0.25">
      <c r="A139" t="str">
        <f t="shared" si="2"/>
        <v>EneroUnit, S.A</v>
      </c>
      <c r="B139" t="s">
        <v>23</v>
      </c>
      <c r="C139" t="s">
        <v>121</v>
      </c>
      <c r="D139">
        <v>31957.730000000003</v>
      </c>
      <c r="E139">
        <v>9296</v>
      </c>
    </row>
    <row r="140" spans="1:5" x14ac:dyDescent="0.25">
      <c r="A140" t="str">
        <f t="shared" si="2"/>
        <v>FebreroAmigos Compañía de Seguros, S. A.</v>
      </c>
      <c r="B140" t="s">
        <v>1</v>
      </c>
      <c r="C140" t="s">
        <v>89</v>
      </c>
      <c r="D140">
        <v>5070227.7</v>
      </c>
      <c r="E140">
        <v>121785</v>
      </c>
    </row>
    <row r="141" spans="1:5" x14ac:dyDescent="0.25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25">
      <c r="A142" t="str">
        <f t="shared" si="2"/>
        <v>FebreroAseguradora Agropecuaria Dominicana. S. A.</v>
      </c>
      <c r="B142" t="s">
        <v>1</v>
      </c>
      <c r="C142" t="s">
        <v>99</v>
      </c>
      <c r="D142">
        <v>2153552</v>
      </c>
      <c r="E142">
        <v>45887037.539999999</v>
      </c>
    </row>
    <row r="143" spans="1:5" x14ac:dyDescent="0.25">
      <c r="A143" t="str">
        <f t="shared" si="2"/>
        <v>FebreroAtlantica Seguros, S. A.</v>
      </c>
      <c r="B143" t="s">
        <v>1</v>
      </c>
      <c r="C143" t="s">
        <v>110</v>
      </c>
      <c r="D143">
        <v>41383821.57</v>
      </c>
      <c r="E143">
        <v>0</v>
      </c>
    </row>
    <row r="144" spans="1:5" x14ac:dyDescent="0.25">
      <c r="A144" t="str">
        <f t="shared" si="2"/>
        <v>FebreroAtrio Seguros, S. A.</v>
      </c>
      <c r="B144" t="s">
        <v>1</v>
      </c>
      <c r="C144" t="s">
        <v>113</v>
      </c>
      <c r="D144">
        <v>19008710.589999996</v>
      </c>
      <c r="E144">
        <v>10363283.26</v>
      </c>
    </row>
    <row r="145" spans="1:5" x14ac:dyDescent="0.25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25">
      <c r="A146" t="str">
        <f t="shared" si="2"/>
        <v>FebreroBanesco Seguros, S.A.</v>
      </c>
      <c r="B146" t="s">
        <v>1</v>
      </c>
      <c r="C146" t="s">
        <v>109</v>
      </c>
      <c r="D146">
        <v>49899881.960000008</v>
      </c>
      <c r="E146">
        <v>2859.68</v>
      </c>
    </row>
    <row r="147" spans="1:5" x14ac:dyDescent="0.25">
      <c r="A147" t="str">
        <f t="shared" si="2"/>
        <v>FebreroBMI Compañía de Seguros, S. A.</v>
      </c>
      <c r="B147" t="s">
        <v>1</v>
      </c>
      <c r="C147" t="s">
        <v>96</v>
      </c>
      <c r="D147">
        <v>1920449.09</v>
      </c>
      <c r="E147">
        <v>23405537.899999999</v>
      </c>
    </row>
    <row r="148" spans="1:5" x14ac:dyDescent="0.25">
      <c r="A148" t="str">
        <f t="shared" si="2"/>
        <v>FebreroBupa Dominicana, S.A.</v>
      </c>
      <c r="B148" t="s">
        <v>1</v>
      </c>
      <c r="C148" t="s">
        <v>104</v>
      </c>
      <c r="D148">
        <v>0</v>
      </c>
      <c r="E148">
        <v>31587723.879999999</v>
      </c>
    </row>
    <row r="149" spans="1:5" x14ac:dyDescent="0.25">
      <c r="A149" t="str">
        <f t="shared" si="2"/>
        <v>FebreroCompañía Dominicana de Seguros, S.R.L.</v>
      </c>
      <c r="B149" t="s">
        <v>1</v>
      </c>
      <c r="C149" t="s">
        <v>97</v>
      </c>
      <c r="D149">
        <v>65385603.689999998</v>
      </c>
      <c r="E149">
        <v>50400</v>
      </c>
    </row>
    <row r="150" spans="1:5" x14ac:dyDescent="0.25">
      <c r="A150" t="str">
        <f t="shared" si="2"/>
        <v>FebreroConfederación del Canada Dominicana. S. A.</v>
      </c>
      <c r="B150" t="s">
        <v>1</v>
      </c>
      <c r="C150" t="s">
        <v>94</v>
      </c>
      <c r="D150">
        <v>9682324.0099999979</v>
      </c>
      <c r="E150">
        <v>0</v>
      </c>
    </row>
    <row r="151" spans="1:5" x14ac:dyDescent="0.25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25">
      <c r="A152" t="str">
        <f t="shared" si="2"/>
        <v>FebreroCuna Mutual Insurance Society Dominicana, S.A.</v>
      </c>
      <c r="B152" t="s">
        <v>1</v>
      </c>
      <c r="C152" t="s">
        <v>105</v>
      </c>
      <c r="D152">
        <v>28281822.289999999</v>
      </c>
      <c r="E152">
        <v>0</v>
      </c>
    </row>
    <row r="153" spans="1:5" x14ac:dyDescent="0.25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25">
      <c r="A154" t="str">
        <f t="shared" si="2"/>
        <v>FebreroHumano Seguros, S. A.</v>
      </c>
      <c r="B154" t="s">
        <v>1</v>
      </c>
      <c r="C154" t="s">
        <v>111</v>
      </c>
      <c r="D154">
        <v>82430227.219999999</v>
      </c>
      <c r="E154">
        <v>767695115.08000004</v>
      </c>
    </row>
    <row r="155" spans="1:5" x14ac:dyDescent="0.25">
      <c r="A155" t="str">
        <f t="shared" si="2"/>
        <v>FebreroHylseg Seguros, S.A.</v>
      </c>
      <c r="B155" t="s">
        <v>1</v>
      </c>
      <c r="C155" t="s">
        <v>120</v>
      </c>
      <c r="D155">
        <v>49772.12</v>
      </c>
      <c r="E155">
        <v>0</v>
      </c>
    </row>
    <row r="156" spans="1:5" x14ac:dyDescent="0.25">
      <c r="A156" t="str">
        <f t="shared" si="2"/>
        <v>FebreroLa Colonial de Seguros, S. A.</v>
      </c>
      <c r="B156" t="s">
        <v>1</v>
      </c>
      <c r="C156" t="s">
        <v>88</v>
      </c>
      <c r="D156">
        <v>307913009.60000002</v>
      </c>
      <c r="E156">
        <v>45576258.350000001</v>
      </c>
    </row>
    <row r="157" spans="1:5" x14ac:dyDescent="0.25">
      <c r="A157" t="str">
        <f t="shared" si="2"/>
        <v>FebreroLa Monumental de Seguros, S. A.</v>
      </c>
      <c r="B157" t="s">
        <v>1</v>
      </c>
      <c r="C157" t="s">
        <v>90</v>
      </c>
      <c r="D157">
        <v>88697350.000000015</v>
      </c>
      <c r="E157">
        <v>1477291.46</v>
      </c>
    </row>
    <row r="158" spans="1:5" x14ac:dyDescent="0.25">
      <c r="A158" t="str">
        <f t="shared" si="2"/>
        <v>FebreroMAPFRE BHD Cía de Seguros, S. A.</v>
      </c>
      <c r="B158" t="s">
        <v>1</v>
      </c>
      <c r="C158" t="s">
        <v>95</v>
      </c>
      <c r="D158">
        <v>506329626.75</v>
      </c>
      <c r="E158">
        <v>130217077.97</v>
      </c>
    </row>
    <row r="159" spans="1:5" x14ac:dyDescent="0.25">
      <c r="A159" t="str">
        <f t="shared" si="2"/>
        <v>FebreroMidas Seguros, S. A.</v>
      </c>
      <c r="B159" t="s">
        <v>1</v>
      </c>
      <c r="C159" t="s">
        <v>118</v>
      </c>
      <c r="D159">
        <v>622143.59</v>
      </c>
      <c r="E159">
        <v>0</v>
      </c>
    </row>
    <row r="160" spans="1:5" x14ac:dyDescent="0.25">
      <c r="A160" t="str">
        <f t="shared" si="2"/>
        <v>FebreroMultiseguros S.U, S. A.</v>
      </c>
      <c r="B160" t="s">
        <v>1</v>
      </c>
      <c r="C160" t="s">
        <v>116</v>
      </c>
      <c r="D160">
        <v>7022894.1099999994</v>
      </c>
      <c r="E160">
        <v>0</v>
      </c>
    </row>
    <row r="161" spans="1:5" x14ac:dyDescent="0.25">
      <c r="A161" t="str">
        <f t="shared" si="2"/>
        <v>FebreroPatria, S. A. Compañía de Seguros</v>
      </c>
      <c r="B161" t="s">
        <v>1</v>
      </c>
      <c r="C161" t="s">
        <v>102</v>
      </c>
      <c r="D161">
        <v>58901128.920000002</v>
      </c>
      <c r="E161">
        <v>0</v>
      </c>
    </row>
    <row r="162" spans="1:5" x14ac:dyDescent="0.25">
      <c r="A162" t="str">
        <f t="shared" si="2"/>
        <v>FebreroREHSA Cía. de Seguros y Reaseguros, S.A.</v>
      </c>
      <c r="B162" t="s">
        <v>1</v>
      </c>
      <c r="C162" t="s">
        <v>114</v>
      </c>
      <c r="D162">
        <v>0</v>
      </c>
      <c r="E162">
        <v>0</v>
      </c>
    </row>
    <row r="163" spans="1:5" x14ac:dyDescent="0.25">
      <c r="A163" t="str">
        <f t="shared" si="2"/>
        <v>FebreroSegna, Compañía de Seguros, S.A.</v>
      </c>
      <c r="B163" t="s">
        <v>1</v>
      </c>
      <c r="C163" t="s">
        <v>98</v>
      </c>
      <c r="D163">
        <v>0</v>
      </c>
      <c r="E163">
        <v>0</v>
      </c>
    </row>
    <row r="164" spans="1:5" x14ac:dyDescent="0.25">
      <c r="A164" t="str">
        <f t="shared" si="2"/>
        <v>FebreroSeguros ADEMI, S. A.</v>
      </c>
      <c r="B164" t="s">
        <v>1</v>
      </c>
      <c r="C164" t="s">
        <v>112</v>
      </c>
      <c r="D164">
        <v>16520599.800000001</v>
      </c>
      <c r="E164">
        <v>410467.38</v>
      </c>
    </row>
    <row r="165" spans="1:5" x14ac:dyDescent="0.25">
      <c r="A165" t="str">
        <f t="shared" si="2"/>
        <v>FebreroSeguros APS, S.A</v>
      </c>
      <c r="B165" t="s">
        <v>1</v>
      </c>
      <c r="C165" t="s">
        <v>117</v>
      </c>
      <c r="D165">
        <v>18607439.609999999</v>
      </c>
      <c r="E165">
        <v>856135</v>
      </c>
    </row>
    <row r="166" spans="1:5" x14ac:dyDescent="0.25">
      <c r="A166" t="str">
        <f t="shared" si="2"/>
        <v>FebreroSeguros Crecer, S. A.</v>
      </c>
      <c r="B166" t="s">
        <v>1</v>
      </c>
      <c r="C166" t="s">
        <v>119</v>
      </c>
      <c r="D166">
        <v>15505792.41</v>
      </c>
      <c r="E166">
        <v>97658401.459999993</v>
      </c>
    </row>
    <row r="167" spans="1:5" x14ac:dyDescent="0.25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25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25">
      <c r="A169" t="str">
        <f t="shared" si="2"/>
        <v>FebreroSeguros Reservas, S. A.</v>
      </c>
      <c r="B169" t="s">
        <v>1</v>
      </c>
      <c r="C169" t="s">
        <v>115</v>
      </c>
      <c r="D169">
        <v>752880876.69000006</v>
      </c>
      <c r="E169">
        <v>98260906.939999998</v>
      </c>
    </row>
    <row r="170" spans="1:5" x14ac:dyDescent="0.25">
      <c r="A170" t="str">
        <f t="shared" si="2"/>
        <v>FebreroSeguros Sura, S. A.</v>
      </c>
      <c r="B170" t="s">
        <v>1</v>
      </c>
      <c r="C170" t="s">
        <v>93</v>
      </c>
      <c r="D170">
        <v>437522155.47000003</v>
      </c>
      <c r="E170">
        <v>19795509.899999999</v>
      </c>
    </row>
    <row r="171" spans="1:5" x14ac:dyDescent="0.25">
      <c r="A171" t="str">
        <f t="shared" si="2"/>
        <v>FebreroSeguros Universal, S. A.</v>
      </c>
      <c r="B171" t="s">
        <v>1</v>
      </c>
      <c r="C171" t="s">
        <v>87</v>
      </c>
      <c r="D171">
        <v>1133194583.1399999</v>
      </c>
      <c r="E171">
        <v>558353022.11000001</v>
      </c>
    </row>
    <row r="172" spans="1:5" x14ac:dyDescent="0.25">
      <c r="A172" t="str">
        <f t="shared" si="2"/>
        <v>FebreroSeguros Worldwide, S. A.</v>
      </c>
      <c r="B172" t="s">
        <v>1</v>
      </c>
      <c r="C172" t="s">
        <v>92</v>
      </c>
      <c r="D172">
        <v>12367745.389999999</v>
      </c>
      <c r="E172">
        <v>209818577.53</v>
      </c>
    </row>
    <row r="173" spans="1:5" x14ac:dyDescent="0.25">
      <c r="A173" t="str">
        <f t="shared" si="2"/>
        <v>FebreroSeguros Yunen, S. A.</v>
      </c>
      <c r="B173" t="s">
        <v>1</v>
      </c>
      <c r="C173" t="s">
        <v>122</v>
      </c>
      <c r="D173">
        <v>0</v>
      </c>
      <c r="E173">
        <v>0</v>
      </c>
    </row>
    <row r="174" spans="1:5" x14ac:dyDescent="0.25">
      <c r="A174" t="str">
        <f t="shared" si="2"/>
        <v>FebreroUnit, S.A</v>
      </c>
      <c r="B174" t="s">
        <v>1</v>
      </c>
      <c r="C174" t="s">
        <v>121</v>
      </c>
      <c r="D174">
        <v>29971.53</v>
      </c>
      <c r="E174">
        <v>14822</v>
      </c>
    </row>
    <row r="175" spans="1:5" x14ac:dyDescent="0.25">
      <c r="A175" t="str">
        <f t="shared" si="2"/>
        <v>JulioAmigos Compañía de Seguros, S. A.</v>
      </c>
      <c r="B175" t="s">
        <v>6</v>
      </c>
      <c r="C175" t="s">
        <v>89</v>
      </c>
      <c r="D175">
        <v>4519181.9700000007</v>
      </c>
      <c r="E175">
        <v>116580</v>
      </c>
    </row>
    <row r="176" spans="1:5" x14ac:dyDescent="0.25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25">
      <c r="A177" t="str">
        <f t="shared" si="2"/>
        <v>JulioAseguradora Agropecuaria Dominicana. S. A.</v>
      </c>
      <c r="B177" t="s">
        <v>6</v>
      </c>
      <c r="C177" t="s">
        <v>99</v>
      </c>
      <c r="D177">
        <v>1576757.27</v>
      </c>
      <c r="E177">
        <v>176437407.06999999</v>
      </c>
    </row>
    <row r="178" spans="1:5" x14ac:dyDescent="0.25">
      <c r="A178" t="str">
        <f t="shared" si="2"/>
        <v>JulioAtlantica Seguros, S. A.</v>
      </c>
      <c r="B178" t="s">
        <v>6</v>
      </c>
      <c r="C178" t="s">
        <v>110</v>
      </c>
      <c r="D178">
        <v>44430975.719999999</v>
      </c>
      <c r="E178">
        <v>0</v>
      </c>
    </row>
    <row r="179" spans="1:5" x14ac:dyDescent="0.25">
      <c r="A179" t="str">
        <f t="shared" si="2"/>
        <v>JulioAtrio Seguros, S. A.</v>
      </c>
      <c r="B179" t="s">
        <v>6</v>
      </c>
      <c r="C179" t="s">
        <v>113</v>
      </c>
      <c r="D179">
        <v>21416608.639999997</v>
      </c>
      <c r="E179">
        <v>11363656.369999999</v>
      </c>
    </row>
    <row r="180" spans="1:5" x14ac:dyDescent="0.25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25">
      <c r="A181" t="str">
        <f t="shared" si="2"/>
        <v>JulioBanesco Seguros, S.A.</v>
      </c>
      <c r="B181" t="s">
        <v>6</v>
      </c>
      <c r="C181" t="s">
        <v>109</v>
      </c>
      <c r="D181">
        <v>44730607.719999999</v>
      </c>
      <c r="E181">
        <v>373339.42000000004</v>
      </c>
    </row>
    <row r="182" spans="1:5" x14ac:dyDescent="0.25">
      <c r="A182" t="str">
        <f t="shared" si="2"/>
        <v>JulioBMI Compañía de Seguros, S. A.</v>
      </c>
      <c r="B182" t="s">
        <v>6</v>
      </c>
      <c r="C182" t="s">
        <v>96</v>
      </c>
      <c r="D182">
        <v>1984999.63</v>
      </c>
      <c r="E182">
        <v>36669843.880000003</v>
      </c>
    </row>
    <row r="183" spans="1:5" x14ac:dyDescent="0.25">
      <c r="A183" t="str">
        <f t="shared" si="2"/>
        <v>JulioBupa Dominicana, S.A.</v>
      </c>
      <c r="B183" t="s">
        <v>6</v>
      </c>
      <c r="C183" t="s">
        <v>104</v>
      </c>
      <c r="D183">
        <v>0</v>
      </c>
      <c r="E183">
        <v>38828778</v>
      </c>
    </row>
    <row r="184" spans="1:5" x14ac:dyDescent="0.25">
      <c r="A184" t="str">
        <f t="shared" si="2"/>
        <v>JulioCompañía Dominicana de Seguros, S.R.L.</v>
      </c>
      <c r="B184" t="s">
        <v>6</v>
      </c>
      <c r="C184" t="s">
        <v>97</v>
      </c>
      <c r="D184">
        <v>86224561.479999989</v>
      </c>
      <c r="E184">
        <v>68452.36</v>
      </c>
    </row>
    <row r="185" spans="1:5" x14ac:dyDescent="0.25">
      <c r="A185" t="str">
        <f t="shared" si="2"/>
        <v>JulioConfederación del Canada Dominicana. S. A.</v>
      </c>
      <c r="B185" t="s">
        <v>6</v>
      </c>
      <c r="C185" t="s">
        <v>94</v>
      </c>
      <c r="D185">
        <v>11271860.130000001</v>
      </c>
      <c r="E185">
        <v>0</v>
      </c>
    </row>
    <row r="186" spans="1:5" x14ac:dyDescent="0.25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25">
      <c r="A187" t="str">
        <f t="shared" si="2"/>
        <v>JulioCuna Mutual Insurance Society Dominicana, S.A.</v>
      </c>
      <c r="B187" t="s">
        <v>6</v>
      </c>
      <c r="C187" t="s">
        <v>105</v>
      </c>
      <c r="D187">
        <v>29848077.280000001</v>
      </c>
      <c r="E187">
        <v>0</v>
      </c>
    </row>
    <row r="188" spans="1:5" x14ac:dyDescent="0.25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25">
      <c r="A189" t="str">
        <f t="shared" si="2"/>
        <v>JulioHumano Seguros, S. A.</v>
      </c>
      <c r="B189" t="s">
        <v>6</v>
      </c>
      <c r="C189" t="s">
        <v>111</v>
      </c>
      <c r="D189">
        <v>92329565.069999993</v>
      </c>
      <c r="E189">
        <v>994308210.00999987</v>
      </c>
    </row>
    <row r="190" spans="1:5" x14ac:dyDescent="0.25">
      <c r="A190" t="str">
        <f t="shared" si="2"/>
        <v>JulioHylseg Seguros, S.A.</v>
      </c>
      <c r="B190" t="s">
        <v>6</v>
      </c>
      <c r="C190" t="s">
        <v>120</v>
      </c>
      <c r="D190">
        <v>722426.19</v>
      </c>
      <c r="E190">
        <v>0</v>
      </c>
    </row>
    <row r="191" spans="1:5" x14ac:dyDescent="0.25">
      <c r="A191" t="str">
        <f t="shared" si="2"/>
        <v>JulioLa Colonial de Seguros, S. A.</v>
      </c>
      <c r="B191" t="s">
        <v>6</v>
      </c>
      <c r="C191" t="s">
        <v>88</v>
      </c>
      <c r="D191">
        <v>693415758.49000001</v>
      </c>
      <c r="E191">
        <v>72132584.780000001</v>
      </c>
    </row>
    <row r="192" spans="1:5" x14ac:dyDescent="0.25">
      <c r="A192" t="str">
        <f t="shared" si="2"/>
        <v>JulioLa Monumental de Seguros, S. A.</v>
      </c>
      <c r="B192" t="s">
        <v>6</v>
      </c>
      <c r="C192" t="s">
        <v>90</v>
      </c>
      <c r="D192">
        <v>100210634.45999999</v>
      </c>
      <c r="E192">
        <v>87336.89</v>
      </c>
    </row>
    <row r="193" spans="1:5" x14ac:dyDescent="0.25">
      <c r="A193" t="str">
        <f t="shared" si="2"/>
        <v>JulioMAPFRE BHD Cía de Seguros, S. A.</v>
      </c>
      <c r="B193" t="s">
        <v>6</v>
      </c>
      <c r="C193" t="s">
        <v>95</v>
      </c>
      <c r="D193">
        <v>461120364.98000008</v>
      </c>
      <c r="E193">
        <v>107515743.97</v>
      </c>
    </row>
    <row r="194" spans="1:5" x14ac:dyDescent="0.25">
      <c r="A194" t="str">
        <f t="shared" si="2"/>
        <v>JulioMidas Seguros, S. A.</v>
      </c>
      <c r="B194" t="s">
        <v>6</v>
      </c>
      <c r="C194" t="s">
        <v>118</v>
      </c>
      <c r="D194">
        <v>1181999.6500000001</v>
      </c>
      <c r="E194">
        <v>0</v>
      </c>
    </row>
    <row r="195" spans="1:5" x14ac:dyDescent="0.25">
      <c r="A195" t="str">
        <f t="shared" ref="A195:A258" si="3">B195&amp;C195</f>
        <v>JulioMultiseguros S.U, S. A.</v>
      </c>
      <c r="B195" t="s">
        <v>6</v>
      </c>
      <c r="C195" t="s">
        <v>116</v>
      </c>
      <c r="D195">
        <v>7977159.1699999999</v>
      </c>
      <c r="E195">
        <v>105504.9</v>
      </c>
    </row>
    <row r="196" spans="1:5" x14ac:dyDescent="0.25">
      <c r="A196" t="str">
        <f t="shared" si="3"/>
        <v>JulioPatria, S. A. Compañía de Seguros</v>
      </c>
      <c r="B196" t="s">
        <v>6</v>
      </c>
      <c r="C196" t="s">
        <v>102</v>
      </c>
      <c r="D196">
        <v>66519990.82</v>
      </c>
      <c r="E196">
        <v>0</v>
      </c>
    </row>
    <row r="197" spans="1:5" x14ac:dyDescent="0.25">
      <c r="A197" t="str">
        <f t="shared" si="3"/>
        <v>JulioREHSA Cía. de Seguros y Reaseguros, S.A.</v>
      </c>
      <c r="B197" t="s">
        <v>6</v>
      </c>
      <c r="C197" t="s">
        <v>114</v>
      </c>
      <c r="D197">
        <v>0</v>
      </c>
      <c r="E197">
        <v>0</v>
      </c>
    </row>
    <row r="198" spans="1:5" x14ac:dyDescent="0.25">
      <c r="A198" t="str">
        <f t="shared" si="3"/>
        <v>JulioSegna, Compañía de Seguros, S.A.</v>
      </c>
      <c r="B198" t="s">
        <v>6</v>
      </c>
      <c r="C198" t="s">
        <v>98</v>
      </c>
      <c r="D198">
        <v>0</v>
      </c>
      <c r="E198">
        <v>0</v>
      </c>
    </row>
    <row r="199" spans="1:5" x14ac:dyDescent="0.25">
      <c r="A199" t="str">
        <f t="shared" si="3"/>
        <v>JulioSeguros ADEMI, S. A.</v>
      </c>
      <c r="B199" t="s">
        <v>6</v>
      </c>
      <c r="C199" t="s">
        <v>112</v>
      </c>
      <c r="D199">
        <v>22601047.32</v>
      </c>
      <c r="E199">
        <v>0</v>
      </c>
    </row>
    <row r="200" spans="1:5" x14ac:dyDescent="0.25">
      <c r="A200" t="str">
        <f t="shared" si="3"/>
        <v>JulioSeguros APS, S.A</v>
      </c>
      <c r="B200" t="s">
        <v>6</v>
      </c>
      <c r="C200" t="s">
        <v>117</v>
      </c>
      <c r="D200">
        <v>26004278.670000002</v>
      </c>
      <c r="E200">
        <v>839340</v>
      </c>
    </row>
    <row r="201" spans="1:5" x14ac:dyDescent="0.25">
      <c r="A201" t="str">
        <f t="shared" si="3"/>
        <v>JulioSeguros Crecer, S. A.</v>
      </c>
      <c r="B201" t="s">
        <v>6</v>
      </c>
      <c r="C201" t="s">
        <v>119</v>
      </c>
      <c r="D201">
        <v>40756167.539999999</v>
      </c>
      <c r="E201">
        <v>77145744.459999993</v>
      </c>
    </row>
    <row r="202" spans="1:5" x14ac:dyDescent="0.25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25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25">
      <c r="A204" t="str">
        <f t="shared" si="3"/>
        <v>JulioSeguros Reservas, S. A.</v>
      </c>
      <c r="B204" t="s">
        <v>6</v>
      </c>
      <c r="C204" t="s">
        <v>115</v>
      </c>
      <c r="D204">
        <v>785741690.13</v>
      </c>
      <c r="E204">
        <v>181877901.97</v>
      </c>
    </row>
    <row r="205" spans="1:5" x14ac:dyDescent="0.25">
      <c r="A205" t="str">
        <f t="shared" si="3"/>
        <v>JulioSeguros Sura, S. A.</v>
      </c>
      <c r="B205" t="s">
        <v>6</v>
      </c>
      <c r="C205" t="s">
        <v>93</v>
      </c>
      <c r="D205">
        <v>520959739.10000002</v>
      </c>
      <c r="E205">
        <v>27013753.120000001</v>
      </c>
    </row>
    <row r="206" spans="1:5" x14ac:dyDescent="0.25">
      <c r="A206" t="str">
        <f t="shared" si="3"/>
        <v>JulioSeguros Universal, S. A.</v>
      </c>
      <c r="B206" t="s">
        <v>6</v>
      </c>
      <c r="C206" t="s">
        <v>87</v>
      </c>
      <c r="D206">
        <v>1151013655.97</v>
      </c>
      <c r="E206">
        <v>586504810.09000003</v>
      </c>
    </row>
    <row r="207" spans="1:5" x14ac:dyDescent="0.25">
      <c r="A207" t="str">
        <f t="shared" si="3"/>
        <v>JulioSeguros Worldwide, S. A.</v>
      </c>
      <c r="B207" t="s">
        <v>6</v>
      </c>
      <c r="C207" t="s">
        <v>92</v>
      </c>
      <c r="D207">
        <v>9999672.8599999994</v>
      </c>
      <c r="E207">
        <v>230263168.13999999</v>
      </c>
    </row>
    <row r="208" spans="1:5" x14ac:dyDescent="0.25">
      <c r="A208" t="str">
        <f t="shared" si="3"/>
        <v>JulioSeguros Yunen, S. A.</v>
      </c>
      <c r="B208" t="s">
        <v>6</v>
      </c>
      <c r="C208" t="s">
        <v>122</v>
      </c>
      <c r="D208">
        <v>45419.22</v>
      </c>
      <c r="E208">
        <v>571726.05000000005</v>
      </c>
    </row>
    <row r="209" spans="1:5" x14ac:dyDescent="0.25">
      <c r="A209" t="str">
        <f t="shared" si="3"/>
        <v>JulioUnit, S.A</v>
      </c>
      <c r="B209" t="s">
        <v>6</v>
      </c>
      <c r="C209" t="s">
        <v>121</v>
      </c>
      <c r="D209">
        <v>100297.45</v>
      </c>
      <c r="E209">
        <v>16106</v>
      </c>
    </row>
    <row r="210" spans="1:5" x14ac:dyDescent="0.25">
      <c r="A210" t="str">
        <f t="shared" si="3"/>
        <v>JunioAmigos Compañía de Seguros, S. A.</v>
      </c>
      <c r="B210" t="s">
        <v>5</v>
      </c>
      <c r="C210" t="s">
        <v>89</v>
      </c>
      <c r="D210">
        <v>4336951.37</v>
      </c>
      <c r="E210">
        <v>79230</v>
      </c>
    </row>
    <row r="211" spans="1:5" x14ac:dyDescent="0.25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25">
      <c r="A212" t="str">
        <f t="shared" si="3"/>
        <v>JunioAseguradora Agropecuaria Dominicana. S. A.</v>
      </c>
      <c r="B212" t="s">
        <v>5</v>
      </c>
      <c r="C212" t="s">
        <v>99</v>
      </c>
      <c r="D212">
        <v>1384841.6099999999</v>
      </c>
      <c r="E212">
        <v>31682172.280000001</v>
      </c>
    </row>
    <row r="213" spans="1:5" x14ac:dyDescent="0.25">
      <c r="A213" t="str">
        <f t="shared" si="3"/>
        <v>JunioAtlantica Seguros, S. A.</v>
      </c>
      <c r="B213" t="s">
        <v>5</v>
      </c>
      <c r="C213" t="s">
        <v>110</v>
      </c>
      <c r="D213">
        <v>39529761.710000001</v>
      </c>
      <c r="E213">
        <v>0</v>
      </c>
    </row>
    <row r="214" spans="1:5" x14ac:dyDescent="0.25">
      <c r="A214" t="str">
        <f t="shared" si="3"/>
        <v>JunioAtrio Seguros, S. A.</v>
      </c>
      <c r="B214" t="s">
        <v>5</v>
      </c>
      <c r="C214" t="s">
        <v>113</v>
      </c>
      <c r="D214">
        <v>21023930.640000004</v>
      </c>
      <c r="E214">
        <v>14662285.030000001</v>
      </c>
    </row>
    <row r="215" spans="1:5" x14ac:dyDescent="0.25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25">
      <c r="A216" t="str">
        <f t="shared" si="3"/>
        <v>JunioBanesco Seguros, S.A.</v>
      </c>
      <c r="B216" t="s">
        <v>5</v>
      </c>
      <c r="C216" t="s">
        <v>109</v>
      </c>
      <c r="D216">
        <v>43049854.549999997</v>
      </c>
      <c r="E216">
        <v>1094925.7</v>
      </c>
    </row>
    <row r="217" spans="1:5" x14ac:dyDescent="0.25">
      <c r="A217" t="str">
        <f t="shared" si="3"/>
        <v>JunioBMI Compañía de Seguros, S. A.</v>
      </c>
      <c r="B217" t="s">
        <v>5</v>
      </c>
      <c r="C217" t="s">
        <v>96</v>
      </c>
      <c r="D217">
        <v>81030.149999999994</v>
      </c>
      <c r="E217">
        <v>32608747.710000001</v>
      </c>
    </row>
    <row r="218" spans="1:5" x14ac:dyDescent="0.25">
      <c r="A218" t="str">
        <f t="shared" si="3"/>
        <v>JunioBupa Dominicana, S.A.</v>
      </c>
      <c r="B218" t="s">
        <v>5</v>
      </c>
      <c r="C218" t="s">
        <v>104</v>
      </c>
      <c r="D218">
        <v>0</v>
      </c>
      <c r="E218">
        <v>21445884.379999999</v>
      </c>
    </row>
    <row r="219" spans="1:5" x14ac:dyDescent="0.25">
      <c r="A219" t="str">
        <f t="shared" si="3"/>
        <v>JunioCompañía Dominicana de Seguros, S.R.L.</v>
      </c>
      <c r="B219" t="s">
        <v>5</v>
      </c>
      <c r="C219" t="s">
        <v>97</v>
      </c>
      <c r="D219">
        <v>60633342.630000003</v>
      </c>
      <c r="E219">
        <v>157160.1</v>
      </c>
    </row>
    <row r="220" spans="1:5" x14ac:dyDescent="0.25">
      <c r="A220" t="str">
        <f t="shared" si="3"/>
        <v>JunioConfederación del Canada Dominicana. S. A.</v>
      </c>
      <c r="B220" t="s">
        <v>5</v>
      </c>
      <c r="C220" t="s">
        <v>94</v>
      </c>
      <c r="D220">
        <v>8314014.1099999994</v>
      </c>
      <c r="E220">
        <v>0</v>
      </c>
    </row>
    <row r="221" spans="1:5" x14ac:dyDescent="0.25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25">
      <c r="A222" t="str">
        <f t="shared" si="3"/>
        <v>JunioCuna Mutual Insurance Society Dominicana, S.A.</v>
      </c>
      <c r="B222" t="s">
        <v>5</v>
      </c>
      <c r="C222" t="s">
        <v>105</v>
      </c>
      <c r="D222">
        <v>32655017.140000001</v>
      </c>
      <c r="E222">
        <v>0</v>
      </c>
    </row>
    <row r="223" spans="1:5" x14ac:dyDescent="0.25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25">
      <c r="A224" t="str">
        <f t="shared" si="3"/>
        <v>JunioHumano Seguros, S. A.</v>
      </c>
      <c r="B224" t="s">
        <v>5</v>
      </c>
      <c r="C224" t="s">
        <v>111</v>
      </c>
      <c r="D224">
        <v>89900811.820000008</v>
      </c>
      <c r="E224">
        <v>942670149.1500001</v>
      </c>
    </row>
    <row r="225" spans="1:5" x14ac:dyDescent="0.25">
      <c r="A225" t="str">
        <f t="shared" si="3"/>
        <v>JunioHylseg Seguros, S.A.</v>
      </c>
      <c r="B225" t="s">
        <v>5</v>
      </c>
      <c r="C225" t="s">
        <v>120</v>
      </c>
      <c r="D225">
        <v>390317.16</v>
      </c>
      <c r="E225">
        <v>0</v>
      </c>
    </row>
    <row r="226" spans="1:5" x14ac:dyDescent="0.25">
      <c r="A226" t="str">
        <f t="shared" si="3"/>
        <v>JunioLa Colonial de Seguros, S. A.</v>
      </c>
      <c r="B226" t="s">
        <v>5</v>
      </c>
      <c r="C226" t="s">
        <v>88</v>
      </c>
      <c r="D226">
        <v>504834201.38999999</v>
      </c>
      <c r="E226">
        <v>45631991.030000001</v>
      </c>
    </row>
    <row r="227" spans="1:5" x14ac:dyDescent="0.25">
      <c r="A227" t="str">
        <f t="shared" si="3"/>
        <v>JunioLa Monumental de Seguros, S. A.</v>
      </c>
      <c r="B227" t="s">
        <v>5</v>
      </c>
      <c r="C227" t="s">
        <v>90</v>
      </c>
      <c r="D227">
        <v>93881836.200000018</v>
      </c>
      <c r="E227">
        <v>354984.05000000005</v>
      </c>
    </row>
    <row r="228" spans="1:5" x14ac:dyDescent="0.25">
      <c r="A228" t="str">
        <f t="shared" si="3"/>
        <v>JunioMAPFRE BHD Cía de Seguros, S. A.</v>
      </c>
      <c r="B228" t="s">
        <v>5</v>
      </c>
      <c r="C228" t="s">
        <v>95</v>
      </c>
      <c r="D228">
        <v>547851341.45999992</v>
      </c>
      <c r="E228">
        <v>93948163.640000001</v>
      </c>
    </row>
    <row r="229" spans="1:5" x14ac:dyDescent="0.25">
      <c r="A229" t="str">
        <f t="shared" si="3"/>
        <v>JunioMidas Seguros, S. A.</v>
      </c>
      <c r="B229" t="s">
        <v>5</v>
      </c>
      <c r="C229" t="s">
        <v>118</v>
      </c>
      <c r="D229">
        <v>612922.35</v>
      </c>
      <c r="E229">
        <v>0</v>
      </c>
    </row>
    <row r="230" spans="1:5" x14ac:dyDescent="0.25">
      <c r="A230" t="str">
        <f t="shared" si="3"/>
        <v>JunioMultiseguros S.U, S. A.</v>
      </c>
      <c r="B230" t="s">
        <v>5</v>
      </c>
      <c r="C230" t="s">
        <v>116</v>
      </c>
      <c r="D230">
        <v>7626982.8799999999</v>
      </c>
      <c r="E230">
        <v>0</v>
      </c>
    </row>
    <row r="231" spans="1:5" x14ac:dyDescent="0.25">
      <c r="A231" t="str">
        <f t="shared" si="3"/>
        <v>JunioPatria, S. A. Compañía de Seguros</v>
      </c>
      <c r="B231" t="s">
        <v>5</v>
      </c>
      <c r="C231" t="s">
        <v>102</v>
      </c>
      <c r="D231">
        <v>62268915.959999993</v>
      </c>
      <c r="E231">
        <v>0</v>
      </c>
    </row>
    <row r="232" spans="1:5" x14ac:dyDescent="0.25">
      <c r="A232" t="str">
        <f t="shared" si="3"/>
        <v>JunioREHSA Cía. de Seguros y Reaseguros, S.A.</v>
      </c>
      <c r="B232" t="s">
        <v>5</v>
      </c>
      <c r="C232" t="s">
        <v>114</v>
      </c>
      <c r="D232">
        <v>0</v>
      </c>
      <c r="E232">
        <v>0</v>
      </c>
    </row>
    <row r="233" spans="1:5" x14ac:dyDescent="0.25">
      <c r="A233" t="str">
        <f t="shared" si="3"/>
        <v>JunioSegna, Compañía de Seguros, S.A.</v>
      </c>
      <c r="B233" t="s">
        <v>5</v>
      </c>
      <c r="C233" t="s">
        <v>98</v>
      </c>
      <c r="D233">
        <v>0</v>
      </c>
      <c r="E233">
        <v>0</v>
      </c>
    </row>
    <row r="234" spans="1:5" x14ac:dyDescent="0.25">
      <c r="A234" t="str">
        <f t="shared" si="3"/>
        <v>JunioSeguros ADEMI, S. A.</v>
      </c>
      <c r="B234" t="s">
        <v>5</v>
      </c>
      <c r="C234" t="s">
        <v>112</v>
      </c>
      <c r="D234">
        <v>5975954.6600000001</v>
      </c>
      <c r="E234">
        <v>699324.28</v>
      </c>
    </row>
    <row r="235" spans="1:5" x14ac:dyDescent="0.25">
      <c r="A235" t="str">
        <f t="shared" si="3"/>
        <v>JunioSeguros APS, S.A</v>
      </c>
      <c r="B235" t="s">
        <v>5</v>
      </c>
      <c r="C235" t="s">
        <v>117</v>
      </c>
      <c r="D235">
        <v>15128789.33</v>
      </c>
      <c r="E235">
        <v>471260</v>
      </c>
    </row>
    <row r="236" spans="1:5" x14ac:dyDescent="0.25">
      <c r="A236" t="str">
        <f t="shared" si="3"/>
        <v>JunioSeguros Crecer, S. A.</v>
      </c>
      <c r="B236" t="s">
        <v>5</v>
      </c>
      <c r="C236" t="s">
        <v>119</v>
      </c>
      <c r="D236">
        <v>46108230.120000005</v>
      </c>
      <c r="E236">
        <v>69328313.150000006</v>
      </c>
    </row>
    <row r="237" spans="1:5" x14ac:dyDescent="0.25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25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25">
      <c r="A239" t="str">
        <f t="shared" si="3"/>
        <v>JunioSeguros Reservas, S. A.</v>
      </c>
      <c r="B239" t="s">
        <v>5</v>
      </c>
      <c r="C239" t="s">
        <v>115</v>
      </c>
      <c r="D239">
        <v>769454049.42000008</v>
      </c>
      <c r="E239">
        <v>132415631.44000003</v>
      </c>
    </row>
    <row r="240" spans="1:5" x14ac:dyDescent="0.25">
      <c r="A240" t="str">
        <f t="shared" si="3"/>
        <v>JunioSeguros Sura, S. A.</v>
      </c>
      <c r="B240" t="s">
        <v>5</v>
      </c>
      <c r="C240" t="s">
        <v>93</v>
      </c>
      <c r="D240">
        <v>348964837.09999996</v>
      </c>
      <c r="E240">
        <v>22964642.990000002</v>
      </c>
    </row>
    <row r="241" spans="1:5" x14ac:dyDescent="0.25">
      <c r="A241" t="str">
        <f t="shared" si="3"/>
        <v>JunioSeguros Universal, S. A.</v>
      </c>
      <c r="B241" t="s">
        <v>5</v>
      </c>
      <c r="C241" t="s">
        <v>87</v>
      </c>
      <c r="D241">
        <v>836586334.40999997</v>
      </c>
      <c r="E241">
        <v>525344724.02999997</v>
      </c>
    </row>
    <row r="242" spans="1:5" x14ac:dyDescent="0.25">
      <c r="A242" t="str">
        <f t="shared" si="3"/>
        <v>JunioSeguros Worldwide, S. A.</v>
      </c>
      <c r="B242" t="s">
        <v>5</v>
      </c>
      <c r="C242" t="s">
        <v>92</v>
      </c>
      <c r="D242">
        <v>12969052.25</v>
      </c>
      <c r="E242">
        <v>197417177.02000001</v>
      </c>
    </row>
    <row r="243" spans="1:5" x14ac:dyDescent="0.25">
      <c r="A243" t="str">
        <f t="shared" si="3"/>
        <v>JunioSeguros Yunen, S. A.</v>
      </c>
      <c r="B243" t="s">
        <v>5</v>
      </c>
      <c r="C243" t="s">
        <v>122</v>
      </c>
      <c r="D243">
        <v>0</v>
      </c>
      <c r="E243">
        <v>2384308.41</v>
      </c>
    </row>
    <row r="244" spans="1:5" x14ac:dyDescent="0.25">
      <c r="A244" t="str">
        <f t="shared" si="3"/>
        <v>JunioUnit, S.A</v>
      </c>
      <c r="B244" t="s">
        <v>5</v>
      </c>
      <c r="C244" t="s">
        <v>121</v>
      </c>
      <c r="D244">
        <v>85837.959999999992</v>
      </c>
      <c r="E244">
        <v>18007</v>
      </c>
    </row>
    <row r="245" spans="1:5" x14ac:dyDescent="0.25">
      <c r="A245" t="str">
        <f t="shared" si="3"/>
        <v>MarzoAmigos Compañía de Seguros, S. A.</v>
      </c>
      <c r="B245" t="s">
        <v>2</v>
      </c>
      <c r="C245" t="s">
        <v>89</v>
      </c>
      <c r="D245">
        <v>4360722.0599999996</v>
      </c>
      <c r="E245">
        <v>109860</v>
      </c>
    </row>
    <row r="246" spans="1:5" x14ac:dyDescent="0.25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25">
      <c r="A247" t="str">
        <f t="shared" si="3"/>
        <v>MarzoAseguradora Agropecuaria Dominicana. S. A.</v>
      </c>
      <c r="B247" t="s">
        <v>2</v>
      </c>
      <c r="C247" t="s">
        <v>99</v>
      </c>
      <c r="D247">
        <v>895196.47</v>
      </c>
      <c r="E247">
        <v>35823317.960000001</v>
      </c>
    </row>
    <row r="248" spans="1:5" x14ac:dyDescent="0.25">
      <c r="A248" t="str">
        <f t="shared" si="3"/>
        <v>MarzoAtlantica Seguros, S. A.</v>
      </c>
      <c r="B248" t="s">
        <v>2</v>
      </c>
      <c r="C248" t="s">
        <v>110</v>
      </c>
      <c r="D248">
        <v>34555463.240000002</v>
      </c>
      <c r="E248">
        <v>0</v>
      </c>
    </row>
    <row r="249" spans="1:5" x14ac:dyDescent="0.25">
      <c r="A249" t="str">
        <f t="shared" si="3"/>
        <v>MarzoAtrio Seguros, S. A.</v>
      </c>
      <c r="B249" t="s">
        <v>2</v>
      </c>
      <c r="C249" t="s">
        <v>113</v>
      </c>
      <c r="D249">
        <v>13232118.829999998</v>
      </c>
      <c r="E249">
        <v>10384738.52</v>
      </c>
    </row>
    <row r="250" spans="1:5" x14ac:dyDescent="0.25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25">
      <c r="A251" t="str">
        <f t="shared" si="3"/>
        <v>MarzoBanesco Seguros, S.A.</v>
      </c>
      <c r="B251" t="s">
        <v>2</v>
      </c>
      <c r="C251" t="s">
        <v>109</v>
      </c>
      <c r="D251">
        <v>35412866.200000003</v>
      </c>
      <c r="E251">
        <v>2859.68</v>
      </c>
    </row>
    <row r="252" spans="1:5" x14ac:dyDescent="0.25">
      <c r="A252" t="str">
        <f t="shared" si="3"/>
        <v>MarzoBMI Compañía de Seguros, S. A.</v>
      </c>
      <c r="B252" t="s">
        <v>2</v>
      </c>
      <c r="C252" t="s">
        <v>96</v>
      </c>
      <c r="D252">
        <v>1289729.1100000001</v>
      </c>
      <c r="E252">
        <v>33546348.489999998</v>
      </c>
    </row>
    <row r="253" spans="1:5" x14ac:dyDescent="0.25">
      <c r="A253" t="str">
        <f t="shared" si="3"/>
        <v>MarzoBupa Dominicana, S.A.</v>
      </c>
      <c r="B253" t="s">
        <v>2</v>
      </c>
      <c r="C253" t="s">
        <v>104</v>
      </c>
      <c r="D253">
        <v>0</v>
      </c>
      <c r="E253">
        <v>25590868.48</v>
      </c>
    </row>
    <row r="254" spans="1:5" x14ac:dyDescent="0.25">
      <c r="A254" t="str">
        <f t="shared" si="3"/>
        <v>MarzoCompañía Dominicana de Seguros, S.R.L.</v>
      </c>
      <c r="B254" t="s">
        <v>2</v>
      </c>
      <c r="C254" t="s">
        <v>97</v>
      </c>
      <c r="D254">
        <v>42897100.769999996</v>
      </c>
      <c r="E254">
        <v>0</v>
      </c>
    </row>
    <row r="255" spans="1:5" x14ac:dyDescent="0.25">
      <c r="A255" t="str">
        <f t="shared" si="3"/>
        <v>MarzoConfederación del Canada Dominicana. S. A.</v>
      </c>
      <c r="B255" t="s">
        <v>2</v>
      </c>
      <c r="C255" t="s">
        <v>94</v>
      </c>
      <c r="D255">
        <v>6030235.8399999999</v>
      </c>
      <c r="E255">
        <v>0</v>
      </c>
    </row>
    <row r="256" spans="1:5" x14ac:dyDescent="0.25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25">
      <c r="A257" t="str">
        <f t="shared" si="3"/>
        <v>MarzoCuna Mutual Insurance Society Dominicana, S.A.</v>
      </c>
      <c r="B257" t="s">
        <v>2</v>
      </c>
      <c r="C257" t="s">
        <v>105</v>
      </c>
      <c r="D257">
        <v>24127104.710000001</v>
      </c>
      <c r="E257">
        <v>0</v>
      </c>
    </row>
    <row r="258" spans="1:5" x14ac:dyDescent="0.25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25">
      <c r="A259" t="str">
        <f t="shared" ref="A259:A322" si="4">B259&amp;C259</f>
        <v>MarzoHumano Seguros, S. A.</v>
      </c>
      <c r="B259" t="s">
        <v>2</v>
      </c>
      <c r="C259" t="s">
        <v>111</v>
      </c>
      <c r="D259">
        <v>76792588.560000002</v>
      </c>
      <c r="E259">
        <v>971623945.25</v>
      </c>
    </row>
    <row r="260" spans="1:5" x14ac:dyDescent="0.25">
      <c r="A260" t="str">
        <f t="shared" si="4"/>
        <v>MarzoHylseg Seguros, S.A.</v>
      </c>
      <c r="B260" t="s">
        <v>2</v>
      </c>
      <c r="C260" t="s">
        <v>120</v>
      </c>
      <c r="D260">
        <v>149772.45000000001</v>
      </c>
      <c r="E260">
        <v>0</v>
      </c>
    </row>
    <row r="261" spans="1:5" x14ac:dyDescent="0.25">
      <c r="A261" t="str">
        <f t="shared" si="4"/>
        <v>MarzoLa Colonial de Seguros, S. A.</v>
      </c>
      <c r="B261" t="s">
        <v>2</v>
      </c>
      <c r="C261" t="s">
        <v>88</v>
      </c>
      <c r="D261">
        <v>298199512.19</v>
      </c>
      <c r="E261">
        <v>44716701.520000003</v>
      </c>
    </row>
    <row r="262" spans="1:5" x14ac:dyDescent="0.25">
      <c r="A262" t="str">
        <f t="shared" si="4"/>
        <v>MarzoLa Monumental de Seguros, S. A.</v>
      </c>
      <c r="B262" t="s">
        <v>2</v>
      </c>
      <c r="C262" t="s">
        <v>90</v>
      </c>
      <c r="D262">
        <v>72743431.950000003</v>
      </c>
      <c r="E262">
        <v>1497493.7000000002</v>
      </c>
    </row>
    <row r="263" spans="1:5" x14ac:dyDescent="0.25">
      <c r="A263" t="str">
        <f t="shared" si="4"/>
        <v>MarzoMAPFRE BHD Cía de Seguros, S. A.</v>
      </c>
      <c r="B263" t="s">
        <v>2</v>
      </c>
      <c r="C263" t="s">
        <v>95</v>
      </c>
      <c r="D263">
        <v>504718137.48000002</v>
      </c>
      <c r="E263">
        <v>130647673.69</v>
      </c>
    </row>
    <row r="264" spans="1:5" x14ac:dyDescent="0.25">
      <c r="A264" t="str">
        <f t="shared" si="4"/>
        <v>MarzoMidas Seguros, S. A.</v>
      </c>
      <c r="B264" t="s">
        <v>2</v>
      </c>
      <c r="C264" t="s">
        <v>118</v>
      </c>
      <c r="D264">
        <v>1241765.1600000001</v>
      </c>
      <c r="E264">
        <v>0</v>
      </c>
    </row>
    <row r="265" spans="1:5" x14ac:dyDescent="0.25">
      <c r="A265" t="str">
        <f t="shared" si="4"/>
        <v>MarzoMultiseguros S.U, S. A.</v>
      </c>
      <c r="B265" t="s">
        <v>2</v>
      </c>
      <c r="C265" t="s">
        <v>116</v>
      </c>
      <c r="D265">
        <v>4942576.2400000012</v>
      </c>
      <c r="E265">
        <v>0</v>
      </c>
    </row>
    <row r="266" spans="1:5" x14ac:dyDescent="0.25">
      <c r="A266" t="str">
        <f t="shared" si="4"/>
        <v>MarzoPatria, S. A. Compañía de Seguros</v>
      </c>
      <c r="B266" t="s">
        <v>2</v>
      </c>
      <c r="C266" t="s">
        <v>102</v>
      </c>
      <c r="D266">
        <v>40333820.510000005</v>
      </c>
      <c r="E266">
        <v>0</v>
      </c>
    </row>
    <row r="267" spans="1:5" x14ac:dyDescent="0.25">
      <c r="A267" t="str">
        <f t="shared" si="4"/>
        <v>MarzoREHSA Cía. de Seguros y Reaseguros, S.A.</v>
      </c>
      <c r="B267" t="s">
        <v>2</v>
      </c>
      <c r="C267" t="s">
        <v>114</v>
      </c>
      <c r="D267">
        <v>0</v>
      </c>
      <c r="E267">
        <v>0</v>
      </c>
    </row>
    <row r="268" spans="1:5" x14ac:dyDescent="0.25">
      <c r="A268" t="str">
        <f t="shared" si="4"/>
        <v>MarzoSegna, Compañía de Seguros, S.A.</v>
      </c>
      <c r="B268" t="s">
        <v>2</v>
      </c>
      <c r="C268" t="s">
        <v>98</v>
      </c>
      <c r="D268">
        <v>0</v>
      </c>
      <c r="E268">
        <v>0</v>
      </c>
    </row>
    <row r="269" spans="1:5" x14ac:dyDescent="0.25">
      <c r="A269" t="str">
        <f t="shared" si="4"/>
        <v>MarzoSeguros ADEMI, S. A.</v>
      </c>
      <c r="B269" t="s">
        <v>2</v>
      </c>
      <c r="C269" t="s">
        <v>112</v>
      </c>
      <c r="D269">
        <v>16618536.48</v>
      </c>
      <c r="E269">
        <v>0</v>
      </c>
    </row>
    <row r="270" spans="1:5" x14ac:dyDescent="0.25">
      <c r="A270" t="str">
        <f t="shared" si="4"/>
        <v>MarzoSeguros APS, S.A</v>
      </c>
      <c r="B270" t="s">
        <v>2</v>
      </c>
      <c r="C270" t="s">
        <v>117</v>
      </c>
      <c r="D270">
        <v>17242767.340000004</v>
      </c>
      <c r="E270">
        <v>11700</v>
      </c>
    </row>
    <row r="271" spans="1:5" x14ac:dyDescent="0.25">
      <c r="A271" t="str">
        <f t="shared" si="4"/>
        <v>MarzoSeguros Crecer, S. A.</v>
      </c>
      <c r="B271" t="s">
        <v>2</v>
      </c>
      <c r="C271" t="s">
        <v>119</v>
      </c>
      <c r="D271">
        <v>39281314.130000003</v>
      </c>
      <c r="E271">
        <v>97600500.200000003</v>
      </c>
    </row>
    <row r="272" spans="1:5" x14ac:dyDescent="0.25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25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25">
      <c r="A274" t="str">
        <f t="shared" si="4"/>
        <v>MarzoSeguros Reservas, S. A.</v>
      </c>
      <c r="B274" t="s">
        <v>2</v>
      </c>
      <c r="C274" t="s">
        <v>115</v>
      </c>
      <c r="D274">
        <v>638026258.47000003</v>
      </c>
      <c r="E274">
        <v>84709964.659999996</v>
      </c>
    </row>
    <row r="275" spans="1:5" x14ac:dyDescent="0.25">
      <c r="A275" t="str">
        <f t="shared" si="4"/>
        <v>MarzoSeguros Sura, S. A.</v>
      </c>
      <c r="B275" t="s">
        <v>2</v>
      </c>
      <c r="C275" t="s">
        <v>93</v>
      </c>
      <c r="D275">
        <v>452905776.94999999</v>
      </c>
      <c r="E275">
        <v>21611855.400000002</v>
      </c>
    </row>
    <row r="276" spans="1:5" x14ac:dyDescent="0.25">
      <c r="A276" t="str">
        <f t="shared" si="4"/>
        <v>MarzoSeguros Universal, S. A.</v>
      </c>
      <c r="B276" t="s">
        <v>2</v>
      </c>
      <c r="C276" t="s">
        <v>87</v>
      </c>
      <c r="D276">
        <v>734114311.91999996</v>
      </c>
      <c r="E276">
        <v>546146193.97000003</v>
      </c>
    </row>
    <row r="277" spans="1:5" x14ac:dyDescent="0.25">
      <c r="A277" t="str">
        <f t="shared" si="4"/>
        <v>MarzoSeguros Worldwide, S. A.</v>
      </c>
      <c r="B277" t="s">
        <v>2</v>
      </c>
      <c r="C277" t="s">
        <v>92</v>
      </c>
      <c r="D277">
        <v>7240299.9699999997</v>
      </c>
      <c r="E277">
        <v>177358208.81</v>
      </c>
    </row>
    <row r="278" spans="1:5" x14ac:dyDescent="0.25">
      <c r="A278" t="str">
        <f t="shared" si="4"/>
        <v>MarzoSeguros Yunen, S. A.</v>
      </c>
      <c r="B278" t="s">
        <v>2</v>
      </c>
      <c r="C278" t="s">
        <v>122</v>
      </c>
      <c r="D278">
        <v>0</v>
      </c>
      <c r="E278">
        <v>0</v>
      </c>
    </row>
    <row r="279" spans="1:5" x14ac:dyDescent="0.25">
      <c r="A279" t="str">
        <f t="shared" si="4"/>
        <v>MarzoUnit, S.A</v>
      </c>
      <c r="B279" t="s">
        <v>2</v>
      </c>
      <c r="C279" t="s">
        <v>121</v>
      </c>
      <c r="D279">
        <v>45252.610000000008</v>
      </c>
      <c r="E279">
        <v>13981</v>
      </c>
    </row>
    <row r="280" spans="1:5" x14ac:dyDescent="0.25">
      <c r="A280" t="str">
        <f t="shared" si="4"/>
        <v>MayoAmigos Compañía de Seguros, S. A.</v>
      </c>
      <c r="B280" t="s">
        <v>4</v>
      </c>
      <c r="C280" t="s">
        <v>89</v>
      </c>
      <c r="D280">
        <v>4165881.2199999997</v>
      </c>
      <c r="E280">
        <v>750</v>
      </c>
    </row>
    <row r="281" spans="1:5" x14ac:dyDescent="0.25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25">
      <c r="A282" t="str">
        <f t="shared" si="4"/>
        <v>MayoAseguradora Agropecuaria Dominicana. S. A.</v>
      </c>
      <c r="B282" t="s">
        <v>4</v>
      </c>
      <c r="C282" t="s">
        <v>99</v>
      </c>
      <c r="D282">
        <v>1858645.69</v>
      </c>
      <c r="E282">
        <v>34612755.359999999</v>
      </c>
    </row>
    <row r="283" spans="1:5" x14ac:dyDescent="0.25">
      <c r="A283" t="str">
        <f t="shared" si="4"/>
        <v>MayoAtlantica Seguros, S. A.</v>
      </c>
      <c r="B283" t="s">
        <v>4</v>
      </c>
      <c r="C283" t="s">
        <v>110</v>
      </c>
      <c r="D283">
        <v>22451792.119999997</v>
      </c>
      <c r="E283">
        <v>0</v>
      </c>
    </row>
    <row r="284" spans="1:5" x14ac:dyDescent="0.25">
      <c r="A284" t="str">
        <f t="shared" si="4"/>
        <v>MayoAtrio Seguros, S. A.</v>
      </c>
      <c r="B284" t="s">
        <v>4</v>
      </c>
      <c r="C284" t="s">
        <v>113</v>
      </c>
      <c r="D284">
        <v>10682411.6</v>
      </c>
      <c r="E284">
        <v>10796221.58</v>
      </c>
    </row>
    <row r="285" spans="1:5" x14ac:dyDescent="0.25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25">
      <c r="A286" t="str">
        <f t="shared" si="4"/>
        <v>MayoBanesco Seguros, S.A.</v>
      </c>
      <c r="B286" t="s">
        <v>4</v>
      </c>
      <c r="C286" t="s">
        <v>109</v>
      </c>
      <c r="D286">
        <v>36868127.18</v>
      </c>
      <c r="E286">
        <v>2254860.08</v>
      </c>
    </row>
    <row r="287" spans="1:5" x14ac:dyDescent="0.25">
      <c r="A287" t="str">
        <f t="shared" si="4"/>
        <v>MayoBMI Compañía de Seguros, S. A.</v>
      </c>
      <c r="B287" t="s">
        <v>4</v>
      </c>
      <c r="C287" t="s">
        <v>96</v>
      </c>
      <c r="D287">
        <v>822975.06</v>
      </c>
      <c r="E287">
        <v>32271365.57</v>
      </c>
    </row>
    <row r="288" spans="1:5" x14ac:dyDescent="0.25">
      <c r="A288" t="str">
        <f t="shared" si="4"/>
        <v>MayoBupa Dominicana, S.A.</v>
      </c>
      <c r="B288" t="s">
        <v>4</v>
      </c>
      <c r="C288" t="s">
        <v>104</v>
      </c>
      <c r="D288">
        <v>0</v>
      </c>
      <c r="E288">
        <v>23403082.190000001</v>
      </c>
    </row>
    <row r="289" spans="1:5" x14ac:dyDescent="0.25">
      <c r="A289" t="str">
        <f t="shared" si="4"/>
        <v>MayoCompañía Dominicana de Seguros, S.R.L.</v>
      </c>
      <c r="B289" t="s">
        <v>4</v>
      </c>
      <c r="C289" t="s">
        <v>97</v>
      </c>
      <c r="D289">
        <v>48149413.970000006</v>
      </c>
      <c r="E289">
        <v>116000</v>
      </c>
    </row>
    <row r="290" spans="1:5" x14ac:dyDescent="0.25">
      <c r="A290" t="str">
        <f t="shared" si="4"/>
        <v>MayoConfederación del Canada Dominicana. S. A.</v>
      </c>
      <c r="B290" t="s">
        <v>4</v>
      </c>
      <c r="C290" t="s">
        <v>94</v>
      </c>
      <c r="D290">
        <v>6407668.7599999998</v>
      </c>
      <c r="E290">
        <v>0</v>
      </c>
    </row>
    <row r="291" spans="1:5" x14ac:dyDescent="0.25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25">
      <c r="A292" t="str">
        <f t="shared" si="4"/>
        <v>MayoCuna Mutual Insurance Society Dominicana, S.A.</v>
      </c>
      <c r="B292" t="s">
        <v>4</v>
      </c>
      <c r="C292" t="s">
        <v>105</v>
      </c>
      <c r="D292">
        <v>13104190.58</v>
      </c>
      <c r="E292">
        <v>0</v>
      </c>
    </row>
    <row r="293" spans="1:5" x14ac:dyDescent="0.25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25">
      <c r="A294" t="str">
        <f t="shared" si="4"/>
        <v>MayoHumano Seguros, S. A.</v>
      </c>
      <c r="B294" t="s">
        <v>4</v>
      </c>
      <c r="C294" t="s">
        <v>111</v>
      </c>
      <c r="D294">
        <v>104767294.11</v>
      </c>
      <c r="E294">
        <v>896662625.48000014</v>
      </c>
    </row>
    <row r="295" spans="1:5" x14ac:dyDescent="0.25">
      <c r="A295" t="str">
        <f t="shared" si="4"/>
        <v>MayoHylseg Seguros, S.A.</v>
      </c>
      <c r="B295" t="s">
        <v>4</v>
      </c>
      <c r="C295" t="s">
        <v>120</v>
      </c>
      <c r="D295">
        <v>53932.95</v>
      </c>
      <c r="E295">
        <v>0</v>
      </c>
    </row>
    <row r="296" spans="1:5" x14ac:dyDescent="0.25">
      <c r="A296" t="str">
        <f t="shared" si="4"/>
        <v>MayoLa Colonial de Seguros, S. A.</v>
      </c>
      <c r="B296" t="s">
        <v>4</v>
      </c>
      <c r="C296" t="s">
        <v>88</v>
      </c>
      <c r="D296">
        <v>391599512.44000006</v>
      </c>
      <c r="E296">
        <v>59268768.5</v>
      </c>
    </row>
    <row r="297" spans="1:5" x14ac:dyDescent="0.25">
      <c r="A297" t="str">
        <f t="shared" si="4"/>
        <v>MayoLa Monumental de Seguros, S. A.</v>
      </c>
      <c r="B297" t="s">
        <v>4</v>
      </c>
      <c r="C297" t="s">
        <v>90</v>
      </c>
      <c r="D297">
        <v>73072757.170000002</v>
      </c>
      <c r="E297">
        <v>71300.88</v>
      </c>
    </row>
    <row r="298" spans="1:5" x14ac:dyDescent="0.25">
      <c r="A298" t="str">
        <f t="shared" si="4"/>
        <v>MayoMAPFRE BHD Cía de Seguros, S. A.</v>
      </c>
      <c r="B298" t="s">
        <v>4</v>
      </c>
      <c r="C298" t="s">
        <v>95</v>
      </c>
      <c r="D298">
        <v>455655326.08000004</v>
      </c>
      <c r="E298">
        <v>108240001.50999999</v>
      </c>
    </row>
    <row r="299" spans="1:5" x14ac:dyDescent="0.25">
      <c r="A299" t="str">
        <f t="shared" si="4"/>
        <v>MayoMidas Seguros, S. A.</v>
      </c>
      <c r="B299" t="s">
        <v>4</v>
      </c>
      <c r="C299" t="s">
        <v>118</v>
      </c>
      <c r="D299">
        <v>456812.36000000004</v>
      </c>
      <c r="E299">
        <v>0</v>
      </c>
    </row>
    <row r="300" spans="1:5" x14ac:dyDescent="0.25">
      <c r="A300" t="str">
        <f t="shared" si="4"/>
        <v>MayoMultiseguros S.U, S. A.</v>
      </c>
      <c r="B300" t="s">
        <v>4</v>
      </c>
      <c r="C300" t="s">
        <v>116</v>
      </c>
      <c r="D300">
        <v>5463348.7300000004</v>
      </c>
      <c r="E300">
        <v>0</v>
      </c>
    </row>
    <row r="301" spans="1:5" x14ac:dyDescent="0.25">
      <c r="A301" t="str">
        <f t="shared" si="4"/>
        <v>MayoPatria, S. A. Compañía de Seguros</v>
      </c>
      <c r="B301" t="s">
        <v>4</v>
      </c>
      <c r="C301" t="s">
        <v>102</v>
      </c>
      <c r="D301">
        <v>43892352.889999993</v>
      </c>
      <c r="E301">
        <v>0</v>
      </c>
    </row>
    <row r="302" spans="1:5" x14ac:dyDescent="0.25">
      <c r="A302" t="str">
        <f t="shared" si="4"/>
        <v>MayoREHSA Cía. de Seguros y Reaseguros, S.A.</v>
      </c>
      <c r="B302" t="s">
        <v>4</v>
      </c>
      <c r="C302" t="s">
        <v>114</v>
      </c>
      <c r="D302">
        <v>0</v>
      </c>
      <c r="E302">
        <v>0</v>
      </c>
    </row>
    <row r="303" spans="1:5" x14ac:dyDescent="0.25">
      <c r="A303" t="str">
        <f t="shared" si="4"/>
        <v>MayoSegna, Compañía de Seguros, S.A.</v>
      </c>
      <c r="B303" t="s">
        <v>4</v>
      </c>
      <c r="C303" t="s">
        <v>98</v>
      </c>
      <c r="D303">
        <v>0</v>
      </c>
      <c r="E303">
        <v>0</v>
      </c>
    </row>
    <row r="304" spans="1:5" x14ac:dyDescent="0.25">
      <c r="A304" t="str">
        <f t="shared" si="4"/>
        <v>MayoSeguros ADEMI, S. A.</v>
      </c>
      <c r="B304" t="s">
        <v>4</v>
      </c>
      <c r="C304" t="s">
        <v>112</v>
      </c>
      <c r="D304">
        <v>14563353.710000001</v>
      </c>
      <c r="E304">
        <v>0</v>
      </c>
    </row>
    <row r="305" spans="1:5" x14ac:dyDescent="0.25">
      <c r="A305" t="str">
        <f t="shared" si="4"/>
        <v>MayoSeguros APS, S.A</v>
      </c>
      <c r="B305" t="s">
        <v>4</v>
      </c>
      <c r="C305" t="s">
        <v>117</v>
      </c>
      <c r="D305">
        <v>12377173.949999999</v>
      </c>
      <c r="E305">
        <v>812505</v>
      </c>
    </row>
    <row r="306" spans="1:5" x14ac:dyDescent="0.25">
      <c r="A306" t="str">
        <f t="shared" si="4"/>
        <v>MayoSeguros Crecer, S. A.</v>
      </c>
      <c r="B306" t="s">
        <v>4</v>
      </c>
      <c r="C306" t="s">
        <v>119</v>
      </c>
      <c r="D306">
        <v>13836957.380000001</v>
      </c>
      <c r="E306">
        <v>76475695.260000005</v>
      </c>
    </row>
    <row r="307" spans="1:5" x14ac:dyDescent="0.25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25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25">
      <c r="A309" t="str">
        <f t="shared" si="4"/>
        <v>MayoSeguros Reservas, S. A.</v>
      </c>
      <c r="B309" t="s">
        <v>4</v>
      </c>
      <c r="C309" t="s">
        <v>115</v>
      </c>
      <c r="D309">
        <v>529822472.93999994</v>
      </c>
      <c r="E309">
        <v>85764215.829999998</v>
      </c>
    </row>
    <row r="310" spans="1:5" x14ac:dyDescent="0.25">
      <c r="A310" t="str">
        <f t="shared" si="4"/>
        <v>MayoSeguros Sura, S. A.</v>
      </c>
      <c r="B310" t="s">
        <v>4</v>
      </c>
      <c r="C310" t="s">
        <v>93</v>
      </c>
      <c r="D310">
        <v>406543968.84000003</v>
      </c>
      <c r="E310">
        <v>20309528.020000003</v>
      </c>
    </row>
    <row r="311" spans="1:5" x14ac:dyDescent="0.25">
      <c r="A311" t="str">
        <f t="shared" si="4"/>
        <v>MayoSeguros Universal, S. A.</v>
      </c>
      <c r="B311" t="s">
        <v>4</v>
      </c>
      <c r="C311" t="s">
        <v>87</v>
      </c>
      <c r="D311">
        <v>553532233.05999994</v>
      </c>
      <c r="E311">
        <v>500164729.5</v>
      </c>
    </row>
    <row r="312" spans="1:5" x14ac:dyDescent="0.25">
      <c r="A312" t="str">
        <f t="shared" si="4"/>
        <v>MayoSeguros Worldwide, S. A.</v>
      </c>
      <c r="B312" t="s">
        <v>4</v>
      </c>
      <c r="C312" t="s">
        <v>92</v>
      </c>
      <c r="D312">
        <v>6566739.1899999995</v>
      </c>
      <c r="E312">
        <v>228966265.98999998</v>
      </c>
    </row>
    <row r="313" spans="1:5" x14ac:dyDescent="0.25">
      <c r="A313" t="str">
        <f t="shared" si="4"/>
        <v>MayoSeguros Yunen, S. A.</v>
      </c>
      <c r="B313" t="s">
        <v>4</v>
      </c>
      <c r="C313" t="s">
        <v>122</v>
      </c>
      <c r="D313">
        <v>0</v>
      </c>
      <c r="E313">
        <v>5454680.2800000003</v>
      </c>
    </row>
    <row r="314" spans="1:5" x14ac:dyDescent="0.25">
      <c r="A314" t="str">
        <f t="shared" si="4"/>
        <v>MayoUnit, S.A</v>
      </c>
      <c r="B314" t="s">
        <v>4</v>
      </c>
      <c r="C314" t="s">
        <v>121</v>
      </c>
      <c r="D314">
        <v>51575.029999999992</v>
      </c>
      <c r="E314">
        <v>16362</v>
      </c>
    </row>
    <row r="315" spans="1:5" x14ac:dyDescent="0.25">
      <c r="A315" t="str">
        <f t="shared" si="4"/>
        <v>NoviembreAmigos Compañía de Seguros, S. A.</v>
      </c>
      <c r="B315" t="s">
        <v>10</v>
      </c>
      <c r="C315" t="s">
        <v>89</v>
      </c>
      <c r="D315">
        <v>5215071.32</v>
      </c>
      <c r="E315">
        <v>24510</v>
      </c>
    </row>
    <row r="316" spans="1:5" x14ac:dyDescent="0.25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25">
      <c r="A317" t="str">
        <f t="shared" si="4"/>
        <v>NoviembreAseguradora Agropecuaria Dominicana. S. A.</v>
      </c>
      <c r="B317" t="s">
        <v>10</v>
      </c>
      <c r="C317" t="s">
        <v>99</v>
      </c>
      <c r="D317">
        <v>1512632.63</v>
      </c>
      <c r="E317">
        <v>8042325.1900000004</v>
      </c>
    </row>
    <row r="318" spans="1:5" x14ac:dyDescent="0.25">
      <c r="A318" t="str">
        <f t="shared" si="4"/>
        <v>NoviembreAtlantica Seguros, S. A.</v>
      </c>
      <c r="B318" t="s">
        <v>10</v>
      </c>
      <c r="C318" t="s">
        <v>110</v>
      </c>
      <c r="D318">
        <v>40554367.860000007</v>
      </c>
      <c r="E318">
        <v>0</v>
      </c>
    </row>
    <row r="319" spans="1:5" x14ac:dyDescent="0.25">
      <c r="A319" t="str">
        <f t="shared" si="4"/>
        <v>NoviembreAtrio Seguros, S. A.</v>
      </c>
      <c r="B319" t="s">
        <v>10</v>
      </c>
      <c r="C319" t="s">
        <v>113</v>
      </c>
      <c r="D319">
        <v>17979866.100000001</v>
      </c>
      <c r="E319">
        <v>12032799.359999999</v>
      </c>
    </row>
    <row r="320" spans="1:5" x14ac:dyDescent="0.25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25">
      <c r="A321" t="str">
        <f t="shared" si="4"/>
        <v>NoviembreBanesco Seguros, S.A.</v>
      </c>
      <c r="B321" t="s">
        <v>10</v>
      </c>
      <c r="C321" t="s">
        <v>109</v>
      </c>
      <c r="D321">
        <v>47958297.510000005</v>
      </c>
      <c r="E321">
        <v>356178.48</v>
      </c>
    </row>
    <row r="322" spans="1:5" x14ac:dyDescent="0.25">
      <c r="A322" t="str">
        <f t="shared" si="4"/>
        <v>NoviembreBMI Compañía de Seguros, S. A.</v>
      </c>
      <c r="B322" t="s">
        <v>10</v>
      </c>
      <c r="C322" t="s">
        <v>96</v>
      </c>
      <c r="D322">
        <v>1476400.53</v>
      </c>
      <c r="E322">
        <v>32418602.77</v>
      </c>
    </row>
    <row r="323" spans="1:5" x14ac:dyDescent="0.25">
      <c r="A323" t="str">
        <f t="shared" ref="A323:A386" si="5">B323&amp;C323</f>
        <v>NoviembreBupa Dominicana, S.A.</v>
      </c>
      <c r="B323" t="s">
        <v>10</v>
      </c>
      <c r="C323" t="s">
        <v>104</v>
      </c>
      <c r="D323">
        <v>0</v>
      </c>
      <c r="E323">
        <v>41794879.490000002</v>
      </c>
    </row>
    <row r="324" spans="1:5" x14ac:dyDescent="0.25">
      <c r="A324" t="str">
        <f t="shared" si="5"/>
        <v>NoviembreCompañía Dominicana de Seguros, S.R.L.</v>
      </c>
      <c r="B324" t="s">
        <v>10</v>
      </c>
      <c r="C324" t="s">
        <v>97</v>
      </c>
      <c r="D324">
        <v>72224476.73999998</v>
      </c>
      <c r="E324">
        <v>584476.66</v>
      </c>
    </row>
    <row r="325" spans="1:5" x14ac:dyDescent="0.25">
      <c r="A325" t="str">
        <f t="shared" si="5"/>
        <v>NoviembreConfederación del Canada Dominicana. S. A.</v>
      </c>
      <c r="B325" t="s">
        <v>10</v>
      </c>
      <c r="C325" t="s">
        <v>94</v>
      </c>
      <c r="D325">
        <v>6412183.1600000001</v>
      </c>
      <c r="E325">
        <v>0</v>
      </c>
    </row>
    <row r="326" spans="1:5" x14ac:dyDescent="0.25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25">
      <c r="A327" t="str">
        <f t="shared" si="5"/>
        <v>NoviembreCuna Mutual Insurance Society Dominicana, S.A.</v>
      </c>
      <c r="B327" t="s">
        <v>10</v>
      </c>
      <c r="C327" t="s">
        <v>105</v>
      </c>
      <c r="D327">
        <v>25697539.100000001</v>
      </c>
      <c r="E327">
        <v>0</v>
      </c>
    </row>
    <row r="328" spans="1:5" x14ac:dyDescent="0.25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25">
      <c r="A329" t="str">
        <f t="shared" si="5"/>
        <v>NoviembreHumano Seguros, S. A.</v>
      </c>
      <c r="B329" t="s">
        <v>10</v>
      </c>
      <c r="C329" t="s">
        <v>111</v>
      </c>
      <c r="D329">
        <v>103422927.31</v>
      </c>
      <c r="E329">
        <v>854244842.26000011</v>
      </c>
    </row>
    <row r="330" spans="1:5" x14ac:dyDescent="0.25">
      <c r="A330" t="str">
        <f t="shared" si="5"/>
        <v>NoviembreHylseg Seguros, S.A.</v>
      </c>
      <c r="B330" t="s">
        <v>10</v>
      </c>
      <c r="C330" t="s">
        <v>120</v>
      </c>
      <c r="D330">
        <v>720692.39</v>
      </c>
      <c r="E330">
        <v>0</v>
      </c>
    </row>
    <row r="331" spans="1:5" x14ac:dyDescent="0.25">
      <c r="A331" t="str">
        <f t="shared" si="5"/>
        <v>NoviembreLa Colonial de Seguros, S. A.</v>
      </c>
      <c r="B331" t="s">
        <v>10</v>
      </c>
      <c r="C331" t="s">
        <v>88</v>
      </c>
      <c r="D331">
        <v>357943911.71000004</v>
      </c>
      <c r="E331">
        <v>154970249.49000001</v>
      </c>
    </row>
    <row r="332" spans="1:5" x14ac:dyDescent="0.25">
      <c r="A332" t="str">
        <f t="shared" si="5"/>
        <v>NoviembreLa Monumental de Seguros, S. A.</v>
      </c>
      <c r="B332" t="s">
        <v>10</v>
      </c>
      <c r="C332" t="s">
        <v>90</v>
      </c>
      <c r="D332">
        <v>125867666.61000001</v>
      </c>
      <c r="E332">
        <v>1503.03</v>
      </c>
    </row>
    <row r="333" spans="1:5" x14ac:dyDescent="0.25">
      <c r="A333" t="str">
        <f t="shared" si="5"/>
        <v>NoviembreMAPFRE BHD Cía de Seguros, S. A.</v>
      </c>
      <c r="B333" t="s">
        <v>10</v>
      </c>
      <c r="C333" t="s">
        <v>95</v>
      </c>
      <c r="D333">
        <v>617535853.44000006</v>
      </c>
      <c r="E333">
        <v>103437470.10999998</v>
      </c>
    </row>
    <row r="334" spans="1:5" x14ac:dyDescent="0.25">
      <c r="A334" t="str">
        <f t="shared" si="5"/>
        <v>NoviembreMidas Seguros, S. A.</v>
      </c>
      <c r="B334" t="s">
        <v>10</v>
      </c>
      <c r="C334" t="s">
        <v>118</v>
      </c>
      <c r="D334">
        <v>684596.05</v>
      </c>
      <c r="E334">
        <v>0</v>
      </c>
    </row>
    <row r="335" spans="1:5" x14ac:dyDescent="0.25">
      <c r="A335" t="str">
        <f t="shared" si="5"/>
        <v>NoviembreMultiseguros S.U, S. A.</v>
      </c>
      <c r="B335" t="s">
        <v>10</v>
      </c>
      <c r="C335" t="s">
        <v>116</v>
      </c>
      <c r="D335">
        <v>13767186.119999999</v>
      </c>
      <c r="E335">
        <v>426868.7</v>
      </c>
    </row>
    <row r="336" spans="1:5" x14ac:dyDescent="0.25">
      <c r="A336" t="str">
        <f t="shared" si="5"/>
        <v>NoviembrePatria, S. A. Compañía de Seguros</v>
      </c>
      <c r="B336" t="s">
        <v>10</v>
      </c>
      <c r="C336" t="s">
        <v>102</v>
      </c>
      <c r="D336">
        <v>60297364.039999992</v>
      </c>
      <c r="E336">
        <v>0</v>
      </c>
    </row>
    <row r="337" spans="1:5" x14ac:dyDescent="0.25">
      <c r="A337" t="str">
        <f t="shared" si="5"/>
        <v>NoviembreREHSA Cía. de Seguros y Reaseguros, S.A.</v>
      </c>
      <c r="B337" t="s">
        <v>10</v>
      </c>
      <c r="C337" t="s">
        <v>114</v>
      </c>
      <c r="D337">
        <v>0</v>
      </c>
      <c r="E337">
        <v>0</v>
      </c>
    </row>
    <row r="338" spans="1:5" x14ac:dyDescent="0.25">
      <c r="A338" t="str">
        <f t="shared" si="5"/>
        <v>NoviembreSeguros ADEMI, S. A.</v>
      </c>
      <c r="B338" t="s">
        <v>10</v>
      </c>
      <c r="C338" t="s">
        <v>112</v>
      </c>
      <c r="D338">
        <v>13063893.49</v>
      </c>
      <c r="E338">
        <v>0</v>
      </c>
    </row>
    <row r="339" spans="1:5" x14ac:dyDescent="0.25">
      <c r="A339" t="str">
        <f t="shared" si="5"/>
        <v>NoviembreSeguros APS, S.A</v>
      </c>
      <c r="B339" t="s">
        <v>10</v>
      </c>
      <c r="C339" t="s">
        <v>117</v>
      </c>
      <c r="D339">
        <v>27462846.509999998</v>
      </c>
      <c r="E339">
        <v>301910</v>
      </c>
    </row>
    <row r="340" spans="1:5" x14ac:dyDescent="0.25">
      <c r="A340" t="str">
        <f t="shared" si="5"/>
        <v>NoviembreSeguros Crecer, S. A.</v>
      </c>
      <c r="B340" t="s">
        <v>10</v>
      </c>
      <c r="C340" t="s">
        <v>119</v>
      </c>
      <c r="D340">
        <v>40217922.780000001</v>
      </c>
      <c r="E340">
        <v>82764580.599999994</v>
      </c>
    </row>
    <row r="341" spans="1:5" x14ac:dyDescent="0.25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25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25">
      <c r="A343" t="str">
        <f t="shared" si="5"/>
        <v>NoviembreSeguros Reservas, S. A.</v>
      </c>
      <c r="B343" t="s">
        <v>10</v>
      </c>
      <c r="C343" t="s">
        <v>115</v>
      </c>
      <c r="D343">
        <v>695036900.65999997</v>
      </c>
      <c r="E343">
        <v>96015713.460000008</v>
      </c>
    </row>
    <row r="344" spans="1:5" x14ac:dyDescent="0.25">
      <c r="A344" t="str">
        <f t="shared" si="5"/>
        <v>NoviembreSeguros Sura, S. A.</v>
      </c>
      <c r="B344" t="s">
        <v>10</v>
      </c>
      <c r="C344" t="s">
        <v>93</v>
      </c>
      <c r="D344">
        <v>349110141.33000004</v>
      </c>
      <c r="E344">
        <v>34440751.560000002</v>
      </c>
    </row>
    <row r="345" spans="1:5" x14ac:dyDescent="0.25">
      <c r="A345" t="str">
        <f t="shared" si="5"/>
        <v>NoviembreSeguros Universal, S. A.</v>
      </c>
      <c r="B345" t="s">
        <v>10</v>
      </c>
      <c r="C345" t="s">
        <v>87</v>
      </c>
      <c r="D345">
        <v>986316233.63000011</v>
      </c>
      <c r="E345">
        <v>486196952.04000002</v>
      </c>
    </row>
    <row r="346" spans="1:5" x14ac:dyDescent="0.25">
      <c r="A346" t="str">
        <f t="shared" si="5"/>
        <v>NoviembreSeguros Worldwide, S. A.</v>
      </c>
      <c r="B346" t="s">
        <v>10</v>
      </c>
      <c r="C346" t="s">
        <v>92</v>
      </c>
      <c r="D346">
        <v>9736644.4299999997</v>
      </c>
      <c r="E346">
        <v>200060980.59</v>
      </c>
    </row>
    <row r="347" spans="1:5" x14ac:dyDescent="0.25">
      <c r="A347" t="str">
        <f t="shared" si="5"/>
        <v>NoviembreSeguros Yunen, S. A.</v>
      </c>
      <c r="B347" t="s">
        <v>10</v>
      </c>
      <c r="C347" t="s">
        <v>122</v>
      </c>
      <c r="D347">
        <v>34594.699999999997</v>
      </c>
      <c r="E347">
        <v>1790451.3</v>
      </c>
    </row>
    <row r="348" spans="1:5" x14ac:dyDescent="0.25">
      <c r="A348" t="str">
        <f t="shared" si="5"/>
        <v>NoviembreUnit, S.A</v>
      </c>
      <c r="B348" t="s">
        <v>10</v>
      </c>
      <c r="C348" t="s">
        <v>121</v>
      </c>
      <c r="D348">
        <v>292067.70999999996</v>
      </c>
      <c r="E348">
        <v>28382</v>
      </c>
    </row>
    <row r="349" spans="1:5" x14ac:dyDescent="0.25">
      <c r="A349" t="str">
        <f t="shared" si="5"/>
        <v>OctubreAmigos Compañía de Seguros, S. A.</v>
      </c>
      <c r="B349" t="s">
        <v>9</v>
      </c>
      <c r="C349" t="s">
        <v>89</v>
      </c>
      <c r="D349">
        <v>6924641.919999999</v>
      </c>
      <c r="E349">
        <v>1820</v>
      </c>
    </row>
    <row r="350" spans="1:5" x14ac:dyDescent="0.25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25">
      <c r="A351" t="str">
        <f t="shared" si="5"/>
        <v>OctubreAseguradora Agropecuaria Dominicana. S. A.</v>
      </c>
      <c r="B351" t="s">
        <v>9</v>
      </c>
      <c r="C351" t="s">
        <v>99</v>
      </c>
      <c r="D351">
        <v>1711471.83</v>
      </c>
      <c r="E351">
        <v>11484990.720000001</v>
      </c>
    </row>
    <row r="352" spans="1:5" x14ac:dyDescent="0.25">
      <c r="A352" t="str">
        <f t="shared" si="5"/>
        <v>OctubreAtlantica Seguros, S. A.</v>
      </c>
      <c r="B352" t="s">
        <v>9</v>
      </c>
      <c r="C352" t="s">
        <v>110</v>
      </c>
      <c r="D352">
        <v>44430872.449999996</v>
      </c>
      <c r="E352">
        <v>0</v>
      </c>
    </row>
    <row r="353" spans="1:5" x14ac:dyDescent="0.25">
      <c r="A353" t="str">
        <f t="shared" si="5"/>
        <v>OctubreAtrio Seguros, S. A.</v>
      </c>
      <c r="B353" t="s">
        <v>9</v>
      </c>
      <c r="C353" t="s">
        <v>113</v>
      </c>
      <c r="D353">
        <v>20421825.41</v>
      </c>
      <c r="E353">
        <v>12028695.15</v>
      </c>
    </row>
    <row r="354" spans="1:5" x14ac:dyDescent="0.25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25">
      <c r="A355" t="str">
        <f t="shared" si="5"/>
        <v>OctubreBanesco Seguros, S.A.</v>
      </c>
      <c r="B355" t="s">
        <v>9</v>
      </c>
      <c r="C355" t="s">
        <v>109</v>
      </c>
      <c r="D355">
        <v>54417890.349999994</v>
      </c>
      <c r="E355">
        <v>356177.86</v>
      </c>
    </row>
    <row r="356" spans="1:5" x14ac:dyDescent="0.25">
      <c r="A356" t="str">
        <f t="shared" si="5"/>
        <v>OctubreBMI Compañía de Seguros, S. A.</v>
      </c>
      <c r="B356" t="s">
        <v>9</v>
      </c>
      <c r="C356" t="s">
        <v>96</v>
      </c>
      <c r="D356">
        <v>1128529.42</v>
      </c>
      <c r="E356">
        <v>22044208.77</v>
      </c>
    </row>
    <row r="357" spans="1:5" x14ac:dyDescent="0.25">
      <c r="A357" t="str">
        <f t="shared" si="5"/>
        <v>OctubreBupa Dominicana, S.A.</v>
      </c>
      <c r="B357" t="s">
        <v>9</v>
      </c>
      <c r="C357" t="s">
        <v>104</v>
      </c>
      <c r="D357">
        <v>0</v>
      </c>
      <c r="E357">
        <v>28513055.100000001</v>
      </c>
    </row>
    <row r="358" spans="1:5" x14ac:dyDescent="0.25">
      <c r="A358" t="str">
        <f t="shared" si="5"/>
        <v>OctubreCompañía Dominicana de Seguros, S.R.L.</v>
      </c>
      <c r="B358" t="s">
        <v>9</v>
      </c>
      <c r="C358" t="s">
        <v>97</v>
      </c>
      <c r="D358">
        <v>60104335.260000005</v>
      </c>
      <c r="E358">
        <v>36345.81</v>
      </c>
    </row>
    <row r="359" spans="1:5" x14ac:dyDescent="0.25">
      <c r="A359" t="str">
        <f t="shared" si="5"/>
        <v>OctubreConfederación del Canada Dominicana. S. A.</v>
      </c>
      <c r="B359" t="s">
        <v>9</v>
      </c>
      <c r="C359" t="s">
        <v>94</v>
      </c>
      <c r="D359">
        <v>9634112.9399999995</v>
      </c>
      <c r="E359">
        <v>0</v>
      </c>
    </row>
    <row r="360" spans="1:5" x14ac:dyDescent="0.25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25">
      <c r="A361" t="str">
        <f t="shared" si="5"/>
        <v>OctubreCuna Mutual Insurance Society Dominicana, S.A.</v>
      </c>
      <c r="B361" t="s">
        <v>9</v>
      </c>
      <c r="C361" t="s">
        <v>105</v>
      </c>
      <c r="D361">
        <v>33464759.48</v>
      </c>
      <c r="E361">
        <v>0</v>
      </c>
    </row>
    <row r="362" spans="1:5" x14ac:dyDescent="0.25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25">
      <c r="A363" t="str">
        <f t="shared" si="5"/>
        <v>OctubreHumano Seguros, S. A.</v>
      </c>
      <c r="B363" t="s">
        <v>9</v>
      </c>
      <c r="C363" t="s">
        <v>111</v>
      </c>
      <c r="D363">
        <v>122535558.55999999</v>
      </c>
      <c r="E363">
        <v>1058693580.98</v>
      </c>
    </row>
    <row r="364" spans="1:5" x14ac:dyDescent="0.25">
      <c r="A364" t="str">
        <f t="shared" si="5"/>
        <v>OctubreHylseg Seguros, S.A.</v>
      </c>
      <c r="B364" t="s">
        <v>9</v>
      </c>
      <c r="C364" t="s">
        <v>120</v>
      </c>
      <c r="D364">
        <v>218434.11</v>
      </c>
      <c r="E364">
        <v>0</v>
      </c>
    </row>
    <row r="365" spans="1:5" x14ac:dyDescent="0.25">
      <c r="A365" t="str">
        <f t="shared" si="5"/>
        <v>OctubreLa Colonial de Seguros, S. A.</v>
      </c>
      <c r="B365" t="s">
        <v>9</v>
      </c>
      <c r="C365" t="s">
        <v>88</v>
      </c>
      <c r="D365">
        <v>505684832.73000002</v>
      </c>
      <c r="E365">
        <v>176770708.80000001</v>
      </c>
    </row>
    <row r="366" spans="1:5" x14ac:dyDescent="0.25">
      <c r="A366" t="str">
        <f t="shared" si="5"/>
        <v>OctubreLa Monumental de Seguros, S. A.</v>
      </c>
      <c r="B366" t="s">
        <v>9</v>
      </c>
      <c r="C366" t="s">
        <v>90</v>
      </c>
      <c r="D366">
        <v>109282054.61000001</v>
      </c>
      <c r="E366">
        <v>311843.20999999996</v>
      </c>
    </row>
    <row r="367" spans="1:5" x14ac:dyDescent="0.25">
      <c r="A367" t="str">
        <f t="shared" si="5"/>
        <v>OctubreMAPFRE BHD Cía de Seguros, S. A.</v>
      </c>
      <c r="B367" t="s">
        <v>9</v>
      </c>
      <c r="C367" t="s">
        <v>95</v>
      </c>
      <c r="D367">
        <v>530509078.43999994</v>
      </c>
      <c r="E367">
        <v>141325422.51999998</v>
      </c>
    </row>
    <row r="368" spans="1:5" x14ac:dyDescent="0.25">
      <c r="A368" t="str">
        <f t="shared" si="5"/>
        <v>OctubreMidas Seguros, S. A.</v>
      </c>
      <c r="B368" t="s">
        <v>9</v>
      </c>
      <c r="C368" t="s">
        <v>118</v>
      </c>
      <c r="D368">
        <v>1116519.83</v>
      </c>
      <c r="E368">
        <v>0</v>
      </c>
    </row>
    <row r="369" spans="1:5" x14ac:dyDescent="0.25">
      <c r="A369" t="str">
        <f t="shared" si="5"/>
        <v>OctubreMultiseguros S.U, S. A.</v>
      </c>
      <c r="B369" t="s">
        <v>9</v>
      </c>
      <c r="C369" t="s">
        <v>116</v>
      </c>
      <c r="D369">
        <v>13277340</v>
      </c>
      <c r="E369">
        <v>61488</v>
      </c>
    </row>
    <row r="370" spans="1:5" x14ac:dyDescent="0.25">
      <c r="A370" t="str">
        <f t="shared" si="5"/>
        <v>OctubrePatria, S. A. Compañía de Seguros</v>
      </c>
      <c r="B370" t="s">
        <v>9</v>
      </c>
      <c r="C370" t="s">
        <v>102</v>
      </c>
      <c r="D370">
        <v>67263885.849999994</v>
      </c>
      <c r="E370">
        <v>0</v>
      </c>
    </row>
    <row r="371" spans="1:5" x14ac:dyDescent="0.25">
      <c r="A371" t="str">
        <f t="shared" si="5"/>
        <v>OctubreREHSA Cía. de Seguros y Reaseguros, S.A.</v>
      </c>
      <c r="B371" t="s">
        <v>9</v>
      </c>
      <c r="C371" t="s">
        <v>114</v>
      </c>
      <c r="D371">
        <v>0</v>
      </c>
      <c r="E371">
        <v>0</v>
      </c>
    </row>
    <row r="372" spans="1:5" x14ac:dyDescent="0.25">
      <c r="A372" t="str">
        <f t="shared" si="5"/>
        <v>OctubreSeguros ADEMI, S. A.</v>
      </c>
      <c r="B372" t="s">
        <v>9</v>
      </c>
      <c r="C372" t="s">
        <v>112</v>
      </c>
      <c r="D372">
        <v>12162304.629999999</v>
      </c>
      <c r="E372">
        <v>915976.96</v>
      </c>
    </row>
    <row r="373" spans="1:5" x14ac:dyDescent="0.25">
      <c r="A373" t="str">
        <f t="shared" si="5"/>
        <v>OctubreSeguros APS, S.A</v>
      </c>
      <c r="B373" t="s">
        <v>9</v>
      </c>
      <c r="C373" t="s">
        <v>117</v>
      </c>
      <c r="D373">
        <v>23901318.200000003</v>
      </c>
      <c r="E373">
        <v>868404</v>
      </c>
    </row>
    <row r="374" spans="1:5" x14ac:dyDescent="0.25">
      <c r="A374" t="str">
        <f t="shared" si="5"/>
        <v>OctubreSeguros Crecer, S. A.</v>
      </c>
      <c r="B374" t="s">
        <v>9</v>
      </c>
      <c r="C374" t="s">
        <v>119</v>
      </c>
      <c r="D374">
        <v>60265760.259999998</v>
      </c>
      <c r="E374">
        <v>82061525.890000001</v>
      </c>
    </row>
    <row r="375" spans="1:5" x14ac:dyDescent="0.25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25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25">
      <c r="A377" t="str">
        <f t="shared" si="5"/>
        <v>OctubreSeguros Reservas, S. A.</v>
      </c>
      <c r="B377" t="s">
        <v>9</v>
      </c>
      <c r="C377" t="s">
        <v>115</v>
      </c>
      <c r="D377">
        <v>703247753.43999994</v>
      </c>
      <c r="E377">
        <v>99560932.419999987</v>
      </c>
    </row>
    <row r="378" spans="1:5" x14ac:dyDescent="0.25">
      <c r="A378" t="str">
        <f t="shared" si="5"/>
        <v>OctubreSeguros Sura, S. A.</v>
      </c>
      <c r="B378" t="s">
        <v>9</v>
      </c>
      <c r="C378" t="s">
        <v>93</v>
      </c>
      <c r="D378">
        <v>414851601.26999998</v>
      </c>
      <c r="E378">
        <v>70894265.309999987</v>
      </c>
    </row>
    <row r="379" spans="1:5" x14ac:dyDescent="0.25">
      <c r="A379" t="str">
        <f t="shared" si="5"/>
        <v>OctubreSeguros Universal, S. A.</v>
      </c>
      <c r="B379" t="s">
        <v>9</v>
      </c>
      <c r="C379" t="s">
        <v>87</v>
      </c>
      <c r="D379">
        <v>682055646.01999998</v>
      </c>
      <c r="E379">
        <v>518989900.63</v>
      </c>
    </row>
    <row r="380" spans="1:5" x14ac:dyDescent="0.25">
      <c r="A380" t="str">
        <f t="shared" si="5"/>
        <v>OctubreSeguros Worldwide, S. A.</v>
      </c>
      <c r="B380" t="s">
        <v>9</v>
      </c>
      <c r="C380" t="s">
        <v>92</v>
      </c>
      <c r="D380">
        <v>14163497.100000001</v>
      </c>
      <c r="E380">
        <v>215253961.25999999</v>
      </c>
    </row>
    <row r="381" spans="1:5" x14ac:dyDescent="0.25">
      <c r="A381" t="str">
        <f t="shared" si="5"/>
        <v>OctubreSeguros Yunen, S. A.</v>
      </c>
      <c r="B381" t="s">
        <v>9</v>
      </c>
      <c r="C381" t="s">
        <v>122</v>
      </c>
      <c r="D381">
        <v>38563.729999999996</v>
      </c>
      <c r="E381">
        <v>2453182.06</v>
      </c>
    </row>
    <row r="382" spans="1:5" x14ac:dyDescent="0.25">
      <c r="A382" t="str">
        <f t="shared" si="5"/>
        <v>OctubreUnit, S.A</v>
      </c>
      <c r="B382" t="s">
        <v>9</v>
      </c>
      <c r="C382" t="s">
        <v>121</v>
      </c>
      <c r="D382">
        <v>249453.93999999997</v>
      </c>
      <c r="E382">
        <v>24350</v>
      </c>
    </row>
    <row r="383" spans="1:5" x14ac:dyDescent="0.25">
      <c r="A383" t="str">
        <f t="shared" si="5"/>
        <v>SeptiembreAmigos Compañía de Seguros, S. A.</v>
      </c>
      <c r="B383" t="s">
        <v>8</v>
      </c>
      <c r="C383" t="s">
        <v>89</v>
      </c>
      <c r="D383">
        <v>5109905.9000000004</v>
      </c>
      <c r="E383">
        <v>61250</v>
      </c>
    </row>
    <row r="384" spans="1:5" x14ac:dyDescent="0.25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25">
      <c r="A385" t="str">
        <f t="shared" si="5"/>
        <v>SeptiembreAseguradora Agropecuaria Dominicana. S. A.</v>
      </c>
      <c r="B385" t="s">
        <v>8</v>
      </c>
      <c r="C385" t="s">
        <v>99</v>
      </c>
      <c r="D385">
        <v>1868840.04</v>
      </c>
      <c r="E385">
        <v>32971337.469999999</v>
      </c>
    </row>
    <row r="386" spans="1:5" x14ac:dyDescent="0.25">
      <c r="A386" t="str">
        <f t="shared" si="5"/>
        <v>SeptiembreAtlantica Seguros, S. A.</v>
      </c>
      <c r="B386" t="s">
        <v>8</v>
      </c>
      <c r="C386" t="s">
        <v>110</v>
      </c>
      <c r="D386">
        <v>41070703.009999998</v>
      </c>
      <c r="E386">
        <v>0</v>
      </c>
    </row>
    <row r="387" spans="1:5" x14ac:dyDescent="0.25">
      <c r="A387" t="str">
        <f t="shared" ref="A387:A416" si="6">B387&amp;C387</f>
        <v>SeptiembreAtrio Seguros, S. A.</v>
      </c>
      <c r="B387" t="s">
        <v>8</v>
      </c>
      <c r="C387" t="s">
        <v>113</v>
      </c>
      <c r="D387">
        <v>18668375.16</v>
      </c>
      <c r="E387">
        <v>12591409.41</v>
      </c>
    </row>
    <row r="388" spans="1:5" x14ac:dyDescent="0.25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25">
      <c r="A389" t="str">
        <f t="shared" si="6"/>
        <v>SeptiembreBanesco Seguros, S.A.</v>
      </c>
      <c r="B389" t="s">
        <v>8</v>
      </c>
      <c r="C389" t="s">
        <v>109</v>
      </c>
      <c r="D389">
        <v>51780943.009999998</v>
      </c>
      <c r="E389">
        <v>844672.49</v>
      </c>
    </row>
    <row r="390" spans="1:5" x14ac:dyDescent="0.25">
      <c r="A390" t="str">
        <f t="shared" si="6"/>
        <v>SeptiembreBMI Compañía de Seguros, S. A.</v>
      </c>
      <c r="B390" t="s">
        <v>8</v>
      </c>
      <c r="C390" t="s">
        <v>96</v>
      </c>
      <c r="D390">
        <v>1669150.36</v>
      </c>
      <c r="E390">
        <v>51810411.960000001</v>
      </c>
    </row>
    <row r="391" spans="1:5" x14ac:dyDescent="0.25">
      <c r="A391" t="str">
        <f t="shared" si="6"/>
        <v>SeptiembreBupa Dominicana, S.A.</v>
      </c>
      <c r="B391" t="s">
        <v>8</v>
      </c>
      <c r="C391" t="s">
        <v>104</v>
      </c>
      <c r="D391">
        <v>0</v>
      </c>
      <c r="E391">
        <v>31079718.57</v>
      </c>
    </row>
    <row r="392" spans="1:5" x14ac:dyDescent="0.25">
      <c r="A392" t="str">
        <f t="shared" si="6"/>
        <v>SeptiembreCompañía Dominicana de Seguros, S.R.L.</v>
      </c>
      <c r="B392" t="s">
        <v>8</v>
      </c>
      <c r="C392" t="s">
        <v>97</v>
      </c>
      <c r="D392">
        <v>55752558.039999999</v>
      </c>
      <c r="E392">
        <v>9586.64</v>
      </c>
    </row>
    <row r="393" spans="1:5" x14ac:dyDescent="0.25">
      <c r="A393" t="str">
        <f t="shared" si="6"/>
        <v>SeptiembreConfederación del Canada Dominicana. S. A.</v>
      </c>
      <c r="B393" t="s">
        <v>8</v>
      </c>
      <c r="C393" t="s">
        <v>94</v>
      </c>
      <c r="D393">
        <v>8155321.25</v>
      </c>
      <c r="E393">
        <v>0</v>
      </c>
    </row>
    <row r="394" spans="1:5" x14ac:dyDescent="0.25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25">
      <c r="A395" t="str">
        <f t="shared" si="6"/>
        <v>SeptiembreCuna Mutual Insurance Society Dominicana, S.A.</v>
      </c>
      <c r="B395" t="s">
        <v>8</v>
      </c>
      <c r="C395" t="s">
        <v>105</v>
      </c>
      <c r="D395">
        <v>29108133.829999998</v>
      </c>
      <c r="E395">
        <v>0</v>
      </c>
    </row>
    <row r="396" spans="1:5" x14ac:dyDescent="0.25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25">
      <c r="A397" t="str">
        <f t="shared" si="6"/>
        <v>SeptiembreHumano Seguros, S. A.</v>
      </c>
      <c r="B397" t="s">
        <v>8</v>
      </c>
      <c r="C397" t="s">
        <v>111</v>
      </c>
      <c r="D397">
        <v>94777140.129999995</v>
      </c>
      <c r="E397">
        <v>893802454.9000001</v>
      </c>
    </row>
    <row r="398" spans="1:5" x14ac:dyDescent="0.25">
      <c r="A398" t="str">
        <f t="shared" si="6"/>
        <v>SeptiembreHylseg Seguros, S.A.</v>
      </c>
      <c r="B398" t="s">
        <v>8</v>
      </c>
      <c r="C398" t="s">
        <v>120</v>
      </c>
      <c r="D398">
        <v>360807.71</v>
      </c>
      <c r="E398">
        <v>0</v>
      </c>
    </row>
    <row r="399" spans="1:5" x14ac:dyDescent="0.25">
      <c r="A399" t="str">
        <f t="shared" si="6"/>
        <v>SeptiembreLa Colonial de Seguros, S. A.</v>
      </c>
      <c r="B399" t="s">
        <v>8</v>
      </c>
      <c r="C399" t="s">
        <v>88</v>
      </c>
      <c r="D399">
        <v>392292597.37000006</v>
      </c>
      <c r="E399">
        <v>178289334.09</v>
      </c>
    </row>
    <row r="400" spans="1:5" x14ac:dyDescent="0.25">
      <c r="A400" t="str">
        <f t="shared" si="6"/>
        <v>SeptiembreLa Monumental de Seguros, S. A.</v>
      </c>
      <c r="B400" t="s">
        <v>8</v>
      </c>
      <c r="C400" t="s">
        <v>90</v>
      </c>
      <c r="D400">
        <v>92926140.699999988</v>
      </c>
      <c r="E400">
        <v>74450.939999999988</v>
      </c>
    </row>
    <row r="401" spans="1:5" x14ac:dyDescent="0.25">
      <c r="A401" t="str">
        <f t="shared" si="6"/>
        <v>SeptiembreMAPFRE BHD Cía de Seguros, S. A.</v>
      </c>
      <c r="B401" t="s">
        <v>8</v>
      </c>
      <c r="C401" t="s">
        <v>95</v>
      </c>
      <c r="D401">
        <v>673318224.20999992</v>
      </c>
      <c r="E401">
        <v>174918300.38999999</v>
      </c>
    </row>
    <row r="402" spans="1:5" x14ac:dyDescent="0.25">
      <c r="A402" t="str">
        <f t="shared" si="6"/>
        <v>SeptiembreMidas Seguros, S. A.</v>
      </c>
      <c r="B402" t="s">
        <v>8</v>
      </c>
      <c r="C402" t="s">
        <v>118</v>
      </c>
      <c r="D402">
        <v>2220276.61</v>
      </c>
      <c r="E402">
        <v>0</v>
      </c>
    </row>
    <row r="403" spans="1:5" x14ac:dyDescent="0.25">
      <c r="A403" t="str">
        <f t="shared" si="6"/>
        <v>SeptiembreMultiseguros S.U, S. A.</v>
      </c>
      <c r="B403" t="s">
        <v>8</v>
      </c>
      <c r="C403" t="s">
        <v>116</v>
      </c>
      <c r="D403">
        <v>10312188.770000001</v>
      </c>
      <c r="E403">
        <v>0</v>
      </c>
    </row>
    <row r="404" spans="1:5" x14ac:dyDescent="0.25">
      <c r="A404" t="str">
        <f t="shared" si="6"/>
        <v>SeptiembrePatria, S. A. Compañía de Seguros</v>
      </c>
      <c r="B404" t="s">
        <v>8</v>
      </c>
      <c r="C404" t="s">
        <v>102</v>
      </c>
      <c r="D404">
        <v>62267579.909999996</v>
      </c>
      <c r="E404">
        <v>0</v>
      </c>
    </row>
    <row r="405" spans="1:5" x14ac:dyDescent="0.25">
      <c r="A405" t="str">
        <f t="shared" si="6"/>
        <v>SeptiembreREHSA Cía. de Seguros y Reaseguros, S.A.</v>
      </c>
      <c r="B405" t="s">
        <v>8</v>
      </c>
      <c r="C405" t="s">
        <v>114</v>
      </c>
      <c r="D405">
        <v>0</v>
      </c>
      <c r="E405">
        <v>0</v>
      </c>
    </row>
    <row r="406" spans="1:5" x14ac:dyDescent="0.25">
      <c r="A406" t="str">
        <f t="shared" si="6"/>
        <v>SeptiembreSeguros ADEMI, S. A.</v>
      </c>
      <c r="B406" t="s">
        <v>8</v>
      </c>
      <c r="C406" t="s">
        <v>112</v>
      </c>
      <c r="D406">
        <v>14760047.379999999</v>
      </c>
      <c r="E406">
        <v>96521.96</v>
      </c>
    </row>
    <row r="407" spans="1:5" x14ac:dyDescent="0.25">
      <c r="A407" t="str">
        <f t="shared" si="6"/>
        <v>SeptiembreSeguros APS, S.A</v>
      </c>
      <c r="B407" t="s">
        <v>8</v>
      </c>
      <c r="C407" t="s">
        <v>117</v>
      </c>
      <c r="D407">
        <v>23924562.010000002</v>
      </c>
      <c r="E407">
        <v>395056</v>
      </c>
    </row>
    <row r="408" spans="1:5" x14ac:dyDescent="0.25">
      <c r="A408" t="str">
        <f t="shared" si="6"/>
        <v>SeptiembreSeguros Crecer, S. A.</v>
      </c>
      <c r="B408" t="s">
        <v>8</v>
      </c>
      <c r="C408" t="s">
        <v>119</v>
      </c>
      <c r="D408">
        <v>25700524.759999998</v>
      </c>
      <c r="E408">
        <v>80052462.560000002</v>
      </c>
    </row>
    <row r="409" spans="1:5" x14ac:dyDescent="0.25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25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25">
      <c r="A411" t="str">
        <f t="shared" si="6"/>
        <v>SeptiembreSeguros Reservas, S. A.</v>
      </c>
      <c r="B411" t="s">
        <v>8</v>
      </c>
      <c r="C411" t="s">
        <v>115</v>
      </c>
      <c r="D411">
        <v>598105396.97000003</v>
      </c>
      <c r="E411">
        <v>80015095.710000008</v>
      </c>
    </row>
    <row r="412" spans="1:5" x14ac:dyDescent="0.25">
      <c r="A412" t="str">
        <f t="shared" si="6"/>
        <v>SeptiembreSeguros Sura, S. A.</v>
      </c>
      <c r="B412" t="s">
        <v>8</v>
      </c>
      <c r="C412" t="s">
        <v>93</v>
      </c>
      <c r="D412">
        <v>432115829.92000002</v>
      </c>
      <c r="E412">
        <v>16077601.439999999</v>
      </c>
    </row>
    <row r="413" spans="1:5" x14ac:dyDescent="0.25">
      <c r="A413" t="str">
        <f t="shared" si="6"/>
        <v>SeptiembreSeguros Universal, S. A.</v>
      </c>
      <c r="B413" t="s">
        <v>8</v>
      </c>
      <c r="C413" t="s">
        <v>87</v>
      </c>
      <c r="D413">
        <v>756162320.18000007</v>
      </c>
      <c r="E413">
        <v>419439655.27999997</v>
      </c>
    </row>
    <row r="414" spans="1:5" x14ac:dyDescent="0.25">
      <c r="A414" t="str">
        <f t="shared" si="6"/>
        <v>SeptiembreSeguros Worldwide, S. A.</v>
      </c>
      <c r="B414" t="s">
        <v>8</v>
      </c>
      <c r="C414" t="s">
        <v>92</v>
      </c>
      <c r="D414">
        <v>8109046.9600000009</v>
      </c>
      <c r="E414">
        <v>167444495.07999998</v>
      </c>
    </row>
    <row r="415" spans="1:5" x14ac:dyDescent="0.25">
      <c r="A415" t="str">
        <f t="shared" si="6"/>
        <v>SeptiembreSeguros Yunen, S. A.</v>
      </c>
      <c r="B415" t="s">
        <v>8</v>
      </c>
      <c r="C415" t="s">
        <v>122</v>
      </c>
      <c r="D415">
        <v>327.97</v>
      </c>
      <c r="E415">
        <v>256696.34</v>
      </c>
    </row>
    <row r="416" spans="1:5" x14ac:dyDescent="0.25">
      <c r="A416" t="str">
        <f t="shared" si="6"/>
        <v>SeptiembreUnit, S.A</v>
      </c>
      <c r="B416" t="s">
        <v>8</v>
      </c>
      <c r="C416" t="s">
        <v>121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758"/>
  <sheetViews>
    <sheetView showGridLines="0" topLeftCell="B1" zoomScale="80" zoomScaleNormal="80" workbookViewId="0">
      <selection activeCell="C5" sqref="C5"/>
    </sheetView>
  </sheetViews>
  <sheetFormatPr defaultColWidth="11.44140625" defaultRowHeight="13.2" x14ac:dyDescent="0.25"/>
  <cols>
    <col min="1" max="1" width="10.88671875" style="157" hidden="1" customWidth="1"/>
    <col min="2" max="2" width="55.44140625" style="30" bestFit="1" customWidth="1"/>
    <col min="3" max="6" width="15.6640625" style="30" customWidth="1"/>
    <col min="7" max="7" width="15.6640625" style="30" hidden="1" customWidth="1"/>
    <col min="8" max="9" width="15.6640625" style="30" customWidth="1"/>
    <col min="10" max="10" width="15.6640625" style="30" hidden="1" customWidth="1"/>
    <col min="11" max="12" width="15.6640625" style="30" customWidth="1"/>
    <col min="13" max="13" width="15.6640625" style="30" hidden="1" customWidth="1"/>
    <col min="14" max="15" width="15.6640625" style="30" customWidth="1"/>
    <col min="16" max="16" width="15.6640625" style="30" hidden="1" customWidth="1"/>
    <col min="17" max="18" width="15.6640625" style="30" customWidth="1"/>
    <col min="19" max="19" width="15.6640625" style="30" hidden="1" customWidth="1"/>
    <col min="20" max="21" width="15.6640625" style="30" customWidth="1"/>
    <col min="22" max="22" width="15.6640625" style="30" hidden="1" customWidth="1"/>
    <col min="23" max="24" width="15.6640625" style="30" customWidth="1"/>
    <col min="25" max="25" width="15.6640625" style="30" hidden="1" customWidth="1"/>
    <col min="26" max="27" width="15.6640625" style="30" customWidth="1"/>
    <col min="28" max="28" width="15.6640625" style="30" hidden="1" customWidth="1"/>
    <col min="29" max="30" width="15.6640625" style="30" customWidth="1"/>
    <col min="31" max="31" width="15.6640625" style="30" hidden="1" customWidth="1"/>
    <col min="32" max="33" width="15.6640625" style="30" customWidth="1"/>
    <col min="34" max="34" width="15.6640625" style="30" hidden="1" customWidth="1"/>
    <col min="35" max="36" width="15.6640625" style="30" customWidth="1"/>
    <col min="37" max="37" width="15.6640625" style="30" hidden="1" customWidth="1"/>
    <col min="38" max="38" width="13.5546875" style="30" hidden="1" customWidth="1"/>
    <col min="39" max="39" width="10.88671875" style="157" bestFit="1" customWidth="1"/>
    <col min="40" max="40" width="14.88671875" style="30" bestFit="1" customWidth="1"/>
    <col min="41" max="41" width="19.88671875" style="30" bestFit="1" customWidth="1"/>
    <col min="42" max="42" width="21.44140625" style="30" bestFit="1" customWidth="1"/>
    <col min="43" max="43" width="21.5546875" style="30" bestFit="1" customWidth="1"/>
    <col min="44" max="44" width="19.88671875" style="30" bestFit="1" customWidth="1"/>
    <col min="45" max="45" width="24.44140625" style="30" bestFit="1" customWidth="1"/>
    <col min="46" max="46" width="19.44140625" style="30" bestFit="1" customWidth="1"/>
    <col min="47" max="47" width="18.109375" style="30" bestFit="1" customWidth="1"/>
    <col min="48" max="48" width="18.33203125" style="30" bestFit="1" customWidth="1"/>
    <col min="49" max="49" width="15.88671875" style="30" bestFit="1" customWidth="1"/>
    <col min="50" max="50" width="17.6640625" style="30" bestFit="1" customWidth="1"/>
    <col min="51" max="16384" width="11.44140625" style="30"/>
  </cols>
  <sheetData>
    <row r="1" spans="2:38" ht="21" x14ac:dyDescent="0.4">
      <c r="B1" s="209" t="s">
        <v>42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</row>
    <row r="2" spans="2:38" x14ac:dyDescent="0.25">
      <c r="B2" s="210" t="s">
        <v>56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</row>
    <row r="3" spans="2:38" x14ac:dyDescent="0.25">
      <c r="B3" s="211" t="str">
        <f>"Enero"&amp;'P.N.C. x Comp. x Ramos'!A1&amp;", 2021"</f>
        <v>Enero, 2021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</row>
    <row r="4" spans="2:38" x14ac:dyDescent="0.25">
      <c r="B4" s="210" t="s">
        <v>108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</row>
    <row r="5" spans="2:38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.8" thickBot="1" x14ac:dyDescent="0.3"/>
    <row r="7" spans="2:38" ht="14.4" thickTop="1" thickBot="1" x14ac:dyDescent="0.3">
      <c r="B7" s="202" t="s">
        <v>33</v>
      </c>
      <c r="C7" s="208" t="s">
        <v>0</v>
      </c>
      <c r="D7" s="208"/>
      <c r="E7" s="208" t="s">
        <v>12</v>
      </c>
      <c r="F7" s="208"/>
      <c r="G7" s="95"/>
      <c r="H7" s="208" t="s">
        <v>13</v>
      </c>
      <c r="I7" s="208"/>
      <c r="J7" s="95"/>
      <c r="K7" s="208" t="s">
        <v>14</v>
      </c>
      <c r="L7" s="208"/>
      <c r="M7" s="95"/>
      <c r="N7" s="208" t="s">
        <v>15</v>
      </c>
      <c r="O7" s="208"/>
      <c r="P7" s="95"/>
      <c r="Q7" s="208" t="s">
        <v>27</v>
      </c>
      <c r="R7" s="208"/>
      <c r="S7" s="95"/>
      <c r="T7" s="208" t="s">
        <v>35</v>
      </c>
      <c r="U7" s="208"/>
      <c r="V7" s="95"/>
      <c r="W7" s="208" t="s">
        <v>16</v>
      </c>
      <c r="X7" s="208"/>
      <c r="Y7" s="95"/>
      <c r="Z7" s="208" t="s">
        <v>67</v>
      </c>
      <c r="AA7" s="208"/>
      <c r="AB7" s="95"/>
      <c r="AC7" s="208" t="s">
        <v>34</v>
      </c>
      <c r="AD7" s="208"/>
      <c r="AE7" s="95"/>
      <c r="AF7" s="208" t="s">
        <v>17</v>
      </c>
      <c r="AG7" s="208"/>
      <c r="AH7" s="95"/>
      <c r="AI7" s="208" t="s">
        <v>18</v>
      </c>
      <c r="AJ7" s="208"/>
      <c r="AK7" s="70"/>
      <c r="AL7" s="30" t="s">
        <v>175</v>
      </c>
    </row>
    <row r="8" spans="2:38" ht="23.25" customHeight="1" thickTop="1" thickBot="1" x14ac:dyDescent="0.3">
      <c r="B8" s="213"/>
      <c r="C8" s="95" t="s">
        <v>28</v>
      </c>
      <c r="D8" s="95" t="s">
        <v>25</v>
      </c>
      <c r="E8" s="95" t="s">
        <v>28</v>
      </c>
      <c r="F8" s="95" t="s">
        <v>25</v>
      </c>
      <c r="G8" s="95"/>
      <c r="H8" s="95" t="s">
        <v>28</v>
      </c>
      <c r="I8" s="95" t="s">
        <v>25</v>
      </c>
      <c r="J8" s="95"/>
      <c r="K8" s="95" t="s">
        <v>28</v>
      </c>
      <c r="L8" s="95" t="s">
        <v>25</v>
      </c>
      <c r="M8" s="95"/>
      <c r="N8" s="95" t="s">
        <v>28</v>
      </c>
      <c r="O8" s="95" t="s">
        <v>25</v>
      </c>
      <c r="P8" s="95"/>
      <c r="Q8" s="95" t="s">
        <v>28</v>
      </c>
      <c r="R8" s="95" t="s">
        <v>25</v>
      </c>
      <c r="S8" s="95"/>
      <c r="T8" s="95" t="s">
        <v>28</v>
      </c>
      <c r="U8" s="95" t="s">
        <v>25</v>
      </c>
      <c r="V8" s="95"/>
      <c r="W8" s="95" t="s">
        <v>28</v>
      </c>
      <c r="X8" s="95" t="s">
        <v>25</v>
      </c>
      <c r="Y8" s="95"/>
      <c r="Z8" s="95" t="s">
        <v>28</v>
      </c>
      <c r="AA8" s="95" t="s">
        <v>25</v>
      </c>
      <c r="AB8" s="95"/>
      <c r="AC8" s="95" t="s">
        <v>28</v>
      </c>
      <c r="AD8" s="95" t="s">
        <v>25</v>
      </c>
      <c r="AE8" s="95"/>
      <c r="AF8" s="95" t="s">
        <v>28</v>
      </c>
      <c r="AG8" s="95" t="s">
        <v>25</v>
      </c>
      <c r="AH8" s="95"/>
      <c r="AI8" s="95" t="s">
        <v>28</v>
      </c>
      <c r="AJ8" s="95" t="s">
        <v>25</v>
      </c>
      <c r="AK8" s="70"/>
      <c r="AL8" s="30" t="s">
        <v>175</v>
      </c>
    </row>
    <row r="9" spans="2:38" ht="14.4" thickTop="1" thickBot="1" x14ac:dyDescent="0.3">
      <c r="B9" s="92" t="s">
        <v>87</v>
      </c>
      <c r="C9" s="72">
        <f t="shared" ref="C9:D28" si="0">SUMIF($E$8:$AJ$8,C$8,$E9:$AJ9)</f>
        <v>649910138.59000003</v>
      </c>
      <c r="D9" s="72">
        <f t="shared" si="0"/>
        <v>578102611.87</v>
      </c>
      <c r="E9" s="92">
        <f t="shared" ref="E9:F28" si="1">SUMIF($B$68:$B$1501,$B9,E$68:E$1501)</f>
        <v>4805958.08</v>
      </c>
      <c r="F9" s="92">
        <f t="shared" si="1"/>
        <v>1044</v>
      </c>
      <c r="G9" s="92">
        <f t="shared" ref="G9:G46" si="2">SUM(E9:F9)</f>
        <v>4807002.08</v>
      </c>
      <c r="H9" s="92">
        <f t="shared" ref="H9:I28" si="3">SUMIF($B$68:$B$1501,$B9,H$68:H$1501)</f>
        <v>66256696.07</v>
      </c>
      <c r="I9" s="92">
        <f t="shared" si="3"/>
        <v>127069122.87</v>
      </c>
      <c r="J9" s="92">
        <f t="shared" ref="J9:J46" si="4">SUM(H9:I9)</f>
        <v>193325818.94</v>
      </c>
      <c r="K9" s="92">
        <f t="shared" ref="K9:L28" si="5">SUMIF($B$68:$B$1501,$B9,K$68:K$1501)</f>
        <v>512.94000000000005</v>
      </c>
      <c r="L9" s="92">
        <f t="shared" si="5"/>
        <v>291170649.94</v>
      </c>
      <c r="M9" s="92">
        <f t="shared" ref="M9:M46" si="6">SUM(K9:L9)</f>
        <v>291171162.88</v>
      </c>
      <c r="N9" s="92">
        <f t="shared" ref="N9:O28" si="7">SUMIF($B$68:$B$1501,$B9,N$68:N$1501)</f>
        <v>17573970.57</v>
      </c>
      <c r="O9" s="92">
        <f t="shared" si="7"/>
        <v>0</v>
      </c>
      <c r="P9" s="92">
        <f t="shared" ref="P9:P46" si="8">SUM(N9:O9)</f>
        <v>17573970.57</v>
      </c>
      <c r="Q9" s="92">
        <f t="shared" ref="Q9:R28" si="9">SUMIF($B$68:$B$1501,$B9,Q$68:Q$1501)</f>
        <v>241336651.74000001</v>
      </c>
      <c r="R9" s="92">
        <f t="shared" si="9"/>
        <v>159334005.05000001</v>
      </c>
      <c r="S9" s="92">
        <f t="shared" ref="S9:S46" si="10">SUM(Q9:R9)</f>
        <v>400670656.79000002</v>
      </c>
      <c r="T9" s="92">
        <f t="shared" ref="T9:U28" si="11">SUMIF($B$68:$B$1501,$B9,T$68:T$1501)</f>
        <v>1704699.53</v>
      </c>
      <c r="U9" s="92">
        <f t="shared" si="11"/>
        <v>0</v>
      </c>
      <c r="V9" s="92">
        <f t="shared" ref="V9:V46" si="12">SUM(T9:U9)</f>
        <v>1704699.53</v>
      </c>
      <c r="W9" s="92">
        <f t="shared" ref="W9:X28" si="13">SUMIF($B$68:$B$1501,$B9,W$68:W$1501)</f>
        <v>13746038.359999999</v>
      </c>
      <c r="X9" s="92">
        <f t="shared" si="13"/>
        <v>0</v>
      </c>
      <c r="Y9" s="92">
        <f t="shared" ref="Y9:Y46" si="14">SUM(W9:X9)</f>
        <v>13746038.359999999</v>
      </c>
      <c r="Z9" s="92">
        <f t="shared" ref="Z9:AA28" si="15">SUMIF($B$68:$B$1501,$B9,Z$68:Z$1501)</f>
        <v>172048469.33000001</v>
      </c>
      <c r="AA9" s="92">
        <f t="shared" si="15"/>
        <v>228216.18</v>
      </c>
      <c r="AB9" s="92">
        <f t="shared" ref="AB9:AB46" si="16">SUM(Z9:AA9)</f>
        <v>172276685.51000002</v>
      </c>
      <c r="AC9" s="92">
        <f t="shared" ref="AC9:AD28" si="17">SUMIF($B$68:$B$1501,$B9,AC$68:AC$1501)</f>
        <v>0</v>
      </c>
      <c r="AD9" s="92">
        <f t="shared" si="17"/>
        <v>0</v>
      </c>
      <c r="AE9" s="97">
        <f t="shared" ref="AE9:AE46" si="18">SUM(AC9:AD9)</f>
        <v>0</v>
      </c>
      <c r="AF9" s="92">
        <f t="shared" ref="AF9:AG28" si="19">SUMIF($B$68:$B$1501,$B9,AF$68:AF$1501)</f>
        <v>44024197.630000003</v>
      </c>
      <c r="AG9" s="92">
        <f t="shared" si="19"/>
        <v>27008.09</v>
      </c>
      <c r="AH9" s="92">
        <f t="shared" ref="AH9:AH46" si="20">SUM(AF9:AG9)</f>
        <v>44051205.720000006</v>
      </c>
      <c r="AI9" s="92">
        <f t="shared" ref="AI9:AJ28" si="21">SUMIF($B$68:$B$1501,$B9,AI$68:AI$1501)</f>
        <v>88412944.340000004</v>
      </c>
      <c r="AJ9" s="92">
        <f t="shared" si="21"/>
        <v>272565.74</v>
      </c>
      <c r="AK9" s="96">
        <f t="shared" ref="AK9:AK47" si="22">SUM(AI9:AJ9)</f>
        <v>88685510.079999998</v>
      </c>
      <c r="AL9" s="41">
        <f t="shared" ref="AL9:AL46" si="23">SUM(C9:D9)</f>
        <v>1228012750.46</v>
      </c>
    </row>
    <row r="10" spans="2:38" ht="14.4" thickTop="1" thickBot="1" x14ac:dyDescent="0.3">
      <c r="B10" s="51" t="s">
        <v>111</v>
      </c>
      <c r="C10" s="72">
        <f t="shared" si="0"/>
        <v>97757403.000000015</v>
      </c>
      <c r="D10" s="72">
        <f t="shared" si="0"/>
        <v>778430909.95000005</v>
      </c>
      <c r="E10" s="92">
        <f t="shared" si="1"/>
        <v>2786190.03</v>
      </c>
      <c r="F10" s="92">
        <f t="shared" si="1"/>
        <v>0.01</v>
      </c>
      <c r="G10" s="92">
        <f t="shared" si="2"/>
        <v>2786190.0399999996</v>
      </c>
      <c r="H10" s="92">
        <f t="shared" si="3"/>
        <v>17625585.289999999</v>
      </c>
      <c r="I10" s="92">
        <f t="shared" si="3"/>
        <v>2479494.4700000002</v>
      </c>
      <c r="J10" s="92">
        <f t="shared" si="4"/>
        <v>20105079.759999998</v>
      </c>
      <c r="K10" s="92">
        <f t="shared" si="5"/>
        <v>0</v>
      </c>
      <c r="L10" s="92">
        <f t="shared" si="5"/>
        <v>773821584.69000006</v>
      </c>
      <c r="M10" s="92">
        <f t="shared" si="6"/>
        <v>773821584.69000006</v>
      </c>
      <c r="N10" s="92">
        <f t="shared" si="7"/>
        <v>362047.71</v>
      </c>
      <c r="O10" s="92">
        <f t="shared" si="7"/>
        <v>0</v>
      </c>
      <c r="P10" s="92">
        <f t="shared" si="8"/>
        <v>362047.71</v>
      </c>
      <c r="Q10" s="92">
        <f t="shared" si="9"/>
        <v>21372460.940000001</v>
      </c>
      <c r="R10" s="92">
        <f t="shared" si="9"/>
        <v>2.48</v>
      </c>
      <c r="S10" s="92">
        <f t="shared" si="10"/>
        <v>21372463.420000002</v>
      </c>
      <c r="T10" s="92">
        <f t="shared" si="11"/>
        <v>36829.800000000003</v>
      </c>
      <c r="U10" s="92">
        <f t="shared" si="11"/>
        <v>0</v>
      </c>
      <c r="V10" s="92">
        <f t="shared" si="12"/>
        <v>36829.800000000003</v>
      </c>
      <c r="W10" s="92">
        <f t="shared" si="13"/>
        <v>296469.7</v>
      </c>
      <c r="X10" s="92">
        <f t="shared" si="13"/>
        <v>0</v>
      </c>
      <c r="Y10" s="92">
        <f t="shared" si="14"/>
        <v>296469.7</v>
      </c>
      <c r="Z10" s="92">
        <f t="shared" si="15"/>
        <v>51890072.240000002</v>
      </c>
      <c r="AA10" s="92">
        <f t="shared" si="15"/>
        <v>63826.39</v>
      </c>
      <c r="AB10" s="92">
        <f t="shared" si="16"/>
        <v>51953898.630000003</v>
      </c>
      <c r="AC10" s="92">
        <f t="shared" si="17"/>
        <v>0</v>
      </c>
      <c r="AD10" s="92">
        <f t="shared" si="17"/>
        <v>0</v>
      </c>
      <c r="AE10" s="97">
        <f t="shared" si="18"/>
        <v>0</v>
      </c>
      <c r="AF10" s="92">
        <f t="shared" si="19"/>
        <v>633083.79</v>
      </c>
      <c r="AG10" s="92">
        <f t="shared" si="19"/>
        <v>0</v>
      </c>
      <c r="AH10" s="92">
        <f t="shared" si="20"/>
        <v>633083.79</v>
      </c>
      <c r="AI10" s="92">
        <f t="shared" si="21"/>
        <v>2754663.5</v>
      </c>
      <c r="AJ10" s="92">
        <f t="shared" si="21"/>
        <v>2066001.91</v>
      </c>
      <c r="AK10" s="96">
        <f t="shared" si="22"/>
        <v>4820665.41</v>
      </c>
      <c r="AL10" s="41">
        <f t="shared" si="23"/>
        <v>876188312.95000005</v>
      </c>
    </row>
    <row r="11" spans="2:38" ht="14.4" thickTop="1" thickBot="1" x14ac:dyDescent="0.3">
      <c r="B11" s="51" t="s">
        <v>115</v>
      </c>
      <c r="C11" s="72">
        <f t="shared" si="0"/>
        <v>586809634.32000005</v>
      </c>
      <c r="D11" s="72">
        <f t="shared" si="0"/>
        <v>75146401.589999989</v>
      </c>
      <c r="E11" s="92">
        <f t="shared" si="1"/>
        <v>2308092.39</v>
      </c>
      <c r="F11" s="92">
        <f t="shared" si="1"/>
        <v>0</v>
      </c>
      <c r="G11" s="92">
        <f t="shared" si="2"/>
        <v>2308092.39</v>
      </c>
      <c r="H11" s="92">
        <f t="shared" si="3"/>
        <v>104729569.56999999</v>
      </c>
      <c r="I11" s="92">
        <f t="shared" si="3"/>
        <v>59814501.950000003</v>
      </c>
      <c r="J11" s="92">
        <f t="shared" si="4"/>
        <v>164544071.51999998</v>
      </c>
      <c r="K11" s="92">
        <f t="shared" si="5"/>
        <v>0</v>
      </c>
      <c r="L11" s="92">
        <f t="shared" si="5"/>
        <v>14495054.93</v>
      </c>
      <c r="M11" s="92">
        <f t="shared" si="6"/>
        <v>14495054.93</v>
      </c>
      <c r="N11" s="92">
        <f t="shared" si="7"/>
        <v>1893031.73</v>
      </c>
      <c r="O11" s="92">
        <f t="shared" si="7"/>
        <v>386679</v>
      </c>
      <c r="P11" s="92">
        <f t="shared" si="8"/>
        <v>2279710.73</v>
      </c>
      <c r="Q11" s="92">
        <f t="shared" si="9"/>
        <v>204969938.34</v>
      </c>
      <c r="R11" s="92">
        <f t="shared" si="9"/>
        <v>299971.62</v>
      </c>
      <c r="S11" s="92">
        <f t="shared" si="10"/>
        <v>205269909.96000001</v>
      </c>
      <c r="T11" s="92">
        <f t="shared" si="11"/>
        <v>1042870.98</v>
      </c>
      <c r="U11" s="92">
        <f t="shared" si="11"/>
        <v>0</v>
      </c>
      <c r="V11" s="92">
        <f t="shared" si="12"/>
        <v>1042870.98</v>
      </c>
      <c r="W11" s="92">
        <f t="shared" si="13"/>
        <v>8575489.2100000009</v>
      </c>
      <c r="X11" s="92">
        <f t="shared" si="13"/>
        <v>20998.99</v>
      </c>
      <c r="Y11" s="92">
        <f t="shared" si="14"/>
        <v>8596488.2000000011</v>
      </c>
      <c r="Z11" s="92">
        <f t="shared" si="15"/>
        <v>232685106.19999999</v>
      </c>
      <c r="AA11" s="92">
        <f t="shared" si="15"/>
        <v>123200.89</v>
      </c>
      <c r="AB11" s="92">
        <f t="shared" si="16"/>
        <v>232808307.08999997</v>
      </c>
      <c r="AC11" s="92">
        <f t="shared" si="17"/>
        <v>0</v>
      </c>
      <c r="AD11" s="92">
        <f t="shared" si="17"/>
        <v>0</v>
      </c>
      <c r="AE11" s="97">
        <f t="shared" si="18"/>
        <v>0</v>
      </c>
      <c r="AF11" s="92">
        <f t="shared" si="19"/>
        <v>3207959.83</v>
      </c>
      <c r="AG11" s="92">
        <f t="shared" si="19"/>
        <v>0</v>
      </c>
      <c r="AH11" s="92">
        <f t="shared" si="20"/>
        <v>3207959.83</v>
      </c>
      <c r="AI11" s="92">
        <f t="shared" si="21"/>
        <v>27397576.07</v>
      </c>
      <c r="AJ11" s="92">
        <f t="shared" si="21"/>
        <v>5994.21</v>
      </c>
      <c r="AK11" s="96">
        <f t="shared" si="22"/>
        <v>27403570.280000001</v>
      </c>
      <c r="AL11" s="41">
        <f t="shared" si="23"/>
        <v>661956035.91000009</v>
      </c>
    </row>
    <row r="12" spans="2:38" ht="14.4" thickTop="1" thickBot="1" x14ac:dyDescent="0.3">
      <c r="B12" s="51" t="s">
        <v>95</v>
      </c>
      <c r="C12" s="72">
        <f t="shared" si="0"/>
        <v>431993627.86999995</v>
      </c>
      <c r="D12" s="72">
        <f t="shared" si="0"/>
        <v>97327212.329999998</v>
      </c>
      <c r="E12" s="92">
        <f t="shared" si="1"/>
        <v>3993760.59</v>
      </c>
      <c r="F12" s="92">
        <f t="shared" si="1"/>
        <v>0</v>
      </c>
      <c r="G12" s="92">
        <f t="shared" si="2"/>
        <v>3993760.59</v>
      </c>
      <c r="H12" s="92">
        <f t="shared" si="3"/>
        <v>54979001.020000003</v>
      </c>
      <c r="I12" s="92">
        <f t="shared" si="3"/>
        <v>73994626.439999998</v>
      </c>
      <c r="J12" s="92">
        <f t="shared" si="4"/>
        <v>128973627.46000001</v>
      </c>
      <c r="K12" s="92">
        <f t="shared" si="5"/>
        <v>0</v>
      </c>
      <c r="L12" s="92">
        <f t="shared" si="5"/>
        <v>19736825.32</v>
      </c>
      <c r="M12" s="92">
        <f t="shared" si="6"/>
        <v>19736825.32</v>
      </c>
      <c r="N12" s="92">
        <f t="shared" si="7"/>
        <v>8614819.75</v>
      </c>
      <c r="O12" s="92">
        <f t="shared" si="7"/>
        <v>453220.83</v>
      </c>
      <c r="P12" s="92">
        <f t="shared" si="8"/>
        <v>9068040.5800000001</v>
      </c>
      <c r="Q12" s="92">
        <f t="shared" si="9"/>
        <v>158289173.72</v>
      </c>
      <c r="R12" s="92">
        <f t="shared" si="9"/>
        <v>1629410.63</v>
      </c>
      <c r="S12" s="92">
        <f t="shared" si="10"/>
        <v>159918584.34999999</v>
      </c>
      <c r="T12" s="92">
        <f t="shared" si="11"/>
        <v>781586.72</v>
      </c>
      <c r="U12" s="92">
        <f t="shared" si="11"/>
        <v>0</v>
      </c>
      <c r="V12" s="92">
        <f t="shared" si="12"/>
        <v>781586.72</v>
      </c>
      <c r="W12" s="92">
        <f t="shared" si="13"/>
        <v>3292154.61</v>
      </c>
      <c r="X12" s="92">
        <f t="shared" si="13"/>
        <v>12215.39</v>
      </c>
      <c r="Y12" s="92">
        <f t="shared" si="14"/>
        <v>3304370</v>
      </c>
      <c r="Z12" s="92">
        <f t="shared" si="15"/>
        <v>163844743.00999999</v>
      </c>
      <c r="AA12" s="92">
        <f t="shared" si="15"/>
        <v>616221.29</v>
      </c>
      <c r="AB12" s="92">
        <f t="shared" si="16"/>
        <v>164460964.29999998</v>
      </c>
      <c r="AC12" s="92">
        <f t="shared" si="17"/>
        <v>0</v>
      </c>
      <c r="AD12" s="92">
        <f t="shared" si="17"/>
        <v>0</v>
      </c>
      <c r="AE12" s="97">
        <f t="shared" si="18"/>
        <v>0</v>
      </c>
      <c r="AF12" s="92">
        <f t="shared" si="19"/>
        <v>4917241.37</v>
      </c>
      <c r="AG12" s="92">
        <f t="shared" si="19"/>
        <v>0</v>
      </c>
      <c r="AH12" s="92">
        <f t="shared" si="20"/>
        <v>4917241.37</v>
      </c>
      <c r="AI12" s="92">
        <f t="shared" si="21"/>
        <v>33281147.079999998</v>
      </c>
      <c r="AJ12" s="92">
        <f t="shared" si="21"/>
        <v>884692.43</v>
      </c>
      <c r="AK12" s="96">
        <f t="shared" si="22"/>
        <v>34165839.509999998</v>
      </c>
      <c r="AL12" s="41">
        <f t="shared" si="23"/>
        <v>529320840.19999993</v>
      </c>
    </row>
    <row r="13" spans="2:38" ht="14.4" thickTop="1" thickBot="1" x14ac:dyDescent="0.3">
      <c r="B13" s="51" t="s">
        <v>88</v>
      </c>
      <c r="C13" s="72">
        <f t="shared" si="0"/>
        <v>358388608.91000003</v>
      </c>
      <c r="D13" s="72">
        <f t="shared" si="0"/>
        <v>86048322.129999995</v>
      </c>
      <c r="E13" s="92">
        <f t="shared" si="1"/>
        <v>211377.34</v>
      </c>
      <c r="F13" s="92">
        <f t="shared" si="1"/>
        <v>0</v>
      </c>
      <c r="G13" s="92">
        <f t="shared" si="2"/>
        <v>211377.34</v>
      </c>
      <c r="H13" s="92">
        <f t="shared" si="3"/>
        <v>20118338.399999999</v>
      </c>
      <c r="I13" s="92">
        <f t="shared" si="3"/>
        <v>0</v>
      </c>
      <c r="J13" s="92">
        <f t="shared" si="4"/>
        <v>20118338.399999999</v>
      </c>
      <c r="K13" s="92">
        <f t="shared" si="5"/>
        <v>1344937.81</v>
      </c>
      <c r="L13" s="92">
        <f t="shared" si="5"/>
        <v>60637229.009999998</v>
      </c>
      <c r="M13" s="92">
        <f t="shared" si="6"/>
        <v>61982166.82</v>
      </c>
      <c r="N13" s="92">
        <f t="shared" si="7"/>
        <v>1983822.91</v>
      </c>
      <c r="O13" s="92">
        <f t="shared" si="7"/>
        <v>0</v>
      </c>
      <c r="P13" s="92">
        <f t="shared" si="8"/>
        <v>1983822.91</v>
      </c>
      <c r="Q13" s="92">
        <f t="shared" si="9"/>
        <v>164015517.33000001</v>
      </c>
      <c r="R13" s="92">
        <f t="shared" si="9"/>
        <v>24941092.629999999</v>
      </c>
      <c r="S13" s="92">
        <f t="shared" si="10"/>
        <v>188956609.96000001</v>
      </c>
      <c r="T13" s="92">
        <f t="shared" si="11"/>
        <v>2648433.0499999998</v>
      </c>
      <c r="U13" s="92">
        <f t="shared" si="11"/>
        <v>0</v>
      </c>
      <c r="V13" s="92">
        <f t="shared" si="12"/>
        <v>2648433.0499999998</v>
      </c>
      <c r="W13" s="92">
        <f t="shared" si="13"/>
        <v>6092340.3200000003</v>
      </c>
      <c r="X13" s="92">
        <f t="shared" si="13"/>
        <v>4674.21</v>
      </c>
      <c r="Y13" s="92">
        <f t="shared" si="14"/>
        <v>6097014.5300000003</v>
      </c>
      <c r="Z13" s="92">
        <f t="shared" si="15"/>
        <v>128632396.54000001</v>
      </c>
      <c r="AA13" s="92">
        <f t="shared" si="15"/>
        <v>45557.83</v>
      </c>
      <c r="AB13" s="92">
        <f t="shared" si="16"/>
        <v>128677954.37</v>
      </c>
      <c r="AC13" s="92">
        <f t="shared" si="17"/>
        <v>0</v>
      </c>
      <c r="AD13" s="92">
        <f t="shared" si="17"/>
        <v>0</v>
      </c>
      <c r="AE13" s="97">
        <f t="shared" si="18"/>
        <v>0</v>
      </c>
      <c r="AF13" s="92">
        <f t="shared" si="19"/>
        <v>10902175.710000001</v>
      </c>
      <c r="AG13" s="92">
        <f t="shared" si="19"/>
        <v>132158.22</v>
      </c>
      <c r="AH13" s="92">
        <f t="shared" si="20"/>
        <v>11034333.930000002</v>
      </c>
      <c r="AI13" s="92">
        <f t="shared" si="21"/>
        <v>22439269.5</v>
      </c>
      <c r="AJ13" s="92">
        <f t="shared" si="21"/>
        <v>287610.23</v>
      </c>
      <c r="AK13" s="96">
        <f t="shared" si="22"/>
        <v>22726879.73</v>
      </c>
      <c r="AL13" s="41">
        <f t="shared" si="23"/>
        <v>444436931.04000002</v>
      </c>
    </row>
    <row r="14" spans="2:38" ht="14.4" thickTop="1" thickBot="1" x14ac:dyDescent="0.3">
      <c r="B14" s="51" t="s">
        <v>93</v>
      </c>
      <c r="C14" s="72">
        <f t="shared" si="0"/>
        <v>359881730.32000005</v>
      </c>
      <c r="D14" s="72">
        <f t="shared" si="0"/>
        <v>29402125.66</v>
      </c>
      <c r="E14" s="92">
        <f t="shared" si="1"/>
        <v>979832.96</v>
      </c>
      <c r="F14" s="92">
        <f t="shared" si="1"/>
        <v>0</v>
      </c>
      <c r="G14" s="92">
        <f t="shared" si="2"/>
        <v>979832.96</v>
      </c>
      <c r="H14" s="92">
        <f t="shared" si="3"/>
        <v>15612017.75</v>
      </c>
      <c r="I14" s="92">
        <f t="shared" si="3"/>
        <v>8428</v>
      </c>
      <c r="J14" s="92">
        <f t="shared" si="4"/>
        <v>15620445.75</v>
      </c>
      <c r="K14" s="92">
        <f t="shared" si="5"/>
        <v>232905.3</v>
      </c>
      <c r="L14" s="92">
        <f t="shared" si="5"/>
        <v>12712438.65</v>
      </c>
      <c r="M14" s="92">
        <f t="shared" si="6"/>
        <v>12945343.950000001</v>
      </c>
      <c r="N14" s="92">
        <f t="shared" si="7"/>
        <v>627630.17000000004</v>
      </c>
      <c r="O14" s="92">
        <f t="shared" si="7"/>
        <v>0</v>
      </c>
      <c r="P14" s="92">
        <f t="shared" si="8"/>
        <v>627630.17000000004</v>
      </c>
      <c r="Q14" s="92">
        <f t="shared" si="9"/>
        <v>135577137.81999999</v>
      </c>
      <c r="R14" s="92">
        <f t="shared" si="9"/>
        <v>15385792.99</v>
      </c>
      <c r="S14" s="92">
        <f t="shared" si="10"/>
        <v>150962930.81</v>
      </c>
      <c r="T14" s="92">
        <f t="shared" si="11"/>
        <v>6781184.75</v>
      </c>
      <c r="U14" s="92">
        <f t="shared" si="11"/>
        <v>0</v>
      </c>
      <c r="V14" s="92">
        <f t="shared" si="12"/>
        <v>6781184.75</v>
      </c>
      <c r="W14" s="92">
        <f t="shared" si="13"/>
        <v>6480028.4900000002</v>
      </c>
      <c r="X14" s="92">
        <f t="shared" si="13"/>
        <v>36537.57</v>
      </c>
      <c r="Y14" s="92">
        <f t="shared" si="14"/>
        <v>6516566.0600000005</v>
      </c>
      <c r="Z14" s="92">
        <f t="shared" si="15"/>
        <v>131866924.84</v>
      </c>
      <c r="AA14" s="92">
        <f t="shared" si="15"/>
        <v>954638.43</v>
      </c>
      <c r="AB14" s="92">
        <f t="shared" si="16"/>
        <v>132821563.27000001</v>
      </c>
      <c r="AC14" s="92">
        <f t="shared" si="17"/>
        <v>0</v>
      </c>
      <c r="AD14" s="92">
        <f t="shared" si="17"/>
        <v>0</v>
      </c>
      <c r="AE14" s="97">
        <f t="shared" si="18"/>
        <v>0</v>
      </c>
      <c r="AF14" s="92">
        <f t="shared" si="19"/>
        <v>12664821.92</v>
      </c>
      <c r="AG14" s="92">
        <f t="shared" si="19"/>
        <v>86902.28</v>
      </c>
      <c r="AH14" s="92">
        <f t="shared" si="20"/>
        <v>12751724.199999999</v>
      </c>
      <c r="AI14" s="92">
        <f t="shared" si="21"/>
        <v>49059246.32</v>
      </c>
      <c r="AJ14" s="92">
        <f t="shared" si="21"/>
        <v>217387.74</v>
      </c>
      <c r="AK14" s="96">
        <f t="shared" si="22"/>
        <v>49276634.060000002</v>
      </c>
      <c r="AL14" s="41">
        <f t="shared" si="23"/>
        <v>389283855.98000008</v>
      </c>
    </row>
    <row r="15" spans="2:38" ht="14.4" thickTop="1" thickBot="1" x14ac:dyDescent="0.3">
      <c r="B15" s="51" t="s">
        <v>92</v>
      </c>
      <c r="C15" s="72">
        <f t="shared" si="0"/>
        <v>12138978.560000001</v>
      </c>
      <c r="D15" s="72">
        <f t="shared" si="0"/>
        <v>225088027.88</v>
      </c>
      <c r="E15" s="92">
        <f t="shared" si="1"/>
        <v>7222561.2400000002</v>
      </c>
      <c r="F15" s="92">
        <f t="shared" si="1"/>
        <v>0</v>
      </c>
      <c r="G15" s="92">
        <f t="shared" si="2"/>
        <v>7222561.2400000002</v>
      </c>
      <c r="H15" s="92">
        <f t="shared" si="3"/>
        <v>4916417.32</v>
      </c>
      <c r="I15" s="92">
        <f t="shared" si="3"/>
        <v>295295.07</v>
      </c>
      <c r="J15" s="92">
        <f t="shared" si="4"/>
        <v>5211712.3900000006</v>
      </c>
      <c r="K15" s="92">
        <f t="shared" si="5"/>
        <v>0</v>
      </c>
      <c r="L15" s="92">
        <f t="shared" si="5"/>
        <v>224792732.81</v>
      </c>
      <c r="M15" s="92">
        <f t="shared" si="6"/>
        <v>224792732.81</v>
      </c>
      <c r="N15" s="92">
        <f t="shared" si="7"/>
        <v>0</v>
      </c>
      <c r="O15" s="92">
        <f t="shared" si="7"/>
        <v>0</v>
      </c>
      <c r="P15" s="92">
        <f t="shared" si="8"/>
        <v>0</v>
      </c>
      <c r="Q15" s="92">
        <f t="shared" si="9"/>
        <v>0</v>
      </c>
      <c r="R15" s="92">
        <f t="shared" si="9"/>
        <v>0</v>
      </c>
      <c r="S15" s="92">
        <f t="shared" si="10"/>
        <v>0</v>
      </c>
      <c r="T15" s="92">
        <f t="shared" si="11"/>
        <v>0</v>
      </c>
      <c r="U15" s="92">
        <f t="shared" si="11"/>
        <v>0</v>
      </c>
      <c r="V15" s="92">
        <f t="shared" si="12"/>
        <v>0</v>
      </c>
      <c r="W15" s="92">
        <f t="shared" si="13"/>
        <v>0</v>
      </c>
      <c r="X15" s="92">
        <f t="shared" si="13"/>
        <v>0</v>
      </c>
      <c r="Y15" s="92">
        <f t="shared" si="14"/>
        <v>0</v>
      </c>
      <c r="Z15" s="92">
        <f t="shared" si="15"/>
        <v>0</v>
      </c>
      <c r="AA15" s="92">
        <f t="shared" si="15"/>
        <v>0</v>
      </c>
      <c r="AB15" s="92">
        <f t="shared" si="16"/>
        <v>0</v>
      </c>
      <c r="AC15" s="92">
        <f t="shared" si="17"/>
        <v>0</v>
      </c>
      <c r="AD15" s="92">
        <f t="shared" si="17"/>
        <v>0</v>
      </c>
      <c r="AE15" s="97">
        <f t="shared" si="18"/>
        <v>0</v>
      </c>
      <c r="AF15" s="92">
        <f t="shared" si="19"/>
        <v>0</v>
      </c>
      <c r="AG15" s="92">
        <f t="shared" si="19"/>
        <v>0</v>
      </c>
      <c r="AH15" s="92">
        <f t="shared" si="20"/>
        <v>0</v>
      </c>
      <c r="AI15" s="92">
        <f t="shared" si="21"/>
        <v>0</v>
      </c>
      <c r="AJ15" s="92">
        <f t="shared" si="21"/>
        <v>0</v>
      </c>
      <c r="AK15" s="96">
        <f t="shared" si="22"/>
        <v>0</v>
      </c>
      <c r="AL15" s="41">
        <f t="shared" si="23"/>
        <v>237227006.44</v>
      </c>
    </row>
    <row r="16" spans="2:38" ht="14.4" thickTop="1" thickBot="1" x14ac:dyDescent="0.3">
      <c r="B16" s="51" t="s">
        <v>119</v>
      </c>
      <c r="C16" s="72">
        <f t="shared" si="0"/>
        <v>34724034.710000001</v>
      </c>
      <c r="D16" s="72">
        <f t="shared" si="0"/>
        <v>142260981.09</v>
      </c>
      <c r="E16" s="92">
        <f t="shared" si="1"/>
        <v>0</v>
      </c>
      <c r="F16" s="92">
        <f t="shared" si="1"/>
        <v>0</v>
      </c>
      <c r="G16" s="92">
        <f t="shared" si="2"/>
        <v>0</v>
      </c>
      <c r="H16" s="92">
        <f t="shared" si="3"/>
        <v>18982119.32</v>
      </c>
      <c r="I16" s="92">
        <f t="shared" si="3"/>
        <v>142260981.09</v>
      </c>
      <c r="J16" s="92">
        <f t="shared" si="4"/>
        <v>161243100.41</v>
      </c>
      <c r="K16" s="92">
        <f t="shared" si="5"/>
        <v>0</v>
      </c>
      <c r="L16" s="92">
        <f t="shared" si="5"/>
        <v>0</v>
      </c>
      <c r="M16" s="92">
        <f t="shared" si="6"/>
        <v>0</v>
      </c>
      <c r="N16" s="92">
        <f t="shared" si="7"/>
        <v>1365984.43</v>
      </c>
      <c r="O16" s="92">
        <f t="shared" si="7"/>
        <v>0</v>
      </c>
      <c r="P16" s="92">
        <f t="shared" si="8"/>
        <v>1365984.43</v>
      </c>
      <c r="Q16" s="92">
        <f t="shared" si="9"/>
        <v>10763952.84</v>
      </c>
      <c r="R16" s="92">
        <f t="shared" si="9"/>
        <v>0</v>
      </c>
      <c r="S16" s="92">
        <f t="shared" si="10"/>
        <v>10763952.84</v>
      </c>
      <c r="T16" s="92">
        <f t="shared" si="11"/>
        <v>0</v>
      </c>
      <c r="U16" s="92">
        <f t="shared" si="11"/>
        <v>0</v>
      </c>
      <c r="V16" s="92">
        <f t="shared" si="12"/>
        <v>0</v>
      </c>
      <c r="W16" s="92">
        <f t="shared" si="13"/>
        <v>0</v>
      </c>
      <c r="X16" s="92">
        <f t="shared" si="13"/>
        <v>0</v>
      </c>
      <c r="Y16" s="92">
        <f t="shared" si="14"/>
        <v>0</v>
      </c>
      <c r="Z16" s="92">
        <f t="shared" si="15"/>
        <v>0</v>
      </c>
      <c r="AA16" s="92">
        <f t="shared" si="15"/>
        <v>0</v>
      </c>
      <c r="AB16" s="92">
        <f t="shared" si="16"/>
        <v>0</v>
      </c>
      <c r="AC16" s="92">
        <f t="shared" si="17"/>
        <v>0</v>
      </c>
      <c r="AD16" s="92">
        <f t="shared" si="17"/>
        <v>0</v>
      </c>
      <c r="AE16" s="97">
        <f t="shared" si="18"/>
        <v>0</v>
      </c>
      <c r="AF16" s="92">
        <f t="shared" si="19"/>
        <v>0</v>
      </c>
      <c r="AG16" s="92">
        <f t="shared" si="19"/>
        <v>0</v>
      </c>
      <c r="AH16" s="92">
        <f t="shared" si="20"/>
        <v>0</v>
      </c>
      <c r="AI16" s="92">
        <f t="shared" si="21"/>
        <v>3611978.12</v>
      </c>
      <c r="AJ16" s="92">
        <f t="shared" si="21"/>
        <v>0</v>
      </c>
      <c r="AK16" s="96">
        <f t="shared" si="22"/>
        <v>3611978.12</v>
      </c>
      <c r="AL16" s="41">
        <f t="shared" si="23"/>
        <v>176985015.80000001</v>
      </c>
    </row>
    <row r="17" spans="2:38" ht="14.4" thickTop="1" thickBot="1" x14ac:dyDescent="0.3">
      <c r="B17" s="51" t="s">
        <v>78</v>
      </c>
      <c r="C17" s="72">
        <f t="shared" si="0"/>
        <v>41267364.840000004</v>
      </c>
      <c r="D17" s="72">
        <f t="shared" si="0"/>
        <v>88632560.470000014</v>
      </c>
      <c r="E17" s="92">
        <f t="shared" si="1"/>
        <v>148562.56</v>
      </c>
      <c r="F17" s="92">
        <f t="shared" si="1"/>
        <v>0</v>
      </c>
      <c r="G17" s="92">
        <f t="shared" si="2"/>
        <v>148562.56</v>
      </c>
      <c r="H17" s="92">
        <f t="shared" si="3"/>
        <v>1662437.91</v>
      </c>
      <c r="I17" s="92">
        <f t="shared" si="3"/>
        <v>88279017.859999999</v>
      </c>
      <c r="J17" s="92">
        <f t="shared" si="4"/>
        <v>89941455.769999996</v>
      </c>
      <c r="K17" s="92">
        <f t="shared" si="5"/>
        <v>0</v>
      </c>
      <c r="L17" s="92">
        <f t="shared" si="5"/>
        <v>224745.76</v>
      </c>
      <c r="M17" s="92">
        <f t="shared" si="6"/>
        <v>224745.76</v>
      </c>
      <c r="N17" s="92">
        <f t="shared" si="7"/>
        <v>22602.95</v>
      </c>
      <c r="O17" s="92">
        <f t="shared" si="7"/>
        <v>99899.4</v>
      </c>
      <c r="P17" s="92">
        <f t="shared" si="8"/>
        <v>122502.34999999999</v>
      </c>
      <c r="Q17" s="92">
        <f t="shared" si="9"/>
        <v>6493914.3799999999</v>
      </c>
      <c r="R17" s="92">
        <f t="shared" si="9"/>
        <v>28897.45</v>
      </c>
      <c r="S17" s="92">
        <f t="shared" si="10"/>
        <v>6522811.8300000001</v>
      </c>
      <c r="T17" s="92">
        <f t="shared" si="11"/>
        <v>1211525.3500000001</v>
      </c>
      <c r="U17" s="92">
        <f t="shared" si="11"/>
        <v>0</v>
      </c>
      <c r="V17" s="92">
        <f t="shared" si="12"/>
        <v>1211525.3500000001</v>
      </c>
      <c r="W17" s="92">
        <f t="shared" si="13"/>
        <v>166909.9</v>
      </c>
      <c r="X17" s="92">
        <f t="shared" si="13"/>
        <v>0</v>
      </c>
      <c r="Y17" s="92">
        <f t="shared" si="14"/>
        <v>166909.9</v>
      </c>
      <c r="Z17" s="92">
        <f t="shared" si="15"/>
        <v>20137003.210000001</v>
      </c>
      <c r="AA17" s="92">
        <f t="shared" si="15"/>
        <v>0</v>
      </c>
      <c r="AB17" s="92">
        <f t="shared" si="16"/>
        <v>20137003.210000001</v>
      </c>
      <c r="AC17" s="92">
        <f t="shared" si="17"/>
        <v>0</v>
      </c>
      <c r="AD17" s="92">
        <f t="shared" si="17"/>
        <v>0</v>
      </c>
      <c r="AE17" s="97">
        <f t="shared" si="18"/>
        <v>0</v>
      </c>
      <c r="AF17" s="92">
        <f t="shared" si="19"/>
        <v>8858581.9100000001</v>
      </c>
      <c r="AG17" s="92">
        <f t="shared" si="19"/>
        <v>0</v>
      </c>
      <c r="AH17" s="92">
        <f t="shared" si="20"/>
        <v>8858581.9100000001</v>
      </c>
      <c r="AI17" s="92">
        <f t="shared" si="21"/>
        <v>2565826.67</v>
      </c>
      <c r="AJ17" s="92">
        <f t="shared" si="21"/>
        <v>0</v>
      </c>
      <c r="AK17" s="96">
        <f t="shared" si="22"/>
        <v>2565826.67</v>
      </c>
      <c r="AL17" s="41">
        <f t="shared" si="23"/>
        <v>129899925.31000002</v>
      </c>
    </row>
    <row r="18" spans="2:38" ht="14.4" thickTop="1" thickBot="1" x14ac:dyDescent="0.3">
      <c r="B18" s="51" t="s">
        <v>77</v>
      </c>
      <c r="C18" s="72">
        <f t="shared" si="0"/>
        <v>111258994.75</v>
      </c>
      <c r="D18" s="72">
        <f t="shared" si="0"/>
        <v>3407.73</v>
      </c>
      <c r="E18" s="92">
        <f t="shared" si="1"/>
        <v>0</v>
      </c>
      <c r="F18" s="92">
        <f t="shared" si="1"/>
        <v>0</v>
      </c>
      <c r="G18" s="92">
        <f t="shared" si="2"/>
        <v>0</v>
      </c>
      <c r="H18" s="92">
        <f t="shared" si="3"/>
        <v>56626.28</v>
      </c>
      <c r="I18" s="92">
        <f t="shared" si="3"/>
        <v>0</v>
      </c>
      <c r="J18" s="92">
        <f t="shared" si="4"/>
        <v>56626.28</v>
      </c>
      <c r="K18" s="92">
        <f t="shared" si="5"/>
        <v>0</v>
      </c>
      <c r="L18" s="92">
        <f t="shared" si="5"/>
        <v>0</v>
      </c>
      <c r="M18" s="92">
        <f t="shared" si="6"/>
        <v>0</v>
      </c>
      <c r="N18" s="92">
        <f t="shared" si="7"/>
        <v>1044.71</v>
      </c>
      <c r="O18" s="92">
        <f t="shared" si="7"/>
        <v>0</v>
      </c>
      <c r="P18" s="92">
        <f t="shared" si="8"/>
        <v>1044.71</v>
      </c>
      <c r="Q18" s="92">
        <f t="shared" si="9"/>
        <v>226587.03</v>
      </c>
      <c r="R18" s="92">
        <f t="shared" si="9"/>
        <v>0</v>
      </c>
      <c r="S18" s="92">
        <f t="shared" si="10"/>
        <v>226587.03</v>
      </c>
      <c r="T18" s="92">
        <f t="shared" si="11"/>
        <v>43444.83</v>
      </c>
      <c r="U18" s="92">
        <f t="shared" si="11"/>
        <v>0</v>
      </c>
      <c r="V18" s="92">
        <f t="shared" si="12"/>
        <v>43444.83</v>
      </c>
      <c r="W18" s="92">
        <f t="shared" si="13"/>
        <v>2072290.33</v>
      </c>
      <c r="X18" s="92">
        <f t="shared" si="13"/>
        <v>0</v>
      </c>
      <c r="Y18" s="92">
        <f t="shared" si="14"/>
        <v>2072290.33</v>
      </c>
      <c r="Z18" s="92">
        <f t="shared" si="15"/>
        <v>108362351.77</v>
      </c>
      <c r="AA18" s="92">
        <f t="shared" si="15"/>
        <v>3407.73</v>
      </c>
      <c r="AB18" s="92">
        <f t="shared" si="16"/>
        <v>108365759.5</v>
      </c>
      <c r="AC18" s="92">
        <f t="shared" si="17"/>
        <v>0</v>
      </c>
      <c r="AD18" s="92">
        <f t="shared" si="17"/>
        <v>0</v>
      </c>
      <c r="AE18" s="97">
        <f t="shared" si="18"/>
        <v>0</v>
      </c>
      <c r="AF18" s="92">
        <f t="shared" si="19"/>
        <v>398266.72</v>
      </c>
      <c r="AG18" s="92">
        <f t="shared" si="19"/>
        <v>0</v>
      </c>
      <c r="AH18" s="92">
        <f t="shared" si="20"/>
        <v>398266.72</v>
      </c>
      <c r="AI18" s="92">
        <f t="shared" si="21"/>
        <v>98383.08</v>
      </c>
      <c r="AJ18" s="92">
        <f t="shared" si="21"/>
        <v>0</v>
      </c>
      <c r="AK18" s="96">
        <f t="shared" si="22"/>
        <v>98383.08</v>
      </c>
      <c r="AL18" s="41">
        <f t="shared" si="23"/>
        <v>111262402.48</v>
      </c>
    </row>
    <row r="19" spans="2:38" ht="14.4" thickTop="1" thickBot="1" x14ac:dyDescent="0.3">
      <c r="B19" s="51" t="s">
        <v>90</v>
      </c>
      <c r="C19" s="72">
        <f t="shared" si="0"/>
        <v>101317079.70999999</v>
      </c>
      <c r="D19" s="72">
        <f t="shared" si="0"/>
        <v>7041.32</v>
      </c>
      <c r="E19" s="92">
        <f t="shared" si="1"/>
        <v>0</v>
      </c>
      <c r="F19" s="92">
        <f t="shared" si="1"/>
        <v>0</v>
      </c>
      <c r="G19" s="92">
        <f t="shared" si="2"/>
        <v>0</v>
      </c>
      <c r="H19" s="92">
        <f t="shared" si="3"/>
        <v>51147.97</v>
      </c>
      <c r="I19" s="92">
        <f t="shared" si="3"/>
        <v>0</v>
      </c>
      <c r="J19" s="92">
        <f t="shared" si="4"/>
        <v>51147.97</v>
      </c>
      <c r="K19" s="92">
        <f t="shared" si="5"/>
        <v>0</v>
      </c>
      <c r="L19" s="92">
        <f t="shared" si="5"/>
        <v>0</v>
      </c>
      <c r="M19" s="92">
        <f t="shared" si="6"/>
        <v>0</v>
      </c>
      <c r="N19" s="92">
        <f t="shared" si="7"/>
        <v>0</v>
      </c>
      <c r="O19" s="92">
        <f t="shared" si="7"/>
        <v>0</v>
      </c>
      <c r="P19" s="92">
        <f t="shared" si="8"/>
        <v>0</v>
      </c>
      <c r="Q19" s="92">
        <f t="shared" si="9"/>
        <v>13977264.189999999</v>
      </c>
      <c r="R19" s="92">
        <f t="shared" si="9"/>
        <v>0.52</v>
      </c>
      <c r="S19" s="92">
        <f t="shared" si="10"/>
        <v>13977264.709999999</v>
      </c>
      <c r="T19" s="92">
        <f t="shared" si="11"/>
        <v>264304.09000000003</v>
      </c>
      <c r="U19" s="92">
        <f t="shared" si="11"/>
        <v>0</v>
      </c>
      <c r="V19" s="92">
        <f t="shared" si="12"/>
        <v>264304.09000000003</v>
      </c>
      <c r="W19" s="92">
        <f t="shared" si="13"/>
        <v>247921.9</v>
      </c>
      <c r="X19" s="92">
        <f t="shared" si="13"/>
        <v>0.53</v>
      </c>
      <c r="Y19" s="92">
        <f t="shared" si="14"/>
        <v>247922.43</v>
      </c>
      <c r="Z19" s="92">
        <f t="shared" si="15"/>
        <v>82515632.459999993</v>
      </c>
      <c r="AA19" s="92">
        <f t="shared" si="15"/>
        <v>5315.82</v>
      </c>
      <c r="AB19" s="92">
        <f t="shared" si="16"/>
        <v>82520948.279999986</v>
      </c>
      <c r="AC19" s="92">
        <f t="shared" si="17"/>
        <v>0</v>
      </c>
      <c r="AD19" s="92">
        <f t="shared" si="17"/>
        <v>0</v>
      </c>
      <c r="AE19" s="97">
        <f t="shared" si="18"/>
        <v>0</v>
      </c>
      <c r="AF19" s="92">
        <f t="shared" si="19"/>
        <v>490799.44</v>
      </c>
      <c r="AG19" s="92">
        <f t="shared" si="19"/>
        <v>0</v>
      </c>
      <c r="AH19" s="92">
        <f t="shared" si="20"/>
        <v>490799.44</v>
      </c>
      <c r="AI19" s="92">
        <f t="shared" si="21"/>
        <v>3770009.66</v>
      </c>
      <c r="AJ19" s="92">
        <f t="shared" si="21"/>
        <v>1724.45</v>
      </c>
      <c r="AK19" s="96">
        <f t="shared" si="22"/>
        <v>3771734.1100000003</v>
      </c>
      <c r="AL19" s="41">
        <f t="shared" si="23"/>
        <v>101324121.02999999</v>
      </c>
    </row>
    <row r="20" spans="2:38" ht="14.4" thickTop="1" thickBot="1" x14ac:dyDescent="0.3">
      <c r="B20" s="51" t="s">
        <v>97</v>
      </c>
      <c r="C20" s="72">
        <f t="shared" si="0"/>
        <v>84997369.060000002</v>
      </c>
      <c r="D20" s="72">
        <f t="shared" si="0"/>
        <v>1736571.8800000001</v>
      </c>
      <c r="E20" s="92">
        <f t="shared" si="1"/>
        <v>841262.92</v>
      </c>
      <c r="F20" s="92">
        <f t="shared" si="1"/>
        <v>0</v>
      </c>
      <c r="G20" s="92">
        <f t="shared" si="2"/>
        <v>841262.92</v>
      </c>
      <c r="H20" s="92">
        <f t="shared" si="3"/>
        <v>0</v>
      </c>
      <c r="I20" s="92">
        <f t="shared" si="3"/>
        <v>0</v>
      </c>
      <c r="J20" s="92">
        <f t="shared" si="4"/>
        <v>0</v>
      </c>
      <c r="K20" s="92">
        <f t="shared" si="5"/>
        <v>0</v>
      </c>
      <c r="L20" s="92">
        <f t="shared" si="5"/>
        <v>0</v>
      </c>
      <c r="M20" s="92">
        <f t="shared" si="6"/>
        <v>0</v>
      </c>
      <c r="N20" s="92">
        <f t="shared" si="7"/>
        <v>4741.38</v>
      </c>
      <c r="O20" s="92">
        <f t="shared" si="7"/>
        <v>0</v>
      </c>
      <c r="P20" s="92">
        <f t="shared" si="8"/>
        <v>4741.38</v>
      </c>
      <c r="Q20" s="92">
        <f t="shared" si="9"/>
        <v>214935.42</v>
      </c>
      <c r="R20" s="92">
        <f t="shared" si="9"/>
        <v>0</v>
      </c>
      <c r="S20" s="92">
        <f t="shared" si="10"/>
        <v>214935.42</v>
      </c>
      <c r="T20" s="92">
        <f t="shared" si="11"/>
        <v>134585.32</v>
      </c>
      <c r="U20" s="92">
        <f t="shared" si="11"/>
        <v>0</v>
      </c>
      <c r="V20" s="92">
        <f t="shared" si="12"/>
        <v>134585.32</v>
      </c>
      <c r="W20" s="92">
        <f t="shared" si="13"/>
        <v>4300.8900000000003</v>
      </c>
      <c r="X20" s="92">
        <f t="shared" si="13"/>
        <v>0</v>
      </c>
      <c r="Y20" s="92">
        <f t="shared" si="14"/>
        <v>4300.8900000000003</v>
      </c>
      <c r="Z20" s="92">
        <f t="shared" si="15"/>
        <v>48502030.469999999</v>
      </c>
      <c r="AA20" s="92">
        <f t="shared" si="15"/>
        <v>20755.060000000001</v>
      </c>
      <c r="AB20" s="92">
        <f t="shared" si="16"/>
        <v>48522785.530000001</v>
      </c>
      <c r="AC20" s="92">
        <f t="shared" si="17"/>
        <v>0</v>
      </c>
      <c r="AD20" s="92">
        <f t="shared" si="17"/>
        <v>0</v>
      </c>
      <c r="AE20" s="97">
        <f t="shared" si="18"/>
        <v>0</v>
      </c>
      <c r="AF20" s="92">
        <f t="shared" si="19"/>
        <v>32724004.07</v>
      </c>
      <c r="AG20" s="92">
        <f t="shared" si="19"/>
        <v>1715816.82</v>
      </c>
      <c r="AH20" s="92">
        <f t="shared" si="20"/>
        <v>34439820.890000001</v>
      </c>
      <c r="AI20" s="92">
        <f t="shared" si="21"/>
        <v>2571508.59</v>
      </c>
      <c r="AJ20" s="92">
        <f t="shared" si="21"/>
        <v>0</v>
      </c>
      <c r="AK20" s="96">
        <f t="shared" si="22"/>
        <v>2571508.59</v>
      </c>
      <c r="AL20" s="41">
        <f t="shared" si="23"/>
        <v>86733940.939999998</v>
      </c>
    </row>
    <row r="21" spans="2:38" ht="14.4" thickTop="1" thickBot="1" x14ac:dyDescent="0.3">
      <c r="B21" s="51" t="s">
        <v>79</v>
      </c>
      <c r="C21" s="72">
        <f t="shared" si="0"/>
        <v>75290301.159999996</v>
      </c>
      <c r="D21" s="72">
        <f t="shared" si="0"/>
        <v>346006.15</v>
      </c>
      <c r="E21" s="92">
        <f t="shared" si="1"/>
        <v>965.5</v>
      </c>
      <c r="F21" s="92">
        <f t="shared" si="1"/>
        <v>0</v>
      </c>
      <c r="G21" s="92">
        <f t="shared" si="2"/>
        <v>965.5</v>
      </c>
      <c r="H21" s="92">
        <f t="shared" si="3"/>
        <v>2974799.19</v>
      </c>
      <c r="I21" s="92">
        <f t="shared" si="3"/>
        <v>346006.15</v>
      </c>
      <c r="J21" s="92">
        <f t="shared" si="4"/>
        <v>3320805.34</v>
      </c>
      <c r="K21" s="92">
        <f t="shared" si="5"/>
        <v>0</v>
      </c>
      <c r="L21" s="92">
        <f t="shared" si="5"/>
        <v>0</v>
      </c>
      <c r="M21" s="92">
        <f t="shared" si="6"/>
        <v>0</v>
      </c>
      <c r="N21" s="92">
        <f t="shared" si="7"/>
        <v>0</v>
      </c>
      <c r="O21" s="92">
        <f t="shared" si="7"/>
        <v>0</v>
      </c>
      <c r="P21" s="92">
        <f t="shared" si="8"/>
        <v>0</v>
      </c>
      <c r="Q21" s="92">
        <f t="shared" si="9"/>
        <v>6333430.1699999999</v>
      </c>
      <c r="R21" s="92">
        <f t="shared" si="9"/>
        <v>0</v>
      </c>
      <c r="S21" s="92">
        <f t="shared" si="10"/>
        <v>6333430.1699999999</v>
      </c>
      <c r="T21" s="92">
        <f t="shared" si="11"/>
        <v>43959.360000000001</v>
      </c>
      <c r="U21" s="92">
        <f t="shared" si="11"/>
        <v>0</v>
      </c>
      <c r="V21" s="92">
        <f t="shared" si="12"/>
        <v>43959.360000000001</v>
      </c>
      <c r="W21" s="92">
        <f t="shared" si="13"/>
        <v>5628.84</v>
      </c>
      <c r="X21" s="92">
        <f t="shared" si="13"/>
        <v>0</v>
      </c>
      <c r="Y21" s="92">
        <f t="shared" si="14"/>
        <v>5628.84</v>
      </c>
      <c r="Z21" s="92">
        <f t="shared" si="15"/>
        <v>17378576.039999999</v>
      </c>
      <c r="AA21" s="92">
        <f t="shared" si="15"/>
        <v>0</v>
      </c>
      <c r="AB21" s="92">
        <f t="shared" si="16"/>
        <v>17378576.039999999</v>
      </c>
      <c r="AC21" s="92">
        <f t="shared" si="17"/>
        <v>0</v>
      </c>
      <c r="AD21" s="92">
        <f t="shared" si="17"/>
        <v>0</v>
      </c>
      <c r="AE21" s="97">
        <f t="shared" si="18"/>
        <v>0</v>
      </c>
      <c r="AF21" s="92">
        <f t="shared" si="19"/>
        <v>44830901.229999997</v>
      </c>
      <c r="AG21" s="92">
        <f t="shared" si="19"/>
        <v>0</v>
      </c>
      <c r="AH21" s="92">
        <f t="shared" si="20"/>
        <v>44830901.229999997</v>
      </c>
      <c r="AI21" s="92">
        <f t="shared" si="21"/>
        <v>3722040.83</v>
      </c>
      <c r="AJ21" s="92">
        <f t="shared" si="21"/>
        <v>0</v>
      </c>
      <c r="AK21" s="96">
        <f t="shared" si="22"/>
        <v>3722040.83</v>
      </c>
      <c r="AL21" s="41">
        <f t="shared" si="23"/>
        <v>75636307.310000002</v>
      </c>
    </row>
    <row r="22" spans="2:38" ht="14.4" thickTop="1" thickBot="1" x14ac:dyDescent="0.3">
      <c r="B22" s="51" t="s">
        <v>102</v>
      </c>
      <c r="C22" s="72">
        <f t="shared" si="0"/>
        <v>65271610.649999991</v>
      </c>
      <c r="D22" s="72">
        <f t="shared" si="0"/>
        <v>0</v>
      </c>
      <c r="E22" s="92">
        <f t="shared" si="1"/>
        <v>0</v>
      </c>
      <c r="F22" s="92">
        <f t="shared" si="1"/>
        <v>0</v>
      </c>
      <c r="G22" s="92">
        <f t="shared" si="2"/>
        <v>0</v>
      </c>
      <c r="H22" s="92">
        <f t="shared" si="3"/>
        <v>61488.14</v>
      </c>
      <c r="I22" s="92">
        <f t="shared" si="3"/>
        <v>0</v>
      </c>
      <c r="J22" s="92">
        <f t="shared" si="4"/>
        <v>61488.14</v>
      </c>
      <c r="K22" s="92">
        <f t="shared" si="5"/>
        <v>0</v>
      </c>
      <c r="L22" s="92">
        <f t="shared" si="5"/>
        <v>0</v>
      </c>
      <c r="M22" s="92">
        <f t="shared" si="6"/>
        <v>0</v>
      </c>
      <c r="N22" s="92">
        <f t="shared" si="7"/>
        <v>0</v>
      </c>
      <c r="O22" s="92">
        <f t="shared" si="7"/>
        <v>0</v>
      </c>
      <c r="P22" s="92">
        <f t="shared" si="8"/>
        <v>0</v>
      </c>
      <c r="Q22" s="92">
        <f t="shared" si="9"/>
        <v>169908.21</v>
      </c>
      <c r="R22" s="92">
        <f t="shared" si="9"/>
        <v>0</v>
      </c>
      <c r="S22" s="92">
        <f t="shared" si="10"/>
        <v>169908.21</v>
      </c>
      <c r="T22" s="92">
        <f t="shared" si="11"/>
        <v>0</v>
      </c>
      <c r="U22" s="92">
        <f t="shared" si="11"/>
        <v>0</v>
      </c>
      <c r="V22" s="92">
        <f t="shared" si="12"/>
        <v>0</v>
      </c>
      <c r="W22" s="92">
        <f t="shared" si="13"/>
        <v>513752.84</v>
      </c>
      <c r="X22" s="92">
        <f t="shared" si="13"/>
        <v>0</v>
      </c>
      <c r="Y22" s="92">
        <f t="shared" si="14"/>
        <v>513752.84</v>
      </c>
      <c r="Z22" s="92">
        <f t="shared" si="15"/>
        <v>61847874.909999996</v>
      </c>
      <c r="AA22" s="92">
        <f t="shared" si="15"/>
        <v>0</v>
      </c>
      <c r="AB22" s="92">
        <f t="shared" si="16"/>
        <v>61847874.909999996</v>
      </c>
      <c r="AC22" s="92">
        <f t="shared" si="17"/>
        <v>0</v>
      </c>
      <c r="AD22" s="92">
        <f t="shared" si="17"/>
        <v>0</v>
      </c>
      <c r="AE22" s="97">
        <f t="shared" si="18"/>
        <v>0</v>
      </c>
      <c r="AF22" s="92">
        <f t="shared" si="19"/>
        <v>2517128.08</v>
      </c>
      <c r="AG22" s="92">
        <f t="shared" si="19"/>
        <v>0</v>
      </c>
      <c r="AH22" s="92">
        <f t="shared" si="20"/>
        <v>2517128.08</v>
      </c>
      <c r="AI22" s="92">
        <f t="shared" si="21"/>
        <v>161458.47</v>
      </c>
      <c r="AJ22" s="92">
        <f t="shared" si="21"/>
        <v>0</v>
      </c>
      <c r="AK22" s="96">
        <f t="shared" si="22"/>
        <v>161458.47</v>
      </c>
      <c r="AL22" s="41">
        <f t="shared" si="23"/>
        <v>65271610.649999991</v>
      </c>
    </row>
    <row r="23" spans="2:38" ht="14.4" thickTop="1" thickBot="1" x14ac:dyDescent="0.3">
      <c r="B23" s="51" t="s">
        <v>109</v>
      </c>
      <c r="C23" s="72">
        <f t="shared" si="0"/>
        <v>53020459.789999999</v>
      </c>
      <c r="D23" s="72">
        <f t="shared" si="0"/>
        <v>141506.13</v>
      </c>
      <c r="E23" s="92">
        <f t="shared" si="1"/>
        <v>91991.06</v>
      </c>
      <c r="F23" s="92">
        <f t="shared" si="1"/>
        <v>0</v>
      </c>
      <c r="G23" s="92">
        <f t="shared" si="2"/>
        <v>91991.06</v>
      </c>
      <c r="H23" s="92">
        <f t="shared" si="3"/>
        <v>4270730.6900000004</v>
      </c>
      <c r="I23" s="92">
        <f t="shared" si="3"/>
        <v>0</v>
      </c>
      <c r="J23" s="92">
        <f t="shared" si="4"/>
        <v>4270730.6900000004</v>
      </c>
      <c r="K23" s="92">
        <f t="shared" si="5"/>
        <v>0</v>
      </c>
      <c r="L23" s="92">
        <f t="shared" si="5"/>
        <v>0</v>
      </c>
      <c r="M23" s="92">
        <f t="shared" si="6"/>
        <v>0</v>
      </c>
      <c r="N23" s="92">
        <f t="shared" si="7"/>
        <v>1897290.94</v>
      </c>
      <c r="O23" s="92">
        <f t="shared" si="7"/>
        <v>0</v>
      </c>
      <c r="P23" s="92">
        <f t="shared" si="8"/>
        <v>1897290.94</v>
      </c>
      <c r="Q23" s="92">
        <f t="shared" si="9"/>
        <v>18806371.329999998</v>
      </c>
      <c r="R23" s="92">
        <f t="shared" si="9"/>
        <v>141214.54</v>
      </c>
      <c r="S23" s="92">
        <f t="shared" si="10"/>
        <v>18947585.869999997</v>
      </c>
      <c r="T23" s="92">
        <f t="shared" si="11"/>
        <v>734824.37</v>
      </c>
      <c r="U23" s="92">
        <f t="shared" si="11"/>
        <v>0</v>
      </c>
      <c r="V23" s="92">
        <f t="shared" si="12"/>
        <v>734824.37</v>
      </c>
      <c r="W23" s="92">
        <f t="shared" si="13"/>
        <v>331744.5</v>
      </c>
      <c r="X23" s="92">
        <f t="shared" si="13"/>
        <v>0</v>
      </c>
      <c r="Y23" s="92">
        <f t="shared" si="14"/>
        <v>331744.5</v>
      </c>
      <c r="Z23" s="92">
        <f t="shared" si="15"/>
        <v>23055975.879999999</v>
      </c>
      <c r="AA23" s="92">
        <f t="shared" si="15"/>
        <v>0.09</v>
      </c>
      <c r="AB23" s="92">
        <f t="shared" si="16"/>
        <v>23055975.969999999</v>
      </c>
      <c r="AC23" s="92">
        <f t="shared" si="17"/>
        <v>0</v>
      </c>
      <c r="AD23" s="92">
        <f t="shared" si="17"/>
        <v>0</v>
      </c>
      <c r="AE23" s="97">
        <f t="shared" si="18"/>
        <v>0</v>
      </c>
      <c r="AF23" s="92">
        <f t="shared" si="19"/>
        <v>347430.06</v>
      </c>
      <c r="AG23" s="92">
        <f t="shared" si="19"/>
        <v>291.5</v>
      </c>
      <c r="AH23" s="92">
        <f t="shared" si="20"/>
        <v>347721.56</v>
      </c>
      <c r="AI23" s="92">
        <f t="shared" si="21"/>
        <v>3484100.96</v>
      </c>
      <c r="AJ23" s="92">
        <f t="shared" si="21"/>
        <v>0</v>
      </c>
      <c r="AK23" s="96">
        <f t="shared" si="22"/>
        <v>3484100.96</v>
      </c>
      <c r="AL23" s="41">
        <f t="shared" si="23"/>
        <v>53161965.920000002</v>
      </c>
    </row>
    <row r="24" spans="2:38" ht="14.4" thickTop="1" thickBot="1" x14ac:dyDescent="0.3">
      <c r="B24" s="51" t="s">
        <v>110</v>
      </c>
      <c r="C24" s="72">
        <f t="shared" si="0"/>
        <v>46893247.00999999</v>
      </c>
      <c r="D24" s="72">
        <f t="shared" si="0"/>
        <v>0</v>
      </c>
      <c r="E24" s="92">
        <f t="shared" si="1"/>
        <v>2644.41</v>
      </c>
      <c r="F24" s="92">
        <f t="shared" si="1"/>
        <v>0</v>
      </c>
      <c r="G24" s="92">
        <f t="shared" si="2"/>
        <v>2644.41</v>
      </c>
      <c r="H24" s="92">
        <f t="shared" si="3"/>
        <v>179174.9</v>
      </c>
      <c r="I24" s="92">
        <f t="shared" si="3"/>
        <v>0</v>
      </c>
      <c r="J24" s="92">
        <f t="shared" si="4"/>
        <v>179174.9</v>
      </c>
      <c r="K24" s="92">
        <f t="shared" si="5"/>
        <v>0</v>
      </c>
      <c r="L24" s="92">
        <f t="shared" si="5"/>
        <v>0</v>
      </c>
      <c r="M24" s="92">
        <f t="shared" si="6"/>
        <v>0</v>
      </c>
      <c r="N24" s="92">
        <f t="shared" si="7"/>
        <v>0</v>
      </c>
      <c r="O24" s="92">
        <f t="shared" si="7"/>
        <v>0</v>
      </c>
      <c r="P24" s="92">
        <f t="shared" si="8"/>
        <v>0</v>
      </c>
      <c r="Q24" s="92">
        <f t="shared" si="9"/>
        <v>406515.11</v>
      </c>
      <c r="R24" s="92">
        <f t="shared" si="9"/>
        <v>0</v>
      </c>
      <c r="S24" s="92">
        <f t="shared" si="10"/>
        <v>406515.11</v>
      </c>
      <c r="T24" s="92">
        <f t="shared" si="11"/>
        <v>21310.49</v>
      </c>
      <c r="U24" s="92">
        <f t="shared" si="11"/>
        <v>0</v>
      </c>
      <c r="V24" s="92">
        <f t="shared" si="12"/>
        <v>21310.49</v>
      </c>
      <c r="W24" s="92">
        <f t="shared" si="13"/>
        <v>3750</v>
      </c>
      <c r="X24" s="92">
        <f t="shared" si="13"/>
        <v>0</v>
      </c>
      <c r="Y24" s="92">
        <f t="shared" si="14"/>
        <v>3750</v>
      </c>
      <c r="Z24" s="92">
        <f t="shared" si="15"/>
        <v>46042209.979999997</v>
      </c>
      <c r="AA24" s="92">
        <f t="shared" si="15"/>
        <v>0</v>
      </c>
      <c r="AB24" s="92">
        <f t="shared" si="16"/>
        <v>46042209.979999997</v>
      </c>
      <c r="AC24" s="92">
        <f t="shared" si="17"/>
        <v>0</v>
      </c>
      <c r="AD24" s="92">
        <f t="shared" si="17"/>
        <v>0</v>
      </c>
      <c r="AE24" s="97">
        <f t="shared" si="18"/>
        <v>0</v>
      </c>
      <c r="AF24" s="92">
        <f t="shared" si="19"/>
        <v>17058.189999999999</v>
      </c>
      <c r="AG24" s="92">
        <f t="shared" si="19"/>
        <v>0</v>
      </c>
      <c r="AH24" s="92">
        <f t="shared" si="20"/>
        <v>17058.189999999999</v>
      </c>
      <c r="AI24" s="92">
        <f t="shared" si="21"/>
        <v>220583.93</v>
      </c>
      <c r="AJ24" s="92">
        <f t="shared" si="21"/>
        <v>0</v>
      </c>
      <c r="AK24" s="96">
        <f t="shared" si="22"/>
        <v>220583.93</v>
      </c>
      <c r="AL24" s="41">
        <f t="shared" si="23"/>
        <v>46893247.00999999</v>
      </c>
    </row>
    <row r="25" spans="2:38" ht="14.4" thickTop="1" thickBot="1" x14ac:dyDescent="0.3">
      <c r="B25" s="51" t="s">
        <v>80</v>
      </c>
      <c r="C25" s="72">
        <f t="shared" si="0"/>
        <v>41052878.259999998</v>
      </c>
      <c r="D25" s="72">
        <f t="shared" si="0"/>
        <v>19100</v>
      </c>
      <c r="E25" s="92">
        <f t="shared" si="1"/>
        <v>0</v>
      </c>
      <c r="F25" s="92">
        <f t="shared" si="1"/>
        <v>0</v>
      </c>
      <c r="G25" s="92">
        <f t="shared" si="2"/>
        <v>0</v>
      </c>
      <c r="H25" s="92">
        <f t="shared" si="3"/>
        <v>15175955.51</v>
      </c>
      <c r="I25" s="92">
        <f t="shared" si="3"/>
        <v>0</v>
      </c>
      <c r="J25" s="92">
        <f t="shared" si="4"/>
        <v>15175955.51</v>
      </c>
      <c r="K25" s="92">
        <f t="shared" si="5"/>
        <v>0</v>
      </c>
      <c r="L25" s="92">
        <f t="shared" si="5"/>
        <v>0</v>
      </c>
      <c r="M25" s="92">
        <f t="shared" si="6"/>
        <v>0</v>
      </c>
      <c r="N25" s="92">
        <f t="shared" si="7"/>
        <v>0</v>
      </c>
      <c r="O25" s="92">
        <f t="shared" si="7"/>
        <v>0</v>
      </c>
      <c r="P25" s="92">
        <f t="shared" si="8"/>
        <v>0</v>
      </c>
      <c r="Q25" s="92">
        <f t="shared" si="9"/>
        <v>8191781.6699999999</v>
      </c>
      <c r="R25" s="92">
        <f t="shared" si="9"/>
        <v>0</v>
      </c>
      <c r="S25" s="92">
        <f t="shared" si="10"/>
        <v>8191781.6699999999</v>
      </c>
      <c r="T25" s="92">
        <f t="shared" si="11"/>
        <v>0</v>
      </c>
      <c r="U25" s="92">
        <f t="shared" si="11"/>
        <v>0</v>
      </c>
      <c r="V25" s="92">
        <f t="shared" si="12"/>
        <v>0</v>
      </c>
      <c r="W25" s="92">
        <f t="shared" si="13"/>
        <v>81000</v>
      </c>
      <c r="X25" s="92">
        <f t="shared" si="13"/>
        <v>0</v>
      </c>
      <c r="Y25" s="92">
        <f t="shared" si="14"/>
        <v>81000</v>
      </c>
      <c r="Z25" s="92">
        <f t="shared" si="15"/>
        <v>15272389.220000001</v>
      </c>
      <c r="AA25" s="92">
        <f t="shared" si="15"/>
        <v>0</v>
      </c>
      <c r="AB25" s="92">
        <f t="shared" si="16"/>
        <v>15272389.220000001</v>
      </c>
      <c r="AC25" s="92">
        <f t="shared" si="17"/>
        <v>0</v>
      </c>
      <c r="AD25" s="92">
        <f t="shared" si="17"/>
        <v>0</v>
      </c>
      <c r="AE25" s="97">
        <f t="shared" si="18"/>
        <v>0</v>
      </c>
      <c r="AF25" s="92">
        <f t="shared" si="19"/>
        <v>1332878.1399999999</v>
      </c>
      <c r="AG25" s="92">
        <f t="shared" si="19"/>
        <v>0</v>
      </c>
      <c r="AH25" s="92">
        <f t="shared" si="20"/>
        <v>1332878.1399999999</v>
      </c>
      <c r="AI25" s="92">
        <f t="shared" si="21"/>
        <v>998873.72</v>
      </c>
      <c r="AJ25" s="92">
        <f t="shared" si="21"/>
        <v>19100</v>
      </c>
      <c r="AK25" s="96">
        <f t="shared" si="22"/>
        <v>1017973.72</v>
      </c>
      <c r="AL25" s="41">
        <f t="shared" si="23"/>
        <v>41071978.259999998</v>
      </c>
    </row>
    <row r="26" spans="2:38" ht="14.4" thickTop="1" thickBot="1" x14ac:dyDescent="0.3">
      <c r="B26" s="51" t="s">
        <v>82</v>
      </c>
      <c r="C26" s="72">
        <f t="shared" si="0"/>
        <v>40664455.359999999</v>
      </c>
      <c r="D26" s="72">
        <f t="shared" si="0"/>
        <v>0</v>
      </c>
      <c r="E26" s="92">
        <f t="shared" si="1"/>
        <v>0</v>
      </c>
      <c r="F26" s="92">
        <f t="shared" si="1"/>
        <v>0</v>
      </c>
      <c r="G26" s="92">
        <f t="shared" si="2"/>
        <v>0</v>
      </c>
      <c r="H26" s="92">
        <f t="shared" si="3"/>
        <v>0</v>
      </c>
      <c r="I26" s="92">
        <f t="shared" si="3"/>
        <v>0</v>
      </c>
      <c r="J26" s="92">
        <f t="shared" si="4"/>
        <v>0</v>
      </c>
      <c r="K26" s="92">
        <f t="shared" si="5"/>
        <v>0</v>
      </c>
      <c r="L26" s="92">
        <f t="shared" si="5"/>
        <v>0</v>
      </c>
      <c r="M26" s="92">
        <f t="shared" si="6"/>
        <v>0</v>
      </c>
      <c r="N26" s="92">
        <f t="shared" si="7"/>
        <v>0</v>
      </c>
      <c r="O26" s="92">
        <f t="shared" si="7"/>
        <v>0</v>
      </c>
      <c r="P26" s="92">
        <f t="shared" si="8"/>
        <v>0</v>
      </c>
      <c r="Q26" s="92">
        <f t="shared" si="9"/>
        <v>13500</v>
      </c>
      <c r="R26" s="92">
        <f t="shared" si="9"/>
        <v>0</v>
      </c>
      <c r="S26" s="92">
        <f t="shared" si="10"/>
        <v>13500</v>
      </c>
      <c r="T26" s="92">
        <f t="shared" si="11"/>
        <v>0</v>
      </c>
      <c r="U26" s="92">
        <f t="shared" si="11"/>
        <v>0</v>
      </c>
      <c r="V26" s="92">
        <f t="shared" si="12"/>
        <v>0</v>
      </c>
      <c r="W26" s="92">
        <f t="shared" si="13"/>
        <v>0</v>
      </c>
      <c r="X26" s="92">
        <f t="shared" si="13"/>
        <v>0</v>
      </c>
      <c r="Y26" s="92">
        <f t="shared" si="14"/>
        <v>0</v>
      </c>
      <c r="Z26" s="92">
        <f t="shared" si="15"/>
        <v>40650955.359999999</v>
      </c>
      <c r="AA26" s="92">
        <f t="shared" si="15"/>
        <v>0</v>
      </c>
      <c r="AB26" s="92">
        <f t="shared" si="16"/>
        <v>40650955.359999999</v>
      </c>
      <c r="AC26" s="92">
        <f t="shared" si="17"/>
        <v>0</v>
      </c>
      <c r="AD26" s="92">
        <f t="shared" si="17"/>
        <v>0</v>
      </c>
      <c r="AE26" s="97">
        <f t="shared" si="18"/>
        <v>0</v>
      </c>
      <c r="AF26" s="92">
        <f t="shared" si="19"/>
        <v>0</v>
      </c>
      <c r="AG26" s="92">
        <f t="shared" si="19"/>
        <v>0</v>
      </c>
      <c r="AH26" s="92">
        <f t="shared" si="20"/>
        <v>0</v>
      </c>
      <c r="AI26" s="92">
        <f t="shared" si="21"/>
        <v>0</v>
      </c>
      <c r="AJ26" s="92">
        <f t="shared" si="21"/>
        <v>0</v>
      </c>
      <c r="AK26" s="96">
        <f t="shared" si="22"/>
        <v>0</v>
      </c>
      <c r="AL26" s="41">
        <f t="shared" si="23"/>
        <v>40664455.359999999</v>
      </c>
    </row>
    <row r="27" spans="2:38" ht="14.4" thickTop="1" thickBot="1" x14ac:dyDescent="0.3">
      <c r="B27" s="51" t="s">
        <v>99</v>
      </c>
      <c r="C27" s="72">
        <f t="shared" si="0"/>
        <v>3209010.18</v>
      </c>
      <c r="D27" s="72">
        <f t="shared" si="0"/>
        <v>36291248.390000001</v>
      </c>
      <c r="E27" s="92">
        <f t="shared" si="1"/>
        <v>0</v>
      </c>
      <c r="F27" s="92">
        <f t="shared" si="1"/>
        <v>0</v>
      </c>
      <c r="G27" s="92">
        <f t="shared" si="2"/>
        <v>0</v>
      </c>
      <c r="H27" s="92">
        <f t="shared" si="3"/>
        <v>3148900.73</v>
      </c>
      <c r="I27" s="92">
        <f t="shared" si="3"/>
        <v>0</v>
      </c>
      <c r="J27" s="92">
        <f t="shared" si="4"/>
        <v>3148900.73</v>
      </c>
      <c r="K27" s="92">
        <f t="shared" si="5"/>
        <v>0</v>
      </c>
      <c r="L27" s="92">
        <f t="shared" si="5"/>
        <v>0</v>
      </c>
      <c r="M27" s="92">
        <f t="shared" si="6"/>
        <v>0</v>
      </c>
      <c r="N27" s="92">
        <f t="shared" si="7"/>
        <v>0</v>
      </c>
      <c r="O27" s="92">
        <f t="shared" si="7"/>
        <v>0</v>
      </c>
      <c r="P27" s="92">
        <f t="shared" si="8"/>
        <v>0</v>
      </c>
      <c r="Q27" s="92">
        <f t="shared" si="9"/>
        <v>0</v>
      </c>
      <c r="R27" s="92">
        <f t="shared" si="9"/>
        <v>0</v>
      </c>
      <c r="S27" s="92">
        <f t="shared" si="10"/>
        <v>0</v>
      </c>
      <c r="T27" s="92">
        <f t="shared" si="11"/>
        <v>0</v>
      </c>
      <c r="U27" s="92">
        <f t="shared" si="11"/>
        <v>0</v>
      </c>
      <c r="V27" s="92">
        <f t="shared" si="12"/>
        <v>0</v>
      </c>
      <c r="W27" s="92">
        <f t="shared" si="13"/>
        <v>0</v>
      </c>
      <c r="X27" s="92">
        <f t="shared" si="13"/>
        <v>0</v>
      </c>
      <c r="Y27" s="92">
        <f t="shared" si="14"/>
        <v>0</v>
      </c>
      <c r="Z27" s="92">
        <f t="shared" si="15"/>
        <v>0</v>
      </c>
      <c r="AA27" s="92">
        <f t="shared" si="15"/>
        <v>0</v>
      </c>
      <c r="AB27" s="92">
        <f t="shared" si="16"/>
        <v>0</v>
      </c>
      <c r="AC27" s="92">
        <f t="shared" si="17"/>
        <v>0</v>
      </c>
      <c r="AD27" s="92">
        <f t="shared" si="17"/>
        <v>36291248.390000001</v>
      </c>
      <c r="AE27" s="97">
        <f t="shared" si="18"/>
        <v>36291248.390000001</v>
      </c>
      <c r="AF27" s="92">
        <f t="shared" si="19"/>
        <v>0</v>
      </c>
      <c r="AG27" s="92">
        <f t="shared" si="19"/>
        <v>0</v>
      </c>
      <c r="AH27" s="92">
        <f t="shared" si="20"/>
        <v>0</v>
      </c>
      <c r="AI27" s="92">
        <f t="shared" si="21"/>
        <v>60109.45</v>
      </c>
      <c r="AJ27" s="92">
        <f t="shared" si="21"/>
        <v>0</v>
      </c>
      <c r="AK27" s="96">
        <f t="shared" si="22"/>
        <v>60109.45</v>
      </c>
      <c r="AL27" s="41">
        <f t="shared" si="23"/>
        <v>39500258.57</v>
      </c>
    </row>
    <row r="28" spans="2:38" ht="14.4" thickTop="1" thickBot="1" x14ac:dyDescent="0.3">
      <c r="B28" s="50" t="s">
        <v>105</v>
      </c>
      <c r="C28" s="72">
        <f t="shared" si="0"/>
        <v>34305431.890000001</v>
      </c>
      <c r="D28" s="72">
        <f t="shared" si="0"/>
        <v>0</v>
      </c>
      <c r="E28" s="92">
        <f t="shared" si="1"/>
        <v>0</v>
      </c>
      <c r="F28" s="92">
        <f t="shared" si="1"/>
        <v>0</v>
      </c>
      <c r="G28" s="92">
        <f t="shared" si="2"/>
        <v>0</v>
      </c>
      <c r="H28" s="92">
        <f t="shared" si="3"/>
        <v>31526345.960000001</v>
      </c>
      <c r="I28" s="92">
        <f t="shared" si="3"/>
        <v>0</v>
      </c>
      <c r="J28" s="92">
        <f t="shared" si="4"/>
        <v>31526345.960000001</v>
      </c>
      <c r="K28" s="92">
        <f t="shared" si="5"/>
        <v>0</v>
      </c>
      <c r="L28" s="92">
        <f t="shared" si="5"/>
        <v>0</v>
      </c>
      <c r="M28" s="92">
        <f t="shared" si="6"/>
        <v>0</v>
      </c>
      <c r="N28" s="92">
        <f t="shared" si="7"/>
        <v>0</v>
      </c>
      <c r="O28" s="92">
        <f t="shared" si="7"/>
        <v>0</v>
      </c>
      <c r="P28" s="92">
        <f t="shared" si="8"/>
        <v>0</v>
      </c>
      <c r="Q28" s="92">
        <f t="shared" si="9"/>
        <v>0</v>
      </c>
      <c r="R28" s="92">
        <f t="shared" si="9"/>
        <v>0</v>
      </c>
      <c r="S28" s="92">
        <f t="shared" si="10"/>
        <v>0</v>
      </c>
      <c r="T28" s="92">
        <f t="shared" si="11"/>
        <v>0</v>
      </c>
      <c r="U28" s="92">
        <f t="shared" si="11"/>
        <v>0</v>
      </c>
      <c r="V28" s="92">
        <f t="shared" si="12"/>
        <v>0</v>
      </c>
      <c r="W28" s="92">
        <f t="shared" si="13"/>
        <v>0</v>
      </c>
      <c r="X28" s="92">
        <f t="shared" si="13"/>
        <v>0</v>
      </c>
      <c r="Y28" s="92">
        <f t="shared" si="14"/>
        <v>0</v>
      </c>
      <c r="Z28" s="92">
        <f t="shared" si="15"/>
        <v>0</v>
      </c>
      <c r="AA28" s="92">
        <f t="shared" si="15"/>
        <v>0</v>
      </c>
      <c r="AB28" s="92">
        <f t="shared" si="16"/>
        <v>0</v>
      </c>
      <c r="AC28" s="92">
        <f t="shared" si="17"/>
        <v>0</v>
      </c>
      <c r="AD28" s="92">
        <f t="shared" si="17"/>
        <v>0</v>
      </c>
      <c r="AE28" s="97">
        <f t="shared" si="18"/>
        <v>0</v>
      </c>
      <c r="AF28" s="92">
        <f t="shared" si="19"/>
        <v>2779085.93</v>
      </c>
      <c r="AG28" s="92">
        <f t="shared" si="19"/>
        <v>0</v>
      </c>
      <c r="AH28" s="92">
        <f t="shared" si="20"/>
        <v>2779085.93</v>
      </c>
      <c r="AI28" s="92">
        <f t="shared" si="21"/>
        <v>0</v>
      </c>
      <c r="AJ28" s="92">
        <f t="shared" si="21"/>
        <v>0</v>
      </c>
      <c r="AK28" s="96">
        <f t="shared" si="22"/>
        <v>0</v>
      </c>
      <c r="AL28" s="41">
        <f t="shared" si="23"/>
        <v>34305431.890000001</v>
      </c>
    </row>
    <row r="29" spans="2:38" ht="14.4" thickTop="1" thickBot="1" x14ac:dyDescent="0.3">
      <c r="B29" s="51" t="s">
        <v>96</v>
      </c>
      <c r="C29" s="72">
        <f t="shared" ref="C29:D46" si="24">SUMIF($E$8:$AJ$8,C$8,$E29:$AJ29)</f>
        <v>1863666.12</v>
      </c>
      <c r="D29" s="72">
        <f t="shared" si="24"/>
        <v>31060365.109999999</v>
      </c>
      <c r="E29" s="92">
        <f t="shared" ref="E29:F46" si="25">SUMIF($B$68:$B$1501,$B29,E$68:E$1501)</f>
        <v>0</v>
      </c>
      <c r="F29" s="92">
        <f t="shared" si="25"/>
        <v>0</v>
      </c>
      <c r="G29" s="92">
        <f t="shared" si="2"/>
        <v>0</v>
      </c>
      <c r="H29" s="92">
        <f t="shared" ref="H29:I46" si="26">SUMIF($B$68:$B$1501,$B29,H$68:H$1501)</f>
        <v>1863666.12</v>
      </c>
      <c r="I29" s="92">
        <f t="shared" si="26"/>
        <v>0</v>
      </c>
      <c r="J29" s="92">
        <f t="shared" si="4"/>
        <v>1863666.12</v>
      </c>
      <c r="K29" s="92">
        <f t="shared" ref="K29:L46" si="27">SUMIF($B$68:$B$1501,$B29,K$68:K$1501)</f>
        <v>0</v>
      </c>
      <c r="L29" s="92">
        <f t="shared" si="27"/>
        <v>31060365.109999999</v>
      </c>
      <c r="M29" s="92">
        <f t="shared" si="6"/>
        <v>31060365.109999999</v>
      </c>
      <c r="N29" s="92">
        <f t="shared" ref="N29:O46" si="28">SUMIF($B$68:$B$1501,$B29,N$68:N$1501)</f>
        <v>0</v>
      </c>
      <c r="O29" s="92">
        <f t="shared" si="28"/>
        <v>0</v>
      </c>
      <c r="P29" s="92">
        <f t="shared" si="8"/>
        <v>0</v>
      </c>
      <c r="Q29" s="92">
        <f t="shared" ref="Q29:R46" si="29">SUMIF($B$68:$B$1501,$B29,Q$68:Q$1501)</f>
        <v>0</v>
      </c>
      <c r="R29" s="92">
        <f t="shared" si="29"/>
        <v>0</v>
      </c>
      <c r="S29" s="92">
        <f t="shared" si="10"/>
        <v>0</v>
      </c>
      <c r="T29" s="92">
        <f t="shared" ref="T29:U46" si="30">SUMIF($B$68:$B$1501,$B29,T$68:T$1501)</f>
        <v>0</v>
      </c>
      <c r="U29" s="92">
        <f t="shared" si="30"/>
        <v>0</v>
      </c>
      <c r="V29" s="92">
        <f t="shared" si="12"/>
        <v>0</v>
      </c>
      <c r="W29" s="92">
        <f t="shared" ref="W29:X46" si="31">SUMIF($B$68:$B$1501,$B29,W$68:W$1501)</f>
        <v>0</v>
      </c>
      <c r="X29" s="92">
        <f t="shared" si="31"/>
        <v>0</v>
      </c>
      <c r="Y29" s="92">
        <f t="shared" si="14"/>
        <v>0</v>
      </c>
      <c r="Z29" s="92">
        <f t="shared" ref="Z29:AA46" si="32">SUMIF($B$68:$B$1501,$B29,Z$68:Z$1501)</f>
        <v>0</v>
      </c>
      <c r="AA29" s="92">
        <f t="shared" si="32"/>
        <v>0</v>
      </c>
      <c r="AB29" s="92">
        <f t="shared" si="16"/>
        <v>0</v>
      </c>
      <c r="AC29" s="92">
        <f t="shared" ref="AC29:AD46" si="33">SUMIF($B$68:$B$1501,$B29,AC$68:AC$1501)</f>
        <v>0</v>
      </c>
      <c r="AD29" s="92">
        <f t="shared" si="33"/>
        <v>0</v>
      </c>
      <c r="AE29" s="97">
        <f t="shared" si="18"/>
        <v>0</v>
      </c>
      <c r="AF29" s="92">
        <f t="shared" ref="AF29:AG46" si="34">SUMIF($B$68:$B$1501,$B29,AF$68:AF$1501)</f>
        <v>0</v>
      </c>
      <c r="AG29" s="92">
        <f t="shared" si="34"/>
        <v>0</v>
      </c>
      <c r="AH29" s="92">
        <f t="shared" si="20"/>
        <v>0</v>
      </c>
      <c r="AI29" s="92">
        <f t="shared" ref="AI29:AJ46" si="35">SUMIF($B$68:$B$1501,$B29,AI$68:AI$1501)</f>
        <v>0</v>
      </c>
      <c r="AJ29" s="92">
        <f t="shared" si="35"/>
        <v>0</v>
      </c>
      <c r="AK29" s="96">
        <f t="shared" si="22"/>
        <v>0</v>
      </c>
      <c r="AL29" s="41">
        <f t="shared" si="23"/>
        <v>32924031.23</v>
      </c>
    </row>
    <row r="30" spans="2:38" ht="14.4" thickTop="1" thickBot="1" x14ac:dyDescent="0.3">
      <c r="B30" s="51" t="s">
        <v>113</v>
      </c>
      <c r="C30" s="72">
        <f t="shared" si="24"/>
        <v>16575144.149999999</v>
      </c>
      <c r="D30" s="72">
        <f t="shared" si="24"/>
        <v>12055818.23</v>
      </c>
      <c r="E30" s="92">
        <f t="shared" si="25"/>
        <v>0</v>
      </c>
      <c r="F30" s="92">
        <f t="shared" si="25"/>
        <v>0</v>
      </c>
      <c r="G30" s="92">
        <f t="shared" si="2"/>
        <v>0</v>
      </c>
      <c r="H30" s="92">
        <f t="shared" si="26"/>
        <v>11757.84</v>
      </c>
      <c r="I30" s="92">
        <f t="shared" si="26"/>
        <v>11960586.35</v>
      </c>
      <c r="J30" s="92">
        <f t="shared" si="4"/>
        <v>11972344.189999999</v>
      </c>
      <c r="K30" s="92">
        <f t="shared" si="27"/>
        <v>0</v>
      </c>
      <c r="L30" s="92">
        <f t="shared" si="27"/>
        <v>95231.88</v>
      </c>
      <c r="M30" s="92">
        <f t="shared" si="6"/>
        <v>95231.88</v>
      </c>
      <c r="N30" s="92">
        <f t="shared" si="28"/>
        <v>703.23</v>
      </c>
      <c r="O30" s="92">
        <f t="shared" si="28"/>
        <v>0</v>
      </c>
      <c r="P30" s="92">
        <f t="shared" si="8"/>
        <v>703.23</v>
      </c>
      <c r="Q30" s="92">
        <f t="shared" si="29"/>
        <v>1627655.41</v>
      </c>
      <c r="R30" s="92">
        <f t="shared" si="29"/>
        <v>0</v>
      </c>
      <c r="S30" s="92">
        <f t="shared" si="10"/>
        <v>1627655.41</v>
      </c>
      <c r="T30" s="92">
        <f t="shared" si="30"/>
        <v>992556.24</v>
      </c>
      <c r="U30" s="92">
        <f t="shared" si="30"/>
        <v>0</v>
      </c>
      <c r="V30" s="92">
        <f t="shared" si="12"/>
        <v>992556.24</v>
      </c>
      <c r="W30" s="92">
        <f t="shared" si="31"/>
        <v>86202.36</v>
      </c>
      <c r="X30" s="92">
        <f t="shared" si="31"/>
        <v>0</v>
      </c>
      <c r="Y30" s="92">
        <f t="shared" si="14"/>
        <v>86202.36</v>
      </c>
      <c r="Z30" s="92">
        <f t="shared" si="32"/>
        <v>12621455.859999999</v>
      </c>
      <c r="AA30" s="92">
        <f t="shared" si="32"/>
        <v>0</v>
      </c>
      <c r="AB30" s="92">
        <f t="shared" si="16"/>
        <v>12621455.859999999</v>
      </c>
      <c r="AC30" s="92">
        <f t="shared" si="33"/>
        <v>0</v>
      </c>
      <c r="AD30" s="92">
        <f t="shared" si="33"/>
        <v>0</v>
      </c>
      <c r="AE30" s="97">
        <f t="shared" si="18"/>
        <v>0</v>
      </c>
      <c r="AF30" s="92">
        <f t="shared" si="34"/>
        <v>705434.92</v>
      </c>
      <c r="AG30" s="92">
        <f t="shared" si="34"/>
        <v>0</v>
      </c>
      <c r="AH30" s="92">
        <f t="shared" si="20"/>
        <v>705434.92</v>
      </c>
      <c r="AI30" s="92">
        <f t="shared" si="35"/>
        <v>529378.29</v>
      </c>
      <c r="AJ30" s="92">
        <f t="shared" si="35"/>
        <v>0</v>
      </c>
      <c r="AK30" s="96">
        <f t="shared" si="22"/>
        <v>529378.29</v>
      </c>
      <c r="AL30" s="41">
        <f t="shared" si="23"/>
        <v>28630962.379999999</v>
      </c>
    </row>
    <row r="31" spans="2:38" ht="14.4" thickTop="1" thickBot="1" x14ac:dyDescent="0.3">
      <c r="B31" s="51" t="s">
        <v>117</v>
      </c>
      <c r="C31" s="72">
        <f t="shared" si="24"/>
        <v>24256875.25</v>
      </c>
      <c r="D31" s="72">
        <f t="shared" si="24"/>
        <v>821402.48</v>
      </c>
      <c r="E31" s="92">
        <f t="shared" si="25"/>
        <v>0</v>
      </c>
      <c r="F31" s="92">
        <f t="shared" si="25"/>
        <v>0</v>
      </c>
      <c r="G31" s="92">
        <f t="shared" si="2"/>
        <v>0</v>
      </c>
      <c r="H31" s="92">
        <f t="shared" si="26"/>
        <v>683605.65</v>
      </c>
      <c r="I31" s="92">
        <f t="shared" si="26"/>
        <v>0</v>
      </c>
      <c r="J31" s="92">
        <f t="shared" si="4"/>
        <v>683605.65</v>
      </c>
      <c r="K31" s="92">
        <f t="shared" si="27"/>
        <v>0</v>
      </c>
      <c r="L31" s="92">
        <f t="shared" si="27"/>
        <v>350875</v>
      </c>
      <c r="M31" s="92">
        <f t="shared" si="6"/>
        <v>350875</v>
      </c>
      <c r="N31" s="92">
        <f t="shared" si="28"/>
        <v>1784.48</v>
      </c>
      <c r="O31" s="92">
        <f t="shared" si="28"/>
        <v>0</v>
      </c>
      <c r="P31" s="92">
        <f t="shared" si="8"/>
        <v>1784.48</v>
      </c>
      <c r="Q31" s="92">
        <f t="shared" si="29"/>
        <v>417786.42</v>
      </c>
      <c r="R31" s="92">
        <f t="shared" si="29"/>
        <v>0</v>
      </c>
      <c r="S31" s="92">
        <f t="shared" si="10"/>
        <v>417786.42</v>
      </c>
      <c r="T31" s="92">
        <f t="shared" si="30"/>
        <v>503681.09</v>
      </c>
      <c r="U31" s="92">
        <f t="shared" si="30"/>
        <v>0</v>
      </c>
      <c r="V31" s="92">
        <f t="shared" si="12"/>
        <v>503681.09</v>
      </c>
      <c r="W31" s="92">
        <f t="shared" si="31"/>
        <v>248774.03</v>
      </c>
      <c r="X31" s="92">
        <f t="shared" si="31"/>
        <v>0</v>
      </c>
      <c r="Y31" s="92">
        <f t="shared" si="14"/>
        <v>248774.03</v>
      </c>
      <c r="Z31" s="92">
        <f t="shared" si="32"/>
        <v>14082237.57</v>
      </c>
      <c r="AA31" s="92">
        <f t="shared" si="32"/>
        <v>0</v>
      </c>
      <c r="AB31" s="92">
        <f t="shared" si="16"/>
        <v>14082237.57</v>
      </c>
      <c r="AC31" s="92">
        <f t="shared" si="33"/>
        <v>0</v>
      </c>
      <c r="AD31" s="92">
        <f t="shared" si="33"/>
        <v>0</v>
      </c>
      <c r="AE31" s="97">
        <f t="shared" si="18"/>
        <v>0</v>
      </c>
      <c r="AF31" s="92">
        <f t="shared" si="34"/>
        <v>7912774.9100000001</v>
      </c>
      <c r="AG31" s="92">
        <f t="shared" si="34"/>
        <v>470527.48</v>
      </c>
      <c r="AH31" s="92">
        <f t="shared" si="20"/>
        <v>8383302.3900000006</v>
      </c>
      <c r="AI31" s="92">
        <f t="shared" si="35"/>
        <v>406231.1</v>
      </c>
      <c r="AJ31" s="92">
        <f t="shared" si="35"/>
        <v>0</v>
      </c>
      <c r="AK31" s="96">
        <f t="shared" si="22"/>
        <v>406231.1</v>
      </c>
      <c r="AL31" s="41">
        <f t="shared" si="23"/>
        <v>25078277.73</v>
      </c>
    </row>
    <row r="32" spans="2:38" ht="14.4" thickTop="1" thickBot="1" x14ac:dyDescent="0.3">
      <c r="B32" s="51" t="s">
        <v>104</v>
      </c>
      <c r="C32" s="72">
        <f t="shared" si="24"/>
        <v>0</v>
      </c>
      <c r="D32" s="72">
        <f t="shared" si="24"/>
        <v>23554065.359999999</v>
      </c>
      <c r="E32" s="92">
        <f t="shared" si="25"/>
        <v>0</v>
      </c>
      <c r="F32" s="92">
        <f t="shared" si="25"/>
        <v>0</v>
      </c>
      <c r="G32" s="92">
        <f t="shared" si="2"/>
        <v>0</v>
      </c>
      <c r="H32" s="92">
        <f t="shared" si="26"/>
        <v>0</v>
      </c>
      <c r="I32" s="92">
        <f t="shared" si="26"/>
        <v>0</v>
      </c>
      <c r="J32" s="92">
        <f t="shared" si="4"/>
        <v>0</v>
      </c>
      <c r="K32" s="92">
        <f t="shared" si="27"/>
        <v>0</v>
      </c>
      <c r="L32" s="92">
        <f t="shared" si="27"/>
        <v>23554065.359999999</v>
      </c>
      <c r="M32" s="92">
        <f t="shared" si="6"/>
        <v>23554065.359999999</v>
      </c>
      <c r="N32" s="92">
        <f t="shared" si="28"/>
        <v>0</v>
      </c>
      <c r="O32" s="92">
        <f t="shared" si="28"/>
        <v>0</v>
      </c>
      <c r="P32" s="92">
        <f t="shared" si="8"/>
        <v>0</v>
      </c>
      <c r="Q32" s="92">
        <f t="shared" si="29"/>
        <v>0</v>
      </c>
      <c r="R32" s="92">
        <f t="shared" si="29"/>
        <v>0</v>
      </c>
      <c r="S32" s="92">
        <f t="shared" si="10"/>
        <v>0</v>
      </c>
      <c r="T32" s="92">
        <f t="shared" si="30"/>
        <v>0</v>
      </c>
      <c r="U32" s="92">
        <f t="shared" si="30"/>
        <v>0</v>
      </c>
      <c r="V32" s="92">
        <f t="shared" si="12"/>
        <v>0</v>
      </c>
      <c r="W32" s="92">
        <f t="shared" si="31"/>
        <v>0</v>
      </c>
      <c r="X32" s="92">
        <f t="shared" si="31"/>
        <v>0</v>
      </c>
      <c r="Y32" s="92">
        <f t="shared" si="14"/>
        <v>0</v>
      </c>
      <c r="Z32" s="92">
        <f t="shared" si="32"/>
        <v>0</v>
      </c>
      <c r="AA32" s="92">
        <f t="shared" si="32"/>
        <v>0</v>
      </c>
      <c r="AB32" s="92">
        <f t="shared" si="16"/>
        <v>0</v>
      </c>
      <c r="AC32" s="92">
        <f t="shared" si="33"/>
        <v>0</v>
      </c>
      <c r="AD32" s="92">
        <f t="shared" si="33"/>
        <v>0</v>
      </c>
      <c r="AE32" s="97">
        <f t="shared" si="18"/>
        <v>0</v>
      </c>
      <c r="AF32" s="92">
        <f t="shared" si="34"/>
        <v>0</v>
      </c>
      <c r="AG32" s="92">
        <f t="shared" si="34"/>
        <v>0</v>
      </c>
      <c r="AH32" s="92">
        <f t="shared" si="20"/>
        <v>0</v>
      </c>
      <c r="AI32" s="92">
        <f t="shared" si="35"/>
        <v>0</v>
      </c>
      <c r="AJ32" s="92">
        <f t="shared" si="35"/>
        <v>0</v>
      </c>
      <c r="AK32" s="96">
        <f t="shared" si="22"/>
        <v>0</v>
      </c>
      <c r="AL32" s="41">
        <f t="shared" si="23"/>
        <v>23554065.359999999</v>
      </c>
    </row>
    <row r="33" spans="2:38" ht="14.4" thickTop="1" thickBot="1" x14ac:dyDescent="0.3">
      <c r="B33" s="51" t="s">
        <v>112</v>
      </c>
      <c r="C33" s="72">
        <f t="shared" si="24"/>
        <v>13309374.07</v>
      </c>
      <c r="D33" s="72">
        <f t="shared" si="24"/>
        <v>1723744.22</v>
      </c>
      <c r="E33" s="92">
        <f t="shared" si="25"/>
        <v>0</v>
      </c>
      <c r="F33" s="92">
        <f t="shared" si="25"/>
        <v>0</v>
      </c>
      <c r="G33" s="92">
        <f t="shared" si="2"/>
        <v>0</v>
      </c>
      <c r="H33" s="92">
        <f t="shared" si="26"/>
        <v>8248016.4800000004</v>
      </c>
      <c r="I33" s="92">
        <f t="shared" si="26"/>
        <v>0</v>
      </c>
      <c r="J33" s="92">
        <f t="shared" si="4"/>
        <v>8248016.4800000004</v>
      </c>
      <c r="K33" s="92">
        <f t="shared" si="27"/>
        <v>0</v>
      </c>
      <c r="L33" s="92">
        <f t="shared" si="27"/>
        <v>0</v>
      </c>
      <c r="M33" s="92">
        <f t="shared" si="6"/>
        <v>0</v>
      </c>
      <c r="N33" s="92">
        <f t="shared" si="28"/>
        <v>0</v>
      </c>
      <c r="O33" s="92">
        <f t="shared" si="28"/>
        <v>0</v>
      </c>
      <c r="P33" s="92">
        <f t="shared" si="8"/>
        <v>0</v>
      </c>
      <c r="Q33" s="92">
        <f t="shared" si="29"/>
        <v>3404534.32</v>
      </c>
      <c r="R33" s="92">
        <f t="shared" si="29"/>
        <v>1553709.31</v>
      </c>
      <c r="S33" s="92">
        <f t="shared" si="10"/>
        <v>4958243.63</v>
      </c>
      <c r="T33" s="92">
        <f t="shared" si="30"/>
        <v>72662.47</v>
      </c>
      <c r="U33" s="92">
        <f t="shared" si="30"/>
        <v>0</v>
      </c>
      <c r="V33" s="92">
        <f t="shared" si="12"/>
        <v>72662.47</v>
      </c>
      <c r="W33" s="92">
        <f t="shared" si="31"/>
        <v>952.62</v>
      </c>
      <c r="X33" s="92">
        <f t="shared" si="31"/>
        <v>0</v>
      </c>
      <c r="Y33" s="92">
        <f t="shared" si="14"/>
        <v>952.62</v>
      </c>
      <c r="Z33" s="92">
        <f t="shared" si="32"/>
        <v>0</v>
      </c>
      <c r="AA33" s="92">
        <f t="shared" si="32"/>
        <v>123335.88</v>
      </c>
      <c r="AB33" s="92">
        <f t="shared" si="16"/>
        <v>123335.88</v>
      </c>
      <c r="AC33" s="92">
        <f t="shared" si="33"/>
        <v>0</v>
      </c>
      <c r="AD33" s="92">
        <f t="shared" si="33"/>
        <v>0</v>
      </c>
      <c r="AE33" s="97">
        <f t="shared" si="18"/>
        <v>0</v>
      </c>
      <c r="AF33" s="92">
        <f t="shared" si="34"/>
        <v>30772.3</v>
      </c>
      <c r="AG33" s="92">
        <f t="shared" si="34"/>
        <v>33382.25</v>
      </c>
      <c r="AH33" s="92">
        <f t="shared" si="20"/>
        <v>64154.55</v>
      </c>
      <c r="AI33" s="92">
        <f t="shared" si="35"/>
        <v>1552435.88</v>
      </c>
      <c r="AJ33" s="92">
        <f t="shared" si="35"/>
        <v>13316.78</v>
      </c>
      <c r="AK33" s="96">
        <f t="shared" si="22"/>
        <v>1565752.66</v>
      </c>
      <c r="AL33" s="41">
        <f t="shared" si="23"/>
        <v>15033118.290000001</v>
      </c>
    </row>
    <row r="34" spans="2:38" ht="14.4" thickTop="1" thickBot="1" x14ac:dyDescent="0.3">
      <c r="B34" s="51" t="s">
        <v>116</v>
      </c>
      <c r="C34" s="72">
        <f t="shared" si="24"/>
        <v>11993106.220000001</v>
      </c>
      <c r="D34" s="72">
        <f t="shared" si="24"/>
        <v>995108.6399999999</v>
      </c>
      <c r="E34" s="92">
        <f t="shared" si="25"/>
        <v>0</v>
      </c>
      <c r="F34" s="92">
        <f t="shared" si="25"/>
        <v>0</v>
      </c>
      <c r="G34" s="92">
        <f t="shared" si="2"/>
        <v>0</v>
      </c>
      <c r="H34" s="92">
        <f t="shared" si="26"/>
        <v>0</v>
      </c>
      <c r="I34" s="92">
        <f t="shared" si="26"/>
        <v>483854.69</v>
      </c>
      <c r="J34" s="92">
        <f t="shared" si="4"/>
        <v>483854.69</v>
      </c>
      <c r="K34" s="92">
        <f t="shared" si="27"/>
        <v>0</v>
      </c>
      <c r="L34" s="92">
        <f t="shared" si="27"/>
        <v>7572.5</v>
      </c>
      <c r="M34" s="92">
        <f t="shared" si="6"/>
        <v>7572.5</v>
      </c>
      <c r="N34" s="92">
        <f t="shared" si="28"/>
        <v>2068.9699999999998</v>
      </c>
      <c r="O34" s="92">
        <f t="shared" si="28"/>
        <v>0</v>
      </c>
      <c r="P34" s="92">
        <f t="shared" si="8"/>
        <v>2068.9699999999998</v>
      </c>
      <c r="Q34" s="92">
        <f t="shared" si="29"/>
        <v>334104.21000000002</v>
      </c>
      <c r="R34" s="92">
        <f t="shared" si="29"/>
        <v>160588.5</v>
      </c>
      <c r="S34" s="92">
        <f t="shared" si="10"/>
        <v>494692.71</v>
      </c>
      <c r="T34" s="92">
        <f t="shared" si="30"/>
        <v>783120.46</v>
      </c>
      <c r="U34" s="92">
        <f t="shared" si="30"/>
        <v>0</v>
      </c>
      <c r="V34" s="92">
        <f t="shared" si="12"/>
        <v>783120.46</v>
      </c>
      <c r="W34" s="92">
        <f t="shared" si="31"/>
        <v>18278</v>
      </c>
      <c r="X34" s="92">
        <f t="shared" si="31"/>
        <v>0</v>
      </c>
      <c r="Y34" s="92">
        <f t="shared" si="14"/>
        <v>18278</v>
      </c>
      <c r="Z34" s="92">
        <f t="shared" si="32"/>
        <v>10207972.630000001</v>
      </c>
      <c r="AA34" s="92">
        <f t="shared" si="32"/>
        <v>0</v>
      </c>
      <c r="AB34" s="92">
        <f t="shared" si="16"/>
        <v>10207972.630000001</v>
      </c>
      <c r="AC34" s="92">
        <f t="shared" si="33"/>
        <v>0</v>
      </c>
      <c r="AD34" s="92">
        <f t="shared" si="33"/>
        <v>0</v>
      </c>
      <c r="AE34" s="97">
        <f t="shared" si="18"/>
        <v>0</v>
      </c>
      <c r="AF34" s="92">
        <f t="shared" si="34"/>
        <v>198990.28</v>
      </c>
      <c r="AG34" s="92">
        <f t="shared" si="34"/>
        <v>343092.95</v>
      </c>
      <c r="AH34" s="92">
        <f t="shared" si="20"/>
        <v>542083.23</v>
      </c>
      <c r="AI34" s="92">
        <f t="shared" si="35"/>
        <v>448571.67</v>
      </c>
      <c r="AJ34" s="92">
        <f t="shared" si="35"/>
        <v>0</v>
      </c>
      <c r="AK34" s="96">
        <f t="shared" si="22"/>
        <v>448571.67</v>
      </c>
      <c r="AL34" s="41">
        <f t="shared" si="23"/>
        <v>12988214.860000001</v>
      </c>
    </row>
    <row r="35" spans="2:38" ht="14.4" thickTop="1" thickBot="1" x14ac:dyDescent="0.3">
      <c r="B35" s="51" t="s">
        <v>89</v>
      </c>
      <c r="C35" s="72">
        <f t="shared" si="24"/>
        <v>7518638.1600000001</v>
      </c>
      <c r="D35" s="72">
        <f t="shared" si="24"/>
        <v>23610</v>
      </c>
      <c r="E35" s="92">
        <f t="shared" si="25"/>
        <v>86258.62</v>
      </c>
      <c r="F35" s="92">
        <f t="shared" si="25"/>
        <v>0</v>
      </c>
      <c r="G35" s="92">
        <f t="shared" si="2"/>
        <v>86258.62</v>
      </c>
      <c r="H35" s="92">
        <f t="shared" si="26"/>
        <v>0</v>
      </c>
      <c r="I35" s="92">
        <f t="shared" si="26"/>
        <v>0</v>
      </c>
      <c r="J35" s="92">
        <f t="shared" si="4"/>
        <v>0</v>
      </c>
      <c r="K35" s="92">
        <f t="shared" si="27"/>
        <v>0</v>
      </c>
      <c r="L35" s="92">
        <f t="shared" si="27"/>
        <v>23610</v>
      </c>
      <c r="M35" s="92">
        <f t="shared" si="6"/>
        <v>23610</v>
      </c>
      <c r="N35" s="92">
        <f t="shared" si="28"/>
        <v>0</v>
      </c>
      <c r="O35" s="92">
        <f t="shared" si="28"/>
        <v>0</v>
      </c>
      <c r="P35" s="92">
        <f t="shared" si="8"/>
        <v>0</v>
      </c>
      <c r="Q35" s="92">
        <f t="shared" si="29"/>
        <v>1741.28</v>
      </c>
      <c r="R35" s="92">
        <f t="shared" si="29"/>
        <v>0</v>
      </c>
      <c r="S35" s="92">
        <f t="shared" si="10"/>
        <v>1741.28</v>
      </c>
      <c r="T35" s="92">
        <f t="shared" si="30"/>
        <v>171424.72</v>
      </c>
      <c r="U35" s="92">
        <f t="shared" si="30"/>
        <v>0</v>
      </c>
      <c r="V35" s="92">
        <f t="shared" si="12"/>
        <v>171424.72</v>
      </c>
      <c r="W35" s="92">
        <f t="shared" si="31"/>
        <v>0</v>
      </c>
      <c r="X35" s="92">
        <f t="shared" si="31"/>
        <v>0</v>
      </c>
      <c r="Y35" s="92">
        <f t="shared" si="14"/>
        <v>0</v>
      </c>
      <c r="Z35" s="92">
        <f t="shared" si="32"/>
        <v>6189267.2199999997</v>
      </c>
      <c r="AA35" s="92">
        <f t="shared" si="32"/>
        <v>0</v>
      </c>
      <c r="AB35" s="92">
        <f t="shared" si="16"/>
        <v>6189267.2199999997</v>
      </c>
      <c r="AC35" s="92">
        <f t="shared" si="33"/>
        <v>0</v>
      </c>
      <c r="AD35" s="92">
        <f t="shared" si="33"/>
        <v>0</v>
      </c>
      <c r="AE35" s="97">
        <f t="shared" si="18"/>
        <v>0</v>
      </c>
      <c r="AF35" s="92">
        <f t="shared" si="34"/>
        <v>491613.92</v>
      </c>
      <c r="AG35" s="92">
        <f t="shared" si="34"/>
        <v>0</v>
      </c>
      <c r="AH35" s="92">
        <f t="shared" si="20"/>
        <v>491613.92</v>
      </c>
      <c r="AI35" s="92">
        <f t="shared" si="35"/>
        <v>578332.4</v>
      </c>
      <c r="AJ35" s="92">
        <f t="shared" si="35"/>
        <v>0</v>
      </c>
      <c r="AK35" s="96">
        <f t="shared" si="22"/>
        <v>578332.4</v>
      </c>
      <c r="AL35" s="41">
        <f t="shared" si="23"/>
        <v>7542248.1600000001</v>
      </c>
    </row>
    <row r="36" spans="2:38" ht="14.4" thickTop="1" thickBot="1" x14ac:dyDescent="0.3">
      <c r="B36" s="51" t="s">
        <v>94</v>
      </c>
      <c r="C36" s="72">
        <f t="shared" si="24"/>
        <v>6613461.1399999997</v>
      </c>
      <c r="D36" s="72">
        <f t="shared" si="24"/>
        <v>0</v>
      </c>
      <c r="E36" s="92">
        <f t="shared" si="25"/>
        <v>24465.81</v>
      </c>
      <c r="F36" s="92">
        <f t="shared" si="25"/>
        <v>0</v>
      </c>
      <c r="G36" s="92">
        <f t="shared" si="2"/>
        <v>24465.81</v>
      </c>
      <c r="H36" s="92">
        <f t="shared" si="26"/>
        <v>48684.35</v>
      </c>
      <c r="I36" s="92">
        <f t="shared" si="26"/>
        <v>0</v>
      </c>
      <c r="J36" s="92">
        <f t="shared" si="4"/>
        <v>48684.35</v>
      </c>
      <c r="K36" s="92">
        <f t="shared" si="27"/>
        <v>0</v>
      </c>
      <c r="L36" s="92">
        <f t="shared" si="27"/>
        <v>0</v>
      </c>
      <c r="M36" s="92">
        <f t="shared" si="6"/>
        <v>0</v>
      </c>
      <c r="N36" s="92">
        <f t="shared" si="28"/>
        <v>24506.03</v>
      </c>
      <c r="O36" s="92">
        <f t="shared" si="28"/>
        <v>0</v>
      </c>
      <c r="P36" s="92">
        <f t="shared" si="8"/>
        <v>24506.03</v>
      </c>
      <c r="Q36" s="92">
        <f t="shared" si="29"/>
        <v>1043440.16</v>
      </c>
      <c r="R36" s="92">
        <f t="shared" si="29"/>
        <v>0</v>
      </c>
      <c r="S36" s="92">
        <f t="shared" si="10"/>
        <v>1043440.16</v>
      </c>
      <c r="T36" s="92">
        <f t="shared" si="30"/>
        <v>849769.38</v>
      </c>
      <c r="U36" s="92">
        <f t="shared" si="30"/>
        <v>0</v>
      </c>
      <c r="V36" s="92">
        <f t="shared" si="12"/>
        <v>849769.38</v>
      </c>
      <c r="W36" s="92">
        <f t="shared" si="31"/>
        <v>134646.42000000001</v>
      </c>
      <c r="X36" s="92">
        <f t="shared" si="31"/>
        <v>0</v>
      </c>
      <c r="Y36" s="92">
        <f t="shared" si="14"/>
        <v>134646.42000000001</v>
      </c>
      <c r="Z36" s="92">
        <f t="shared" si="32"/>
        <v>3807520.09</v>
      </c>
      <c r="AA36" s="92">
        <f t="shared" si="32"/>
        <v>0</v>
      </c>
      <c r="AB36" s="92">
        <f t="shared" si="16"/>
        <v>3807520.09</v>
      </c>
      <c r="AC36" s="92">
        <f t="shared" si="33"/>
        <v>0</v>
      </c>
      <c r="AD36" s="92">
        <f t="shared" si="33"/>
        <v>0</v>
      </c>
      <c r="AE36" s="97">
        <f t="shared" si="18"/>
        <v>0</v>
      </c>
      <c r="AF36" s="92">
        <f t="shared" si="34"/>
        <v>172307.3</v>
      </c>
      <c r="AG36" s="92">
        <f t="shared" si="34"/>
        <v>0</v>
      </c>
      <c r="AH36" s="92">
        <f t="shared" si="20"/>
        <v>172307.3</v>
      </c>
      <c r="AI36" s="92">
        <f t="shared" si="35"/>
        <v>508121.59999999998</v>
      </c>
      <c r="AJ36" s="92">
        <f t="shared" si="35"/>
        <v>0</v>
      </c>
      <c r="AK36" s="96">
        <f t="shared" si="22"/>
        <v>508121.59999999998</v>
      </c>
      <c r="AL36" s="41">
        <f t="shared" si="23"/>
        <v>6613461.1399999997</v>
      </c>
    </row>
    <row r="37" spans="2:38" ht="14.4" thickTop="1" thickBot="1" x14ac:dyDescent="0.3">
      <c r="B37" s="51" t="s">
        <v>81</v>
      </c>
      <c r="C37" s="72">
        <f t="shared" si="24"/>
        <v>5543299.4699999997</v>
      </c>
      <c r="D37" s="72">
        <f t="shared" si="24"/>
        <v>0</v>
      </c>
      <c r="E37" s="92">
        <f t="shared" si="25"/>
        <v>0</v>
      </c>
      <c r="F37" s="92">
        <f t="shared" si="25"/>
        <v>0</v>
      </c>
      <c r="G37" s="92">
        <f t="shared" si="2"/>
        <v>0</v>
      </c>
      <c r="H37" s="92">
        <f t="shared" si="26"/>
        <v>0</v>
      </c>
      <c r="I37" s="92">
        <f t="shared" si="26"/>
        <v>0</v>
      </c>
      <c r="J37" s="92">
        <f t="shared" si="4"/>
        <v>0</v>
      </c>
      <c r="K37" s="92">
        <f t="shared" si="27"/>
        <v>0</v>
      </c>
      <c r="L37" s="92">
        <f t="shared" si="27"/>
        <v>0</v>
      </c>
      <c r="M37" s="92">
        <f t="shared" si="6"/>
        <v>0</v>
      </c>
      <c r="N37" s="92">
        <f t="shared" si="28"/>
        <v>0</v>
      </c>
      <c r="O37" s="92">
        <f t="shared" si="28"/>
        <v>0</v>
      </c>
      <c r="P37" s="92">
        <f t="shared" si="8"/>
        <v>0</v>
      </c>
      <c r="Q37" s="92">
        <f t="shared" si="29"/>
        <v>0</v>
      </c>
      <c r="R37" s="92">
        <f t="shared" si="29"/>
        <v>0</v>
      </c>
      <c r="S37" s="92">
        <f t="shared" si="10"/>
        <v>0</v>
      </c>
      <c r="T37" s="92">
        <f t="shared" si="30"/>
        <v>0</v>
      </c>
      <c r="U37" s="92">
        <f t="shared" si="30"/>
        <v>0</v>
      </c>
      <c r="V37" s="92">
        <f t="shared" si="12"/>
        <v>0</v>
      </c>
      <c r="W37" s="92">
        <f t="shared" si="31"/>
        <v>0</v>
      </c>
      <c r="X37" s="92">
        <f t="shared" si="31"/>
        <v>0</v>
      </c>
      <c r="Y37" s="92">
        <f t="shared" si="14"/>
        <v>0</v>
      </c>
      <c r="Z37" s="92">
        <f t="shared" si="32"/>
        <v>5543299.4699999997</v>
      </c>
      <c r="AA37" s="92">
        <f t="shared" si="32"/>
        <v>0</v>
      </c>
      <c r="AB37" s="92">
        <f t="shared" si="16"/>
        <v>5543299.4699999997</v>
      </c>
      <c r="AC37" s="92">
        <f t="shared" si="33"/>
        <v>0</v>
      </c>
      <c r="AD37" s="92">
        <f t="shared" si="33"/>
        <v>0</v>
      </c>
      <c r="AE37" s="97">
        <f t="shared" si="18"/>
        <v>0</v>
      </c>
      <c r="AF37" s="92">
        <f t="shared" si="34"/>
        <v>0</v>
      </c>
      <c r="AG37" s="92">
        <f t="shared" si="34"/>
        <v>0</v>
      </c>
      <c r="AH37" s="92">
        <f t="shared" si="20"/>
        <v>0</v>
      </c>
      <c r="AI37" s="92">
        <f t="shared" si="35"/>
        <v>0</v>
      </c>
      <c r="AJ37" s="92">
        <f t="shared" si="35"/>
        <v>0</v>
      </c>
      <c r="AK37" s="96">
        <f t="shared" si="22"/>
        <v>0</v>
      </c>
      <c r="AL37" s="41">
        <f t="shared" si="23"/>
        <v>5543299.4699999997</v>
      </c>
    </row>
    <row r="38" spans="2:38" ht="14.4" thickTop="1" thickBot="1" x14ac:dyDescent="0.3">
      <c r="B38" s="51" t="s">
        <v>120</v>
      </c>
      <c r="C38" s="72">
        <f t="shared" si="24"/>
        <v>1928660.14</v>
      </c>
      <c r="D38" s="72">
        <f t="shared" si="24"/>
        <v>0</v>
      </c>
      <c r="E38" s="92">
        <f t="shared" si="25"/>
        <v>0</v>
      </c>
      <c r="F38" s="92">
        <f t="shared" si="25"/>
        <v>0</v>
      </c>
      <c r="G38" s="92">
        <f t="shared" si="2"/>
        <v>0</v>
      </c>
      <c r="H38" s="92">
        <f t="shared" si="26"/>
        <v>0</v>
      </c>
      <c r="I38" s="92">
        <f t="shared" si="26"/>
        <v>0</v>
      </c>
      <c r="J38" s="92">
        <f t="shared" si="4"/>
        <v>0</v>
      </c>
      <c r="K38" s="92">
        <f t="shared" si="27"/>
        <v>0</v>
      </c>
      <c r="L38" s="92">
        <f t="shared" si="27"/>
        <v>0</v>
      </c>
      <c r="M38" s="92">
        <f t="shared" si="6"/>
        <v>0</v>
      </c>
      <c r="N38" s="92">
        <f t="shared" si="28"/>
        <v>0</v>
      </c>
      <c r="O38" s="92">
        <f t="shared" si="28"/>
        <v>0</v>
      </c>
      <c r="P38" s="92">
        <f t="shared" si="8"/>
        <v>0</v>
      </c>
      <c r="Q38" s="92">
        <f t="shared" si="29"/>
        <v>0</v>
      </c>
      <c r="R38" s="92">
        <f t="shared" si="29"/>
        <v>0</v>
      </c>
      <c r="S38" s="92">
        <f t="shared" si="10"/>
        <v>0</v>
      </c>
      <c r="T38" s="92">
        <f t="shared" si="30"/>
        <v>0</v>
      </c>
      <c r="U38" s="92">
        <f t="shared" si="30"/>
        <v>0</v>
      </c>
      <c r="V38" s="92">
        <f t="shared" si="12"/>
        <v>0</v>
      </c>
      <c r="W38" s="92">
        <f t="shared" si="31"/>
        <v>0</v>
      </c>
      <c r="X38" s="92">
        <f t="shared" si="31"/>
        <v>0</v>
      </c>
      <c r="Y38" s="92">
        <f t="shared" si="14"/>
        <v>0</v>
      </c>
      <c r="Z38" s="92">
        <f t="shared" si="32"/>
        <v>1870130.48</v>
      </c>
      <c r="AA38" s="92">
        <f t="shared" si="32"/>
        <v>0</v>
      </c>
      <c r="AB38" s="92">
        <f t="shared" si="16"/>
        <v>1870130.48</v>
      </c>
      <c r="AC38" s="92">
        <f t="shared" si="33"/>
        <v>0</v>
      </c>
      <c r="AD38" s="92">
        <f t="shared" si="33"/>
        <v>0</v>
      </c>
      <c r="AE38" s="97">
        <f t="shared" si="18"/>
        <v>0</v>
      </c>
      <c r="AF38" s="92">
        <f t="shared" si="34"/>
        <v>58529.66</v>
      </c>
      <c r="AG38" s="92">
        <f t="shared" si="34"/>
        <v>0</v>
      </c>
      <c r="AH38" s="92">
        <f t="shared" si="20"/>
        <v>58529.66</v>
      </c>
      <c r="AI38" s="92">
        <f t="shared" si="35"/>
        <v>0</v>
      </c>
      <c r="AJ38" s="92">
        <f t="shared" si="35"/>
        <v>0</v>
      </c>
      <c r="AK38" s="96">
        <f t="shared" si="22"/>
        <v>0</v>
      </c>
      <c r="AL38" s="41">
        <f t="shared" si="23"/>
        <v>1928660.14</v>
      </c>
    </row>
    <row r="39" spans="2:38" ht="14.4" thickTop="1" thickBot="1" x14ac:dyDescent="0.3">
      <c r="B39" s="51" t="s">
        <v>122</v>
      </c>
      <c r="C39" s="72">
        <f t="shared" si="24"/>
        <v>70266.490000000005</v>
      </c>
      <c r="D39" s="72">
        <f t="shared" si="24"/>
        <v>1283481.28</v>
      </c>
      <c r="E39" s="92">
        <f t="shared" si="25"/>
        <v>0</v>
      </c>
      <c r="F39" s="92">
        <f t="shared" si="25"/>
        <v>0</v>
      </c>
      <c r="G39" s="92">
        <f t="shared" si="2"/>
        <v>0</v>
      </c>
      <c r="H39" s="92">
        <f t="shared" si="26"/>
        <v>3216.41</v>
      </c>
      <c r="I39" s="92">
        <f t="shared" si="26"/>
        <v>0</v>
      </c>
      <c r="J39" s="92">
        <f t="shared" si="4"/>
        <v>3216.41</v>
      </c>
      <c r="K39" s="92">
        <f t="shared" si="27"/>
        <v>0</v>
      </c>
      <c r="L39" s="92">
        <f t="shared" si="27"/>
        <v>1283481.28</v>
      </c>
      <c r="M39" s="92">
        <f t="shared" si="6"/>
        <v>1283481.28</v>
      </c>
      <c r="N39" s="92">
        <f t="shared" si="28"/>
        <v>65501.55</v>
      </c>
      <c r="O39" s="92">
        <f t="shared" si="28"/>
        <v>0</v>
      </c>
      <c r="P39" s="92">
        <f t="shared" si="8"/>
        <v>65501.55</v>
      </c>
      <c r="Q39" s="92">
        <f t="shared" si="29"/>
        <v>0</v>
      </c>
      <c r="R39" s="92">
        <f t="shared" si="29"/>
        <v>0</v>
      </c>
      <c r="S39" s="92">
        <f t="shared" si="10"/>
        <v>0</v>
      </c>
      <c r="T39" s="92">
        <f t="shared" si="30"/>
        <v>0</v>
      </c>
      <c r="U39" s="92">
        <f t="shared" si="30"/>
        <v>0</v>
      </c>
      <c r="V39" s="92">
        <f t="shared" si="12"/>
        <v>0</v>
      </c>
      <c r="W39" s="92">
        <f t="shared" si="31"/>
        <v>0</v>
      </c>
      <c r="X39" s="92">
        <f t="shared" si="31"/>
        <v>0</v>
      </c>
      <c r="Y39" s="92">
        <f t="shared" si="14"/>
        <v>0</v>
      </c>
      <c r="Z39" s="92">
        <f t="shared" si="32"/>
        <v>0</v>
      </c>
      <c r="AA39" s="92">
        <f t="shared" si="32"/>
        <v>0</v>
      </c>
      <c r="AB39" s="92">
        <f t="shared" si="16"/>
        <v>0</v>
      </c>
      <c r="AC39" s="92">
        <f t="shared" si="33"/>
        <v>0</v>
      </c>
      <c r="AD39" s="92">
        <f t="shared" si="33"/>
        <v>0</v>
      </c>
      <c r="AE39" s="97">
        <f t="shared" si="18"/>
        <v>0</v>
      </c>
      <c r="AF39" s="92">
        <f t="shared" si="34"/>
        <v>0</v>
      </c>
      <c r="AG39" s="92">
        <f t="shared" si="34"/>
        <v>0</v>
      </c>
      <c r="AH39" s="92">
        <f t="shared" si="20"/>
        <v>0</v>
      </c>
      <c r="AI39" s="92">
        <f t="shared" si="35"/>
        <v>1548.53</v>
      </c>
      <c r="AJ39" s="92">
        <f t="shared" si="35"/>
        <v>0</v>
      </c>
      <c r="AK39" s="96">
        <f t="shared" si="22"/>
        <v>1548.53</v>
      </c>
      <c r="AL39" s="41">
        <f t="shared" si="23"/>
        <v>1353747.77</v>
      </c>
    </row>
    <row r="40" spans="2:38" ht="14.4" thickTop="1" thickBot="1" x14ac:dyDescent="0.3">
      <c r="B40" s="50" t="s">
        <v>118</v>
      </c>
      <c r="C40" s="72">
        <f t="shared" si="24"/>
        <v>1214200.99</v>
      </c>
      <c r="D40" s="72">
        <f t="shared" si="24"/>
        <v>0</v>
      </c>
      <c r="E40" s="92">
        <f t="shared" si="25"/>
        <v>0</v>
      </c>
      <c r="F40" s="92">
        <f t="shared" si="25"/>
        <v>0</v>
      </c>
      <c r="G40" s="92">
        <f t="shared" si="2"/>
        <v>0</v>
      </c>
      <c r="H40" s="92">
        <f t="shared" si="26"/>
        <v>506250</v>
      </c>
      <c r="I40" s="92">
        <f t="shared" si="26"/>
        <v>0</v>
      </c>
      <c r="J40" s="92">
        <f t="shared" si="4"/>
        <v>506250</v>
      </c>
      <c r="K40" s="92">
        <f t="shared" si="27"/>
        <v>0</v>
      </c>
      <c r="L40" s="92">
        <f t="shared" si="27"/>
        <v>0</v>
      </c>
      <c r="M40" s="92">
        <f t="shared" si="6"/>
        <v>0</v>
      </c>
      <c r="N40" s="92">
        <f t="shared" si="28"/>
        <v>0</v>
      </c>
      <c r="O40" s="92">
        <f t="shared" si="28"/>
        <v>0</v>
      </c>
      <c r="P40" s="92">
        <f t="shared" si="8"/>
        <v>0</v>
      </c>
      <c r="Q40" s="92">
        <f t="shared" si="29"/>
        <v>285546.14</v>
      </c>
      <c r="R40" s="92">
        <f t="shared" si="29"/>
        <v>0</v>
      </c>
      <c r="S40" s="92">
        <f t="shared" si="10"/>
        <v>285546.14</v>
      </c>
      <c r="T40" s="92">
        <f t="shared" si="30"/>
        <v>0</v>
      </c>
      <c r="U40" s="92">
        <f t="shared" si="30"/>
        <v>0</v>
      </c>
      <c r="V40" s="92">
        <f t="shared" si="12"/>
        <v>0</v>
      </c>
      <c r="W40" s="92">
        <f t="shared" si="31"/>
        <v>0</v>
      </c>
      <c r="X40" s="92">
        <f t="shared" si="31"/>
        <v>0</v>
      </c>
      <c r="Y40" s="92">
        <f t="shared" si="14"/>
        <v>0</v>
      </c>
      <c r="Z40" s="92">
        <f t="shared" si="32"/>
        <v>292193.3</v>
      </c>
      <c r="AA40" s="92">
        <f t="shared" si="32"/>
        <v>0</v>
      </c>
      <c r="AB40" s="92">
        <f t="shared" si="16"/>
        <v>292193.3</v>
      </c>
      <c r="AC40" s="92">
        <f t="shared" si="33"/>
        <v>0</v>
      </c>
      <c r="AD40" s="92">
        <f t="shared" si="33"/>
        <v>0</v>
      </c>
      <c r="AE40" s="97">
        <f t="shared" si="18"/>
        <v>0</v>
      </c>
      <c r="AF40" s="92">
        <f t="shared" si="34"/>
        <v>107482.96</v>
      </c>
      <c r="AG40" s="92">
        <f t="shared" si="34"/>
        <v>0</v>
      </c>
      <c r="AH40" s="92">
        <f t="shared" si="20"/>
        <v>107482.96</v>
      </c>
      <c r="AI40" s="92">
        <f t="shared" si="35"/>
        <v>22728.59</v>
      </c>
      <c r="AJ40" s="92">
        <f t="shared" si="35"/>
        <v>0</v>
      </c>
      <c r="AK40" s="96">
        <f t="shared" si="22"/>
        <v>22728.59</v>
      </c>
      <c r="AL40" s="41">
        <f t="shared" si="23"/>
        <v>1214200.99</v>
      </c>
    </row>
    <row r="41" spans="2:38" ht="14.4" thickTop="1" thickBot="1" x14ac:dyDescent="0.3">
      <c r="B41" s="51" t="s">
        <v>121</v>
      </c>
      <c r="C41" s="72">
        <f t="shared" si="24"/>
        <v>395215.55999999994</v>
      </c>
      <c r="D41" s="72">
        <f t="shared" si="24"/>
        <v>21068</v>
      </c>
      <c r="E41" s="92">
        <f t="shared" si="25"/>
        <v>19512.060000000001</v>
      </c>
      <c r="F41" s="92">
        <f t="shared" si="25"/>
        <v>0</v>
      </c>
      <c r="G41" s="92">
        <f t="shared" si="2"/>
        <v>19512.060000000001</v>
      </c>
      <c r="H41" s="92">
        <f t="shared" si="26"/>
        <v>0</v>
      </c>
      <c r="I41" s="92">
        <f t="shared" si="26"/>
        <v>0</v>
      </c>
      <c r="J41" s="92">
        <f t="shared" si="4"/>
        <v>0</v>
      </c>
      <c r="K41" s="92">
        <f t="shared" si="27"/>
        <v>30839.68</v>
      </c>
      <c r="L41" s="92">
        <f t="shared" si="27"/>
        <v>21068</v>
      </c>
      <c r="M41" s="92">
        <f t="shared" si="6"/>
        <v>51907.68</v>
      </c>
      <c r="N41" s="92">
        <f t="shared" si="28"/>
        <v>0</v>
      </c>
      <c r="O41" s="92">
        <f t="shared" si="28"/>
        <v>0</v>
      </c>
      <c r="P41" s="92">
        <f t="shared" si="8"/>
        <v>0</v>
      </c>
      <c r="Q41" s="92">
        <f t="shared" si="29"/>
        <v>0</v>
      </c>
      <c r="R41" s="92">
        <f t="shared" si="29"/>
        <v>0</v>
      </c>
      <c r="S41" s="92">
        <f t="shared" si="10"/>
        <v>0</v>
      </c>
      <c r="T41" s="92">
        <f t="shared" si="30"/>
        <v>0</v>
      </c>
      <c r="U41" s="92">
        <f t="shared" si="30"/>
        <v>0</v>
      </c>
      <c r="V41" s="92">
        <f t="shared" si="12"/>
        <v>0</v>
      </c>
      <c r="W41" s="92">
        <f t="shared" si="31"/>
        <v>0</v>
      </c>
      <c r="X41" s="92">
        <f t="shared" si="31"/>
        <v>0</v>
      </c>
      <c r="Y41" s="92">
        <f t="shared" si="14"/>
        <v>0</v>
      </c>
      <c r="Z41" s="92">
        <f t="shared" si="32"/>
        <v>22652.6</v>
      </c>
      <c r="AA41" s="92">
        <f t="shared" si="32"/>
        <v>0</v>
      </c>
      <c r="AB41" s="92">
        <f t="shared" si="16"/>
        <v>22652.6</v>
      </c>
      <c r="AC41" s="92">
        <f t="shared" si="33"/>
        <v>0</v>
      </c>
      <c r="AD41" s="92">
        <f t="shared" si="33"/>
        <v>0</v>
      </c>
      <c r="AE41" s="97">
        <f t="shared" si="18"/>
        <v>0</v>
      </c>
      <c r="AF41" s="92">
        <f t="shared" si="34"/>
        <v>0</v>
      </c>
      <c r="AG41" s="92">
        <f t="shared" si="34"/>
        <v>0</v>
      </c>
      <c r="AH41" s="92">
        <f t="shared" si="20"/>
        <v>0</v>
      </c>
      <c r="AI41" s="92">
        <f t="shared" si="35"/>
        <v>322211.21999999997</v>
      </c>
      <c r="AJ41" s="92">
        <f t="shared" si="35"/>
        <v>0</v>
      </c>
      <c r="AK41" s="96">
        <f t="shared" si="22"/>
        <v>322211.21999999997</v>
      </c>
      <c r="AL41" s="41">
        <f t="shared" si="23"/>
        <v>416283.55999999994</v>
      </c>
    </row>
    <row r="42" spans="2:38" ht="14.4" thickTop="1" thickBot="1" x14ac:dyDescent="0.3">
      <c r="B42" s="51" t="s">
        <v>83</v>
      </c>
      <c r="C42" s="72">
        <f t="shared" si="24"/>
        <v>0</v>
      </c>
      <c r="D42" s="72">
        <f t="shared" si="24"/>
        <v>0</v>
      </c>
      <c r="E42" s="92">
        <f t="shared" si="25"/>
        <v>0</v>
      </c>
      <c r="F42" s="92">
        <f t="shared" si="25"/>
        <v>0</v>
      </c>
      <c r="G42" s="92">
        <f t="shared" si="2"/>
        <v>0</v>
      </c>
      <c r="H42" s="92">
        <f t="shared" si="26"/>
        <v>0</v>
      </c>
      <c r="I42" s="92">
        <f t="shared" si="26"/>
        <v>0</v>
      </c>
      <c r="J42" s="92">
        <f t="shared" si="4"/>
        <v>0</v>
      </c>
      <c r="K42" s="92">
        <f t="shared" si="27"/>
        <v>0</v>
      </c>
      <c r="L42" s="92">
        <f t="shared" si="27"/>
        <v>0</v>
      </c>
      <c r="M42" s="92">
        <f t="shared" si="6"/>
        <v>0</v>
      </c>
      <c r="N42" s="92">
        <f t="shared" si="28"/>
        <v>0</v>
      </c>
      <c r="O42" s="92">
        <f t="shared" si="28"/>
        <v>0</v>
      </c>
      <c r="P42" s="92">
        <f t="shared" si="8"/>
        <v>0</v>
      </c>
      <c r="Q42" s="92">
        <f t="shared" si="29"/>
        <v>0</v>
      </c>
      <c r="R42" s="92">
        <f t="shared" si="29"/>
        <v>0</v>
      </c>
      <c r="S42" s="92">
        <f t="shared" si="10"/>
        <v>0</v>
      </c>
      <c r="T42" s="92">
        <f t="shared" si="30"/>
        <v>0</v>
      </c>
      <c r="U42" s="92">
        <f t="shared" si="30"/>
        <v>0</v>
      </c>
      <c r="V42" s="92">
        <f t="shared" si="12"/>
        <v>0</v>
      </c>
      <c r="W42" s="92">
        <f t="shared" si="31"/>
        <v>0</v>
      </c>
      <c r="X42" s="92">
        <f t="shared" si="31"/>
        <v>0</v>
      </c>
      <c r="Y42" s="92">
        <f t="shared" si="14"/>
        <v>0</v>
      </c>
      <c r="Z42" s="92">
        <f t="shared" si="32"/>
        <v>0</v>
      </c>
      <c r="AA42" s="92">
        <f t="shared" si="32"/>
        <v>0</v>
      </c>
      <c r="AB42" s="92">
        <f t="shared" si="16"/>
        <v>0</v>
      </c>
      <c r="AC42" s="92">
        <f t="shared" si="33"/>
        <v>0</v>
      </c>
      <c r="AD42" s="92">
        <f t="shared" si="33"/>
        <v>0</v>
      </c>
      <c r="AE42" s="97">
        <f t="shared" si="18"/>
        <v>0</v>
      </c>
      <c r="AF42" s="92">
        <f t="shared" si="34"/>
        <v>0</v>
      </c>
      <c r="AG42" s="92">
        <f t="shared" si="34"/>
        <v>0</v>
      </c>
      <c r="AH42" s="92">
        <f t="shared" si="20"/>
        <v>0</v>
      </c>
      <c r="AI42" s="92">
        <f t="shared" si="35"/>
        <v>0</v>
      </c>
      <c r="AJ42" s="92">
        <f t="shared" si="35"/>
        <v>0</v>
      </c>
      <c r="AK42" s="96">
        <f t="shared" si="22"/>
        <v>0</v>
      </c>
      <c r="AL42" s="41">
        <f t="shared" si="23"/>
        <v>0</v>
      </c>
    </row>
    <row r="43" spans="2:38" ht="14.4" thickTop="1" thickBot="1" x14ac:dyDescent="0.3">
      <c r="B43" s="51" t="s">
        <v>101</v>
      </c>
      <c r="C43" s="72">
        <f t="shared" si="24"/>
        <v>0</v>
      </c>
      <c r="D43" s="72">
        <f t="shared" si="24"/>
        <v>0</v>
      </c>
      <c r="E43" s="92">
        <f t="shared" si="25"/>
        <v>0</v>
      </c>
      <c r="F43" s="92">
        <f t="shared" si="25"/>
        <v>0</v>
      </c>
      <c r="G43" s="92">
        <f t="shared" si="2"/>
        <v>0</v>
      </c>
      <c r="H43" s="92">
        <f t="shared" si="26"/>
        <v>0</v>
      </c>
      <c r="I43" s="92">
        <f t="shared" si="26"/>
        <v>0</v>
      </c>
      <c r="J43" s="92">
        <f t="shared" si="4"/>
        <v>0</v>
      </c>
      <c r="K43" s="92">
        <f t="shared" si="27"/>
        <v>0</v>
      </c>
      <c r="L43" s="92">
        <f t="shared" si="27"/>
        <v>0</v>
      </c>
      <c r="M43" s="92">
        <f t="shared" si="6"/>
        <v>0</v>
      </c>
      <c r="N43" s="92">
        <f t="shared" si="28"/>
        <v>0</v>
      </c>
      <c r="O43" s="92">
        <f t="shared" si="28"/>
        <v>0</v>
      </c>
      <c r="P43" s="92">
        <f t="shared" si="8"/>
        <v>0</v>
      </c>
      <c r="Q43" s="92">
        <f t="shared" si="29"/>
        <v>0</v>
      </c>
      <c r="R43" s="92">
        <f t="shared" si="29"/>
        <v>0</v>
      </c>
      <c r="S43" s="92">
        <f t="shared" si="10"/>
        <v>0</v>
      </c>
      <c r="T43" s="92">
        <f t="shared" si="30"/>
        <v>0</v>
      </c>
      <c r="U43" s="92">
        <f t="shared" si="30"/>
        <v>0</v>
      </c>
      <c r="V43" s="92">
        <f t="shared" si="12"/>
        <v>0</v>
      </c>
      <c r="W43" s="92">
        <f t="shared" si="31"/>
        <v>0</v>
      </c>
      <c r="X43" s="92">
        <f t="shared" si="31"/>
        <v>0</v>
      </c>
      <c r="Y43" s="92">
        <f t="shared" si="14"/>
        <v>0</v>
      </c>
      <c r="Z43" s="92">
        <f t="shared" si="32"/>
        <v>0</v>
      </c>
      <c r="AA43" s="92">
        <f t="shared" si="32"/>
        <v>0</v>
      </c>
      <c r="AB43" s="92">
        <f t="shared" si="16"/>
        <v>0</v>
      </c>
      <c r="AC43" s="92">
        <f t="shared" si="33"/>
        <v>0</v>
      </c>
      <c r="AD43" s="92">
        <f t="shared" si="33"/>
        <v>0</v>
      </c>
      <c r="AE43" s="97">
        <f t="shared" si="18"/>
        <v>0</v>
      </c>
      <c r="AF43" s="92">
        <f t="shared" si="34"/>
        <v>0</v>
      </c>
      <c r="AG43" s="92">
        <f t="shared" si="34"/>
        <v>0</v>
      </c>
      <c r="AH43" s="92">
        <f t="shared" si="20"/>
        <v>0</v>
      </c>
      <c r="AI43" s="92">
        <f t="shared" si="35"/>
        <v>0</v>
      </c>
      <c r="AJ43" s="92">
        <f t="shared" si="35"/>
        <v>0</v>
      </c>
      <c r="AK43" s="96">
        <f t="shared" si="22"/>
        <v>0</v>
      </c>
      <c r="AL43" s="41">
        <f t="shared" si="23"/>
        <v>0</v>
      </c>
    </row>
    <row r="44" spans="2:38" ht="14.4" thickTop="1" thickBot="1" x14ac:dyDescent="0.3">
      <c r="B44" s="51" t="s">
        <v>100</v>
      </c>
      <c r="C44" s="72">
        <f t="shared" si="24"/>
        <v>0</v>
      </c>
      <c r="D44" s="72">
        <f t="shared" si="24"/>
        <v>0</v>
      </c>
      <c r="E44" s="92">
        <f t="shared" si="25"/>
        <v>0</v>
      </c>
      <c r="F44" s="92">
        <f t="shared" si="25"/>
        <v>0</v>
      </c>
      <c r="G44" s="92">
        <f t="shared" si="2"/>
        <v>0</v>
      </c>
      <c r="H44" s="92">
        <f t="shared" si="26"/>
        <v>0</v>
      </c>
      <c r="I44" s="92">
        <f t="shared" si="26"/>
        <v>0</v>
      </c>
      <c r="J44" s="92">
        <f t="shared" si="4"/>
        <v>0</v>
      </c>
      <c r="K44" s="92">
        <f t="shared" si="27"/>
        <v>0</v>
      </c>
      <c r="L44" s="92">
        <f t="shared" si="27"/>
        <v>0</v>
      </c>
      <c r="M44" s="92">
        <f t="shared" si="6"/>
        <v>0</v>
      </c>
      <c r="N44" s="92">
        <f t="shared" si="28"/>
        <v>0</v>
      </c>
      <c r="O44" s="92">
        <f t="shared" si="28"/>
        <v>0</v>
      </c>
      <c r="P44" s="92">
        <f t="shared" si="8"/>
        <v>0</v>
      </c>
      <c r="Q44" s="92">
        <f t="shared" si="29"/>
        <v>0</v>
      </c>
      <c r="R44" s="92">
        <f t="shared" si="29"/>
        <v>0</v>
      </c>
      <c r="S44" s="92">
        <f t="shared" si="10"/>
        <v>0</v>
      </c>
      <c r="T44" s="92">
        <f t="shared" si="30"/>
        <v>0</v>
      </c>
      <c r="U44" s="92">
        <f t="shared" si="30"/>
        <v>0</v>
      </c>
      <c r="V44" s="92">
        <f t="shared" si="12"/>
        <v>0</v>
      </c>
      <c r="W44" s="92">
        <f t="shared" si="31"/>
        <v>0</v>
      </c>
      <c r="X44" s="92">
        <f t="shared" si="31"/>
        <v>0</v>
      </c>
      <c r="Y44" s="92">
        <f t="shared" si="14"/>
        <v>0</v>
      </c>
      <c r="Z44" s="92">
        <f t="shared" si="32"/>
        <v>0</v>
      </c>
      <c r="AA44" s="92">
        <f t="shared" si="32"/>
        <v>0</v>
      </c>
      <c r="AB44" s="92">
        <f t="shared" si="16"/>
        <v>0</v>
      </c>
      <c r="AC44" s="92">
        <f t="shared" si="33"/>
        <v>0</v>
      </c>
      <c r="AD44" s="92">
        <f t="shared" si="33"/>
        <v>0</v>
      </c>
      <c r="AE44" s="97">
        <f t="shared" si="18"/>
        <v>0</v>
      </c>
      <c r="AF44" s="92">
        <f t="shared" si="34"/>
        <v>0</v>
      </c>
      <c r="AG44" s="92">
        <f t="shared" si="34"/>
        <v>0</v>
      </c>
      <c r="AH44" s="92">
        <f t="shared" si="20"/>
        <v>0</v>
      </c>
      <c r="AI44" s="92">
        <f t="shared" si="35"/>
        <v>0</v>
      </c>
      <c r="AJ44" s="92">
        <f t="shared" si="35"/>
        <v>0</v>
      </c>
      <c r="AK44" s="96">
        <f t="shared" si="22"/>
        <v>0</v>
      </c>
      <c r="AL44" s="41">
        <f t="shared" si="23"/>
        <v>0</v>
      </c>
    </row>
    <row r="45" spans="2:38" ht="14.4" thickTop="1" thickBot="1" x14ac:dyDescent="0.3">
      <c r="B45" s="51" t="s">
        <v>98</v>
      </c>
      <c r="C45" s="72">
        <f t="shared" si="24"/>
        <v>0</v>
      </c>
      <c r="D45" s="72">
        <f t="shared" si="24"/>
        <v>0</v>
      </c>
      <c r="E45" s="92">
        <f t="shared" si="25"/>
        <v>0</v>
      </c>
      <c r="F45" s="92">
        <f t="shared" si="25"/>
        <v>0</v>
      </c>
      <c r="G45" s="92">
        <f t="shared" si="2"/>
        <v>0</v>
      </c>
      <c r="H45" s="92">
        <f t="shared" si="26"/>
        <v>0</v>
      </c>
      <c r="I45" s="92">
        <f t="shared" si="26"/>
        <v>0</v>
      </c>
      <c r="J45" s="92">
        <f t="shared" si="4"/>
        <v>0</v>
      </c>
      <c r="K45" s="92">
        <f t="shared" si="27"/>
        <v>0</v>
      </c>
      <c r="L45" s="92">
        <f t="shared" si="27"/>
        <v>0</v>
      </c>
      <c r="M45" s="92">
        <f t="shared" si="6"/>
        <v>0</v>
      </c>
      <c r="N45" s="92">
        <f t="shared" si="28"/>
        <v>0</v>
      </c>
      <c r="O45" s="92">
        <f t="shared" si="28"/>
        <v>0</v>
      </c>
      <c r="P45" s="92">
        <f t="shared" si="8"/>
        <v>0</v>
      </c>
      <c r="Q45" s="92">
        <f t="shared" si="29"/>
        <v>0</v>
      </c>
      <c r="R45" s="92">
        <f t="shared" si="29"/>
        <v>0</v>
      </c>
      <c r="S45" s="92">
        <f t="shared" si="10"/>
        <v>0</v>
      </c>
      <c r="T45" s="92">
        <f t="shared" si="30"/>
        <v>0</v>
      </c>
      <c r="U45" s="92">
        <f t="shared" si="30"/>
        <v>0</v>
      </c>
      <c r="V45" s="92">
        <f t="shared" si="12"/>
        <v>0</v>
      </c>
      <c r="W45" s="92">
        <f t="shared" si="31"/>
        <v>0</v>
      </c>
      <c r="X45" s="92">
        <f t="shared" si="31"/>
        <v>0</v>
      </c>
      <c r="Y45" s="92">
        <f t="shared" si="14"/>
        <v>0</v>
      </c>
      <c r="Z45" s="92">
        <f t="shared" si="32"/>
        <v>0</v>
      </c>
      <c r="AA45" s="92">
        <f t="shared" si="32"/>
        <v>0</v>
      </c>
      <c r="AB45" s="92">
        <f t="shared" si="16"/>
        <v>0</v>
      </c>
      <c r="AC45" s="92">
        <f t="shared" si="33"/>
        <v>0</v>
      </c>
      <c r="AD45" s="92">
        <f t="shared" si="33"/>
        <v>0</v>
      </c>
      <c r="AE45" s="97">
        <f t="shared" si="18"/>
        <v>0</v>
      </c>
      <c r="AF45" s="92">
        <f t="shared" si="34"/>
        <v>0</v>
      </c>
      <c r="AG45" s="92">
        <f t="shared" si="34"/>
        <v>0</v>
      </c>
      <c r="AH45" s="92">
        <f t="shared" si="20"/>
        <v>0</v>
      </c>
      <c r="AI45" s="92">
        <f t="shared" si="35"/>
        <v>0</v>
      </c>
      <c r="AJ45" s="92">
        <f t="shared" si="35"/>
        <v>0</v>
      </c>
      <c r="AK45" s="96">
        <f t="shared" si="22"/>
        <v>0</v>
      </c>
      <c r="AL45" s="41">
        <f t="shared" si="23"/>
        <v>0</v>
      </c>
    </row>
    <row r="46" spans="2:38" ht="14.4" thickTop="1" thickBot="1" x14ac:dyDescent="0.3">
      <c r="B46" s="51" t="s">
        <v>114</v>
      </c>
      <c r="C46" s="72">
        <f t="shared" si="24"/>
        <v>0</v>
      </c>
      <c r="D46" s="72">
        <f t="shared" si="24"/>
        <v>0</v>
      </c>
      <c r="E46" s="92">
        <f t="shared" si="25"/>
        <v>0</v>
      </c>
      <c r="F46" s="92">
        <f t="shared" si="25"/>
        <v>0</v>
      </c>
      <c r="G46" s="92">
        <f t="shared" si="2"/>
        <v>0</v>
      </c>
      <c r="H46" s="92">
        <f t="shared" si="26"/>
        <v>0</v>
      </c>
      <c r="I46" s="92">
        <f t="shared" si="26"/>
        <v>0</v>
      </c>
      <c r="J46" s="92">
        <f t="shared" si="4"/>
        <v>0</v>
      </c>
      <c r="K46" s="92">
        <f t="shared" si="27"/>
        <v>0</v>
      </c>
      <c r="L46" s="92">
        <f t="shared" si="27"/>
        <v>0</v>
      </c>
      <c r="M46" s="92">
        <f t="shared" si="6"/>
        <v>0</v>
      </c>
      <c r="N46" s="92">
        <f t="shared" si="28"/>
        <v>0</v>
      </c>
      <c r="O46" s="92">
        <f t="shared" si="28"/>
        <v>0</v>
      </c>
      <c r="P46" s="92">
        <f t="shared" si="8"/>
        <v>0</v>
      </c>
      <c r="Q46" s="92">
        <f t="shared" si="29"/>
        <v>0</v>
      </c>
      <c r="R46" s="92">
        <f t="shared" si="29"/>
        <v>0</v>
      </c>
      <c r="S46" s="92">
        <f t="shared" si="10"/>
        <v>0</v>
      </c>
      <c r="T46" s="92">
        <f t="shared" si="30"/>
        <v>0</v>
      </c>
      <c r="U46" s="92">
        <f t="shared" si="30"/>
        <v>0</v>
      </c>
      <c r="V46" s="92">
        <f t="shared" si="12"/>
        <v>0</v>
      </c>
      <c r="W46" s="92">
        <f t="shared" si="31"/>
        <v>0</v>
      </c>
      <c r="X46" s="92">
        <f t="shared" si="31"/>
        <v>0</v>
      </c>
      <c r="Y46" s="92">
        <f t="shared" si="14"/>
        <v>0</v>
      </c>
      <c r="Z46" s="92">
        <f t="shared" si="32"/>
        <v>0</v>
      </c>
      <c r="AA46" s="92">
        <f t="shared" si="32"/>
        <v>0</v>
      </c>
      <c r="AB46" s="92">
        <f t="shared" si="16"/>
        <v>0</v>
      </c>
      <c r="AC46" s="92">
        <f t="shared" si="33"/>
        <v>0</v>
      </c>
      <c r="AD46" s="92">
        <f t="shared" si="33"/>
        <v>0</v>
      </c>
      <c r="AE46" s="97">
        <f t="shared" si="18"/>
        <v>0</v>
      </c>
      <c r="AF46" s="92">
        <f t="shared" si="34"/>
        <v>0</v>
      </c>
      <c r="AG46" s="92">
        <f t="shared" si="34"/>
        <v>0</v>
      </c>
      <c r="AH46" s="92">
        <f t="shared" si="20"/>
        <v>0</v>
      </c>
      <c r="AI46" s="92">
        <f t="shared" si="35"/>
        <v>0</v>
      </c>
      <c r="AJ46" s="92">
        <f t="shared" si="35"/>
        <v>0</v>
      </c>
      <c r="AK46" s="96">
        <f t="shared" si="22"/>
        <v>0</v>
      </c>
      <c r="AL46" s="41">
        <f t="shared" si="23"/>
        <v>0</v>
      </c>
    </row>
    <row r="47" spans="2:38" ht="13.8" thickTop="1" x14ac:dyDescent="0.25">
      <c r="B47" s="53" t="s">
        <v>21</v>
      </c>
      <c r="C47" s="63">
        <f t="shared" ref="C47:AJ47" si="36">SUM(C9:C46)</f>
        <v>3321434266.6999989</v>
      </c>
      <c r="D47" s="63">
        <f t="shared" si="36"/>
        <v>2210522697.8900003</v>
      </c>
      <c r="E47" s="63">
        <f t="shared" si="36"/>
        <v>23523435.57</v>
      </c>
      <c r="F47" s="63">
        <f t="shared" si="36"/>
        <v>1044.01</v>
      </c>
      <c r="G47" s="63">
        <f t="shared" si="36"/>
        <v>23524479.579999998</v>
      </c>
      <c r="H47" s="63">
        <f t="shared" si="36"/>
        <v>373692548.87</v>
      </c>
      <c r="I47" s="63">
        <f t="shared" si="36"/>
        <v>506991914.94</v>
      </c>
      <c r="J47" s="63">
        <f t="shared" si="36"/>
        <v>880684463.81000006</v>
      </c>
      <c r="K47" s="63">
        <f t="shared" si="36"/>
        <v>1609195.73</v>
      </c>
      <c r="L47" s="63">
        <f t="shared" si="36"/>
        <v>1453987530.24</v>
      </c>
      <c r="M47" s="63">
        <f t="shared" si="36"/>
        <v>1455596725.9699998</v>
      </c>
      <c r="N47" s="63">
        <f t="shared" si="36"/>
        <v>34441551.50999999</v>
      </c>
      <c r="O47" s="63">
        <f t="shared" si="36"/>
        <v>939799.2300000001</v>
      </c>
      <c r="P47" s="63">
        <f t="shared" si="36"/>
        <v>35381350.739999995</v>
      </c>
      <c r="Q47" s="63">
        <f t="shared" si="36"/>
        <v>998273848.18000007</v>
      </c>
      <c r="R47" s="63">
        <f t="shared" si="36"/>
        <v>203474685.72</v>
      </c>
      <c r="S47" s="63">
        <f t="shared" si="36"/>
        <v>1201748533.9000006</v>
      </c>
      <c r="T47" s="63">
        <f t="shared" si="36"/>
        <v>18822772.999999996</v>
      </c>
      <c r="U47" s="63">
        <f t="shared" si="36"/>
        <v>0</v>
      </c>
      <c r="V47" s="63">
        <f t="shared" si="36"/>
        <v>18822772.999999996</v>
      </c>
      <c r="W47" s="63">
        <f t="shared" si="36"/>
        <v>42398673.32</v>
      </c>
      <c r="X47" s="63">
        <f t="shared" si="36"/>
        <v>74426.69</v>
      </c>
      <c r="Y47" s="63">
        <f t="shared" si="36"/>
        <v>42473100.010000005</v>
      </c>
      <c r="Z47" s="63">
        <f t="shared" si="36"/>
        <v>1399369440.6799998</v>
      </c>
      <c r="AA47" s="63">
        <f t="shared" si="36"/>
        <v>2184475.5900000003</v>
      </c>
      <c r="AB47" s="63">
        <f t="shared" si="36"/>
        <v>1401553916.27</v>
      </c>
      <c r="AC47" s="63">
        <f t="shared" si="36"/>
        <v>0</v>
      </c>
      <c r="AD47" s="63">
        <f t="shared" si="36"/>
        <v>36291248.390000001</v>
      </c>
      <c r="AE47" s="63">
        <f t="shared" si="36"/>
        <v>36291248.390000001</v>
      </c>
      <c r="AF47" s="63">
        <f t="shared" si="36"/>
        <v>180323520.26999998</v>
      </c>
      <c r="AG47" s="63">
        <f t="shared" si="36"/>
        <v>2809179.5900000003</v>
      </c>
      <c r="AH47" s="63">
        <f t="shared" si="36"/>
        <v>183132699.86000001</v>
      </c>
      <c r="AI47" s="63">
        <f t="shared" si="36"/>
        <v>248979279.56999999</v>
      </c>
      <c r="AJ47" s="63">
        <f t="shared" si="36"/>
        <v>3768393.4899999998</v>
      </c>
      <c r="AK47" s="96">
        <f t="shared" si="22"/>
        <v>252747673.06</v>
      </c>
    </row>
    <row r="48" spans="2:38" x14ac:dyDescent="0.25">
      <c r="B48" s="34"/>
      <c r="C48" s="35"/>
      <c r="D48" s="34"/>
      <c r="E48" s="35"/>
      <c r="F48" s="34"/>
      <c r="G48" s="34"/>
      <c r="H48" s="3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:37" x14ac:dyDescent="0.25">
      <c r="B49" s="5" t="s">
        <v>38</v>
      </c>
      <c r="C49" s="207">
        <f>(D47/C50*100)</f>
        <v>39.959144874761932</v>
      </c>
      <c r="D49" s="207"/>
      <c r="E49" s="207">
        <f>(F47/E50*100)</f>
        <v>4.4379727783121475E-3</v>
      </c>
      <c r="F49" s="207"/>
      <c r="G49" s="36"/>
      <c r="H49" s="207">
        <f>(I47/H50*100)</f>
        <v>57.567941274524301</v>
      </c>
      <c r="I49" s="207"/>
      <c r="J49" s="36"/>
      <c r="K49" s="207">
        <f>(L47/K50*100)</f>
        <v>99.889447695141826</v>
      </c>
      <c r="L49" s="207"/>
      <c r="M49" s="36"/>
      <c r="N49" s="207">
        <f>(O47/N50*100)</f>
        <v>2.6561994111138345</v>
      </c>
      <c r="O49" s="207"/>
      <c r="P49" s="36"/>
      <c r="Q49" s="207">
        <f>(R47/Q50*100)</f>
        <v>16.931552648512032</v>
      </c>
      <c r="R49" s="207"/>
      <c r="S49" s="36"/>
      <c r="T49" s="207">
        <f>(U47/T50*100)</f>
        <v>0</v>
      </c>
      <c r="U49" s="207"/>
      <c r="V49" s="36"/>
      <c r="W49" s="207">
        <f>(X47/W50*100)</f>
        <v>0.17523253537527694</v>
      </c>
      <c r="X49" s="207"/>
      <c r="Y49" s="36"/>
      <c r="Z49" s="207">
        <f>(AA47/Z50*100)</f>
        <v>0.15586097435435201</v>
      </c>
      <c r="AA49" s="207"/>
      <c r="AB49" s="36"/>
      <c r="AC49" s="207">
        <f>(AD47/AC50*100)</f>
        <v>100</v>
      </c>
      <c r="AD49" s="207"/>
      <c r="AE49" s="36"/>
      <c r="AF49" s="207">
        <f>(AG47/AF50*100)</f>
        <v>1.5339584859217072</v>
      </c>
      <c r="AG49" s="207"/>
      <c r="AH49" s="36"/>
      <c r="AI49" s="207">
        <f>(AJ47/AI50*100)</f>
        <v>1.4909705970291631</v>
      </c>
      <c r="AJ49" s="207"/>
      <c r="AK49" s="36"/>
    </row>
    <row r="50" spans="2:37" x14ac:dyDescent="0.25">
      <c r="B50" s="5" t="s">
        <v>39</v>
      </c>
      <c r="C50" s="205">
        <f>(C47+D47)</f>
        <v>5531956964.5899992</v>
      </c>
      <c r="D50" s="206"/>
      <c r="E50" s="205">
        <f>(E47+F47)</f>
        <v>23524479.580000002</v>
      </c>
      <c r="F50" s="206"/>
      <c r="G50" s="37"/>
      <c r="H50" s="205">
        <f>(H47+I47)</f>
        <v>880684463.80999994</v>
      </c>
      <c r="I50" s="206"/>
      <c r="J50" s="37"/>
      <c r="K50" s="205">
        <f>(K47+L47)</f>
        <v>1455596725.97</v>
      </c>
      <c r="L50" s="206"/>
      <c r="M50" s="37"/>
      <c r="N50" s="205">
        <f>(N47+O47)</f>
        <v>35381350.739999987</v>
      </c>
      <c r="O50" s="206"/>
      <c r="P50" s="37"/>
      <c r="Q50" s="205">
        <f>(Q47+R47)</f>
        <v>1201748533.9000001</v>
      </c>
      <c r="R50" s="206"/>
      <c r="S50" s="37"/>
      <c r="T50" s="205">
        <f>(T47+U47)</f>
        <v>18822772.999999996</v>
      </c>
      <c r="U50" s="206"/>
      <c r="V50" s="37"/>
      <c r="W50" s="205">
        <f>(W47+X47)</f>
        <v>42473100.009999998</v>
      </c>
      <c r="X50" s="206"/>
      <c r="Y50" s="37"/>
      <c r="Z50" s="205">
        <f>(Z47+AA47)</f>
        <v>1401553916.2699997</v>
      </c>
      <c r="AA50" s="206"/>
      <c r="AB50" s="37"/>
      <c r="AC50" s="205">
        <f>(AC47+AD47)</f>
        <v>36291248.390000001</v>
      </c>
      <c r="AD50" s="206"/>
      <c r="AE50" s="37"/>
      <c r="AF50" s="205">
        <f>(AF47+AG47)</f>
        <v>183132699.85999998</v>
      </c>
      <c r="AG50" s="206"/>
      <c r="AH50" s="37"/>
      <c r="AI50" s="205">
        <f>(AI47+AJ47)</f>
        <v>252747673.06</v>
      </c>
      <c r="AJ50" s="206"/>
      <c r="AK50" s="37"/>
    </row>
    <row r="51" spans="2:37" x14ac:dyDescent="0.25">
      <c r="B51" s="5" t="s">
        <v>40</v>
      </c>
      <c r="C51" s="207">
        <f>SUM(E51:AJ51)</f>
        <v>100</v>
      </c>
      <c r="D51" s="206"/>
      <c r="E51" s="207">
        <f>(E50/C50*100)</f>
        <v>0.42524697373063386</v>
      </c>
      <c r="F51" s="207"/>
      <c r="G51" s="36"/>
      <c r="H51" s="207">
        <f>(H50/C50*100)</f>
        <v>15.91994423397095</v>
      </c>
      <c r="I51" s="207"/>
      <c r="J51" s="36"/>
      <c r="K51" s="207">
        <f>(K50/C50*100)</f>
        <v>26.312509936126766</v>
      </c>
      <c r="L51" s="207"/>
      <c r="M51" s="36"/>
      <c r="N51" s="207">
        <f>(N50/C50*100)</f>
        <v>0.63958109158252052</v>
      </c>
      <c r="O51" s="207"/>
      <c r="P51" s="36"/>
      <c r="Q51" s="207">
        <f>(Q50/C50*100)</f>
        <v>21.723750593006784</v>
      </c>
      <c r="R51" s="207"/>
      <c r="S51" s="36"/>
      <c r="T51" s="207">
        <f>(T50/C50*100)</f>
        <v>0.34025523192758689</v>
      </c>
      <c r="U51" s="207"/>
      <c r="V51" s="36"/>
      <c r="W51" s="207">
        <f>(W50/C50*100)</f>
        <v>0.76777712266870268</v>
      </c>
      <c r="X51" s="207"/>
      <c r="Y51" s="36"/>
      <c r="Z51" s="207">
        <f>(Z50/C50*100)</f>
        <v>25.335589651932079</v>
      </c>
      <c r="AA51" s="207"/>
      <c r="AB51" s="36"/>
      <c r="AC51" s="207">
        <f>(AC50/C50*100)</f>
        <v>0.65602911631995542</v>
      </c>
      <c r="AD51" s="207"/>
      <c r="AE51" s="36"/>
      <c r="AF51" s="207">
        <f>(AF50/C50*100)</f>
        <v>3.310450551807083</v>
      </c>
      <c r="AG51" s="207"/>
      <c r="AH51" s="36"/>
      <c r="AI51" s="207">
        <f>(AI50/C50*100)</f>
        <v>4.5688654969269518</v>
      </c>
      <c r="AJ51" s="207"/>
      <c r="AK51" s="36"/>
    </row>
    <row r="52" spans="2:37" x14ac:dyDescent="0.25">
      <c r="B52" s="98" t="s">
        <v>174</v>
      </c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2:37" x14ac:dyDescent="0.25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2:37" x14ac:dyDescent="0.25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2:37" x14ac:dyDescent="0.25">
      <c r="B55" s="28"/>
      <c r="C55" s="39"/>
      <c r="D55" s="3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2:37" x14ac:dyDescent="0.25">
      <c r="B56" s="28"/>
      <c r="C56" s="39"/>
      <c r="D56" s="31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2:37" x14ac:dyDescent="0.25">
      <c r="B57" s="28"/>
      <c r="C57" s="39"/>
      <c r="D57" s="31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2:37" x14ac:dyDescent="0.25">
      <c r="B58" s="28"/>
      <c r="C58" s="39"/>
      <c r="D58" s="31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2:37" x14ac:dyDescent="0.25">
      <c r="B59" s="28"/>
      <c r="C59" s="39"/>
      <c r="D59" s="31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2:37" ht="21" x14ac:dyDescent="0.4">
      <c r="B60" s="209" t="s">
        <v>42</v>
      </c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</row>
    <row r="61" spans="2:37" x14ac:dyDescent="0.25">
      <c r="B61" s="210" t="s">
        <v>56</v>
      </c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</row>
    <row r="62" spans="2:37" x14ac:dyDescent="0.25">
      <c r="B62" s="211" t="s">
        <v>173</v>
      </c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</row>
    <row r="63" spans="2:37" x14ac:dyDescent="0.25">
      <c r="B63" s="210" t="s">
        <v>108</v>
      </c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</row>
    <row r="64" spans="2:37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9" ht="13.8" thickBot="1" x14ac:dyDescent="0.3">
      <c r="E65" s="157" t="str">
        <f>E66&amp;E67</f>
        <v>Vida IndividualNo Exoneradas</v>
      </c>
      <c r="F65" s="157" t="str">
        <f>E66&amp;F67</f>
        <v>Vida IndividualExoneradas</v>
      </c>
      <c r="H65" s="157" t="str">
        <f>H66&amp;H67</f>
        <v>Vida ColectivoNo Exoneradas</v>
      </c>
      <c r="I65" s="157" t="str">
        <f>H66&amp;I67</f>
        <v>Vida ColectivoExoneradas</v>
      </c>
      <c r="K65" s="157" t="str">
        <f>K66&amp;K67</f>
        <v>SaludNo Exoneradas</v>
      </c>
      <c r="L65" s="157" t="str">
        <f>K66&amp;L67</f>
        <v>SaludExoneradas</v>
      </c>
      <c r="N65" s="157" t="str">
        <f>N66&amp;N67</f>
        <v>Accidentes PersonalesNo Exoneradas</v>
      </c>
      <c r="O65" s="157" t="str">
        <f>N66&amp;O67</f>
        <v>Accidentes PersonalesExoneradas</v>
      </c>
      <c r="Q65" s="157" t="str">
        <f>Q66&amp;Q67</f>
        <v>Incendio y AliadosNo Exoneradas</v>
      </c>
      <c r="R65" s="157" t="str">
        <f>Q66&amp;R67</f>
        <v>Incendio y AliadosExoneradas</v>
      </c>
      <c r="T65" s="157" t="str">
        <f>T66&amp;T67</f>
        <v>Naves Maritimas y AéreasNo Exoneradas</v>
      </c>
      <c r="U65" s="157" t="str">
        <f>T66&amp;U67</f>
        <v>Naves Maritimas y AéreasExoneradas</v>
      </c>
      <c r="W65" s="157" t="str">
        <f>W66&amp;W67</f>
        <v>Transporte de CargaNo Exoneradas</v>
      </c>
      <c r="X65" s="157" t="str">
        <f>W66&amp;X67</f>
        <v>Transporte de CargaExoneradas</v>
      </c>
      <c r="Z65" s="157" t="str">
        <f>Z66&amp;Z67</f>
        <v>Vehículos de MotorNo Exoneradas</v>
      </c>
      <c r="AA65" s="157" t="str">
        <f>Z66&amp;AA67</f>
        <v>Vehículos de MotorExoneradas</v>
      </c>
      <c r="AC65" s="157" t="str">
        <f>AC66&amp;AC67</f>
        <v>Agrícola y PecuarioNo Exoneradas</v>
      </c>
      <c r="AD65" s="157" t="str">
        <f>AC66&amp;AD67</f>
        <v>Agrícola y PecuarioExoneradas</v>
      </c>
      <c r="AF65" s="157" t="str">
        <f>AF66&amp;AF67</f>
        <v>FianzasNo Exoneradas</v>
      </c>
      <c r="AG65" s="157" t="str">
        <f>AF66&amp;AG67</f>
        <v>FianzasExoneradas</v>
      </c>
      <c r="AI65" s="157" t="str">
        <f>AI66&amp;AI67</f>
        <v>Otros SegurosNo Exoneradas</v>
      </c>
      <c r="AJ65" s="157" t="str">
        <f>AI66&amp;AJ67</f>
        <v>Otros SegurosExoneradas</v>
      </c>
    </row>
    <row r="66" spans="1:39" ht="14.4" thickTop="1" thickBot="1" x14ac:dyDescent="0.3">
      <c r="B66" s="202" t="s">
        <v>33</v>
      </c>
      <c r="C66" s="208" t="s">
        <v>0</v>
      </c>
      <c r="D66" s="208"/>
      <c r="E66" s="208" t="s">
        <v>12</v>
      </c>
      <c r="F66" s="208"/>
      <c r="G66" s="130"/>
      <c r="H66" s="208" t="s">
        <v>13</v>
      </c>
      <c r="I66" s="208"/>
      <c r="J66" s="130"/>
      <c r="K66" s="208" t="s">
        <v>14</v>
      </c>
      <c r="L66" s="208"/>
      <c r="M66" s="130"/>
      <c r="N66" s="208" t="s">
        <v>15</v>
      </c>
      <c r="O66" s="208"/>
      <c r="P66" s="130"/>
      <c r="Q66" s="208" t="s">
        <v>27</v>
      </c>
      <c r="R66" s="208"/>
      <c r="S66" s="130"/>
      <c r="T66" s="208" t="s">
        <v>35</v>
      </c>
      <c r="U66" s="208"/>
      <c r="V66" s="130"/>
      <c r="W66" s="208" t="s">
        <v>16</v>
      </c>
      <c r="X66" s="208"/>
      <c r="Y66" s="130"/>
      <c r="Z66" s="208" t="s">
        <v>67</v>
      </c>
      <c r="AA66" s="208"/>
      <c r="AB66" s="130"/>
      <c r="AC66" s="208" t="s">
        <v>34</v>
      </c>
      <c r="AD66" s="208"/>
      <c r="AE66" s="130"/>
      <c r="AF66" s="208" t="s">
        <v>17</v>
      </c>
      <c r="AG66" s="208"/>
      <c r="AH66" s="130"/>
      <c r="AI66" s="208" t="s">
        <v>18</v>
      </c>
      <c r="AJ66" s="208"/>
      <c r="AK66" s="70"/>
      <c r="AL66" s="30" t="s">
        <v>175</v>
      </c>
    </row>
    <row r="67" spans="1:39" ht="14.4" thickTop="1" thickBot="1" x14ac:dyDescent="0.3">
      <c r="B67" s="213"/>
      <c r="C67" s="130" t="s">
        <v>28</v>
      </c>
      <c r="D67" s="130" t="s">
        <v>25</v>
      </c>
      <c r="E67" s="130" t="s">
        <v>28</v>
      </c>
      <c r="F67" s="130" t="s">
        <v>25</v>
      </c>
      <c r="G67" s="130"/>
      <c r="H67" s="130" t="s">
        <v>28</v>
      </c>
      <c r="I67" s="130" t="s">
        <v>25</v>
      </c>
      <c r="J67" s="130"/>
      <c r="K67" s="130" t="s">
        <v>28</v>
      </c>
      <c r="L67" s="130" t="s">
        <v>25</v>
      </c>
      <c r="M67" s="130"/>
      <c r="N67" s="130" t="s">
        <v>28</v>
      </c>
      <c r="O67" s="130" t="s">
        <v>25</v>
      </c>
      <c r="P67" s="130"/>
      <c r="Q67" s="130" t="s">
        <v>28</v>
      </c>
      <c r="R67" s="130" t="s">
        <v>25</v>
      </c>
      <c r="S67" s="130"/>
      <c r="T67" s="130" t="s">
        <v>28</v>
      </c>
      <c r="U67" s="130" t="s">
        <v>25</v>
      </c>
      <c r="V67" s="130"/>
      <c r="W67" s="130" t="s">
        <v>28</v>
      </c>
      <c r="X67" s="130" t="s">
        <v>25</v>
      </c>
      <c r="Y67" s="130"/>
      <c r="Z67" s="130" t="s">
        <v>28</v>
      </c>
      <c r="AA67" s="130" t="s">
        <v>25</v>
      </c>
      <c r="AB67" s="130"/>
      <c r="AC67" s="130" t="s">
        <v>28</v>
      </c>
      <c r="AD67" s="130" t="s">
        <v>25</v>
      </c>
      <c r="AE67" s="130"/>
      <c r="AF67" s="130" t="s">
        <v>28</v>
      </c>
      <c r="AG67" s="130" t="s">
        <v>25</v>
      </c>
      <c r="AH67" s="130"/>
      <c r="AI67" s="130" t="s">
        <v>28</v>
      </c>
      <c r="AJ67" s="130" t="s">
        <v>25</v>
      </c>
      <c r="AK67" s="70"/>
      <c r="AL67" s="30" t="s">
        <v>175</v>
      </c>
    </row>
    <row r="68" spans="1:39" ht="13.8" thickTop="1" x14ac:dyDescent="0.25">
      <c r="A68" s="157" t="str">
        <f>AM68&amp;B68</f>
        <v>EneroSeguros Universal, S. A.</v>
      </c>
      <c r="B68" s="92" t="s">
        <v>87</v>
      </c>
      <c r="C68" s="93">
        <f t="shared" ref="C68:C104" si="37">SUMIF($E$67:$AJ$67,$C$67,$E68:$AJ68)</f>
        <v>649910138.59000003</v>
      </c>
      <c r="D68" s="93">
        <f t="shared" ref="D68:D104" si="38">SUMIF($E$67:$AJ$67,$D$67,$E68:$AJ68)</f>
        <v>578102611.87</v>
      </c>
      <c r="E68" s="92">
        <v>4805958.08</v>
      </c>
      <c r="F68" s="92">
        <v>1044</v>
      </c>
      <c r="G68" s="92">
        <f t="shared" ref="G68:G104" si="39">SUBTOTAL(109,E68:F68)</f>
        <v>4807002.08</v>
      </c>
      <c r="H68" s="92">
        <v>66256696.07</v>
      </c>
      <c r="I68" s="92">
        <v>127069122.87</v>
      </c>
      <c r="J68" s="92">
        <f t="shared" ref="J68:J104" si="40">SUBTOTAL(109,H68:I68)</f>
        <v>193325818.94</v>
      </c>
      <c r="K68" s="92">
        <v>512.94000000000005</v>
      </c>
      <c r="L68" s="92">
        <v>291170649.94</v>
      </c>
      <c r="M68" s="92">
        <f t="shared" ref="M68:M104" si="41">SUBTOTAL(109,K68:L68)</f>
        <v>291171162.88</v>
      </c>
      <c r="N68" s="92">
        <v>17573970.57</v>
      </c>
      <c r="O68" s="92" t="s">
        <v>176</v>
      </c>
      <c r="P68" s="92">
        <f t="shared" ref="P68:P104" si="42">SUBTOTAL(109,N68:O68)</f>
        <v>17573970.57</v>
      </c>
      <c r="Q68" s="92">
        <v>241336651.74000001</v>
      </c>
      <c r="R68" s="92">
        <v>159334005.05000001</v>
      </c>
      <c r="S68" s="92">
        <f t="shared" ref="S68:S104" si="43">SUBTOTAL(109,Q68:R68)</f>
        <v>400670656.79000002</v>
      </c>
      <c r="T68" s="92">
        <v>1704699.53</v>
      </c>
      <c r="U68" s="92" t="s">
        <v>176</v>
      </c>
      <c r="V68" s="92">
        <f t="shared" ref="V68:V104" si="44">SUBTOTAL(109,T68:U68)</f>
        <v>1704699.53</v>
      </c>
      <c r="W68" s="92">
        <v>13746038.359999999</v>
      </c>
      <c r="X68" s="92" t="s">
        <v>176</v>
      </c>
      <c r="Y68" s="92">
        <f t="shared" ref="Y68:Y104" si="45">SUBTOTAL(109,W68:X68)</f>
        <v>13746038.359999999</v>
      </c>
      <c r="Z68" s="92">
        <v>172048469.33000001</v>
      </c>
      <c r="AA68" s="92">
        <v>228216.18</v>
      </c>
      <c r="AB68" s="92">
        <f t="shared" ref="AB68:AB104" si="46">SUBTOTAL(109,Z68:AA68)</f>
        <v>172276685.51000002</v>
      </c>
      <c r="AC68" s="92" t="s">
        <v>176</v>
      </c>
      <c r="AD68" s="92" t="s">
        <v>176</v>
      </c>
      <c r="AE68" s="92">
        <f t="shared" ref="AE68:AE104" si="47">SUBTOTAL(109,AC68:AD68)</f>
        <v>0</v>
      </c>
      <c r="AF68" s="92">
        <v>44024197.630000003</v>
      </c>
      <c r="AG68" s="92">
        <v>27008.09</v>
      </c>
      <c r="AH68" s="92">
        <f t="shared" ref="AH68:AH104" si="48">SUBTOTAL(109,AF68:AG68)</f>
        <v>44051205.720000006</v>
      </c>
      <c r="AI68" s="92">
        <v>88412944.340000004</v>
      </c>
      <c r="AJ68" s="92">
        <v>272565.74</v>
      </c>
      <c r="AK68" s="92">
        <f t="shared" ref="AK68:AK104" si="49">SUBTOTAL(109,AI68:AJ68)</f>
        <v>88685510.079999998</v>
      </c>
      <c r="AL68" s="41">
        <f t="shared" ref="AL68:AL105" si="50">SUM(C68:D68)</f>
        <v>1228012750.46</v>
      </c>
      <c r="AM68" s="157" t="s">
        <v>23</v>
      </c>
    </row>
    <row r="69" spans="1:39" x14ac:dyDescent="0.25">
      <c r="A69" s="157" t="str">
        <f t="shared" ref="A69:A133" si="51">AM69&amp;B69</f>
        <v>EneroHumano Seguros, S. A.</v>
      </c>
      <c r="B69" s="51" t="s">
        <v>111</v>
      </c>
      <c r="C69" s="93">
        <f t="shared" si="37"/>
        <v>97757403.000000015</v>
      </c>
      <c r="D69" s="93">
        <f t="shared" si="38"/>
        <v>778430909.95000005</v>
      </c>
      <c r="E69" s="92">
        <v>2786190.03</v>
      </c>
      <c r="F69" s="92">
        <v>0.01</v>
      </c>
      <c r="G69" s="92">
        <f t="shared" si="39"/>
        <v>2786190.0399999996</v>
      </c>
      <c r="H69" s="92">
        <v>17625585.289999999</v>
      </c>
      <c r="I69" s="92">
        <v>2479494.4700000002</v>
      </c>
      <c r="J69" s="92">
        <f t="shared" si="40"/>
        <v>20105079.759999998</v>
      </c>
      <c r="K69" s="92" t="s">
        <v>176</v>
      </c>
      <c r="L69" s="92">
        <v>773821584.69000006</v>
      </c>
      <c r="M69" s="92">
        <f t="shared" si="41"/>
        <v>773821584.69000006</v>
      </c>
      <c r="N69" s="92">
        <v>362047.71</v>
      </c>
      <c r="O69" s="92" t="s">
        <v>176</v>
      </c>
      <c r="P69" s="92">
        <f t="shared" si="42"/>
        <v>362047.71</v>
      </c>
      <c r="Q69" s="92">
        <v>21372460.940000001</v>
      </c>
      <c r="R69" s="92">
        <v>2.48</v>
      </c>
      <c r="S69" s="92">
        <f t="shared" si="43"/>
        <v>21372463.420000002</v>
      </c>
      <c r="T69" s="92">
        <v>36829.800000000003</v>
      </c>
      <c r="U69" s="92" t="s">
        <v>176</v>
      </c>
      <c r="V69" s="92">
        <f t="shared" si="44"/>
        <v>36829.800000000003</v>
      </c>
      <c r="W69" s="92">
        <v>296469.7</v>
      </c>
      <c r="X69" s="92" t="s">
        <v>176</v>
      </c>
      <c r="Y69" s="92">
        <f t="shared" si="45"/>
        <v>296469.7</v>
      </c>
      <c r="Z69" s="92">
        <v>51890072.240000002</v>
      </c>
      <c r="AA69" s="92">
        <v>63826.39</v>
      </c>
      <c r="AB69" s="92">
        <f t="shared" si="46"/>
        <v>51953898.630000003</v>
      </c>
      <c r="AC69" s="92" t="s">
        <v>176</v>
      </c>
      <c r="AD69" s="92" t="s">
        <v>176</v>
      </c>
      <c r="AE69" s="92">
        <f t="shared" si="47"/>
        <v>0</v>
      </c>
      <c r="AF69" s="92">
        <v>633083.79</v>
      </c>
      <c r="AG69" s="92" t="s">
        <v>176</v>
      </c>
      <c r="AH69" s="92">
        <f t="shared" si="48"/>
        <v>633083.79</v>
      </c>
      <c r="AI69" s="92">
        <v>2754663.5</v>
      </c>
      <c r="AJ69" s="92">
        <v>2066001.91</v>
      </c>
      <c r="AK69" s="92">
        <f t="shared" si="49"/>
        <v>4820665.41</v>
      </c>
      <c r="AL69" s="41">
        <f t="shared" si="50"/>
        <v>876188312.95000005</v>
      </c>
      <c r="AM69" s="157" t="s">
        <v>23</v>
      </c>
    </row>
    <row r="70" spans="1:39" x14ac:dyDescent="0.25">
      <c r="A70" s="157" t="str">
        <f t="shared" si="51"/>
        <v>EneroSeguros Reservas, S. A.</v>
      </c>
      <c r="B70" s="51" t="s">
        <v>115</v>
      </c>
      <c r="C70" s="93">
        <f t="shared" si="37"/>
        <v>586809634.32000005</v>
      </c>
      <c r="D70" s="93">
        <f t="shared" si="38"/>
        <v>75146401.589999989</v>
      </c>
      <c r="E70" s="92">
        <v>2308092.39</v>
      </c>
      <c r="F70" s="92" t="s">
        <v>176</v>
      </c>
      <c r="G70" s="92">
        <f t="shared" si="39"/>
        <v>2308092.39</v>
      </c>
      <c r="H70" s="92">
        <v>104729569.56999999</v>
      </c>
      <c r="I70" s="92">
        <v>59814501.950000003</v>
      </c>
      <c r="J70" s="92">
        <f t="shared" si="40"/>
        <v>164544071.51999998</v>
      </c>
      <c r="K70" s="92" t="s">
        <v>176</v>
      </c>
      <c r="L70" s="92">
        <v>14495054.93</v>
      </c>
      <c r="M70" s="92">
        <f t="shared" si="41"/>
        <v>14495054.93</v>
      </c>
      <c r="N70" s="92">
        <v>1893031.73</v>
      </c>
      <c r="O70" s="92">
        <v>386679</v>
      </c>
      <c r="P70" s="92">
        <f t="shared" si="42"/>
        <v>2279710.73</v>
      </c>
      <c r="Q70" s="92">
        <v>204969938.34</v>
      </c>
      <c r="R70" s="92">
        <v>299971.62</v>
      </c>
      <c r="S70" s="92">
        <f t="shared" si="43"/>
        <v>205269909.96000001</v>
      </c>
      <c r="T70" s="92">
        <v>1042870.98</v>
      </c>
      <c r="U70" s="92" t="s">
        <v>176</v>
      </c>
      <c r="V70" s="92">
        <f t="shared" si="44"/>
        <v>1042870.98</v>
      </c>
      <c r="W70" s="92">
        <v>8575489.2100000009</v>
      </c>
      <c r="X70" s="92">
        <v>20998.99</v>
      </c>
      <c r="Y70" s="92">
        <f t="shared" si="45"/>
        <v>8596488.2000000011</v>
      </c>
      <c r="Z70" s="92">
        <v>232685106.19999999</v>
      </c>
      <c r="AA70" s="92">
        <v>123200.89</v>
      </c>
      <c r="AB70" s="92">
        <f t="shared" si="46"/>
        <v>232808307.08999997</v>
      </c>
      <c r="AC70" s="92" t="s">
        <v>176</v>
      </c>
      <c r="AD70" s="92" t="s">
        <v>176</v>
      </c>
      <c r="AE70" s="92">
        <f t="shared" si="47"/>
        <v>0</v>
      </c>
      <c r="AF70" s="92">
        <v>3207959.83</v>
      </c>
      <c r="AG70" s="92" t="s">
        <v>176</v>
      </c>
      <c r="AH70" s="92">
        <f t="shared" si="48"/>
        <v>3207959.83</v>
      </c>
      <c r="AI70" s="92">
        <v>27397576.07</v>
      </c>
      <c r="AJ70" s="92">
        <v>5994.21</v>
      </c>
      <c r="AK70" s="92">
        <f t="shared" si="49"/>
        <v>27403570.280000001</v>
      </c>
      <c r="AL70" s="41">
        <f t="shared" si="50"/>
        <v>661956035.91000009</v>
      </c>
      <c r="AM70" s="157" t="s">
        <v>23</v>
      </c>
    </row>
    <row r="71" spans="1:39" x14ac:dyDescent="0.25">
      <c r="A71" s="157" t="str">
        <f t="shared" si="51"/>
        <v>EneroMAPFRE BHD Cía de Seguros, S. A.</v>
      </c>
      <c r="B71" s="51" t="s">
        <v>95</v>
      </c>
      <c r="C71" s="93">
        <f t="shared" si="37"/>
        <v>431993627.86999995</v>
      </c>
      <c r="D71" s="93">
        <f t="shared" si="38"/>
        <v>97327212.329999998</v>
      </c>
      <c r="E71" s="92">
        <v>3993760.59</v>
      </c>
      <c r="F71" s="92" t="s">
        <v>176</v>
      </c>
      <c r="G71" s="92">
        <f t="shared" si="39"/>
        <v>3993760.59</v>
      </c>
      <c r="H71" s="92">
        <v>54979001.020000003</v>
      </c>
      <c r="I71" s="92">
        <v>73994626.439999998</v>
      </c>
      <c r="J71" s="92">
        <f t="shared" si="40"/>
        <v>128973627.46000001</v>
      </c>
      <c r="K71" s="92" t="s">
        <v>176</v>
      </c>
      <c r="L71" s="92">
        <v>19736825.32</v>
      </c>
      <c r="M71" s="92">
        <f t="shared" si="41"/>
        <v>19736825.32</v>
      </c>
      <c r="N71" s="92">
        <v>8614819.75</v>
      </c>
      <c r="O71" s="92">
        <v>453220.83</v>
      </c>
      <c r="P71" s="92">
        <f t="shared" si="42"/>
        <v>9068040.5800000001</v>
      </c>
      <c r="Q71" s="92">
        <v>158289173.72</v>
      </c>
      <c r="R71" s="92">
        <v>1629410.63</v>
      </c>
      <c r="S71" s="92">
        <f t="shared" si="43"/>
        <v>159918584.34999999</v>
      </c>
      <c r="T71" s="92">
        <v>781586.72</v>
      </c>
      <c r="U71" s="92" t="s">
        <v>176</v>
      </c>
      <c r="V71" s="92">
        <f t="shared" si="44"/>
        <v>781586.72</v>
      </c>
      <c r="W71" s="92">
        <v>3292154.61</v>
      </c>
      <c r="X71" s="92">
        <v>12215.39</v>
      </c>
      <c r="Y71" s="92">
        <f t="shared" si="45"/>
        <v>3304370</v>
      </c>
      <c r="Z71" s="92">
        <v>163844743.00999999</v>
      </c>
      <c r="AA71" s="92">
        <v>616221.29</v>
      </c>
      <c r="AB71" s="92">
        <f t="shared" si="46"/>
        <v>164460964.29999998</v>
      </c>
      <c r="AC71" s="92" t="s">
        <v>176</v>
      </c>
      <c r="AD71" s="92" t="s">
        <v>176</v>
      </c>
      <c r="AE71" s="92">
        <f t="shared" si="47"/>
        <v>0</v>
      </c>
      <c r="AF71" s="92">
        <v>4917241.37</v>
      </c>
      <c r="AG71" s="92" t="s">
        <v>176</v>
      </c>
      <c r="AH71" s="92">
        <f t="shared" si="48"/>
        <v>4917241.37</v>
      </c>
      <c r="AI71" s="92">
        <v>33281147.079999998</v>
      </c>
      <c r="AJ71" s="92">
        <v>884692.43</v>
      </c>
      <c r="AK71" s="92">
        <f t="shared" si="49"/>
        <v>34165839.509999998</v>
      </c>
      <c r="AL71" s="41">
        <f t="shared" si="50"/>
        <v>529320840.19999993</v>
      </c>
      <c r="AM71" s="157" t="s">
        <v>23</v>
      </c>
    </row>
    <row r="72" spans="1:39" x14ac:dyDescent="0.25">
      <c r="A72" s="157" t="str">
        <f t="shared" si="51"/>
        <v>EneroLa Colonial de Seguros, S. A.</v>
      </c>
      <c r="B72" s="51" t="s">
        <v>88</v>
      </c>
      <c r="C72" s="93">
        <f t="shared" si="37"/>
        <v>358388608.91000003</v>
      </c>
      <c r="D72" s="93">
        <f t="shared" si="38"/>
        <v>86048322.129999995</v>
      </c>
      <c r="E72" s="92">
        <v>211377.34</v>
      </c>
      <c r="F72" s="92" t="s">
        <v>176</v>
      </c>
      <c r="G72" s="92">
        <f t="shared" si="39"/>
        <v>211377.34</v>
      </c>
      <c r="H72" s="92">
        <v>20118338.399999999</v>
      </c>
      <c r="I72" s="92" t="s">
        <v>176</v>
      </c>
      <c r="J72" s="92">
        <f t="shared" si="40"/>
        <v>20118338.399999999</v>
      </c>
      <c r="K72" s="92">
        <v>1344937.81</v>
      </c>
      <c r="L72" s="92">
        <v>60637229.009999998</v>
      </c>
      <c r="M72" s="92">
        <f t="shared" si="41"/>
        <v>61982166.82</v>
      </c>
      <c r="N72" s="92">
        <v>1983822.91</v>
      </c>
      <c r="O72" s="92" t="s">
        <v>176</v>
      </c>
      <c r="P72" s="92">
        <f t="shared" si="42"/>
        <v>1983822.91</v>
      </c>
      <c r="Q72" s="92">
        <v>164015517.33000001</v>
      </c>
      <c r="R72" s="92">
        <v>24941092.629999999</v>
      </c>
      <c r="S72" s="92">
        <f t="shared" si="43"/>
        <v>188956609.96000001</v>
      </c>
      <c r="T72" s="92">
        <v>2648433.0499999998</v>
      </c>
      <c r="U72" s="92" t="s">
        <v>176</v>
      </c>
      <c r="V72" s="92">
        <f t="shared" si="44"/>
        <v>2648433.0499999998</v>
      </c>
      <c r="W72" s="92">
        <v>6092340.3200000003</v>
      </c>
      <c r="X72" s="92">
        <v>4674.21</v>
      </c>
      <c r="Y72" s="92">
        <f t="shared" si="45"/>
        <v>6097014.5300000003</v>
      </c>
      <c r="Z72" s="92">
        <v>128632396.54000001</v>
      </c>
      <c r="AA72" s="92">
        <v>45557.83</v>
      </c>
      <c r="AB72" s="92">
        <f t="shared" si="46"/>
        <v>128677954.37</v>
      </c>
      <c r="AC72" s="92" t="s">
        <v>176</v>
      </c>
      <c r="AD72" s="92" t="s">
        <v>176</v>
      </c>
      <c r="AE72" s="92">
        <f t="shared" si="47"/>
        <v>0</v>
      </c>
      <c r="AF72" s="92">
        <v>10902175.710000001</v>
      </c>
      <c r="AG72" s="92">
        <v>132158.22</v>
      </c>
      <c r="AH72" s="92">
        <f t="shared" si="48"/>
        <v>11034333.930000002</v>
      </c>
      <c r="AI72" s="92">
        <v>22439269.5</v>
      </c>
      <c r="AJ72" s="92">
        <v>287610.23</v>
      </c>
      <c r="AK72" s="92">
        <f t="shared" si="49"/>
        <v>22726879.73</v>
      </c>
      <c r="AL72" s="41">
        <f t="shared" si="50"/>
        <v>444436931.04000002</v>
      </c>
      <c r="AM72" s="157" t="s">
        <v>23</v>
      </c>
    </row>
    <row r="73" spans="1:39" x14ac:dyDescent="0.25">
      <c r="A73" s="157" t="str">
        <f t="shared" si="51"/>
        <v>EneroSeguros Sura, S. A.</v>
      </c>
      <c r="B73" s="51" t="s">
        <v>93</v>
      </c>
      <c r="C73" s="93">
        <f t="shared" si="37"/>
        <v>359881730.32000005</v>
      </c>
      <c r="D73" s="93">
        <f t="shared" si="38"/>
        <v>29402125.66</v>
      </c>
      <c r="E73" s="92">
        <v>979832.96</v>
      </c>
      <c r="F73" s="92" t="s">
        <v>176</v>
      </c>
      <c r="G73" s="92">
        <f t="shared" si="39"/>
        <v>979832.96</v>
      </c>
      <c r="H73" s="92">
        <v>15612017.75</v>
      </c>
      <c r="I73" s="92">
        <v>8428</v>
      </c>
      <c r="J73" s="92">
        <f t="shared" si="40"/>
        <v>15620445.75</v>
      </c>
      <c r="K73" s="92">
        <v>232905.3</v>
      </c>
      <c r="L73" s="92">
        <v>12712438.65</v>
      </c>
      <c r="M73" s="92">
        <f t="shared" si="41"/>
        <v>12945343.950000001</v>
      </c>
      <c r="N73" s="92">
        <v>627630.17000000004</v>
      </c>
      <c r="O73" s="92" t="s">
        <v>176</v>
      </c>
      <c r="P73" s="92">
        <f t="shared" si="42"/>
        <v>627630.17000000004</v>
      </c>
      <c r="Q73" s="92">
        <v>135577137.81999999</v>
      </c>
      <c r="R73" s="92">
        <v>15385792.99</v>
      </c>
      <c r="S73" s="92">
        <f t="shared" si="43"/>
        <v>150962930.81</v>
      </c>
      <c r="T73" s="92">
        <v>6781184.75</v>
      </c>
      <c r="U73" s="92" t="s">
        <v>176</v>
      </c>
      <c r="V73" s="92">
        <f t="shared" si="44"/>
        <v>6781184.75</v>
      </c>
      <c r="W73" s="92">
        <v>6480028.4900000002</v>
      </c>
      <c r="X73" s="92">
        <v>36537.57</v>
      </c>
      <c r="Y73" s="92">
        <f t="shared" si="45"/>
        <v>6516566.0600000005</v>
      </c>
      <c r="Z73" s="92">
        <v>131866924.84</v>
      </c>
      <c r="AA73" s="92">
        <v>954638.43</v>
      </c>
      <c r="AB73" s="92">
        <f t="shared" si="46"/>
        <v>132821563.27000001</v>
      </c>
      <c r="AC73" s="92" t="s">
        <v>176</v>
      </c>
      <c r="AD73" s="92" t="s">
        <v>176</v>
      </c>
      <c r="AE73" s="92">
        <f t="shared" si="47"/>
        <v>0</v>
      </c>
      <c r="AF73" s="92">
        <v>12664821.92</v>
      </c>
      <c r="AG73" s="92">
        <v>86902.28</v>
      </c>
      <c r="AH73" s="92">
        <f t="shared" si="48"/>
        <v>12751724.199999999</v>
      </c>
      <c r="AI73" s="92">
        <v>49059246.32</v>
      </c>
      <c r="AJ73" s="92">
        <v>217387.74</v>
      </c>
      <c r="AK73" s="92">
        <f t="shared" si="49"/>
        <v>49276634.060000002</v>
      </c>
      <c r="AL73" s="41">
        <f t="shared" si="50"/>
        <v>389283855.98000008</v>
      </c>
      <c r="AM73" s="157" t="s">
        <v>23</v>
      </c>
    </row>
    <row r="74" spans="1:39" x14ac:dyDescent="0.25">
      <c r="A74" s="157" t="str">
        <f t="shared" si="51"/>
        <v>EneroSeguros Worldwide, S. A.</v>
      </c>
      <c r="B74" s="51" t="s">
        <v>92</v>
      </c>
      <c r="C74" s="93">
        <f t="shared" si="37"/>
        <v>12138978.560000001</v>
      </c>
      <c r="D74" s="93">
        <f t="shared" si="38"/>
        <v>225088027.88</v>
      </c>
      <c r="E74" s="92">
        <v>7222561.2400000002</v>
      </c>
      <c r="F74" s="92" t="s">
        <v>176</v>
      </c>
      <c r="G74" s="92">
        <f t="shared" si="39"/>
        <v>7222561.2400000002</v>
      </c>
      <c r="H74" s="92">
        <v>4916417.32</v>
      </c>
      <c r="I74" s="92">
        <v>295295.07</v>
      </c>
      <c r="J74" s="92">
        <f t="shared" si="40"/>
        <v>5211712.3900000006</v>
      </c>
      <c r="K74" s="92" t="s">
        <v>176</v>
      </c>
      <c r="L74" s="92">
        <v>224792732.81</v>
      </c>
      <c r="M74" s="92">
        <f t="shared" si="41"/>
        <v>224792732.81</v>
      </c>
      <c r="N74" s="92" t="s">
        <v>176</v>
      </c>
      <c r="O74" s="92" t="s">
        <v>176</v>
      </c>
      <c r="P74" s="92">
        <f t="shared" si="42"/>
        <v>0</v>
      </c>
      <c r="Q74" s="92" t="s">
        <v>176</v>
      </c>
      <c r="R74" s="92" t="s">
        <v>176</v>
      </c>
      <c r="S74" s="92">
        <f t="shared" si="43"/>
        <v>0</v>
      </c>
      <c r="T74" s="92" t="s">
        <v>176</v>
      </c>
      <c r="U74" s="92" t="s">
        <v>176</v>
      </c>
      <c r="V74" s="92">
        <f t="shared" si="44"/>
        <v>0</v>
      </c>
      <c r="W74" s="92" t="s">
        <v>176</v>
      </c>
      <c r="X74" s="92" t="s">
        <v>176</v>
      </c>
      <c r="Y74" s="92">
        <f t="shared" si="45"/>
        <v>0</v>
      </c>
      <c r="Z74" s="92" t="s">
        <v>176</v>
      </c>
      <c r="AA74" s="92" t="s">
        <v>176</v>
      </c>
      <c r="AB74" s="92">
        <f t="shared" si="46"/>
        <v>0</v>
      </c>
      <c r="AC74" s="92" t="s">
        <v>176</v>
      </c>
      <c r="AD74" s="92" t="s">
        <v>176</v>
      </c>
      <c r="AE74" s="92">
        <f t="shared" si="47"/>
        <v>0</v>
      </c>
      <c r="AF74" s="92" t="s">
        <v>176</v>
      </c>
      <c r="AG74" s="92" t="s">
        <v>176</v>
      </c>
      <c r="AH74" s="92">
        <f t="shared" si="48"/>
        <v>0</v>
      </c>
      <c r="AI74" s="92" t="s">
        <v>176</v>
      </c>
      <c r="AJ74" s="92" t="s">
        <v>176</v>
      </c>
      <c r="AK74" s="92">
        <f t="shared" si="49"/>
        <v>0</v>
      </c>
      <c r="AL74" s="41">
        <f t="shared" si="50"/>
        <v>237227006.44</v>
      </c>
      <c r="AM74" s="157" t="s">
        <v>23</v>
      </c>
    </row>
    <row r="75" spans="1:39" x14ac:dyDescent="0.25">
      <c r="A75" s="157" t="str">
        <f t="shared" si="51"/>
        <v>EneroLa Monumental de Seguros, S. A.</v>
      </c>
      <c r="B75" s="51" t="s">
        <v>90</v>
      </c>
      <c r="C75" s="93">
        <f t="shared" si="37"/>
        <v>101317079.70999999</v>
      </c>
      <c r="D75" s="93">
        <f t="shared" si="38"/>
        <v>7041.32</v>
      </c>
      <c r="E75" s="92" t="s">
        <v>176</v>
      </c>
      <c r="F75" s="92" t="s">
        <v>176</v>
      </c>
      <c r="G75" s="92">
        <f t="shared" si="39"/>
        <v>0</v>
      </c>
      <c r="H75" s="92">
        <v>51147.97</v>
      </c>
      <c r="I75" s="92" t="s">
        <v>176</v>
      </c>
      <c r="J75" s="92">
        <f t="shared" si="40"/>
        <v>51147.97</v>
      </c>
      <c r="K75" s="92" t="s">
        <v>176</v>
      </c>
      <c r="L75" s="92" t="s">
        <v>176</v>
      </c>
      <c r="M75" s="92">
        <f t="shared" si="41"/>
        <v>0</v>
      </c>
      <c r="N75" s="92" t="s">
        <v>176</v>
      </c>
      <c r="O75" s="92" t="s">
        <v>176</v>
      </c>
      <c r="P75" s="92">
        <f t="shared" si="42"/>
        <v>0</v>
      </c>
      <c r="Q75" s="92">
        <v>13977264.189999999</v>
      </c>
      <c r="R75" s="92">
        <v>0.52</v>
      </c>
      <c r="S75" s="92">
        <f t="shared" si="43"/>
        <v>13977264.709999999</v>
      </c>
      <c r="T75" s="92">
        <v>264304.09000000003</v>
      </c>
      <c r="U75" s="92" t="s">
        <v>176</v>
      </c>
      <c r="V75" s="92">
        <f t="shared" si="44"/>
        <v>264304.09000000003</v>
      </c>
      <c r="W75" s="92">
        <v>247921.9</v>
      </c>
      <c r="X75" s="92">
        <v>0.53</v>
      </c>
      <c r="Y75" s="92">
        <f t="shared" si="45"/>
        <v>247922.43</v>
      </c>
      <c r="Z75" s="92">
        <v>82515632.459999993</v>
      </c>
      <c r="AA75" s="92">
        <v>5315.82</v>
      </c>
      <c r="AB75" s="92">
        <f t="shared" si="46"/>
        <v>82520948.279999986</v>
      </c>
      <c r="AC75" s="92" t="s">
        <v>176</v>
      </c>
      <c r="AD75" s="92" t="s">
        <v>176</v>
      </c>
      <c r="AE75" s="92">
        <f t="shared" si="47"/>
        <v>0</v>
      </c>
      <c r="AF75" s="92">
        <v>490799.44</v>
      </c>
      <c r="AG75" s="92" t="s">
        <v>176</v>
      </c>
      <c r="AH75" s="92">
        <f t="shared" si="48"/>
        <v>490799.44</v>
      </c>
      <c r="AI75" s="92">
        <v>3770009.66</v>
      </c>
      <c r="AJ75" s="92">
        <v>1724.45</v>
      </c>
      <c r="AK75" s="92">
        <f t="shared" si="49"/>
        <v>3771734.1100000003</v>
      </c>
      <c r="AL75" s="41">
        <f t="shared" si="50"/>
        <v>101324121.02999999</v>
      </c>
      <c r="AM75" s="157" t="s">
        <v>23</v>
      </c>
    </row>
    <row r="76" spans="1:39" x14ac:dyDescent="0.25">
      <c r="A76" s="157" t="str">
        <f t="shared" si="51"/>
        <v>EneroGeneral de Seguros, S. A.</v>
      </c>
      <c r="B76" s="51" t="s">
        <v>78</v>
      </c>
      <c r="C76" s="93">
        <f t="shared" si="37"/>
        <v>41267364.840000004</v>
      </c>
      <c r="D76" s="93">
        <f t="shared" si="38"/>
        <v>88632560.470000014</v>
      </c>
      <c r="E76" s="92">
        <v>148562.56</v>
      </c>
      <c r="F76" s="92" t="s">
        <v>176</v>
      </c>
      <c r="G76" s="92">
        <f t="shared" si="39"/>
        <v>148562.56</v>
      </c>
      <c r="H76" s="92">
        <v>1662437.91</v>
      </c>
      <c r="I76" s="92">
        <v>88279017.859999999</v>
      </c>
      <c r="J76" s="92">
        <f t="shared" si="40"/>
        <v>89941455.769999996</v>
      </c>
      <c r="K76" s="92" t="s">
        <v>176</v>
      </c>
      <c r="L76" s="92">
        <v>224745.76</v>
      </c>
      <c r="M76" s="92">
        <f t="shared" si="41"/>
        <v>224745.76</v>
      </c>
      <c r="N76" s="92">
        <v>22602.95</v>
      </c>
      <c r="O76" s="92">
        <v>99899.4</v>
      </c>
      <c r="P76" s="92">
        <f t="shared" si="42"/>
        <v>122502.34999999999</v>
      </c>
      <c r="Q76" s="92">
        <v>6493914.3799999999</v>
      </c>
      <c r="R76" s="92">
        <v>28897.45</v>
      </c>
      <c r="S76" s="92">
        <f t="shared" si="43"/>
        <v>6522811.8300000001</v>
      </c>
      <c r="T76" s="92">
        <v>1211525.3500000001</v>
      </c>
      <c r="U76" s="92" t="s">
        <v>176</v>
      </c>
      <c r="V76" s="92">
        <f t="shared" si="44"/>
        <v>1211525.3500000001</v>
      </c>
      <c r="W76" s="92">
        <v>166909.9</v>
      </c>
      <c r="X76" s="92" t="s">
        <v>176</v>
      </c>
      <c r="Y76" s="92">
        <f t="shared" si="45"/>
        <v>166909.9</v>
      </c>
      <c r="Z76" s="92">
        <v>20137003.210000001</v>
      </c>
      <c r="AA76" s="92" t="s">
        <v>176</v>
      </c>
      <c r="AB76" s="92">
        <f t="shared" si="46"/>
        <v>20137003.210000001</v>
      </c>
      <c r="AC76" s="92" t="s">
        <v>176</v>
      </c>
      <c r="AD76" s="92" t="s">
        <v>176</v>
      </c>
      <c r="AE76" s="92">
        <f t="shared" si="47"/>
        <v>0</v>
      </c>
      <c r="AF76" s="92">
        <v>8858581.9100000001</v>
      </c>
      <c r="AG76" s="92" t="s">
        <v>176</v>
      </c>
      <c r="AH76" s="92">
        <f t="shared" si="48"/>
        <v>8858581.9100000001</v>
      </c>
      <c r="AI76" s="92">
        <v>2565826.67</v>
      </c>
      <c r="AJ76" s="92" t="s">
        <v>176</v>
      </c>
      <c r="AK76" s="92">
        <f t="shared" si="49"/>
        <v>2565826.67</v>
      </c>
      <c r="AL76" s="41">
        <f t="shared" si="50"/>
        <v>129899925.31000002</v>
      </c>
      <c r="AM76" s="157" t="s">
        <v>23</v>
      </c>
    </row>
    <row r="77" spans="1:39" x14ac:dyDescent="0.25">
      <c r="A77" s="157" t="str">
        <f t="shared" si="51"/>
        <v>EneroSeguros Crecer, S. A.</v>
      </c>
      <c r="B77" s="51" t="s">
        <v>119</v>
      </c>
      <c r="C77" s="93">
        <f t="shared" si="37"/>
        <v>34724034.710000001</v>
      </c>
      <c r="D77" s="93">
        <f t="shared" si="38"/>
        <v>142260981.09</v>
      </c>
      <c r="E77" s="92" t="s">
        <v>176</v>
      </c>
      <c r="F77" s="92" t="s">
        <v>176</v>
      </c>
      <c r="G77" s="92">
        <f t="shared" si="39"/>
        <v>0</v>
      </c>
      <c r="H77" s="92">
        <v>18982119.32</v>
      </c>
      <c r="I77" s="92">
        <v>142260981.09</v>
      </c>
      <c r="J77" s="92">
        <f t="shared" si="40"/>
        <v>161243100.41</v>
      </c>
      <c r="K77" s="92" t="s">
        <v>176</v>
      </c>
      <c r="L77" s="92" t="s">
        <v>176</v>
      </c>
      <c r="M77" s="92">
        <f t="shared" si="41"/>
        <v>0</v>
      </c>
      <c r="N77" s="92">
        <v>1365984.43</v>
      </c>
      <c r="O77" s="92" t="s">
        <v>176</v>
      </c>
      <c r="P77" s="92">
        <f t="shared" si="42"/>
        <v>1365984.43</v>
      </c>
      <c r="Q77" s="92">
        <v>10763952.84</v>
      </c>
      <c r="R77" s="92" t="s">
        <v>176</v>
      </c>
      <c r="S77" s="92">
        <f t="shared" si="43"/>
        <v>10763952.84</v>
      </c>
      <c r="T77" s="92" t="s">
        <v>176</v>
      </c>
      <c r="U77" s="92" t="s">
        <v>176</v>
      </c>
      <c r="V77" s="92">
        <f t="shared" si="44"/>
        <v>0</v>
      </c>
      <c r="W77" s="92" t="s">
        <v>176</v>
      </c>
      <c r="X77" s="92" t="s">
        <v>176</v>
      </c>
      <c r="Y77" s="92">
        <f t="shared" si="45"/>
        <v>0</v>
      </c>
      <c r="Z77" s="92" t="s">
        <v>176</v>
      </c>
      <c r="AA77" s="92" t="s">
        <v>176</v>
      </c>
      <c r="AB77" s="92">
        <f t="shared" si="46"/>
        <v>0</v>
      </c>
      <c r="AC77" s="92" t="s">
        <v>176</v>
      </c>
      <c r="AD77" s="92" t="s">
        <v>176</v>
      </c>
      <c r="AE77" s="92">
        <f t="shared" si="47"/>
        <v>0</v>
      </c>
      <c r="AF77" s="92" t="s">
        <v>176</v>
      </c>
      <c r="AG77" s="92" t="s">
        <v>176</v>
      </c>
      <c r="AH77" s="92">
        <f t="shared" si="48"/>
        <v>0</v>
      </c>
      <c r="AI77" s="92">
        <v>3611978.12</v>
      </c>
      <c r="AJ77" s="92" t="s">
        <v>176</v>
      </c>
      <c r="AK77" s="92">
        <f t="shared" si="49"/>
        <v>3611978.12</v>
      </c>
      <c r="AL77" s="41">
        <f t="shared" si="50"/>
        <v>176985015.80000001</v>
      </c>
      <c r="AM77" s="157" t="s">
        <v>23</v>
      </c>
    </row>
    <row r="78" spans="1:39" x14ac:dyDescent="0.25">
      <c r="A78" s="157" t="str">
        <f t="shared" si="51"/>
        <v>EneroSeguros Pepin, S. A.</v>
      </c>
      <c r="B78" s="51" t="s">
        <v>77</v>
      </c>
      <c r="C78" s="93">
        <f t="shared" si="37"/>
        <v>111258994.75</v>
      </c>
      <c r="D78" s="93">
        <f t="shared" si="38"/>
        <v>3407.73</v>
      </c>
      <c r="E78" s="92" t="s">
        <v>176</v>
      </c>
      <c r="F78" s="92" t="s">
        <v>176</v>
      </c>
      <c r="G78" s="92">
        <f t="shared" si="39"/>
        <v>0</v>
      </c>
      <c r="H78" s="92">
        <v>56626.28</v>
      </c>
      <c r="I78" s="92" t="s">
        <v>176</v>
      </c>
      <c r="J78" s="92">
        <f t="shared" si="40"/>
        <v>56626.28</v>
      </c>
      <c r="K78" s="92" t="s">
        <v>176</v>
      </c>
      <c r="L78" s="92" t="s">
        <v>176</v>
      </c>
      <c r="M78" s="92">
        <f t="shared" si="41"/>
        <v>0</v>
      </c>
      <c r="N78" s="92">
        <v>1044.71</v>
      </c>
      <c r="O78" s="92" t="s">
        <v>176</v>
      </c>
      <c r="P78" s="92">
        <f t="shared" si="42"/>
        <v>1044.71</v>
      </c>
      <c r="Q78" s="92">
        <v>226587.03</v>
      </c>
      <c r="R78" s="92" t="s">
        <v>176</v>
      </c>
      <c r="S78" s="92">
        <f t="shared" si="43"/>
        <v>226587.03</v>
      </c>
      <c r="T78" s="92">
        <v>43444.83</v>
      </c>
      <c r="U78" s="92" t="s">
        <v>176</v>
      </c>
      <c r="V78" s="92">
        <f t="shared" si="44"/>
        <v>43444.83</v>
      </c>
      <c r="W78" s="92">
        <v>2072290.33</v>
      </c>
      <c r="X78" s="92" t="s">
        <v>176</v>
      </c>
      <c r="Y78" s="92">
        <f t="shared" si="45"/>
        <v>2072290.33</v>
      </c>
      <c r="Z78" s="92">
        <v>108362351.77</v>
      </c>
      <c r="AA78" s="92">
        <v>3407.73</v>
      </c>
      <c r="AB78" s="92">
        <f t="shared" si="46"/>
        <v>108365759.5</v>
      </c>
      <c r="AC78" s="92" t="s">
        <v>176</v>
      </c>
      <c r="AD78" s="92" t="s">
        <v>176</v>
      </c>
      <c r="AE78" s="92">
        <f t="shared" si="47"/>
        <v>0</v>
      </c>
      <c r="AF78" s="92">
        <v>398266.72</v>
      </c>
      <c r="AG78" s="92" t="s">
        <v>176</v>
      </c>
      <c r="AH78" s="92">
        <f t="shared" si="48"/>
        <v>398266.72</v>
      </c>
      <c r="AI78" s="92">
        <v>98383.08</v>
      </c>
      <c r="AJ78" s="92" t="s">
        <v>176</v>
      </c>
      <c r="AK78" s="92">
        <f t="shared" si="49"/>
        <v>98383.08</v>
      </c>
      <c r="AL78" s="41">
        <f t="shared" si="50"/>
        <v>111262402.48</v>
      </c>
      <c r="AM78" s="157" t="s">
        <v>23</v>
      </c>
    </row>
    <row r="79" spans="1:39" x14ac:dyDescent="0.25">
      <c r="A79" s="157" t="str">
        <f t="shared" si="51"/>
        <v>EneroCompañía Dominicana de Seguros, S.R.L.</v>
      </c>
      <c r="B79" s="51" t="s">
        <v>97</v>
      </c>
      <c r="C79" s="93">
        <f t="shared" si="37"/>
        <v>84997369.060000002</v>
      </c>
      <c r="D79" s="93">
        <f t="shared" si="38"/>
        <v>1736571.8800000001</v>
      </c>
      <c r="E79" s="92">
        <v>841262.92</v>
      </c>
      <c r="F79" s="92" t="s">
        <v>176</v>
      </c>
      <c r="G79" s="92">
        <f t="shared" si="39"/>
        <v>841262.92</v>
      </c>
      <c r="H79" s="92" t="s">
        <v>176</v>
      </c>
      <c r="I79" s="92" t="s">
        <v>176</v>
      </c>
      <c r="J79" s="92">
        <f t="shared" si="40"/>
        <v>0</v>
      </c>
      <c r="K79" s="92" t="s">
        <v>176</v>
      </c>
      <c r="L79" s="92" t="s">
        <v>176</v>
      </c>
      <c r="M79" s="92">
        <f t="shared" si="41"/>
        <v>0</v>
      </c>
      <c r="N79" s="92">
        <v>4741.38</v>
      </c>
      <c r="O79" s="92" t="s">
        <v>176</v>
      </c>
      <c r="P79" s="92">
        <f t="shared" si="42"/>
        <v>4741.38</v>
      </c>
      <c r="Q79" s="92">
        <v>214935.42</v>
      </c>
      <c r="R79" s="92" t="s">
        <v>176</v>
      </c>
      <c r="S79" s="92">
        <f t="shared" si="43"/>
        <v>214935.42</v>
      </c>
      <c r="T79" s="92">
        <v>134585.32</v>
      </c>
      <c r="U79" s="92" t="s">
        <v>176</v>
      </c>
      <c r="V79" s="92">
        <f t="shared" si="44"/>
        <v>134585.32</v>
      </c>
      <c r="W79" s="92">
        <v>4300.8900000000003</v>
      </c>
      <c r="X79" s="92" t="s">
        <v>176</v>
      </c>
      <c r="Y79" s="92">
        <f t="shared" si="45"/>
        <v>4300.8900000000003</v>
      </c>
      <c r="Z79" s="92">
        <v>48502030.469999999</v>
      </c>
      <c r="AA79" s="92">
        <v>20755.060000000001</v>
      </c>
      <c r="AB79" s="92">
        <f t="shared" si="46"/>
        <v>48522785.530000001</v>
      </c>
      <c r="AC79" s="92" t="s">
        <v>176</v>
      </c>
      <c r="AD79" s="92" t="s">
        <v>176</v>
      </c>
      <c r="AE79" s="92">
        <f t="shared" si="47"/>
        <v>0</v>
      </c>
      <c r="AF79" s="92">
        <v>32724004.07</v>
      </c>
      <c r="AG79" s="92">
        <v>1715816.82</v>
      </c>
      <c r="AH79" s="92">
        <f t="shared" si="48"/>
        <v>34439820.890000001</v>
      </c>
      <c r="AI79" s="92">
        <v>2571508.59</v>
      </c>
      <c r="AJ79" s="92" t="s">
        <v>176</v>
      </c>
      <c r="AK79" s="92">
        <f t="shared" si="49"/>
        <v>2571508.59</v>
      </c>
      <c r="AL79" s="41">
        <f t="shared" si="50"/>
        <v>86733940.939999998</v>
      </c>
      <c r="AM79" s="157" t="s">
        <v>23</v>
      </c>
    </row>
    <row r="80" spans="1:39" x14ac:dyDescent="0.25">
      <c r="A80" s="157" t="str">
        <f t="shared" si="51"/>
        <v>EneroPatria, S. A. Compañía de Seguros</v>
      </c>
      <c r="B80" s="51" t="s">
        <v>102</v>
      </c>
      <c r="C80" s="93">
        <f t="shared" si="37"/>
        <v>65271610.649999991</v>
      </c>
      <c r="D80" s="93">
        <f t="shared" si="38"/>
        <v>0</v>
      </c>
      <c r="E80" s="92" t="s">
        <v>176</v>
      </c>
      <c r="F80" s="92" t="s">
        <v>176</v>
      </c>
      <c r="G80" s="92">
        <f t="shared" si="39"/>
        <v>0</v>
      </c>
      <c r="H80" s="92">
        <v>61488.14</v>
      </c>
      <c r="I80" s="92" t="s">
        <v>176</v>
      </c>
      <c r="J80" s="92">
        <f t="shared" si="40"/>
        <v>61488.14</v>
      </c>
      <c r="K80" s="92" t="s">
        <v>176</v>
      </c>
      <c r="L80" s="92" t="s">
        <v>176</v>
      </c>
      <c r="M80" s="92">
        <f t="shared" si="41"/>
        <v>0</v>
      </c>
      <c r="N80" s="92" t="s">
        <v>176</v>
      </c>
      <c r="O80" s="92" t="s">
        <v>176</v>
      </c>
      <c r="P80" s="92">
        <f t="shared" si="42"/>
        <v>0</v>
      </c>
      <c r="Q80" s="92">
        <v>169908.21</v>
      </c>
      <c r="R80" s="92" t="s">
        <v>176</v>
      </c>
      <c r="S80" s="92">
        <f t="shared" si="43"/>
        <v>169908.21</v>
      </c>
      <c r="T80" s="92" t="s">
        <v>176</v>
      </c>
      <c r="U80" s="92" t="s">
        <v>176</v>
      </c>
      <c r="V80" s="92">
        <f t="shared" si="44"/>
        <v>0</v>
      </c>
      <c r="W80" s="92">
        <v>513752.84</v>
      </c>
      <c r="X80" s="92" t="s">
        <v>176</v>
      </c>
      <c r="Y80" s="92">
        <f t="shared" si="45"/>
        <v>513752.84</v>
      </c>
      <c r="Z80" s="92">
        <v>61847874.909999996</v>
      </c>
      <c r="AA80" s="92" t="s">
        <v>176</v>
      </c>
      <c r="AB80" s="92">
        <f t="shared" si="46"/>
        <v>61847874.909999996</v>
      </c>
      <c r="AC80" s="92" t="s">
        <v>176</v>
      </c>
      <c r="AD80" s="92" t="s">
        <v>176</v>
      </c>
      <c r="AE80" s="92">
        <f t="shared" si="47"/>
        <v>0</v>
      </c>
      <c r="AF80" s="92">
        <v>2517128.08</v>
      </c>
      <c r="AG80" s="92" t="s">
        <v>176</v>
      </c>
      <c r="AH80" s="92">
        <f t="shared" si="48"/>
        <v>2517128.08</v>
      </c>
      <c r="AI80" s="92">
        <v>161458.47</v>
      </c>
      <c r="AJ80" s="92" t="s">
        <v>176</v>
      </c>
      <c r="AK80" s="92">
        <f t="shared" si="49"/>
        <v>161458.47</v>
      </c>
      <c r="AL80" s="41">
        <f t="shared" si="50"/>
        <v>65271610.649999991</v>
      </c>
      <c r="AM80" s="157" t="s">
        <v>23</v>
      </c>
    </row>
    <row r="81" spans="1:39" x14ac:dyDescent="0.25">
      <c r="A81" s="157" t="str">
        <f t="shared" si="51"/>
        <v>EneroAseguradora Agropecuaria Dominicana. S. A.</v>
      </c>
      <c r="B81" s="51" t="s">
        <v>99</v>
      </c>
      <c r="C81" s="93">
        <f t="shared" si="37"/>
        <v>3209010.18</v>
      </c>
      <c r="D81" s="93">
        <f t="shared" si="38"/>
        <v>36291248.390000001</v>
      </c>
      <c r="E81" s="92" t="s">
        <v>176</v>
      </c>
      <c r="F81" s="92" t="s">
        <v>176</v>
      </c>
      <c r="G81" s="92">
        <f t="shared" si="39"/>
        <v>0</v>
      </c>
      <c r="H81" s="92">
        <v>3148900.73</v>
      </c>
      <c r="I81" s="92" t="s">
        <v>176</v>
      </c>
      <c r="J81" s="92">
        <f t="shared" si="40"/>
        <v>3148900.73</v>
      </c>
      <c r="K81" s="92" t="s">
        <v>176</v>
      </c>
      <c r="L81" s="92" t="s">
        <v>176</v>
      </c>
      <c r="M81" s="92">
        <f t="shared" si="41"/>
        <v>0</v>
      </c>
      <c r="N81" s="92" t="s">
        <v>176</v>
      </c>
      <c r="O81" s="92" t="s">
        <v>176</v>
      </c>
      <c r="P81" s="92">
        <f t="shared" si="42"/>
        <v>0</v>
      </c>
      <c r="Q81" s="92" t="s">
        <v>176</v>
      </c>
      <c r="R81" s="92" t="s">
        <v>176</v>
      </c>
      <c r="S81" s="92">
        <f t="shared" si="43"/>
        <v>0</v>
      </c>
      <c r="T81" s="92" t="s">
        <v>176</v>
      </c>
      <c r="U81" s="92" t="s">
        <v>176</v>
      </c>
      <c r="V81" s="92">
        <f t="shared" si="44"/>
        <v>0</v>
      </c>
      <c r="W81" s="92" t="s">
        <v>176</v>
      </c>
      <c r="X81" s="92" t="s">
        <v>176</v>
      </c>
      <c r="Y81" s="92">
        <f t="shared" si="45"/>
        <v>0</v>
      </c>
      <c r="Z81" s="92" t="s">
        <v>176</v>
      </c>
      <c r="AA81" s="92" t="s">
        <v>176</v>
      </c>
      <c r="AB81" s="92">
        <f t="shared" si="46"/>
        <v>0</v>
      </c>
      <c r="AC81" s="92" t="s">
        <v>176</v>
      </c>
      <c r="AD81" s="92">
        <v>36291248.390000001</v>
      </c>
      <c r="AE81" s="92">
        <f t="shared" si="47"/>
        <v>36291248.390000001</v>
      </c>
      <c r="AF81" s="92" t="s">
        <v>176</v>
      </c>
      <c r="AG81" s="92" t="s">
        <v>176</v>
      </c>
      <c r="AH81" s="92">
        <f t="shared" si="48"/>
        <v>0</v>
      </c>
      <c r="AI81" s="92">
        <v>60109.45</v>
      </c>
      <c r="AJ81" s="92" t="s">
        <v>176</v>
      </c>
      <c r="AK81" s="92">
        <f t="shared" si="49"/>
        <v>60109.45</v>
      </c>
      <c r="AL81" s="41">
        <f t="shared" si="50"/>
        <v>39500258.57</v>
      </c>
      <c r="AM81" s="157" t="s">
        <v>23</v>
      </c>
    </row>
    <row r="82" spans="1:39" x14ac:dyDescent="0.25">
      <c r="A82" s="157" t="str">
        <f t="shared" si="51"/>
        <v>EneroBanesco Seguros, S.A.</v>
      </c>
      <c r="B82" s="51" t="s">
        <v>109</v>
      </c>
      <c r="C82" s="93">
        <f t="shared" si="37"/>
        <v>53020459.789999999</v>
      </c>
      <c r="D82" s="93">
        <f t="shared" si="38"/>
        <v>141506.13</v>
      </c>
      <c r="E82" s="92">
        <v>91991.06</v>
      </c>
      <c r="F82" s="92" t="s">
        <v>176</v>
      </c>
      <c r="G82" s="92">
        <f t="shared" si="39"/>
        <v>91991.06</v>
      </c>
      <c r="H82" s="92">
        <v>4270730.6900000004</v>
      </c>
      <c r="I82" s="92" t="s">
        <v>176</v>
      </c>
      <c r="J82" s="92">
        <f t="shared" si="40"/>
        <v>4270730.6900000004</v>
      </c>
      <c r="K82" s="92" t="s">
        <v>176</v>
      </c>
      <c r="L82" s="92" t="s">
        <v>176</v>
      </c>
      <c r="M82" s="92">
        <f t="shared" si="41"/>
        <v>0</v>
      </c>
      <c r="N82" s="92">
        <v>1897290.94</v>
      </c>
      <c r="O82" s="92" t="s">
        <v>176</v>
      </c>
      <c r="P82" s="92">
        <f t="shared" si="42"/>
        <v>1897290.94</v>
      </c>
      <c r="Q82" s="92">
        <v>18806371.329999998</v>
      </c>
      <c r="R82" s="92">
        <v>141214.54</v>
      </c>
      <c r="S82" s="92">
        <f t="shared" si="43"/>
        <v>18947585.869999997</v>
      </c>
      <c r="T82" s="92">
        <v>734824.37</v>
      </c>
      <c r="U82" s="92" t="s">
        <v>176</v>
      </c>
      <c r="V82" s="92">
        <f t="shared" si="44"/>
        <v>734824.37</v>
      </c>
      <c r="W82" s="92">
        <v>331744.5</v>
      </c>
      <c r="X82" s="92" t="s">
        <v>176</v>
      </c>
      <c r="Y82" s="92">
        <f t="shared" si="45"/>
        <v>331744.5</v>
      </c>
      <c r="Z82" s="92">
        <v>23055975.879999999</v>
      </c>
      <c r="AA82" s="92">
        <v>0.09</v>
      </c>
      <c r="AB82" s="92">
        <f t="shared" si="46"/>
        <v>23055975.969999999</v>
      </c>
      <c r="AC82" s="92" t="s">
        <v>176</v>
      </c>
      <c r="AD82" s="92" t="s">
        <v>176</v>
      </c>
      <c r="AE82" s="92">
        <f t="shared" si="47"/>
        <v>0</v>
      </c>
      <c r="AF82" s="92">
        <v>347430.06</v>
      </c>
      <c r="AG82" s="92">
        <v>291.5</v>
      </c>
      <c r="AH82" s="92">
        <f t="shared" si="48"/>
        <v>347721.56</v>
      </c>
      <c r="AI82" s="92">
        <v>3484100.96</v>
      </c>
      <c r="AJ82" s="92" t="s">
        <v>176</v>
      </c>
      <c r="AK82" s="92">
        <f t="shared" si="49"/>
        <v>3484100.96</v>
      </c>
      <c r="AL82" s="41">
        <f t="shared" si="50"/>
        <v>53161965.920000002</v>
      </c>
      <c r="AM82" s="157" t="s">
        <v>23</v>
      </c>
    </row>
    <row r="83" spans="1:39" x14ac:dyDescent="0.25">
      <c r="A83" s="157" t="str">
        <f t="shared" si="51"/>
        <v>EneroCooperativa Nacional de Seguros, Inc.</v>
      </c>
      <c r="B83" s="51" t="s">
        <v>80</v>
      </c>
      <c r="C83" s="93">
        <f t="shared" si="37"/>
        <v>41052878.259999998</v>
      </c>
      <c r="D83" s="93">
        <f t="shared" si="38"/>
        <v>19100</v>
      </c>
      <c r="E83" s="92" t="s">
        <v>176</v>
      </c>
      <c r="F83" s="92" t="s">
        <v>176</v>
      </c>
      <c r="G83" s="92">
        <f t="shared" si="39"/>
        <v>0</v>
      </c>
      <c r="H83" s="92">
        <v>15175955.51</v>
      </c>
      <c r="I83" s="92" t="s">
        <v>176</v>
      </c>
      <c r="J83" s="92">
        <f t="shared" si="40"/>
        <v>15175955.51</v>
      </c>
      <c r="K83" s="92" t="s">
        <v>176</v>
      </c>
      <c r="L83" s="92" t="s">
        <v>176</v>
      </c>
      <c r="M83" s="92">
        <f t="shared" si="41"/>
        <v>0</v>
      </c>
      <c r="N83" s="92" t="s">
        <v>176</v>
      </c>
      <c r="O83" s="92" t="s">
        <v>176</v>
      </c>
      <c r="P83" s="92">
        <f t="shared" si="42"/>
        <v>0</v>
      </c>
      <c r="Q83" s="92">
        <v>8191781.6699999999</v>
      </c>
      <c r="R83" s="92" t="s">
        <v>176</v>
      </c>
      <c r="S83" s="92">
        <f t="shared" si="43"/>
        <v>8191781.6699999999</v>
      </c>
      <c r="T83" s="92" t="s">
        <v>176</v>
      </c>
      <c r="U83" s="92" t="s">
        <v>176</v>
      </c>
      <c r="V83" s="92">
        <f t="shared" si="44"/>
        <v>0</v>
      </c>
      <c r="W83" s="92">
        <v>81000</v>
      </c>
      <c r="X83" s="92" t="s">
        <v>176</v>
      </c>
      <c r="Y83" s="92">
        <f t="shared" si="45"/>
        <v>81000</v>
      </c>
      <c r="Z83" s="92">
        <v>15272389.220000001</v>
      </c>
      <c r="AA83" s="92" t="s">
        <v>176</v>
      </c>
      <c r="AB83" s="92">
        <f t="shared" si="46"/>
        <v>15272389.220000001</v>
      </c>
      <c r="AC83" s="92" t="s">
        <v>176</v>
      </c>
      <c r="AD83" s="92" t="s">
        <v>176</v>
      </c>
      <c r="AE83" s="92">
        <f t="shared" si="47"/>
        <v>0</v>
      </c>
      <c r="AF83" s="92">
        <v>1332878.1399999999</v>
      </c>
      <c r="AG83" s="92" t="s">
        <v>176</v>
      </c>
      <c r="AH83" s="92">
        <f t="shared" si="48"/>
        <v>1332878.1399999999</v>
      </c>
      <c r="AI83" s="92">
        <v>998873.72</v>
      </c>
      <c r="AJ83" s="92">
        <v>19100</v>
      </c>
      <c r="AK83" s="92">
        <f t="shared" si="49"/>
        <v>1017973.72</v>
      </c>
      <c r="AL83" s="41">
        <f t="shared" si="50"/>
        <v>41071978.259999998</v>
      </c>
      <c r="AM83" s="157" t="s">
        <v>23</v>
      </c>
    </row>
    <row r="84" spans="1:39" x14ac:dyDescent="0.25">
      <c r="A84" s="157" t="str">
        <f t="shared" si="51"/>
        <v>EneroAtlantica Seguros, S. A.</v>
      </c>
      <c r="B84" s="51" t="s">
        <v>110</v>
      </c>
      <c r="C84" s="93">
        <f t="shared" si="37"/>
        <v>46893247.00999999</v>
      </c>
      <c r="D84" s="93">
        <f t="shared" si="38"/>
        <v>0</v>
      </c>
      <c r="E84" s="92">
        <v>2644.41</v>
      </c>
      <c r="F84" s="92" t="s">
        <v>176</v>
      </c>
      <c r="G84" s="92">
        <f t="shared" si="39"/>
        <v>2644.41</v>
      </c>
      <c r="H84" s="92">
        <v>179174.9</v>
      </c>
      <c r="I84" s="92" t="s">
        <v>176</v>
      </c>
      <c r="J84" s="92">
        <f t="shared" si="40"/>
        <v>179174.9</v>
      </c>
      <c r="K84" s="92" t="s">
        <v>176</v>
      </c>
      <c r="L84" s="92" t="s">
        <v>176</v>
      </c>
      <c r="M84" s="92">
        <f t="shared" si="41"/>
        <v>0</v>
      </c>
      <c r="N84" s="92" t="s">
        <v>176</v>
      </c>
      <c r="O84" s="92" t="s">
        <v>176</v>
      </c>
      <c r="P84" s="92">
        <f t="shared" si="42"/>
        <v>0</v>
      </c>
      <c r="Q84" s="92">
        <v>406515.11</v>
      </c>
      <c r="R84" s="92" t="s">
        <v>176</v>
      </c>
      <c r="S84" s="92">
        <f t="shared" si="43"/>
        <v>406515.11</v>
      </c>
      <c r="T84" s="92">
        <v>21310.49</v>
      </c>
      <c r="U84" s="92" t="s">
        <v>176</v>
      </c>
      <c r="V84" s="92">
        <f t="shared" si="44"/>
        <v>21310.49</v>
      </c>
      <c r="W84" s="92">
        <v>3750</v>
      </c>
      <c r="X84" s="92" t="s">
        <v>176</v>
      </c>
      <c r="Y84" s="92">
        <f t="shared" si="45"/>
        <v>3750</v>
      </c>
      <c r="Z84" s="92">
        <v>46042209.979999997</v>
      </c>
      <c r="AA84" s="92" t="s">
        <v>176</v>
      </c>
      <c r="AB84" s="92">
        <f t="shared" si="46"/>
        <v>46042209.979999997</v>
      </c>
      <c r="AC84" s="92" t="s">
        <v>176</v>
      </c>
      <c r="AD84" s="92" t="s">
        <v>176</v>
      </c>
      <c r="AE84" s="92">
        <f t="shared" si="47"/>
        <v>0</v>
      </c>
      <c r="AF84" s="92">
        <v>17058.189999999999</v>
      </c>
      <c r="AG84" s="92" t="s">
        <v>176</v>
      </c>
      <c r="AH84" s="92">
        <f t="shared" si="48"/>
        <v>17058.189999999999</v>
      </c>
      <c r="AI84" s="92">
        <v>220583.93</v>
      </c>
      <c r="AJ84" s="92" t="s">
        <v>176</v>
      </c>
      <c r="AK84" s="92">
        <f t="shared" si="49"/>
        <v>220583.93</v>
      </c>
      <c r="AL84" s="41">
        <f t="shared" si="50"/>
        <v>46893247.00999999</v>
      </c>
      <c r="AM84" s="157" t="s">
        <v>23</v>
      </c>
    </row>
    <row r="85" spans="1:39" x14ac:dyDescent="0.25">
      <c r="A85" s="157" t="str">
        <f t="shared" si="51"/>
        <v>EneroBMI Compañía de Seguros, S. A.</v>
      </c>
      <c r="B85" s="51" t="s">
        <v>96</v>
      </c>
      <c r="C85" s="93">
        <f t="shared" si="37"/>
        <v>1863666.12</v>
      </c>
      <c r="D85" s="93">
        <f t="shared" si="38"/>
        <v>31060365.109999999</v>
      </c>
      <c r="E85" s="92" t="s">
        <v>176</v>
      </c>
      <c r="F85" s="92" t="s">
        <v>176</v>
      </c>
      <c r="G85" s="92">
        <f t="shared" si="39"/>
        <v>0</v>
      </c>
      <c r="H85" s="92">
        <v>1863666.12</v>
      </c>
      <c r="I85" s="92" t="s">
        <v>176</v>
      </c>
      <c r="J85" s="92">
        <f t="shared" si="40"/>
        <v>1863666.12</v>
      </c>
      <c r="K85" s="92" t="s">
        <v>176</v>
      </c>
      <c r="L85" s="92">
        <v>31060365.109999999</v>
      </c>
      <c r="M85" s="92">
        <f t="shared" si="41"/>
        <v>31060365.109999999</v>
      </c>
      <c r="N85" s="92" t="s">
        <v>176</v>
      </c>
      <c r="O85" s="92" t="s">
        <v>176</v>
      </c>
      <c r="P85" s="92">
        <f t="shared" si="42"/>
        <v>0</v>
      </c>
      <c r="Q85" s="92" t="s">
        <v>176</v>
      </c>
      <c r="R85" s="92" t="s">
        <v>176</v>
      </c>
      <c r="S85" s="92">
        <f t="shared" si="43"/>
        <v>0</v>
      </c>
      <c r="T85" s="92" t="s">
        <v>176</v>
      </c>
      <c r="U85" s="92" t="s">
        <v>176</v>
      </c>
      <c r="V85" s="92">
        <f t="shared" si="44"/>
        <v>0</v>
      </c>
      <c r="W85" s="92" t="s">
        <v>176</v>
      </c>
      <c r="X85" s="92" t="s">
        <v>176</v>
      </c>
      <c r="Y85" s="92">
        <f t="shared" si="45"/>
        <v>0</v>
      </c>
      <c r="Z85" s="92" t="s">
        <v>176</v>
      </c>
      <c r="AA85" s="92" t="s">
        <v>176</v>
      </c>
      <c r="AB85" s="92">
        <f t="shared" si="46"/>
        <v>0</v>
      </c>
      <c r="AC85" s="92" t="s">
        <v>176</v>
      </c>
      <c r="AD85" s="92" t="s">
        <v>176</v>
      </c>
      <c r="AE85" s="92">
        <f t="shared" si="47"/>
        <v>0</v>
      </c>
      <c r="AF85" s="92" t="s">
        <v>176</v>
      </c>
      <c r="AG85" s="92" t="s">
        <v>176</v>
      </c>
      <c r="AH85" s="92">
        <f t="shared" si="48"/>
        <v>0</v>
      </c>
      <c r="AI85" s="92" t="s">
        <v>176</v>
      </c>
      <c r="AJ85" s="92" t="s">
        <v>176</v>
      </c>
      <c r="AK85" s="92">
        <f t="shared" si="49"/>
        <v>0</v>
      </c>
      <c r="AL85" s="41">
        <f t="shared" si="50"/>
        <v>32924031.23</v>
      </c>
      <c r="AM85" s="157" t="s">
        <v>23</v>
      </c>
    </row>
    <row r="86" spans="1:39" x14ac:dyDescent="0.25">
      <c r="A86" s="157" t="str">
        <f t="shared" si="51"/>
        <v>EneroBupa Dominicana, S.A.</v>
      </c>
      <c r="B86" s="51" t="s">
        <v>104</v>
      </c>
      <c r="C86" s="93">
        <f t="shared" si="37"/>
        <v>0</v>
      </c>
      <c r="D86" s="93">
        <f t="shared" si="38"/>
        <v>23554065.359999999</v>
      </c>
      <c r="E86" s="92" t="s">
        <v>176</v>
      </c>
      <c r="F86" s="92" t="s">
        <v>176</v>
      </c>
      <c r="G86" s="92">
        <f t="shared" si="39"/>
        <v>0</v>
      </c>
      <c r="H86" s="92" t="s">
        <v>176</v>
      </c>
      <c r="I86" s="92" t="s">
        <v>176</v>
      </c>
      <c r="J86" s="92">
        <f t="shared" si="40"/>
        <v>0</v>
      </c>
      <c r="K86" s="92" t="s">
        <v>176</v>
      </c>
      <c r="L86" s="92">
        <v>23554065.359999999</v>
      </c>
      <c r="M86" s="92">
        <f t="shared" si="41"/>
        <v>23554065.359999999</v>
      </c>
      <c r="N86" s="92" t="s">
        <v>176</v>
      </c>
      <c r="O86" s="92" t="s">
        <v>176</v>
      </c>
      <c r="P86" s="92">
        <f t="shared" si="42"/>
        <v>0</v>
      </c>
      <c r="Q86" s="92" t="s">
        <v>176</v>
      </c>
      <c r="R86" s="92" t="s">
        <v>176</v>
      </c>
      <c r="S86" s="92">
        <f t="shared" si="43"/>
        <v>0</v>
      </c>
      <c r="T86" s="92" t="s">
        <v>176</v>
      </c>
      <c r="U86" s="92" t="s">
        <v>176</v>
      </c>
      <c r="V86" s="92">
        <f t="shared" si="44"/>
        <v>0</v>
      </c>
      <c r="W86" s="92" t="s">
        <v>176</v>
      </c>
      <c r="X86" s="92" t="s">
        <v>176</v>
      </c>
      <c r="Y86" s="92">
        <f t="shared" si="45"/>
        <v>0</v>
      </c>
      <c r="Z86" s="92" t="s">
        <v>176</v>
      </c>
      <c r="AA86" s="92" t="s">
        <v>176</v>
      </c>
      <c r="AB86" s="92">
        <f t="shared" si="46"/>
        <v>0</v>
      </c>
      <c r="AC86" s="92" t="s">
        <v>176</v>
      </c>
      <c r="AD86" s="92" t="s">
        <v>176</v>
      </c>
      <c r="AE86" s="92">
        <f t="shared" si="47"/>
        <v>0</v>
      </c>
      <c r="AF86" s="92" t="s">
        <v>176</v>
      </c>
      <c r="AG86" s="92" t="s">
        <v>176</v>
      </c>
      <c r="AH86" s="92">
        <f t="shared" si="48"/>
        <v>0</v>
      </c>
      <c r="AI86" s="92" t="s">
        <v>176</v>
      </c>
      <c r="AJ86" s="92" t="s">
        <v>176</v>
      </c>
      <c r="AK86" s="92">
        <f t="shared" si="49"/>
        <v>0</v>
      </c>
      <c r="AL86" s="41">
        <f t="shared" si="50"/>
        <v>23554065.359999999</v>
      </c>
      <c r="AM86" s="157" t="s">
        <v>23</v>
      </c>
    </row>
    <row r="87" spans="1:39" x14ac:dyDescent="0.25">
      <c r="A87" s="157" t="str">
        <f t="shared" si="51"/>
        <v>EneroAngloamericana de Seguros, S. A.</v>
      </c>
      <c r="B87" s="51" t="s">
        <v>79</v>
      </c>
      <c r="C87" s="93">
        <f t="shared" si="37"/>
        <v>75290301.159999996</v>
      </c>
      <c r="D87" s="93">
        <f t="shared" si="38"/>
        <v>346006.15</v>
      </c>
      <c r="E87" s="92">
        <v>965.5</v>
      </c>
      <c r="F87" s="92" t="s">
        <v>176</v>
      </c>
      <c r="G87" s="92">
        <f t="shared" si="39"/>
        <v>965.5</v>
      </c>
      <c r="H87" s="92">
        <v>2974799.19</v>
      </c>
      <c r="I87" s="92">
        <v>346006.15</v>
      </c>
      <c r="J87" s="92">
        <f t="shared" si="40"/>
        <v>3320805.34</v>
      </c>
      <c r="K87" s="92" t="s">
        <v>176</v>
      </c>
      <c r="L87" s="92" t="s">
        <v>176</v>
      </c>
      <c r="M87" s="92">
        <f t="shared" si="41"/>
        <v>0</v>
      </c>
      <c r="N87" s="92" t="s">
        <v>176</v>
      </c>
      <c r="O87" s="92" t="s">
        <v>176</v>
      </c>
      <c r="P87" s="92">
        <f t="shared" si="42"/>
        <v>0</v>
      </c>
      <c r="Q87" s="92">
        <v>6333430.1699999999</v>
      </c>
      <c r="R87" s="92" t="s">
        <v>176</v>
      </c>
      <c r="S87" s="92">
        <f t="shared" si="43"/>
        <v>6333430.1699999999</v>
      </c>
      <c r="T87" s="92">
        <v>43959.360000000001</v>
      </c>
      <c r="U87" s="92" t="s">
        <v>176</v>
      </c>
      <c r="V87" s="92">
        <f t="shared" si="44"/>
        <v>43959.360000000001</v>
      </c>
      <c r="W87" s="92">
        <v>5628.84</v>
      </c>
      <c r="X87" s="92" t="s">
        <v>176</v>
      </c>
      <c r="Y87" s="92">
        <f t="shared" si="45"/>
        <v>5628.84</v>
      </c>
      <c r="Z87" s="92">
        <v>17378576.039999999</v>
      </c>
      <c r="AA87" s="92" t="s">
        <v>176</v>
      </c>
      <c r="AB87" s="92">
        <f t="shared" si="46"/>
        <v>17378576.039999999</v>
      </c>
      <c r="AC87" s="92" t="s">
        <v>176</v>
      </c>
      <c r="AD87" s="92" t="s">
        <v>176</v>
      </c>
      <c r="AE87" s="92">
        <f t="shared" si="47"/>
        <v>0</v>
      </c>
      <c r="AF87" s="92">
        <v>44830901.229999997</v>
      </c>
      <c r="AG87" s="92" t="s">
        <v>176</v>
      </c>
      <c r="AH87" s="92">
        <f t="shared" si="48"/>
        <v>44830901.229999997</v>
      </c>
      <c r="AI87" s="92">
        <v>3722040.83</v>
      </c>
      <c r="AJ87" s="92" t="s">
        <v>176</v>
      </c>
      <c r="AK87" s="92">
        <f t="shared" si="49"/>
        <v>3722040.83</v>
      </c>
      <c r="AL87" s="41">
        <f t="shared" si="50"/>
        <v>75636307.310000002</v>
      </c>
      <c r="AM87" s="157" t="s">
        <v>23</v>
      </c>
    </row>
    <row r="88" spans="1:39" x14ac:dyDescent="0.25">
      <c r="A88" s="157" t="str">
        <f t="shared" si="51"/>
        <v>EneroSeguros La Internacional, S. A.</v>
      </c>
      <c r="B88" s="51" t="s">
        <v>82</v>
      </c>
      <c r="C88" s="93">
        <f t="shared" si="37"/>
        <v>40664455.359999999</v>
      </c>
      <c r="D88" s="93">
        <f t="shared" si="38"/>
        <v>0</v>
      </c>
      <c r="E88" s="92" t="s">
        <v>176</v>
      </c>
      <c r="F88" s="92" t="s">
        <v>176</v>
      </c>
      <c r="G88" s="92">
        <f t="shared" si="39"/>
        <v>0</v>
      </c>
      <c r="H88" s="92" t="s">
        <v>176</v>
      </c>
      <c r="I88" s="92" t="s">
        <v>176</v>
      </c>
      <c r="J88" s="92">
        <f t="shared" si="40"/>
        <v>0</v>
      </c>
      <c r="K88" s="92" t="s">
        <v>176</v>
      </c>
      <c r="L88" s="92" t="s">
        <v>176</v>
      </c>
      <c r="M88" s="92">
        <f t="shared" si="41"/>
        <v>0</v>
      </c>
      <c r="N88" s="92" t="s">
        <v>176</v>
      </c>
      <c r="O88" s="92" t="s">
        <v>176</v>
      </c>
      <c r="P88" s="92">
        <f t="shared" si="42"/>
        <v>0</v>
      </c>
      <c r="Q88" s="92">
        <v>13500</v>
      </c>
      <c r="R88" s="92" t="s">
        <v>176</v>
      </c>
      <c r="S88" s="92">
        <f t="shared" si="43"/>
        <v>13500</v>
      </c>
      <c r="T88" s="92" t="s">
        <v>176</v>
      </c>
      <c r="U88" s="92" t="s">
        <v>176</v>
      </c>
      <c r="V88" s="92">
        <f t="shared" si="44"/>
        <v>0</v>
      </c>
      <c r="W88" s="92" t="s">
        <v>176</v>
      </c>
      <c r="X88" s="92" t="s">
        <v>176</v>
      </c>
      <c r="Y88" s="92">
        <f t="shared" si="45"/>
        <v>0</v>
      </c>
      <c r="Z88" s="92">
        <v>40650955.359999999</v>
      </c>
      <c r="AA88" s="92" t="s">
        <v>176</v>
      </c>
      <c r="AB88" s="92">
        <f t="shared" si="46"/>
        <v>40650955.359999999</v>
      </c>
      <c r="AC88" s="92" t="s">
        <v>176</v>
      </c>
      <c r="AD88" s="92" t="s">
        <v>176</v>
      </c>
      <c r="AE88" s="92">
        <f t="shared" si="47"/>
        <v>0</v>
      </c>
      <c r="AF88" s="92" t="s">
        <v>176</v>
      </c>
      <c r="AG88" s="92" t="s">
        <v>176</v>
      </c>
      <c r="AH88" s="92">
        <f t="shared" si="48"/>
        <v>0</v>
      </c>
      <c r="AI88" s="92" t="s">
        <v>176</v>
      </c>
      <c r="AJ88" s="92" t="s">
        <v>176</v>
      </c>
      <c r="AK88" s="92">
        <f t="shared" si="49"/>
        <v>0</v>
      </c>
      <c r="AL88" s="41">
        <f t="shared" si="50"/>
        <v>40664455.359999999</v>
      </c>
      <c r="AM88" s="157" t="s">
        <v>23</v>
      </c>
    </row>
    <row r="89" spans="1:39" x14ac:dyDescent="0.25">
      <c r="A89" s="157" t="str">
        <f t="shared" si="51"/>
        <v>EneroCuna Mutual Insurance Society Dominicana, S.A.</v>
      </c>
      <c r="B89" s="50" t="s">
        <v>105</v>
      </c>
      <c r="C89" s="93">
        <f t="shared" si="37"/>
        <v>34305431.890000001</v>
      </c>
      <c r="D89" s="93">
        <f t="shared" si="38"/>
        <v>0</v>
      </c>
      <c r="E89" s="92" t="s">
        <v>176</v>
      </c>
      <c r="F89" s="92" t="s">
        <v>176</v>
      </c>
      <c r="G89" s="92">
        <f t="shared" si="39"/>
        <v>0</v>
      </c>
      <c r="H89" s="92">
        <v>31526345.960000001</v>
      </c>
      <c r="I89" s="92" t="s">
        <v>176</v>
      </c>
      <c r="J89" s="92">
        <f t="shared" si="40"/>
        <v>31526345.960000001</v>
      </c>
      <c r="K89" s="92" t="s">
        <v>176</v>
      </c>
      <c r="L89" s="92" t="s">
        <v>176</v>
      </c>
      <c r="M89" s="92">
        <f t="shared" si="41"/>
        <v>0</v>
      </c>
      <c r="N89" s="92" t="s">
        <v>176</v>
      </c>
      <c r="O89" s="92" t="s">
        <v>176</v>
      </c>
      <c r="P89" s="92">
        <f t="shared" si="42"/>
        <v>0</v>
      </c>
      <c r="Q89" s="92" t="s">
        <v>176</v>
      </c>
      <c r="R89" s="92" t="s">
        <v>176</v>
      </c>
      <c r="S89" s="92">
        <f t="shared" si="43"/>
        <v>0</v>
      </c>
      <c r="T89" s="92" t="s">
        <v>176</v>
      </c>
      <c r="U89" s="92" t="s">
        <v>176</v>
      </c>
      <c r="V89" s="92">
        <f t="shared" si="44"/>
        <v>0</v>
      </c>
      <c r="W89" s="92" t="s">
        <v>176</v>
      </c>
      <c r="X89" s="92" t="s">
        <v>176</v>
      </c>
      <c r="Y89" s="92">
        <f t="shared" si="45"/>
        <v>0</v>
      </c>
      <c r="Z89" s="92" t="s">
        <v>176</v>
      </c>
      <c r="AA89" s="92" t="s">
        <v>176</v>
      </c>
      <c r="AB89" s="92">
        <f t="shared" si="46"/>
        <v>0</v>
      </c>
      <c r="AC89" s="92" t="s">
        <v>176</v>
      </c>
      <c r="AD89" s="92" t="s">
        <v>176</v>
      </c>
      <c r="AE89" s="92">
        <f t="shared" si="47"/>
        <v>0</v>
      </c>
      <c r="AF89" s="92">
        <v>2779085.93</v>
      </c>
      <c r="AG89" s="92" t="s">
        <v>176</v>
      </c>
      <c r="AH89" s="92">
        <f t="shared" si="48"/>
        <v>2779085.93</v>
      </c>
      <c r="AI89" s="92" t="s">
        <v>176</v>
      </c>
      <c r="AJ89" s="92" t="s">
        <v>176</v>
      </c>
      <c r="AK89" s="92">
        <f t="shared" si="49"/>
        <v>0</v>
      </c>
      <c r="AL89" s="41">
        <f t="shared" si="50"/>
        <v>34305431.890000001</v>
      </c>
      <c r="AM89" s="157" t="s">
        <v>23</v>
      </c>
    </row>
    <row r="90" spans="1:39" x14ac:dyDescent="0.25">
      <c r="A90" s="157" t="str">
        <f t="shared" si="51"/>
        <v>EneroAtrio Seguros, S. A.</v>
      </c>
      <c r="B90" s="51" t="s">
        <v>113</v>
      </c>
      <c r="C90" s="93">
        <f t="shared" si="37"/>
        <v>16575144.149999999</v>
      </c>
      <c r="D90" s="93">
        <f t="shared" si="38"/>
        <v>12055818.23</v>
      </c>
      <c r="E90" s="92" t="s">
        <v>176</v>
      </c>
      <c r="F90" s="92" t="s">
        <v>176</v>
      </c>
      <c r="G90" s="92">
        <f t="shared" si="39"/>
        <v>0</v>
      </c>
      <c r="H90" s="92">
        <v>11757.84</v>
      </c>
      <c r="I90" s="92">
        <v>11960586.35</v>
      </c>
      <c r="J90" s="92">
        <f t="shared" si="40"/>
        <v>11972344.189999999</v>
      </c>
      <c r="K90" s="92" t="s">
        <v>176</v>
      </c>
      <c r="L90" s="92">
        <v>95231.88</v>
      </c>
      <c r="M90" s="92">
        <f t="shared" si="41"/>
        <v>95231.88</v>
      </c>
      <c r="N90" s="92">
        <v>703.23</v>
      </c>
      <c r="O90" s="92" t="s">
        <v>176</v>
      </c>
      <c r="P90" s="92">
        <f t="shared" si="42"/>
        <v>703.23</v>
      </c>
      <c r="Q90" s="92">
        <v>1627655.41</v>
      </c>
      <c r="R90" s="92" t="s">
        <v>176</v>
      </c>
      <c r="S90" s="92">
        <f t="shared" si="43"/>
        <v>1627655.41</v>
      </c>
      <c r="T90" s="92">
        <v>992556.24</v>
      </c>
      <c r="U90" s="92" t="s">
        <v>176</v>
      </c>
      <c r="V90" s="92">
        <f t="shared" si="44"/>
        <v>992556.24</v>
      </c>
      <c r="W90" s="92">
        <v>86202.36</v>
      </c>
      <c r="X90" s="92" t="s">
        <v>176</v>
      </c>
      <c r="Y90" s="92">
        <f t="shared" si="45"/>
        <v>86202.36</v>
      </c>
      <c r="Z90" s="92">
        <v>12621455.859999999</v>
      </c>
      <c r="AA90" s="92" t="s">
        <v>176</v>
      </c>
      <c r="AB90" s="92">
        <f t="shared" si="46"/>
        <v>12621455.859999999</v>
      </c>
      <c r="AC90" s="92" t="s">
        <v>176</v>
      </c>
      <c r="AD90" s="92" t="s">
        <v>176</v>
      </c>
      <c r="AE90" s="92">
        <f t="shared" si="47"/>
        <v>0</v>
      </c>
      <c r="AF90" s="92">
        <v>705434.92</v>
      </c>
      <c r="AG90" s="92" t="s">
        <v>176</v>
      </c>
      <c r="AH90" s="92">
        <f t="shared" si="48"/>
        <v>705434.92</v>
      </c>
      <c r="AI90" s="92">
        <v>529378.29</v>
      </c>
      <c r="AJ90" s="92" t="s">
        <v>176</v>
      </c>
      <c r="AK90" s="92">
        <f t="shared" si="49"/>
        <v>529378.29</v>
      </c>
      <c r="AL90" s="41">
        <f t="shared" si="50"/>
        <v>28630962.379999999</v>
      </c>
      <c r="AM90" s="157" t="s">
        <v>23</v>
      </c>
    </row>
    <row r="91" spans="1:39" x14ac:dyDescent="0.25">
      <c r="A91" s="157" t="str">
        <f t="shared" si="51"/>
        <v>EneroSeguros APS, S.A</v>
      </c>
      <c r="B91" s="51" t="s">
        <v>117</v>
      </c>
      <c r="C91" s="93">
        <f t="shared" si="37"/>
        <v>24256875.25</v>
      </c>
      <c r="D91" s="93">
        <f t="shared" si="38"/>
        <v>821402.48</v>
      </c>
      <c r="E91" s="92" t="s">
        <v>176</v>
      </c>
      <c r="F91" s="92" t="s">
        <v>176</v>
      </c>
      <c r="G91" s="92">
        <f t="shared" si="39"/>
        <v>0</v>
      </c>
      <c r="H91" s="92">
        <v>683605.65</v>
      </c>
      <c r="I91" s="92" t="s">
        <v>176</v>
      </c>
      <c r="J91" s="92">
        <f t="shared" si="40"/>
        <v>683605.65</v>
      </c>
      <c r="K91" s="92" t="s">
        <v>176</v>
      </c>
      <c r="L91" s="92">
        <v>350875</v>
      </c>
      <c r="M91" s="92">
        <f t="shared" si="41"/>
        <v>350875</v>
      </c>
      <c r="N91" s="92">
        <v>1784.48</v>
      </c>
      <c r="O91" s="92" t="s">
        <v>176</v>
      </c>
      <c r="P91" s="92">
        <f t="shared" si="42"/>
        <v>1784.48</v>
      </c>
      <c r="Q91" s="92">
        <v>417786.42</v>
      </c>
      <c r="R91" s="92" t="s">
        <v>176</v>
      </c>
      <c r="S91" s="92">
        <f t="shared" si="43"/>
        <v>417786.42</v>
      </c>
      <c r="T91" s="92">
        <v>503681.09</v>
      </c>
      <c r="U91" s="92" t="s">
        <v>176</v>
      </c>
      <c r="V91" s="92">
        <f t="shared" si="44"/>
        <v>503681.09</v>
      </c>
      <c r="W91" s="92">
        <v>248774.03</v>
      </c>
      <c r="X91" s="92" t="s">
        <v>176</v>
      </c>
      <c r="Y91" s="92">
        <f t="shared" si="45"/>
        <v>248774.03</v>
      </c>
      <c r="Z91" s="92">
        <v>14082237.57</v>
      </c>
      <c r="AA91" s="92" t="s">
        <v>176</v>
      </c>
      <c r="AB91" s="92">
        <f t="shared" si="46"/>
        <v>14082237.57</v>
      </c>
      <c r="AC91" s="92" t="s">
        <v>176</v>
      </c>
      <c r="AD91" s="92" t="s">
        <v>176</v>
      </c>
      <c r="AE91" s="92">
        <f t="shared" si="47"/>
        <v>0</v>
      </c>
      <c r="AF91" s="92">
        <v>7912774.9100000001</v>
      </c>
      <c r="AG91" s="92">
        <v>470527.48</v>
      </c>
      <c r="AH91" s="92">
        <f t="shared" si="48"/>
        <v>8383302.3900000006</v>
      </c>
      <c r="AI91" s="92">
        <v>406231.1</v>
      </c>
      <c r="AJ91" s="92" t="s">
        <v>176</v>
      </c>
      <c r="AK91" s="92">
        <f t="shared" si="49"/>
        <v>406231.1</v>
      </c>
      <c r="AL91" s="41">
        <f t="shared" si="50"/>
        <v>25078277.73</v>
      </c>
      <c r="AM91" s="157" t="s">
        <v>23</v>
      </c>
    </row>
    <row r="92" spans="1:39" x14ac:dyDescent="0.25">
      <c r="A92" s="157" t="str">
        <f t="shared" si="51"/>
        <v>EneroSeguros ADEMI, S. A.</v>
      </c>
      <c r="B92" s="51" t="s">
        <v>112</v>
      </c>
      <c r="C92" s="93">
        <f t="shared" si="37"/>
        <v>13309374.07</v>
      </c>
      <c r="D92" s="93">
        <f t="shared" si="38"/>
        <v>1723744.22</v>
      </c>
      <c r="E92" s="92" t="s">
        <v>176</v>
      </c>
      <c r="F92" s="92" t="s">
        <v>176</v>
      </c>
      <c r="G92" s="92">
        <f t="shared" si="39"/>
        <v>0</v>
      </c>
      <c r="H92" s="92">
        <v>8248016.4800000004</v>
      </c>
      <c r="I92" s="92" t="s">
        <v>176</v>
      </c>
      <c r="J92" s="92">
        <f t="shared" si="40"/>
        <v>8248016.4800000004</v>
      </c>
      <c r="K92" s="92" t="s">
        <v>176</v>
      </c>
      <c r="L92" s="92" t="s">
        <v>176</v>
      </c>
      <c r="M92" s="92">
        <f t="shared" si="41"/>
        <v>0</v>
      </c>
      <c r="N92" s="92" t="s">
        <v>176</v>
      </c>
      <c r="O92" s="92" t="s">
        <v>176</v>
      </c>
      <c r="P92" s="92">
        <f t="shared" si="42"/>
        <v>0</v>
      </c>
      <c r="Q92" s="92">
        <v>3404534.32</v>
      </c>
      <c r="R92" s="92">
        <v>1553709.31</v>
      </c>
      <c r="S92" s="92">
        <f t="shared" si="43"/>
        <v>4958243.63</v>
      </c>
      <c r="T92" s="92">
        <v>72662.47</v>
      </c>
      <c r="U92" s="92" t="s">
        <v>176</v>
      </c>
      <c r="V92" s="92">
        <f t="shared" si="44"/>
        <v>72662.47</v>
      </c>
      <c r="W92" s="92">
        <v>952.62</v>
      </c>
      <c r="X92" s="92" t="s">
        <v>176</v>
      </c>
      <c r="Y92" s="92">
        <f t="shared" si="45"/>
        <v>952.62</v>
      </c>
      <c r="Z92" s="92" t="s">
        <v>176</v>
      </c>
      <c r="AA92" s="92">
        <v>123335.88</v>
      </c>
      <c r="AB92" s="92">
        <f t="shared" si="46"/>
        <v>123335.88</v>
      </c>
      <c r="AC92" s="92" t="s">
        <v>176</v>
      </c>
      <c r="AD92" s="92" t="s">
        <v>176</v>
      </c>
      <c r="AE92" s="92">
        <f t="shared" si="47"/>
        <v>0</v>
      </c>
      <c r="AF92" s="92">
        <v>30772.3</v>
      </c>
      <c r="AG92" s="92">
        <v>33382.25</v>
      </c>
      <c r="AH92" s="92">
        <f t="shared" si="48"/>
        <v>64154.55</v>
      </c>
      <c r="AI92" s="92">
        <v>1552435.88</v>
      </c>
      <c r="AJ92" s="92">
        <v>13316.78</v>
      </c>
      <c r="AK92" s="92">
        <f t="shared" si="49"/>
        <v>1565752.66</v>
      </c>
      <c r="AL92" s="41">
        <f t="shared" si="50"/>
        <v>15033118.290000001</v>
      </c>
      <c r="AM92" s="157" t="s">
        <v>23</v>
      </c>
    </row>
    <row r="93" spans="1:39" x14ac:dyDescent="0.25">
      <c r="A93" s="157" t="str">
        <f t="shared" si="51"/>
        <v>EneroMultiseguros S.U, S. A.</v>
      </c>
      <c r="B93" s="51" t="s">
        <v>116</v>
      </c>
      <c r="C93" s="93">
        <f t="shared" si="37"/>
        <v>11993106.220000001</v>
      </c>
      <c r="D93" s="93">
        <f t="shared" si="38"/>
        <v>995108.6399999999</v>
      </c>
      <c r="E93" s="92" t="s">
        <v>176</v>
      </c>
      <c r="F93" s="92" t="s">
        <v>176</v>
      </c>
      <c r="G93" s="92">
        <f t="shared" si="39"/>
        <v>0</v>
      </c>
      <c r="H93" s="92" t="s">
        <v>176</v>
      </c>
      <c r="I93" s="92">
        <v>483854.69</v>
      </c>
      <c r="J93" s="92">
        <f t="shared" si="40"/>
        <v>483854.69</v>
      </c>
      <c r="K93" s="92" t="s">
        <v>176</v>
      </c>
      <c r="L93" s="92">
        <v>7572.5</v>
      </c>
      <c r="M93" s="92">
        <f t="shared" si="41"/>
        <v>7572.5</v>
      </c>
      <c r="N93" s="92">
        <v>2068.9699999999998</v>
      </c>
      <c r="O93" s="92" t="s">
        <v>176</v>
      </c>
      <c r="P93" s="92">
        <f t="shared" si="42"/>
        <v>2068.9699999999998</v>
      </c>
      <c r="Q93" s="92">
        <v>334104.21000000002</v>
      </c>
      <c r="R93" s="92">
        <v>160588.5</v>
      </c>
      <c r="S93" s="92">
        <f t="shared" si="43"/>
        <v>494692.71</v>
      </c>
      <c r="T93" s="92">
        <v>783120.46</v>
      </c>
      <c r="U93" s="92" t="s">
        <v>176</v>
      </c>
      <c r="V93" s="92">
        <f t="shared" si="44"/>
        <v>783120.46</v>
      </c>
      <c r="W93" s="92">
        <v>18278</v>
      </c>
      <c r="X93" s="92" t="s">
        <v>176</v>
      </c>
      <c r="Y93" s="92">
        <f t="shared" si="45"/>
        <v>18278</v>
      </c>
      <c r="Z93" s="92">
        <v>10207972.630000001</v>
      </c>
      <c r="AA93" s="92" t="s">
        <v>176</v>
      </c>
      <c r="AB93" s="92">
        <f t="shared" si="46"/>
        <v>10207972.630000001</v>
      </c>
      <c r="AC93" s="92" t="s">
        <v>176</v>
      </c>
      <c r="AD93" s="92" t="s">
        <v>176</v>
      </c>
      <c r="AE93" s="92">
        <f t="shared" si="47"/>
        <v>0</v>
      </c>
      <c r="AF93" s="92">
        <v>198990.28</v>
      </c>
      <c r="AG93" s="92">
        <v>343092.95</v>
      </c>
      <c r="AH93" s="92">
        <f t="shared" si="48"/>
        <v>542083.23</v>
      </c>
      <c r="AI93" s="92">
        <v>448571.67</v>
      </c>
      <c r="AJ93" s="92" t="s">
        <v>176</v>
      </c>
      <c r="AK93" s="92">
        <f t="shared" si="49"/>
        <v>448571.67</v>
      </c>
      <c r="AL93" s="41">
        <f t="shared" si="50"/>
        <v>12988214.860000001</v>
      </c>
      <c r="AM93" s="157" t="s">
        <v>23</v>
      </c>
    </row>
    <row r="94" spans="1:39" x14ac:dyDescent="0.25">
      <c r="A94" s="157" t="str">
        <f t="shared" si="51"/>
        <v>EneroConfederación del Canada Dominicana. S. A.</v>
      </c>
      <c r="B94" s="51" t="s">
        <v>94</v>
      </c>
      <c r="C94" s="93">
        <f t="shared" si="37"/>
        <v>6613461.1399999997</v>
      </c>
      <c r="D94" s="93">
        <f t="shared" si="38"/>
        <v>0</v>
      </c>
      <c r="E94" s="92">
        <v>24465.81</v>
      </c>
      <c r="F94" s="92" t="s">
        <v>176</v>
      </c>
      <c r="G94" s="92">
        <f t="shared" si="39"/>
        <v>24465.81</v>
      </c>
      <c r="H94" s="92">
        <v>48684.35</v>
      </c>
      <c r="I94" s="92" t="s">
        <v>176</v>
      </c>
      <c r="J94" s="92">
        <f t="shared" si="40"/>
        <v>48684.35</v>
      </c>
      <c r="K94" s="92" t="s">
        <v>176</v>
      </c>
      <c r="L94" s="92" t="s">
        <v>176</v>
      </c>
      <c r="M94" s="92">
        <f t="shared" si="41"/>
        <v>0</v>
      </c>
      <c r="N94" s="92">
        <v>24506.03</v>
      </c>
      <c r="O94" s="92" t="s">
        <v>176</v>
      </c>
      <c r="P94" s="92">
        <f t="shared" si="42"/>
        <v>24506.03</v>
      </c>
      <c r="Q94" s="92">
        <v>1043440.16</v>
      </c>
      <c r="R94" s="92" t="s">
        <v>176</v>
      </c>
      <c r="S94" s="92">
        <f t="shared" si="43"/>
        <v>1043440.16</v>
      </c>
      <c r="T94" s="92">
        <v>849769.38</v>
      </c>
      <c r="U94" s="92" t="s">
        <v>176</v>
      </c>
      <c r="V94" s="92">
        <f t="shared" si="44"/>
        <v>849769.38</v>
      </c>
      <c r="W94" s="92">
        <v>134646.42000000001</v>
      </c>
      <c r="X94" s="92" t="s">
        <v>176</v>
      </c>
      <c r="Y94" s="92">
        <f t="shared" si="45"/>
        <v>134646.42000000001</v>
      </c>
      <c r="Z94" s="92">
        <v>3807520.09</v>
      </c>
      <c r="AA94" s="92" t="s">
        <v>176</v>
      </c>
      <c r="AB94" s="92">
        <f t="shared" si="46"/>
        <v>3807520.09</v>
      </c>
      <c r="AC94" s="92" t="s">
        <v>176</v>
      </c>
      <c r="AD94" s="92" t="s">
        <v>176</v>
      </c>
      <c r="AE94" s="92">
        <f t="shared" si="47"/>
        <v>0</v>
      </c>
      <c r="AF94" s="92">
        <v>172307.3</v>
      </c>
      <c r="AG94" s="92" t="s">
        <v>176</v>
      </c>
      <c r="AH94" s="92">
        <f t="shared" si="48"/>
        <v>172307.3</v>
      </c>
      <c r="AI94" s="92">
        <v>508121.59999999998</v>
      </c>
      <c r="AJ94" s="92" t="s">
        <v>176</v>
      </c>
      <c r="AK94" s="92">
        <f t="shared" si="49"/>
        <v>508121.59999999998</v>
      </c>
      <c r="AL94" s="41">
        <f t="shared" si="50"/>
        <v>6613461.1399999997</v>
      </c>
      <c r="AM94" s="157" t="s">
        <v>23</v>
      </c>
    </row>
    <row r="95" spans="1:39" x14ac:dyDescent="0.25">
      <c r="A95" s="157" t="str">
        <f t="shared" si="51"/>
        <v>EneroAmigos Compañía de Seguros, S. A.</v>
      </c>
      <c r="B95" s="51" t="s">
        <v>89</v>
      </c>
      <c r="C95" s="93">
        <f t="shared" si="37"/>
        <v>7518638.1600000001</v>
      </c>
      <c r="D95" s="93">
        <f t="shared" si="38"/>
        <v>23610</v>
      </c>
      <c r="E95" s="92">
        <v>86258.62</v>
      </c>
      <c r="F95" s="92" t="s">
        <v>176</v>
      </c>
      <c r="G95" s="92">
        <f t="shared" si="39"/>
        <v>86258.62</v>
      </c>
      <c r="H95" s="92" t="s">
        <v>176</v>
      </c>
      <c r="I95" s="92" t="s">
        <v>176</v>
      </c>
      <c r="J95" s="92">
        <f t="shared" si="40"/>
        <v>0</v>
      </c>
      <c r="K95" s="92" t="s">
        <v>176</v>
      </c>
      <c r="L95" s="92">
        <v>23610</v>
      </c>
      <c r="M95" s="92">
        <f t="shared" si="41"/>
        <v>23610</v>
      </c>
      <c r="N95" s="92" t="s">
        <v>176</v>
      </c>
      <c r="O95" s="92" t="s">
        <v>176</v>
      </c>
      <c r="P95" s="92">
        <f t="shared" si="42"/>
        <v>0</v>
      </c>
      <c r="Q95" s="92">
        <v>1741.28</v>
      </c>
      <c r="R95" s="92" t="s">
        <v>176</v>
      </c>
      <c r="S95" s="92">
        <f t="shared" si="43"/>
        <v>1741.28</v>
      </c>
      <c r="T95" s="92">
        <v>171424.72</v>
      </c>
      <c r="U95" s="92" t="s">
        <v>176</v>
      </c>
      <c r="V95" s="92">
        <f t="shared" si="44"/>
        <v>171424.72</v>
      </c>
      <c r="W95" s="92" t="s">
        <v>176</v>
      </c>
      <c r="X95" s="92" t="s">
        <v>176</v>
      </c>
      <c r="Y95" s="92">
        <f t="shared" si="45"/>
        <v>0</v>
      </c>
      <c r="Z95" s="92">
        <v>6189267.2199999997</v>
      </c>
      <c r="AA95" s="92" t="s">
        <v>176</v>
      </c>
      <c r="AB95" s="92">
        <f t="shared" si="46"/>
        <v>6189267.2199999997</v>
      </c>
      <c r="AC95" s="92" t="s">
        <v>176</v>
      </c>
      <c r="AD95" s="92" t="s">
        <v>176</v>
      </c>
      <c r="AE95" s="92">
        <f t="shared" si="47"/>
        <v>0</v>
      </c>
      <c r="AF95" s="92">
        <v>491613.92</v>
      </c>
      <c r="AG95" s="92" t="s">
        <v>176</v>
      </c>
      <c r="AH95" s="92">
        <f t="shared" si="48"/>
        <v>491613.92</v>
      </c>
      <c r="AI95" s="92">
        <v>578332.4</v>
      </c>
      <c r="AJ95" s="92" t="s">
        <v>176</v>
      </c>
      <c r="AK95" s="92">
        <f t="shared" si="49"/>
        <v>578332.4</v>
      </c>
      <c r="AL95" s="41">
        <f t="shared" si="50"/>
        <v>7542248.1600000001</v>
      </c>
      <c r="AM95" s="157" t="s">
        <v>23</v>
      </c>
    </row>
    <row r="96" spans="1:39" x14ac:dyDescent="0.25">
      <c r="A96" s="157" t="str">
        <f t="shared" si="51"/>
        <v>EneroAutoseguro, S. A.</v>
      </c>
      <c r="B96" s="51" t="s">
        <v>81</v>
      </c>
      <c r="C96" s="93">
        <f t="shared" si="37"/>
        <v>5543299.4699999997</v>
      </c>
      <c r="D96" s="93">
        <f t="shared" si="38"/>
        <v>0</v>
      </c>
      <c r="E96" s="92" t="s">
        <v>176</v>
      </c>
      <c r="F96" s="92" t="s">
        <v>176</v>
      </c>
      <c r="G96" s="92">
        <f t="shared" si="39"/>
        <v>0</v>
      </c>
      <c r="H96" s="92" t="s">
        <v>176</v>
      </c>
      <c r="I96" s="92" t="s">
        <v>176</v>
      </c>
      <c r="J96" s="92">
        <f t="shared" si="40"/>
        <v>0</v>
      </c>
      <c r="K96" s="92" t="s">
        <v>176</v>
      </c>
      <c r="L96" s="92" t="s">
        <v>176</v>
      </c>
      <c r="M96" s="92">
        <f t="shared" si="41"/>
        <v>0</v>
      </c>
      <c r="N96" s="92" t="s">
        <v>176</v>
      </c>
      <c r="O96" s="92" t="s">
        <v>176</v>
      </c>
      <c r="P96" s="92">
        <f t="shared" si="42"/>
        <v>0</v>
      </c>
      <c r="Q96" s="92" t="s">
        <v>176</v>
      </c>
      <c r="R96" s="92" t="s">
        <v>176</v>
      </c>
      <c r="S96" s="92">
        <f t="shared" si="43"/>
        <v>0</v>
      </c>
      <c r="T96" s="92" t="s">
        <v>176</v>
      </c>
      <c r="U96" s="92" t="s">
        <v>176</v>
      </c>
      <c r="V96" s="92">
        <f t="shared" si="44"/>
        <v>0</v>
      </c>
      <c r="W96" s="92" t="s">
        <v>176</v>
      </c>
      <c r="X96" s="92" t="s">
        <v>176</v>
      </c>
      <c r="Y96" s="92">
        <f t="shared" si="45"/>
        <v>0</v>
      </c>
      <c r="Z96" s="92">
        <v>5543299.4699999997</v>
      </c>
      <c r="AA96" s="92" t="s">
        <v>176</v>
      </c>
      <c r="AB96" s="92">
        <f t="shared" si="46"/>
        <v>5543299.4699999997</v>
      </c>
      <c r="AC96" s="92" t="s">
        <v>176</v>
      </c>
      <c r="AD96" s="92" t="s">
        <v>176</v>
      </c>
      <c r="AE96" s="92">
        <f t="shared" si="47"/>
        <v>0</v>
      </c>
      <c r="AF96" s="92" t="s">
        <v>176</v>
      </c>
      <c r="AG96" s="92" t="s">
        <v>176</v>
      </c>
      <c r="AH96" s="92">
        <f t="shared" si="48"/>
        <v>0</v>
      </c>
      <c r="AI96" s="92" t="s">
        <v>176</v>
      </c>
      <c r="AJ96" s="92" t="s">
        <v>176</v>
      </c>
      <c r="AK96" s="92">
        <f t="shared" si="49"/>
        <v>0</v>
      </c>
      <c r="AL96" s="41">
        <f t="shared" si="50"/>
        <v>5543299.4699999997</v>
      </c>
      <c r="AM96" s="157" t="s">
        <v>23</v>
      </c>
    </row>
    <row r="97" spans="1:39" x14ac:dyDescent="0.25">
      <c r="A97" s="157" t="str">
        <f t="shared" si="51"/>
        <v>EneroSeguros Yunen, S. A.</v>
      </c>
      <c r="B97" s="51" t="s">
        <v>122</v>
      </c>
      <c r="C97" s="93">
        <f t="shared" si="37"/>
        <v>70266.490000000005</v>
      </c>
      <c r="D97" s="93">
        <f t="shared" si="38"/>
        <v>1283481.28</v>
      </c>
      <c r="E97" s="92" t="s">
        <v>176</v>
      </c>
      <c r="F97" s="92" t="s">
        <v>176</v>
      </c>
      <c r="G97" s="92">
        <f t="shared" si="39"/>
        <v>0</v>
      </c>
      <c r="H97" s="92">
        <v>3216.41</v>
      </c>
      <c r="I97" s="92" t="s">
        <v>176</v>
      </c>
      <c r="J97" s="92">
        <f t="shared" si="40"/>
        <v>3216.41</v>
      </c>
      <c r="K97" s="92" t="s">
        <v>176</v>
      </c>
      <c r="L97" s="92">
        <v>1283481.28</v>
      </c>
      <c r="M97" s="92">
        <f t="shared" si="41"/>
        <v>1283481.28</v>
      </c>
      <c r="N97" s="92">
        <v>65501.55</v>
      </c>
      <c r="O97" s="92" t="s">
        <v>176</v>
      </c>
      <c r="P97" s="92">
        <f t="shared" si="42"/>
        <v>65501.55</v>
      </c>
      <c r="Q97" s="92" t="s">
        <v>176</v>
      </c>
      <c r="R97" s="92" t="s">
        <v>176</v>
      </c>
      <c r="S97" s="92">
        <f t="shared" si="43"/>
        <v>0</v>
      </c>
      <c r="T97" s="92" t="s">
        <v>176</v>
      </c>
      <c r="U97" s="92" t="s">
        <v>176</v>
      </c>
      <c r="V97" s="92">
        <f t="shared" si="44"/>
        <v>0</v>
      </c>
      <c r="W97" s="92" t="s">
        <v>176</v>
      </c>
      <c r="X97" s="92" t="s">
        <v>176</v>
      </c>
      <c r="Y97" s="92">
        <f t="shared" si="45"/>
        <v>0</v>
      </c>
      <c r="Z97" s="92" t="s">
        <v>176</v>
      </c>
      <c r="AA97" s="92" t="s">
        <v>176</v>
      </c>
      <c r="AB97" s="92">
        <f t="shared" si="46"/>
        <v>0</v>
      </c>
      <c r="AC97" s="92" t="s">
        <v>176</v>
      </c>
      <c r="AD97" s="92" t="s">
        <v>176</v>
      </c>
      <c r="AE97" s="92">
        <f t="shared" si="47"/>
        <v>0</v>
      </c>
      <c r="AF97" s="92" t="s">
        <v>176</v>
      </c>
      <c r="AG97" s="92" t="s">
        <v>176</v>
      </c>
      <c r="AH97" s="92">
        <f t="shared" si="48"/>
        <v>0</v>
      </c>
      <c r="AI97" s="92">
        <v>1548.53</v>
      </c>
      <c r="AJ97" s="92" t="s">
        <v>176</v>
      </c>
      <c r="AK97" s="92">
        <f t="shared" si="49"/>
        <v>1548.53</v>
      </c>
      <c r="AL97" s="41">
        <f t="shared" si="50"/>
        <v>1353747.77</v>
      </c>
      <c r="AM97" s="157" t="s">
        <v>23</v>
      </c>
    </row>
    <row r="98" spans="1:39" x14ac:dyDescent="0.25">
      <c r="A98" s="157" t="str">
        <f t="shared" si="51"/>
        <v>EneroMidas Seguros, S. A.</v>
      </c>
      <c r="B98" s="50" t="s">
        <v>118</v>
      </c>
      <c r="C98" s="93">
        <f t="shared" si="37"/>
        <v>1214200.99</v>
      </c>
      <c r="D98" s="93">
        <f t="shared" si="38"/>
        <v>0</v>
      </c>
      <c r="E98" s="92" t="s">
        <v>176</v>
      </c>
      <c r="F98" s="92" t="s">
        <v>176</v>
      </c>
      <c r="G98" s="92">
        <f t="shared" si="39"/>
        <v>0</v>
      </c>
      <c r="H98" s="92">
        <v>506250</v>
      </c>
      <c r="I98" s="92" t="s">
        <v>176</v>
      </c>
      <c r="J98" s="92">
        <f t="shared" si="40"/>
        <v>506250</v>
      </c>
      <c r="K98" s="92" t="s">
        <v>176</v>
      </c>
      <c r="L98" s="92" t="s">
        <v>176</v>
      </c>
      <c r="M98" s="92">
        <f t="shared" si="41"/>
        <v>0</v>
      </c>
      <c r="N98" s="92" t="s">
        <v>176</v>
      </c>
      <c r="O98" s="92" t="s">
        <v>176</v>
      </c>
      <c r="P98" s="92">
        <f t="shared" si="42"/>
        <v>0</v>
      </c>
      <c r="Q98" s="92">
        <v>285546.14</v>
      </c>
      <c r="R98" s="92" t="s">
        <v>176</v>
      </c>
      <c r="S98" s="92">
        <f t="shared" si="43"/>
        <v>285546.14</v>
      </c>
      <c r="T98" s="92" t="s">
        <v>176</v>
      </c>
      <c r="U98" s="92" t="s">
        <v>176</v>
      </c>
      <c r="V98" s="92">
        <f t="shared" si="44"/>
        <v>0</v>
      </c>
      <c r="W98" s="92" t="s">
        <v>176</v>
      </c>
      <c r="X98" s="92" t="s">
        <v>176</v>
      </c>
      <c r="Y98" s="92">
        <f t="shared" si="45"/>
        <v>0</v>
      </c>
      <c r="Z98" s="92">
        <v>292193.3</v>
      </c>
      <c r="AA98" s="92" t="s">
        <v>176</v>
      </c>
      <c r="AB98" s="92">
        <f t="shared" si="46"/>
        <v>292193.3</v>
      </c>
      <c r="AC98" s="92" t="s">
        <v>176</v>
      </c>
      <c r="AD98" s="92" t="s">
        <v>176</v>
      </c>
      <c r="AE98" s="92">
        <f t="shared" si="47"/>
        <v>0</v>
      </c>
      <c r="AF98" s="92">
        <v>107482.96</v>
      </c>
      <c r="AG98" s="92" t="s">
        <v>176</v>
      </c>
      <c r="AH98" s="92">
        <f t="shared" si="48"/>
        <v>107482.96</v>
      </c>
      <c r="AI98" s="92">
        <v>22728.59</v>
      </c>
      <c r="AJ98" s="92" t="s">
        <v>176</v>
      </c>
      <c r="AK98" s="92">
        <f t="shared" si="49"/>
        <v>22728.59</v>
      </c>
      <c r="AL98" s="41">
        <f t="shared" si="50"/>
        <v>1214200.99</v>
      </c>
      <c r="AM98" s="157" t="s">
        <v>23</v>
      </c>
    </row>
    <row r="99" spans="1:39" x14ac:dyDescent="0.25">
      <c r="A99" s="157" t="str">
        <f t="shared" si="51"/>
        <v>EneroHylseg Seguros, S.A.</v>
      </c>
      <c r="B99" s="51" t="s">
        <v>120</v>
      </c>
      <c r="C99" s="93">
        <f t="shared" si="37"/>
        <v>1928660.14</v>
      </c>
      <c r="D99" s="93">
        <f t="shared" si="38"/>
        <v>0</v>
      </c>
      <c r="E99" s="92" t="s">
        <v>176</v>
      </c>
      <c r="F99" s="92" t="s">
        <v>176</v>
      </c>
      <c r="G99" s="92">
        <f t="shared" si="39"/>
        <v>0</v>
      </c>
      <c r="H99" s="92" t="s">
        <v>176</v>
      </c>
      <c r="I99" s="92" t="s">
        <v>176</v>
      </c>
      <c r="J99" s="92">
        <f t="shared" si="40"/>
        <v>0</v>
      </c>
      <c r="K99" s="92" t="s">
        <v>176</v>
      </c>
      <c r="L99" s="92" t="s">
        <v>176</v>
      </c>
      <c r="M99" s="92">
        <f t="shared" si="41"/>
        <v>0</v>
      </c>
      <c r="N99" s="92" t="s">
        <v>176</v>
      </c>
      <c r="O99" s="92" t="s">
        <v>176</v>
      </c>
      <c r="P99" s="92">
        <f t="shared" si="42"/>
        <v>0</v>
      </c>
      <c r="Q99" s="92" t="s">
        <v>176</v>
      </c>
      <c r="R99" s="92" t="s">
        <v>176</v>
      </c>
      <c r="S99" s="92">
        <f t="shared" si="43"/>
        <v>0</v>
      </c>
      <c r="T99" s="92" t="s">
        <v>176</v>
      </c>
      <c r="U99" s="92" t="s">
        <v>176</v>
      </c>
      <c r="V99" s="92">
        <f t="shared" si="44"/>
        <v>0</v>
      </c>
      <c r="W99" s="92" t="s">
        <v>176</v>
      </c>
      <c r="X99" s="92" t="s">
        <v>176</v>
      </c>
      <c r="Y99" s="92">
        <f t="shared" si="45"/>
        <v>0</v>
      </c>
      <c r="Z99" s="92">
        <v>1870130.48</v>
      </c>
      <c r="AA99" s="92" t="s">
        <v>176</v>
      </c>
      <c r="AB99" s="92">
        <f t="shared" si="46"/>
        <v>1870130.48</v>
      </c>
      <c r="AC99" s="92" t="s">
        <v>176</v>
      </c>
      <c r="AD99" s="92" t="s">
        <v>176</v>
      </c>
      <c r="AE99" s="92">
        <f t="shared" si="47"/>
        <v>0</v>
      </c>
      <c r="AF99" s="92">
        <v>58529.66</v>
      </c>
      <c r="AG99" s="92" t="s">
        <v>176</v>
      </c>
      <c r="AH99" s="92">
        <f t="shared" si="48"/>
        <v>58529.66</v>
      </c>
      <c r="AI99" s="92" t="s">
        <v>176</v>
      </c>
      <c r="AJ99" s="92" t="s">
        <v>176</v>
      </c>
      <c r="AK99" s="92">
        <f t="shared" si="49"/>
        <v>0</v>
      </c>
      <c r="AL99" s="41">
        <f t="shared" si="50"/>
        <v>1928660.14</v>
      </c>
      <c r="AM99" s="157" t="s">
        <v>23</v>
      </c>
    </row>
    <row r="100" spans="1:39" x14ac:dyDescent="0.25">
      <c r="A100" s="157" t="str">
        <f t="shared" si="51"/>
        <v>EneroUnit, S.A</v>
      </c>
      <c r="B100" s="51" t="s">
        <v>121</v>
      </c>
      <c r="C100" s="93">
        <f t="shared" si="37"/>
        <v>395215.55999999994</v>
      </c>
      <c r="D100" s="93">
        <f t="shared" si="38"/>
        <v>21068</v>
      </c>
      <c r="E100" s="92">
        <v>19512.060000000001</v>
      </c>
      <c r="F100" s="92" t="s">
        <v>176</v>
      </c>
      <c r="G100" s="92">
        <f t="shared" si="39"/>
        <v>19512.060000000001</v>
      </c>
      <c r="H100" s="92" t="s">
        <v>176</v>
      </c>
      <c r="I100" s="92" t="s">
        <v>176</v>
      </c>
      <c r="J100" s="92">
        <f t="shared" si="40"/>
        <v>0</v>
      </c>
      <c r="K100" s="92">
        <v>30839.68</v>
      </c>
      <c r="L100" s="92">
        <v>21068</v>
      </c>
      <c r="M100" s="92">
        <f t="shared" si="41"/>
        <v>51907.68</v>
      </c>
      <c r="N100" s="92" t="s">
        <v>176</v>
      </c>
      <c r="O100" s="92" t="s">
        <v>176</v>
      </c>
      <c r="P100" s="92">
        <f t="shared" si="42"/>
        <v>0</v>
      </c>
      <c r="Q100" s="92" t="s">
        <v>176</v>
      </c>
      <c r="R100" s="92" t="s">
        <v>176</v>
      </c>
      <c r="S100" s="92">
        <f t="shared" si="43"/>
        <v>0</v>
      </c>
      <c r="T100" s="92" t="s">
        <v>176</v>
      </c>
      <c r="U100" s="92" t="s">
        <v>176</v>
      </c>
      <c r="V100" s="92">
        <f t="shared" si="44"/>
        <v>0</v>
      </c>
      <c r="W100" s="92" t="s">
        <v>176</v>
      </c>
      <c r="X100" s="92" t="s">
        <v>176</v>
      </c>
      <c r="Y100" s="92">
        <f t="shared" si="45"/>
        <v>0</v>
      </c>
      <c r="Z100" s="92">
        <v>22652.6</v>
      </c>
      <c r="AA100" s="92" t="s">
        <v>176</v>
      </c>
      <c r="AB100" s="92">
        <f t="shared" si="46"/>
        <v>22652.6</v>
      </c>
      <c r="AC100" s="92" t="s">
        <v>176</v>
      </c>
      <c r="AD100" s="92" t="s">
        <v>176</v>
      </c>
      <c r="AE100" s="92">
        <f t="shared" si="47"/>
        <v>0</v>
      </c>
      <c r="AF100" s="92" t="s">
        <v>176</v>
      </c>
      <c r="AG100" s="92" t="s">
        <v>176</v>
      </c>
      <c r="AH100" s="92">
        <f t="shared" si="48"/>
        <v>0</v>
      </c>
      <c r="AI100" s="92">
        <v>322211.21999999997</v>
      </c>
      <c r="AJ100" s="92" t="s">
        <v>176</v>
      </c>
      <c r="AK100" s="92">
        <f t="shared" si="49"/>
        <v>322211.21999999997</v>
      </c>
      <c r="AL100" s="41">
        <f t="shared" si="50"/>
        <v>416283.55999999994</v>
      </c>
      <c r="AM100" s="157" t="s">
        <v>23</v>
      </c>
    </row>
    <row r="101" spans="1:39" x14ac:dyDescent="0.25">
      <c r="A101" s="157" t="str">
        <f t="shared" si="51"/>
        <v>EneroLa Comercial de Seguros, S. A.</v>
      </c>
      <c r="B101" s="51" t="s">
        <v>83</v>
      </c>
      <c r="C101" s="93">
        <f t="shared" si="37"/>
        <v>0</v>
      </c>
      <c r="D101" s="93">
        <f t="shared" si="38"/>
        <v>0</v>
      </c>
      <c r="E101" s="92" t="s">
        <v>176</v>
      </c>
      <c r="F101" s="92" t="s">
        <v>176</v>
      </c>
      <c r="G101" s="92">
        <f t="shared" si="39"/>
        <v>0</v>
      </c>
      <c r="H101" s="92" t="s">
        <v>176</v>
      </c>
      <c r="I101" s="92" t="s">
        <v>176</v>
      </c>
      <c r="J101" s="92">
        <f t="shared" si="40"/>
        <v>0</v>
      </c>
      <c r="K101" s="92" t="s">
        <v>176</v>
      </c>
      <c r="L101" s="92" t="s">
        <v>176</v>
      </c>
      <c r="M101" s="92">
        <f t="shared" si="41"/>
        <v>0</v>
      </c>
      <c r="N101" s="92" t="s">
        <v>176</v>
      </c>
      <c r="O101" s="92" t="s">
        <v>176</v>
      </c>
      <c r="P101" s="92">
        <f t="shared" si="42"/>
        <v>0</v>
      </c>
      <c r="Q101" s="92" t="s">
        <v>176</v>
      </c>
      <c r="R101" s="92" t="s">
        <v>176</v>
      </c>
      <c r="S101" s="92">
        <f t="shared" si="43"/>
        <v>0</v>
      </c>
      <c r="T101" s="92" t="s">
        <v>176</v>
      </c>
      <c r="U101" s="92" t="s">
        <v>176</v>
      </c>
      <c r="V101" s="92">
        <f t="shared" si="44"/>
        <v>0</v>
      </c>
      <c r="W101" s="92" t="s">
        <v>176</v>
      </c>
      <c r="X101" s="92" t="s">
        <v>176</v>
      </c>
      <c r="Y101" s="92">
        <f t="shared" si="45"/>
        <v>0</v>
      </c>
      <c r="Z101" s="92" t="s">
        <v>176</v>
      </c>
      <c r="AA101" s="92" t="s">
        <v>176</v>
      </c>
      <c r="AB101" s="92">
        <f t="shared" si="46"/>
        <v>0</v>
      </c>
      <c r="AC101" s="92" t="s">
        <v>176</v>
      </c>
      <c r="AD101" s="92" t="s">
        <v>176</v>
      </c>
      <c r="AE101" s="92">
        <f t="shared" si="47"/>
        <v>0</v>
      </c>
      <c r="AF101" s="92" t="s">
        <v>176</v>
      </c>
      <c r="AG101" s="92" t="s">
        <v>176</v>
      </c>
      <c r="AH101" s="92">
        <f t="shared" si="48"/>
        <v>0</v>
      </c>
      <c r="AI101" s="92" t="s">
        <v>176</v>
      </c>
      <c r="AJ101" s="92" t="s">
        <v>176</v>
      </c>
      <c r="AK101" s="92">
        <f t="shared" si="49"/>
        <v>0</v>
      </c>
      <c r="AL101" s="41">
        <f t="shared" si="50"/>
        <v>0</v>
      </c>
      <c r="AM101" s="157" t="s">
        <v>23</v>
      </c>
    </row>
    <row r="102" spans="1:39" x14ac:dyDescent="0.25">
      <c r="A102" s="157" t="str">
        <f t="shared" si="51"/>
        <v>EneroMarsh &amp; McLennan, LTD (Riskcorp, Inc.)</v>
      </c>
      <c r="B102" s="51" t="s">
        <v>101</v>
      </c>
      <c r="C102" s="93">
        <f t="shared" si="37"/>
        <v>0</v>
      </c>
      <c r="D102" s="93">
        <f t="shared" si="38"/>
        <v>0</v>
      </c>
      <c r="E102" s="92" t="s">
        <v>176</v>
      </c>
      <c r="F102" s="92" t="s">
        <v>176</v>
      </c>
      <c r="G102" s="92">
        <f t="shared" si="39"/>
        <v>0</v>
      </c>
      <c r="H102" s="92" t="s">
        <v>176</v>
      </c>
      <c r="I102" s="92" t="s">
        <v>176</v>
      </c>
      <c r="J102" s="92">
        <f t="shared" si="40"/>
        <v>0</v>
      </c>
      <c r="K102" s="92" t="s">
        <v>176</v>
      </c>
      <c r="L102" s="92" t="s">
        <v>176</v>
      </c>
      <c r="M102" s="92">
        <f t="shared" si="41"/>
        <v>0</v>
      </c>
      <c r="N102" s="92" t="s">
        <v>176</v>
      </c>
      <c r="O102" s="92" t="s">
        <v>176</v>
      </c>
      <c r="P102" s="92">
        <f t="shared" si="42"/>
        <v>0</v>
      </c>
      <c r="Q102" s="92" t="s">
        <v>176</v>
      </c>
      <c r="R102" s="92" t="s">
        <v>176</v>
      </c>
      <c r="S102" s="92">
        <f t="shared" si="43"/>
        <v>0</v>
      </c>
      <c r="T102" s="92" t="s">
        <v>176</v>
      </c>
      <c r="U102" s="92" t="s">
        <v>176</v>
      </c>
      <c r="V102" s="92">
        <f t="shared" si="44"/>
        <v>0</v>
      </c>
      <c r="W102" s="92" t="s">
        <v>176</v>
      </c>
      <c r="X102" s="92" t="s">
        <v>176</v>
      </c>
      <c r="Y102" s="92">
        <f t="shared" si="45"/>
        <v>0</v>
      </c>
      <c r="Z102" s="92" t="s">
        <v>176</v>
      </c>
      <c r="AA102" s="92" t="s">
        <v>176</v>
      </c>
      <c r="AB102" s="92">
        <f t="shared" si="46"/>
        <v>0</v>
      </c>
      <c r="AC102" s="92" t="s">
        <v>176</v>
      </c>
      <c r="AD102" s="92" t="s">
        <v>176</v>
      </c>
      <c r="AE102" s="92">
        <f t="shared" si="47"/>
        <v>0</v>
      </c>
      <c r="AF102" s="92" t="s">
        <v>176</v>
      </c>
      <c r="AG102" s="92" t="s">
        <v>176</v>
      </c>
      <c r="AH102" s="92">
        <f t="shared" si="48"/>
        <v>0</v>
      </c>
      <c r="AI102" s="92" t="s">
        <v>176</v>
      </c>
      <c r="AJ102" s="92" t="s">
        <v>176</v>
      </c>
      <c r="AK102" s="92">
        <f t="shared" si="49"/>
        <v>0</v>
      </c>
      <c r="AL102" s="41">
        <f t="shared" si="50"/>
        <v>0</v>
      </c>
      <c r="AM102" s="157" t="s">
        <v>23</v>
      </c>
    </row>
    <row r="103" spans="1:39" x14ac:dyDescent="0.25">
      <c r="A103" s="157" t="str">
        <f t="shared" si="51"/>
        <v>EneroSeguros DHI Atlas, S. A.</v>
      </c>
      <c r="B103" s="51" t="s">
        <v>100</v>
      </c>
      <c r="C103" s="93">
        <f t="shared" si="37"/>
        <v>0</v>
      </c>
      <c r="D103" s="93">
        <f t="shared" si="38"/>
        <v>0</v>
      </c>
      <c r="E103" s="92" t="s">
        <v>176</v>
      </c>
      <c r="F103" s="92" t="s">
        <v>176</v>
      </c>
      <c r="G103" s="92">
        <f t="shared" si="39"/>
        <v>0</v>
      </c>
      <c r="H103" s="92" t="s">
        <v>176</v>
      </c>
      <c r="I103" s="92" t="s">
        <v>176</v>
      </c>
      <c r="J103" s="92">
        <f t="shared" si="40"/>
        <v>0</v>
      </c>
      <c r="K103" s="92" t="s">
        <v>176</v>
      </c>
      <c r="L103" s="92" t="s">
        <v>176</v>
      </c>
      <c r="M103" s="92">
        <f t="shared" si="41"/>
        <v>0</v>
      </c>
      <c r="N103" s="92" t="s">
        <v>176</v>
      </c>
      <c r="O103" s="92" t="s">
        <v>176</v>
      </c>
      <c r="P103" s="92">
        <f t="shared" si="42"/>
        <v>0</v>
      </c>
      <c r="Q103" s="92" t="s">
        <v>176</v>
      </c>
      <c r="R103" s="92" t="s">
        <v>176</v>
      </c>
      <c r="S103" s="92">
        <f t="shared" si="43"/>
        <v>0</v>
      </c>
      <c r="T103" s="92" t="s">
        <v>176</v>
      </c>
      <c r="U103" s="92" t="s">
        <v>176</v>
      </c>
      <c r="V103" s="92">
        <f t="shared" si="44"/>
        <v>0</v>
      </c>
      <c r="W103" s="92" t="s">
        <v>176</v>
      </c>
      <c r="X103" s="92" t="s">
        <v>176</v>
      </c>
      <c r="Y103" s="92">
        <f t="shared" si="45"/>
        <v>0</v>
      </c>
      <c r="Z103" s="92" t="s">
        <v>176</v>
      </c>
      <c r="AA103" s="92" t="s">
        <v>176</v>
      </c>
      <c r="AB103" s="92">
        <f t="shared" si="46"/>
        <v>0</v>
      </c>
      <c r="AC103" s="92" t="s">
        <v>176</v>
      </c>
      <c r="AD103" s="92" t="s">
        <v>176</v>
      </c>
      <c r="AE103" s="92">
        <f t="shared" si="47"/>
        <v>0</v>
      </c>
      <c r="AF103" s="92" t="s">
        <v>176</v>
      </c>
      <c r="AG103" s="92" t="s">
        <v>176</v>
      </c>
      <c r="AH103" s="92">
        <f t="shared" si="48"/>
        <v>0</v>
      </c>
      <c r="AI103" s="92" t="s">
        <v>176</v>
      </c>
      <c r="AJ103" s="92" t="s">
        <v>176</v>
      </c>
      <c r="AK103" s="92">
        <f t="shared" si="49"/>
        <v>0</v>
      </c>
      <c r="AL103" s="41">
        <f t="shared" si="50"/>
        <v>0</v>
      </c>
      <c r="AM103" s="157" t="s">
        <v>23</v>
      </c>
    </row>
    <row r="104" spans="1:39" x14ac:dyDescent="0.25">
      <c r="A104" s="157" t="str">
        <f t="shared" si="51"/>
        <v>EneroSegna, Compañía de Seguros, S.A.</v>
      </c>
      <c r="B104" s="51" t="s">
        <v>98</v>
      </c>
      <c r="C104" s="93">
        <f t="shared" si="37"/>
        <v>0</v>
      </c>
      <c r="D104" s="93">
        <f t="shared" si="38"/>
        <v>0</v>
      </c>
      <c r="E104" s="92" t="s">
        <v>176</v>
      </c>
      <c r="F104" s="92" t="s">
        <v>176</v>
      </c>
      <c r="G104" s="92">
        <f t="shared" si="39"/>
        <v>0</v>
      </c>
      <c r="H104" s="92" t="s">
        <v>176</v>
      </c>
      <c r="I104" s="92" t="s">
        <v>176</v>
      </c>
      <c r="J104" s="92">
        <f t="shared" si="40"/>
        <v>0</v>
      </c>
      <c r="K104" s="92" t="s">
        <v>176</v>
      </c>
      <c r="L104" s="92" t="s">
        <v>176</v>
      </c>
      <c r="M104" s="92">
        <f t="shared" si="41"/>
        <v>0</v>
      </c>
      <c r="N104" s="92" t="s">
        <v>176</v>
      </c>
      <c r="O104" s="92" t="s">
        <v>176</v>
      </c>
      <c r="P104" s="92">
        <f t="shared" si="42"/>
        <v>0</v>
      </c>
      <c r="Q104" s="92" t="s">
        <v>176</v>
      </c>
      <c r="R104" s="92" t="s">
        <v>176</v>
      </c>
      <c r="S104" s="92">
        <f t="shared" si="43"/>
        <v>0</v>
      </c>
      <c r="T104" s="92" t="s">
        <v>176</v>
      </c>
      <c r="U104" s="92" t="s">
        <v>176</v>
      </c>
      <c r="V104" s="92">
        <f t="shared" si="44"/>
        <v>0</v>
      </c>
      <c r="W104" s="92" t="s">
        <v>176</v>
      </c>
      <c r="X104" s="92" t="s">
        <v>176</v>
      </c>
      <c r="Y104" s="92">
        <f t="shared" si="45"/>
        <v>0</v>
      </c>
      <c r="Z104" s="92" t="s">
        <v>176</v>
      </c>
      <c r="AA104" s="92" t="s">
        <v>176</v>
      </c>
      <c r="AB104" s="92">
        <f t="shared" si="46"/>
        <v>0</v>
      </c>
      <c r="AC104" s="92" t="s">
        <v>176</v>
      </c>
      <c r="AD104" s="92" t="s">
        <v>176</v>
      </c>
      <c r="AE104" s="92">
        <f t="shared" si="47"/>
        <v>0</v>
      </c>
      <c r="AF104" s="92" t="s">
        <v>176</v>
      </c>
      <c r="AG104" s="92" t="s">
        <v>176</v>
      </c>
      <c r="AH104" s="92">
        <f t="shared" si="48"/>
        <v>0</v>
      </c>
      <c r="AI104" s="92" t="s">
        <v>176</v>
      </c>
      <c r="AJ104" s="92" t="s">
        <v>176</v>
      </c>
      <c r="AK104" s="92">
        <f t="shared" si="49"/>
        <v>0</v>
      </c>
      <c r="AL104" s="41">
        <f t="shared" si="50"/>
        <v>0</v>
      </c>
      <c r="AM104" s="157" t="s">
        <v>23</v>
      </c>
    </row>
    <row r="105" spans="1:39" x14ac:dyDescent="0.25">
      <c r="A105" s="157" t="str">
        <f t="shared" si="51"/>
        <v>EneroREHSA Cía. de Seguros y Reaseguros, S.A.</v>
      </c>
      <c r="B105" s="51" t="s">
        <v>114</v>
      </c>
      <c r="C105" s="93">
        <f t="shared" ref="C105" si="52">SUMIF($E$67:$AJ$67,$C$67,$E105:$AJ105)</f>
        <v>0</v>
      </c>
      <c r="D105" s="93">
        <f t="shared" ref="D105" si="53">SUMIF($E$67:$AJ$67,$D$67,$E105:$AJ105)</f>
        <v>0</v>
      </c>
      <c r="E105" s="92" t="s">
        <v>176</v>
      </c>
      <c r="F105" s="92" t="s">
        <v>176</v>
      </c>
      <c r="G105" s="92">
        <f t="shared" ref="G105" si="54">SUBTOTAL(109,E105:F105)</f>
        <v>0</v>
      </c>
      <c r="H105" s="92" t="s">
        <v>176</v>
      </c>
      <c r="I105" s="92" t="s">
        <v>176</v>
      </c>
      <c r="J105" s="92">
        <f t="shared" ref="J105" si="55">SUBTOTAL(109,H105:I105)</f>
        <v>0</v>
      </c>
      <c r="K105" s="92" t="s">
        <v>176</v>
      </c>
      <c r="L105" s="92" t="s">
        <v>176</v>
      </c>
      <c r="M105" s="92">
        <f t="shared" ref="M105" si="56">SUBTOTAL(109,K105:L105)</f>
        <v>0</v>
      </c>
      <c r="N105" s="92" t="s">
        <v>176</v>
      </c>
      <c r="O105" s="92" t="s">
        <v>176</v>
      </c>
      <c r="P105" s="92">
        <f t="shared" ref="P105" si="57">SUBTOTAL(109,N105:O105)</f>
        <v>0</v>
      </c>
      <c r="Q105" s="92" t="s">
        <v>176</v>
      </c>
      <c r="R105" s="92" t="s">
        <v>176</v>
      </c>
      <c r="S105" s="92">
        <f t="shared" ref="S105" si="58">SUBTOTAL(109,Q105:R105)</f>
        <v>0</v>
      </c>
      <c r="T105" s="92" t="s">
        <v>176</v>
      </c>
      <c r="U105" s="92" t="s">
        <v>176</v>
      </c>
      <c r="V105" s="92">
        <f t="shared" ref="V105" si="59">SUBTOTAL(109,T105:U105)</f>
        <v>0</v>
      </c>
      <c r="W105" s="92" t="s">
        <v>176</v>
      </c>
      <c r="X105" s="92" t="s">
        <v>176</v>
      </c>
      <c r="Y105" s="92">
        <f t="shared" ref="Y105" si="60">SUBTOTAL(109,W105:X105)</f>
        <v>0</v>
      </c>
      <c r="Z105" s="92" t="s">
        <v>176</v>
      </c>
      <c r="AA105" s="92" t="s">
        <v>176</v>
      </c>
      <c r="AB105" s="92">
        <f t="shared" ref="AB105" si="61">SUBTOTAL(109,Z105:AA105)</f>
        <v>0</v>
      </c>
      <c r="AC105" s="92" t="s">
        <v>176</v>
      </c>
      <c r="AD105" s="92" t="s">
        <v>176</v>
      </c>
      <c r="AE105" s="92">
        <f t="shared" ref="AE105" si="62">SUBTOTAL(109,AC105:AD105)</f>
        <v>0</v>
      </c>
      <c r="AF105" s="92" t="s">
        <v>176</v>
      </c>
      <c r="AG105" s="92" t="s">
        <v>176</v>
      </c>
      <c r="AH105" s="92">
        <f t="shared" ref="AH105" si="63">SUBTOTAL(109,AF105:AG105)</f>
        <v>0</v>
      </c>
      <c r="AI105" s="92" t="s">
        <v>176</v>
      </c>
      <c r="AJ105" s="92" t="s">
        <v>176</v>
      </c>
      <c r="AK105" s="92">
        <f t="shared" ref="AK105" si="64">SUBTOTAL(109,AI105:AJ105)</f>
        <v>0</v>
      </c>
      <c r="AL105" s="41">
        <f t="shared" si="50"/>
        <v>0</v>
      </c>
      <c r="AM105" s="157" t="s">
        <v>23</v>
      </c>
    </row>
    <row r="106" spans="1:39" ht="13.8" thickBot="1" x14ac:dyDescent="0.3">
      <c r="B106" s="51"/>
      <c r="C106" s="93"/>
      <c r="D106" s="93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197"/>
      <c r="AL106" s="41"/>
    </row>
    <row r="107" spans="1:39" ht="14.4" thickTop="1" thickBot="1" x14ac:dyDescent="0.3">
      <c r="A107" s="157" t="str">
        <f t="shared" si="51"/>
        <v xml:space="preserve">Total General </v>
      </c>
      <c r="B107" s="53" t="s">
        <v>21</v>
      </c>
      <c r="C107" s="63">
        <f t="shared" ref="C107:AK107" si="65">SUM(C68:C105)</f>
        <v>3321434266.6999993</v>
      </c>
      <c r="D107" s="63">
        <f t="shared" si="65"/>
        <v>2210522697.8900003</v>
      </c>
      <c r="E107" s="63">
        <f t="shared" si="65"/>
        <v>23523435.57</v>
      </c>
      <c r="F107" s="63">
        <f t="shared" si="65"/>
        <v>1044.01</v>
      </c>
      <c r="G107" s="63">
        <f t="shared" si="65"/>
        <v>23524479.579999998</v>
      </c>
      <c r="H107" s="63">
        <f t="shared" si="65"/>
        <v>373692548.87</v>
      </c>
      <c r="I107" s="63">
        <f t="shared" si="65"/>
        <v>506991914.94</v>
      </c>
      <c r="J107" s="63">
        <f t="shared" si="65"/>
        <v>880684463.81000006</v>
      </c>
      <c r="K107" s="63">
        <f t="shared" si="65"/>
        <v>1609195.73</v>
      </c>
      <c r="L107" s="63">
        <f t="shared" si="65"/>
        <v>1453987530.24</v>
      </c>
      <c r="M107" s="63">
        <f t="shared" si="65"/>
        <v>1455596725.9699998</v>
      </c>
      <c r="N107" s="63">
        <f t="shared" si="65"/>
        <v>34441551.50999999</v>
      </c>
      <c r="O107" s="63">
        <f t="shared" si="65"/>
        <v>939799.2300000001</v>
      </c>
      <c r="P107" s="63">
        <f t="shared" si="65"/>
        <v>35381350.739999995</v>
      </c>
      <c r="Q107" s="63">
        <f t="shared" si="65"/>
        <v>998273848.18000007</v>
      </c>
      <c r="R107" s="63">
        <f t="shared" si="65"/>
        <v>203474685.72</v>
      </c>
      <c r="S107" s="63">
        <f t="shared" si="65"/>
        <v>1201748533.9000006</v>
      </c>
      <c r="T107" s="63">
        <f t="shared" si="65"/>
        <v>18822772.999999996</v>
      </c>
      <c r="U107" s="63">
        <f t="shared" si="65"/>
        <v>0</v>
      </c>
      <c r="V107" s="63">
        <f t="shared" si="65"/>
        <v>18822772.999999996</v>
      </c>
      <c r="W107" s="63">
        <f t="shared" si="65"/>
        <v>42398673.32</v>
      </c>
      <c r="X107" s="63">
        <f t="shared" si="65"/>
        <v>74426.69</v>
      </c>
      <c r="Y107" s="63">
        <f t="shared" si="65"/>
        <v>42473100.010000005</v>
      </c>
      <c r="Z107" s="63">
        <f t="shared" si="65"/>
        <v>1399369440.6800001</v>
      </c>
      <c r="AA107" s="63">
        <f t="shared" si="65"/>
        <v>2184475.5900000003</v>
      </c>
      <c r="AB107" s="63">
        <f t="shared" si="65"/>
        <v>1401553916.2699997</v>
      </c>
      <c r="AC107" s="63">
        <f t="shared" si="65"/>
        <v>0</v>
      </c>
      <c r="AD107" s="63">
        <f t="shared" si="65"/>
        <v>36291248.390000001</v>
      </c>
      <c r="AE107" s="63">
        <f t="shared" si="65"/>
        <v>36291248.390000001</v>
      </c>
      <c r="AF107" s="63">
        <f t="shared" si="65"/>
        <v>180323520.26999998</v>
      </c>
      <c r="AG107" s="63">
        <f t="shared" si="65"/>
        <v>2809179.5900000003</v>
      </c>
      <c r="AH107" s="63">
        <f t="shared" si="65"/>
        <v>183132699.86000001</v>
      </c>
      <c r="AI107" s="63">
        <f t="shared" si="65"/>
        <v>248979279.56999999</v>
      </c>
      <c r="AJ107" s="63">
        <f t="shared" si="65"/>
        <v>3768393.4899999998</v>
      </c>
      <c r="AK107" s="123">
        <f t="shared" si="65"/>
        <v>252747673.06</v>
      </c>
    </row>
    <row r="108" spans="1:39" ht="13.8" thickTop="1" x14ac:dyDescent="0.25">
      <c r="A108" s="157" t="str">
        <f t="shared" si="51"/>
        <v/>
      </c>
      <c r="B108" s="124"/>
      <c r="C108" s="35"/>
      <c r="D108" s="34"/>
      <c r="E108" s="35"/>
      <c r="F108" s="34"/>
      <c r="G108" s="34"/>
      <c r="H108" s="35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</row>
    <row r="109" spans="1:39" x14ac:dyDescent="0.25">
      <c r="A109" s="157" t="s">
        <v>130</v>
      </c>
      <c r="B109" s="20" t="s">
        <v>38</v>
      </c>
      <c r="C109" s="207">
        <f>IFERROR(D107/C110*100,0)</f>
        <v>39.959144874761925</v>
      </c>
      <c r="D109" s="207"/>
      <c r="E109" s="207">
        <f>IFERROR(F107/E110*100,0)</f>
        <v>4.4379727783121475E-3</v>
      </c>
      <c r="F109" s="207"/>
      <c r="G109" s="36"/>
      <c r="H109" s="207">
        <f>IFERROR(I107/H110*100,0)</f>
        <v>57.567941274524301</v>
      </c>
      <c r="I109" s="207"/>
      <c r="J109" s="36"/>
      <c r="K109" s="207">
        <f>IFERROR(L107/K110*100,0)</f>
        <v>99.889447695141826</v>
      </c>
      <c r="L109" s="207"/>
      <c r="M109" s="36"/>
      <c r="N109" s="207">
        <f>IFERROR(O107/N110*100,0)</f>
        <v>2.6561994111138345</v>
      </c>
      <c r="O109" s="207"/>
      <c r="P109" s="36"/>
      <c r="Q109" s="207">
        <f>IFERROR(R107/Q110*100,0)</f>
        <v>16.931552648512032</v>
      </c>
      <c r="R109" s="207"/>
      <c r="S109" s="36"/>
      <c r="T109" s="207">
        <f>IFERROR(U107/T110*100,0)</f>
        <v>0</v>
      </c>
      <c r="U109" s="207"/>
      <c r="V109" s="36"/>
      <c r="W109" s="207">
        <f>IFERROR(X107/W110*100,0)</f>
        <v>0.17523253537527694</v>
      </c>
      <c r="X109" s="207"/>
      <c r="Y109" s="36"/>
      <c r="Z109" s="207">
        <f>IFERROR(AA107/Z110*100,0)</f>
        <v>0.15586097435435195</v>
      </c>
      <c r="AA109" s="207"/>
      <c r="AB109" s="36"/>
      <c r="AC109" s="207">
        <f>IFERROR(AD107/AC110*100,0)</f>
        <v>100</v>
      </c>
      <c r="AD109" s="207"/>
      <c r="AE109" s="36"/>
      <c r="AF109" s="207">
        <f>IFERROR(AG107/AF110*100,0)</f>
        <v>1.5339584859217072</v>
      </c>
      <c r="AG109" s="207"/>
      <c r="AH109" s="36"/>
      <c r="AI109" s="207">
        <f>IFERROR(AJ107/AI110*100,0)</f>
        <v>1.4909705970291631</v>
      </c>
      <c r="AJ109" s="207"/>
      <c r="AK109" s="36"/>
    </row>
    <row r="110" spans="1:39" x14ac:dyDescent="0.25">
      <c r="A110" s="157" t="s">
        <v>131</v>
      </c>
      <c r="B110" s="5" t="s">
        <v>39</v>
      </c>
      <c r="C110" s="205">
        <f>IFERROR(C107+D107,0)</f>
        <v>5531956964.5900002</v>
      </c>
      <c r="D110" s="206"/>
      <c r="E110" s="205">
        <f>IFERROR(E107+F107,0)</f>
        <v>23524479.580000002</v>
      </c>
      <c r="F110" s="206"/>
      <c r="G110" s="37"/>
      <c r="H110" s="205">
        <f>IFERROR(H107+I107,0)</f>
        <v>880684463.80999994</v>
      </c>
      <c r="I110" s="206"/>
      <c r="J110" s="37"/>
      <c r="K110" s="205">
        <f>IFERROR(K107+L107,0)</f>
        <v>1455596725.97</v>
      </c>
      <c r="L110" s="206"/>
      <c r="M110" s="37"/>
      <c r="N110" s="205">
        <f>IFERROR(N107+O107,0)</f>
        <v>35381350.739999987</v>
      </c>
      <c r="O110" s="206"/>
      <c r="P110" s="37"/>
      <c r="Q110" s="205">
        <f>IFERROR(Q107+R107,0)</f>
        <v>1201748533.9000001</v>
      </c>
      <c r="R110" s="206"/>
      <c r="S110" s="37"/>
      <c r="T110" s="205">
        <f>IFERROR(T107+U107,0)</f>
        <v>18822772.999999996</v>
      </c>
      <c r="U110" s="206"/>
      <c r="V110" s="37"/>
      <c r="W110" s="205">
        <f>IFERROR(W107+X107,0)</f>
        <v>42473100.009999998</v>
      </c>
      <c r="X110" s="206"/>
      <c r="Y110" s="37"/>
      <c r="Z110" s="205">
        <f>IFERROR(Z107+AA107,0)</f>
        <v>1401553916.27</v>
      </c>
      <c r="AA110" s="206"/>
      <c r="AB110" s="37"/>
      <c r="AC110" s="205">
        <f>IFERROR(AC107+AD107,0)</f>
        <v>36291248.390000001</v>
      </c>
      <c r="AD110" s="206"/>
      <c r="AE110" s="37"/>
      <c r="AF110" s="205">
        <f>IFERROR(AF107+AG107,0)</f>
        <v>183132699.85999998</v>
      </c>
      <c r="AG110" s="206"/>
      <c r="AH110" s="37"/>
      <c r="AI110" s="205">
        <f>IFERROR(AI107+AJ107,0)</f>
        <v>252747673.06</v>
      </c>
      <c r="AJ110" s="206"/>
      <c r="AK110" s="37"/>
    </row>
    <row r="111" spans="1:39" x14ac:dyDescent="0.25">
      <c r="A111" s="157" t="s">
        <v>132</v>
      </c>
      <c r="B111" s="5" t="s">
        <v>40</v>
      </c>
      <c r="C111" s="207">
        <f>SUM(E111:AJ111,0)</f>
        <v>100</v>
      </c>
      <c r="D111" s="206"/>
      <c r="E111" s="207">
        <f>IFERROR(E110/C110*100,0)</f>
        <v>0.42524697373063375</v>
      </c>
      <c r="F111" s="207"/>
      <c r="G111" s="36"/>
      <c r="H111" s="207">
        <f>IFERROR(H110/C110*100,0)</f>
        <v>15.919944233970948</v>
      </c>
      <c r="I111" s="207"/>
      <c r="J111" s="36"/>
      <c r="K111" s="207">
        <f>IFERROR(K110/C110*100,0)</f>
        <v>26.312509936126759</v>
      </c>
      <c r="L111" s="207"/>
      <c r="M111" s="36"/>
      <c r="N111" s="207">
        <f>IFERROR(N110/C110*100,0)</f>
        <v>0.63958109158252052</v>
      </c>
      <c r="O111" s="207"/>
      <c r="P111" s="36"/>
      <c r="Q111" s="207">
        <f>IFERROR(Q110/C110*100,0)</f>
        <v>21.723750593006784</v>
      </c>
      <c r="R111" s="207"/>
      <c r="S111" s="36"/>
      <c r="T111" s="207">
        <f>IFERROR(T110/C110*100,0)</f>
        <v>0.34025523192758678</v>
      </c>
      <c r="U111" s="207"/>
      <c r="V111" s="36"/>
      <c r="W111" s="207">
        <f>IFERROR(W110/C110*100,0)</f>
        <v>0.76777712266870246</v>
      </c>
      <c r="X111" s="207"/>
      <c r="Y111" s="36"/>
      <c r="Z111" s="207">
        <f>IFERROR(Z110/C110*100,0)</f>
        <v>25.335589651932079</v>
      </c>
      <c r="AA111" s="207"/>
      <c r="AB111" s="36"/>
      <c r="AC111" s="207">
        <f>IFERROR(AC110/C110*100,0)</f>
        <v>0.65602911631995531</v>
      </c>
      <c r="AD111" s="207"/>
      <c r="AE111" s="36"/>
      <c r="AF111" s="207">
        <f>IFERROR(AF110/C110*100,0)</f>
        <v>3.3104505518070821</v>
      </c>
      <c r="AG111" s="207"/>
      <c r="AH111" s="36"/>
      <c r="AI111" s="207">
        <f>IFERROR(AI110/C110*100,0)</f>
        <v>4.5688654969269518</v>
      </c>
      <c r="AJ111" s="207"/>
      <c r="AK111" s="36"/>
    </row>
    <row r="112" spans="1:39" x14ac:dyDescent="0.25">
      <c r="A112" s="157" t="str">
        <f t="shared" si="51"/>
        <v>Fuente: Superintendencia de Seguros, Dirección de Análisis Financiero y Estadísticas</v>
      </c>
      <c r="B112" s="98" t="s">
        <v>174</v>
      </c>
      <c r="E112" s="41"/>
    </row>
    <row r="113" spans="1:39" x14ac:dyDescent="0.25">
      <c r="A113" s="157" t="str">
        <f t="shared" si="51"/>
        <v/>
      </c>
      <c r="B113" s="131"/>
      <c r="C113" s="131"/>
      <c r="D113" s="141"/>
      <c r="E113" s="131"/>
      <c r="F113" s="131"/>
      <c r="G113" s="131"/>
      <c r="H113" s="131"/>
    </row>
    <row r="114" spans="1:39" x14ac:dyDescent="0.25">
      <c r="A114" s="157" t="str">
        <f t="shared" si="51"/>
        <v/>
      </c>
      <c r="B114" s="131"/>
      <c r="C114" s="131"/>
      <c r="D114" s="41"/>
    </row>
    <row r="115" spans="1:39" x14ac:dyDescent="0.25">
      <c r="A115" s="157" t="str">
        <f t="shared" si="51"/>
        <v/>
      </c>
      <c r="B115" s="98"/>
      <c r="E115" s="41"/>
    </row>
    <row r="116" spans="1:39" x14ac:dyDescent="0.25">
      <c r="A116" s="157" t="str">
        <f t="shared" si="51"/>
        <v/>
      </c>
      <c r="B116" s="98"/>
      <c r="E116" s="41"/>
    </row>
    <row r="117" spans="1:39" x14ac:dyDescent="0.25">
      <c r="A117" s="157" t="str">
        <f t="shared" si="51"/>
        <v/>
      </c>
      <c r="B117" s="98"/>
      <c r="E117" s="41"/>
    </row>
    <row r="118" spans="1:39" x14ac:dyDescent="0.25">
      <c r="A118" s="157" t="str">
        <f t="shared" si="51"/>
        <v/>
      </c>
      <c r="B118" s="98"/>
      <c r="E118" s="41"/>
    </row>
    <row r="119" spans="1:39" x14ac:dyDescent="0.25">
      <c r="A119" s="157" t="str">
        <f t="shared" si="51"/>
        <v/>
      </c>
    </row>
    <row r="120" spans="1:39" ht="21" x14ac:dyDescent="0.4">
      <c r="A120" s="157" t="str">
        <f t="shared" si="51"/>
        <v>Superintendencia de Seguros</v>
      </c>
      <c r="B120" s="209" t="s">
        <v>42</v>
      </c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</row>
    <row r="121" spans="1:39" x14ac:dyDescent="0.25">
      <c r="A121" s="157" t="str">
        <f t="shared" si="51"/>
        <v>Primas Netas Cobradas por Compañías, Según Ramos</v>
      </c>
      <c r="B121" s="210" t="s">
        <v>56</v>
      </c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</row>
    <row r="122" spans="1:39" x14ac:dyDescent="0.25">
      <c r="A122" s="157" t="str">
        <f t="shared" si="51"/>
        <v>Febrero, 2021</v>
      </c>
      <c r="B122" s="212" t="s">
        <v>162</v>
      </c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</row>
    <row r="123" spans="1:39" x14ac:dyDescent="0.25">
      <c r="A123" s="157" t="str">
        <f t="shared" si="51"/>
        <v>(Valores en RD$)</v>
      </c>
      <c r="B123" s="210" t="s">
        <v>108</v>
      </c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</row>
    <row r="124" spans="1:39" x14ac:dyDescent="0.25">
      <c r="A124" s="157" t="str">
        <f t="shared" si="51"/>
        <v/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</row>
    <row r="125" spans="1:39" ht="13.8" thickBot="1" x14ac:dyDescent="0.3">
      <c r="A125" s="157" t="str">
        <f t="shared" si="51"/>
        <v/>
      </c>
    </row>
    <row r="126" spans="1:39" ht="14.4" thickTop="1" thickBot="1" x14ac:dyDescent="0.3">
      <c r="A126" s="157" t="str">
        <f t="shared" si="51"/>
        <v>Compañías</v>
      </c>
      <c r="B126" s="202" t="s">
        <v>33</v>
      </c>
      <c r="C126" s="208" t="s">
        <v>0</v>
      </c>
      <c r="D126" s="208"/>
      <c r="E126" s="208" t="s">
        <v>12</v>
      </c>
      <c r="F126" s="208"/>
      <c r="G126" s="130"/>
      <c r="H126" s="208" t="s">
        <v>13</v>
      </c>
      <c r="I126" s="208"/>
      <c r="J126" s="130"/>
      <c r="K126" s="208" t="s">
        <v>14</v>
      </c>
      <c r="L126" s="208"/>
      <c r="M126" s="130"/>
      <c r="N126" s="208" t="s">
        <v>15</v>
      </c>
      <c r="O126" s="208"/>
      <c r="P126" s="130"/>
      <c r="Q126" s="208" t="s">
        <v>27</v>
      </c>
      <c r="R126" s="208"/>
      <c r="S126" s="130"/>
      <c r="T126" s="208" t="s">
        <v>35</v>
      </c>
      <c r="U126" s="208"/>
      <c r="V126" s="130"/>
      <c r="W126" s="208" t="s">
        <v>16</v>
      </c>
      <c r="X126" s="208"/>
      <c r="Y126" s="130"/>
      <c r="Z126" s="208" t="s">
        <v>67</v>
      </c>
      <c r="AA126" s="208"/>
      <c r="AB126" s="130"/>
      <c r="AC126" s="208" t="s">
        <v>34</v>
      </c>
      <c r="AD126" s="208"/>
      <c r="AE126" s="130"/>
      <c r="AF126" s="208" t="s">
        <v>17</v>
      </c>
      <c r="AG126" s="208"/>
      <c r="AH126" s="130"/>
      <c r="AI126" s="208" t="s">
        <v>18</v>
      </c>
      <c r="AJ126" s="208"/>
      <c r="AK126" s="70"/>
      <c r="AL126" s="30" t="s">
        <v>175</v>
      </c>
    </row>
    <row r="127" spans="1:39" ht="14.4" thickTop="1" thickBot="1" x14ac:dyDescent="0.3">
      <c r="A127" s="157" t="str">
        <f t="shared" si="51"/>
        <v/>
      </c>
      <c r="B127" s="213"/>
      <c r="C127" s="130" t="s">
        <v>28</v>
      </c>
      <c r="D127" s="130" t="s">
        <v>25</v>
      </c>
      <c r="E127" s="130" t="s">
        <v>28</v>
      </c>
      <c r="F127" s="130" t="s">
        <v>25</v>
      </c>
      <c r="G127" s="130"/>
      <c r="H127" s="130" t="s">
        <v>28</v>
      </c>
      <c r="I127" s="130" t="s">
        <v>25</v>
      </c>
      <c r="J127" s="130"/>
      <c r="K127" s="130" t="s">
        <v>28</v>
      </c>
      <c r="L127" s="130" t="s">
        <v>25</v>
      </c>
      <c r="M127" s="130"/>
      <c r="N127" s="130" t="s">
        <v>28</v>
      </c>
      <c r="O127" s="130" t="s">
        <v>25</v>
      </c>
      <c r="P127" s="130"/>
      <c r="Q127" s="130" t="s">
        <v>28</v>
      </c>
      <c r="R127" s="130" t="s">
        <v>25</v>
      </c>
      <c r="S127" s="130"/>
      <c r="T127" s="130" t="s">
        <v>28</v>
      </c>
      <c r="U127" s="130" t="s">
        <v>25</v>
      </c>
      <c r="V127" s="130"/>
      <c r="W127" s="130" t="s">
        <v>28</v>
      </c>
      <c r="X127" s="130" t="s">
        <v>25</v>
      </c>
      <c r="Y127" s="130"/>
      <c r="Z127" s="130" t="s">
        <v>28</v>
      </c>
      <c r="AA127" s="130" t="s">
        <v>25</v>
      </c>
      <c r="AB127" s="130"/>
      <c r="AC127" s="130" t="s">
        <v>28</v>
      </c>
      <c r="AD127" s="130" t="s">
        <v>25</v>
      </c>
      <c r="AE127" s="130"/>
      <c r="AF127" s="130" t="s">
        <v>28</v>
      </c>
      <c r="AG127" s="130" t="s">
        <v>25</v>
      </c>
      <c r="AH127" s="130"/>
      <c r="AI127" s="130" t="s">
        <v>28</v>
      </c>
      <c r="AJ127" s="130" t="s">
        <v>25</v>
      </c>
      <c r="AK127" s="70"/>
      <c r="AL127" s="30" t="s">
        <v>175</v>
      </c>
    </row>
    <row r="128" spans="1:39" ht="13.8" thickTop="1" x14ac:dyDescent="0.25">
      <c r="A128" s="157" t="str">
        <f t="shared" si="51"/>
        <v>FebreroSeguros Universal, S. A.</v>
      </c>
      <c r="B128" s="92" t="s">
        <v>87</v>
      </c>
      <c r="C128" s="93">
        <f>SUMIF($E$67:$AJ$67,$C$67,$E128:$AJ128)</f>
        <v>0</v>
      </c>
      <c r="D128" s="93">
        <f>SUMIF($E$67:$AJ$67,$D$67,$E128:$AJ128)</f>
        <v>0</v>
      </c>
      <c r="E128" s="92" t="s">
        <v>176</v>
      </c>
      <c r="F128" s="92" t="s">
        <v>176</v>
      </c>
      <c r="G128" s="92">
        <f>SUBTOTAL(109,E128:F128)</f>
        <v>0</v>
      </c>
      <c r="H128" s="92" t="s">
        <v>176</v>
      </c>
      <c r="I128" s="92" t="s">
        <v>176</v>
      </c>
      <c r="J128" s="92">
        <f>SUBTOTAL(109,H128:I128)</f>
        <v>0</v>
      </c>
      <c r="K128" s="92" t="s">
        <v>176</v>
      </c>
      <c r="L128" s="92" t="s">
        <v>176</v>
      </c>
      <c r="M128" s="92">
        <f>SUBTOTAL(109,K128:L128)</f>
        <v>0</v>
      </c>
      <c r="N128" s="92" t="s">
        <v>176</v>
      </c>
      <c r="O128" s="92" t="s">
        <v>176</v>
      </c>
      <c r="P128" s="92">
        <f>SUBTOTAL(109,N128:O128)</f>
        <v>0</v>
      </c>
      <c r="Q128" s="92" t="s">
        <v>176</v>
      </c>
      <c r="R128" s="92" t="s">
        <v>176</v>
      </c>
      <c r="S128" s="92">
        <f>SUBTOTAL(109,Q128:R128)</f>
        <v>0</v>
      </c>
      <c r="T128" s="92" t="s">
        <v>176</v>
      </c>
      <c r="U128" s="92" t="s">
        <v>176</v>
      </c>
      <c r="V128" s="92">
        <f>SUBTOTAL(109,T128:U128)</f>
        <v>0</v>
      </c>
      <c r="W128" s="92" t="s">
        <v>176</v>
      </c>
      <c r="X128" s="92" t="s">
        <v>176</v>
      </c>
      <c r="Y128" s="92">
        <f>SUBTOTAL(109,W128:X128)</f>
        <v>0</v>
      </c>
      <c r="Z128" s="92" t="s">
        <v>176</v>
      </c>
      <c r="AA128" s="92" t="s">
        <v>176</v>
      </c>
      <c r="AB128" s="92">
        <f>SUBTOTAL(109,Z128:AA128)</f>
        <v>0</v>
      </c>
      <c r="AC128" s="92" t="s">
        <v>176</v>
      </c>
      <c r="AD128" s="92" t="s">
        <v>176</v>
      </c>
      <c r="AE128" s="92">
        <f>SUBTOTAL(109,AC128:AD128)</f>
        <v>0</v>
      </c>
      <c r="AF128" s="92" t="s">
        <v>176</v>
      </c>
      <c r="AG128" s="92" t="s">
        <v>176</v>
      </c>
      <c r="AH128" s="92">
        <f>SUBTOTAL(109,AF128:AG128)</f>
        <v>0</v>
      </c>
      <c r="AI128" s="92" t="s">
        <v>176</v>
      </c>
      <c r="AJ128" s="92" t="s">
        <v>176</v>
      </c>
      <c r="AK128" s="92">
        <f>SUBTOTAL(109,AI128:AJ128)</f>
        <v>0</v>
      </c>
      <c r="AL128" s="41">
        <f t="shared" ref="AL128:AL165" si="66">SUM(C128:D128)</f>
        <v>0</v>
      </c>
      <c r="AM128" s="157" t="s">
        <v>1</v>
      </c>
    </row>
    <row r="129" spans="1:39" x14ac:dyDescent="0.25">
      <c r="A129" s="157" t="str">
        <f t="shared" si="51"/>
        <v>FebreroSeguros Reservas, S. A.</v>
      </c>
      <c r="B129" s="51" t="s">
        <v>115</v>
      </c>
      <c r="C129" s="93">
        <f t="shared" ref="C129:C165" si="67">SUMIF($E$67:$AJ$67,$C$67,$E129:$AJ129)</f>
        <v>0</v>
      </c>
      <c r="D129" s="93">
        <f t="shared" ref="D129:D165" si="68">SUMIF($E$67:$AJ$67,$D$67,$E129:$AJ129)</f>
        <v>0</v>
      </c>
      <c r="E129" s="92" t="s">
        <v>176</v>
      </c>
      <c r="F129" s="92" t="s">
        <v>176</v>
      </c>
      <c r="G129" s="92">
        <f t="shared" ref="G129:G165" si="69">SUBTOTAL(109,E129:F129)</f>
        <v>0</v>
      </c>
      <c r="H129" s="92" t="s">
        <v>176</v>
      </c>
      <c r="I129" s="92" t="s">
        <v>176</v>
      </c>
      <c r="J129" s="92">
        <f t="shared" ref="J129:J165" si="70">SUBTOTAL(109,H129:I129)</f>
        <v>0</v>
      </c>
      <c r="K129" s="92" t="s">
        <v>176</v>
      </c>
      <c r="L129" s="92" t="s">
        <v>176</v>
      </c>
      <c r="M129" s="92">
        <f t="shared" ref="M129:M165" si="71">SUBTOTAL(109,K129:L129)</f>
        <v>0</v>
      </c>
      <c r="N129" s="92" t="s">
        <v>176</v>
      </c>
      <c r="O129" s="92" t="s">
        <v>176</v>
      </c>
      <c r="P129" s="92">
        <f t="shared" ref="P129:P165" si="72">SUBTOTAL(109,N129:O129)</f>
        <v>0</v>
      </c>
      <c r="Q129" s="92" t="s">
        <v>176</v>
      </c>
      <c r="R129" s="92" t="s">
        <v>176</v>
      </c>
      <c r="S129" s="92">
        <f t="shared" ref="S129:S165" si="73">SUBTOTAL(109,Q129:R129)</f>
        <v>0</v>
      </c>
      <c r="T129" s="92" t="s">
        <v>176</v>
      </c>
      <c r="U129" s="92" t="s">
        <v>176</v>
      </c>
      <c r="V129" s="92">
        <f t="shared" ref="V129:V165" si="74">SUBTOTAL(109,T129:U129)</f>
        <v>0</v>
      </c>
      <c r="W129" s="92" t="s">
        <v>176</v>
      </c>
      <c r="X129" s="92" t="s">
        <v>176</v>
      </c>
      <c r="Y129" s="92">
        <f t="shared" ref="Y129:Y165" si="75">SUBTOTAL(109,W129:X129)</f>
        <v>0</v>
      </c>
      <c r="Z129" s="92" t="s">
        <v>176</v>
      </c>
      <c r="AA129" s="92" t="s">
        <v>176</v>
      </c>
      <c r="AB129" s="92">
        <f t="shared" ref="AB129:AB165" si="76">SUBTOTAL(109,Z129:AA129)</f>
        <v>0</v>
      </c>
      <c r="AC129" s="92" t="s">
        <v>176</v>
      </c>
      <c r="AD129" s="92" t="s">
        <v>176</v>
      </c>
      <c r="AE129" s="92">
        <f t="shared" ref="AE129:AE165" si="77">SUBTOTAL(109,AC129:AD129)</f>
        <v>0</v>
      </c>
      <c r="AF129" s="92" t="s">
        <v>176</v>
      </c>
      <c r="AG129" s="92" t="s">
        <v>176</v>
      </c>
      <c r="AH129" s="92">
        <f t="shared" ref="AH129:AH165" si="78">SUBTOTAL(109,AF129:AG129)</f>
        <v>0</v>
      </c>
      <c r="AI129" s="92" t="s">
        <v>176</v>
      </c>
      <c r="AJ129" s="92" t="s">
        <v>176</v>
      </c>
      <c r="AK129" s="92">
        <f t="shared" ref="AK129:AK165" si="79">SUBTOTAL(109,AI129:AJ129)</f>
        <v>0</v>
      </c>
      <c r="AL129" s="41">
        <f t="shared" si="66"/>
        <v>0</v>
      </c>
      <c r="AM129" s="157" t="s">
        <v>1</v>
      </c>
    </row>
    <row r="130" spans="1:39" x14ac:dyDescent="0.25">
      <c r="A130" s="157" t="str">
        <f t="shared" si="51"/>
        <v>FebreroMAPFRE BHD Cía de Seguros, S. A.</v>
      </c>
      <c r="B130" s="51" t="s">
        <v>95</v>
      </c>
      <c r="C130" s="93">
        <f t="shared" si="67"/>
        <v>0</v>
      </c>
      <c r="D130" s="93">
        <f t="shared" si="68"/>
        <v>0</v>
      </c>
      <c r="E130" s="92" t="s">
        <v>176</v>
      </c>
      <c r="F130" s="92" t="s">
        <v>176</v>
      </c>
      <c r="G130" s="92">
        <f t="shared" si="69"/>
        <v>0</v>
      </c>
      <c r="H130" s="92" t="s">
        <v>176</v>
      </c>
      <c r="I130" s="92" t="s">
        <v>176</v>
      </c>
      <c r="J130" s="92">
        <f t="shared" si="70"/>
        <v>0</v>
      </c>
      <c r="K130" s="92" t="s">
        <v>176</v>
      </c>
      <c r="L130" s="92" t="s">
        <v>176</v>
      </c>
      <c r="M130" s="92">
        <f t="shared" si="71"/>
        <v>0</v>
      </c>
      <c r="N130" s="92" t="s">
        <v>176</v>
      </c>
      <c r="O130" s="92" t="s">
        <v>176</v>
      </c>
      <c r="P130" s="92">
        <f t="shared" si="72"/>
        <v>0</v>
      </c>
      <c r="Q130" s="92" t="s">
        <v>176</v>
      </c>
      <c r="R130" s="92" t="s">
        <v>176</v>
      </c>
      <c r="S130" s="92">
        <f t="shared" si="73"/>
        <v>0</v>
      </c>
      <c r="T130" s="92" t="s">
        <v>176</v>
      </c>
      <c r="U130" s="92" t="s">
        <v>176</v>
      </c>
      <c r="V130" s="92">
        <f t="shared" si="74"/>
        <v>0</v>
      </c>
      <c r="W130" s="92" t="s">
        <v>176</v>
      </c>
      <c r="X130" s="92" t="s">
        <v>176</v>
      </c>
      <c r="Y130" s="92">
        <f t="shared" si="75"/>
        <v>0</v>
      </c>
      <c r="Z130" s="92" t="s">
        <v>176</v>
      </c>
      <c r="AA130" s="92" t="s">
        <v>176</v>
      </c>
      <c r="AB130" s="92">
        <f t="shared" si="76"/>
        <v>0</v>
      </c>
      <c r="AC130" s="92" t="s">
        <v>176</v>
      </c>
      <c r="AD130" s="92" t="s">
        <v>176</v>
      </c>
      <c r="AE130" s="92">
        <f t="shared" si="77"/>
        <v>0</v>
      </c>
      <c r="AF130" s="92" t="s">
        <v>176</v>
      </c>
      <c r="AG130" s="92" t="s">
        <v>176</v>
      </c>
      <c r="AH130" s="92">
        <f t="shared" si="78"/>
        <v>0</v>
      </c>
      <c r="AI130" s="92" t="s">
        <v>176</v>
      </c>
      <c r="AJ130" s="92" t="s">
        <v>176</v>
      </c>
      <c r="AK130" s="92">
        <f t="shared" si="79"/>
        <v>0</v>
      </c>
      <c r="AL130" s="41">
        <f t="shared" si="66"/>
        <v>0</v>
      </c>
      <c r="AM130" s="157" t="s">
        <v>1</v>
      </c>
    </row>
    <row r="131" spans="1:39" x14ac:dyDescent="0.25">
      <c r="A131" s="157" t="str">
        <f t="shared" si="51"/>
        <v>FebreroSeguros Sura, S. A.</v>
      </c>
      <c r="B131" s="51" t="s">
        <v>93</v>
      </c>
      <c r="C131" s="93">
        <f t="shared" si="67"/>
        <v>0</v>
      </c>
      <c r="D131" s="93">
        <f t="shared" si="68"/>
        <v>0</v>
      </c>
      <c r="E131" s="92" t="s">
        <v>176</v>
      </c>
      <c r="F131" s="92" t="s">
        <v>176</v>
      </c>
      <c r="G131" s="92">
        <f t="shared" si="69"/>
        <v>0</v>
      </c>
      <c r="H131" s="92" t="s">
        <v>176</v>
      </c>
      <c r="I131" s="92" t="s">
        <v>176</v>
      </c>
      <c r="J131" s="92">
        <f t="shared" si="70"/>
        <v>0</v>
      </c>
      <c r="K131" s="92" t="s">
        <v>176</v>
      </c>
      <c r="L131" s="92" t="s">
        <v>176</v>
      </c>
      <c r="M131" s="92">
        <f t="shared" si="71"/>
        <v>0</v>
      </c>
      <c r="N131" s="92" t="s">
        <v>176</v>
      </c>
      <c r="O131" s="92" t="s">
        <v>176</v>
      </c>
      <c r="P131" s="92">
        <f t="shared" si="72"/>
        <v>0</v>
      </c>
      <c r="Q131" s="92" t="s">
        <v>176</v>
      </c>
      <c r="R131" s="92" t="s">
        <v>176</v>
      </c>
      <c r="S131" s="92">
        <f t="shared" si="73"/>
        <v>0</v>
      </c>
      <c r="T131" s="92" t="s">
        <v>176</v>
      </c>
      <c r="U131" s="92" t="s">
        <v>176</v>
      </c>
      <c r="V131" s="92">
        <f t="shared" si="74"/>
        <v>0</v>
      </c>
      <c r="W131" s="92" t="s">
        <v>176</v>
      </c>
      <c r="X131" s="92" t="s">
        <v>176</v>
      </c>
      <c r="Y131" s="92">
        <f t="shared" si="75"/>
        <v>0</v>
      </c>
      <c r="Z131" s="92" t="s">
        <v>176</v>
      </c>
      <c r="AA131" s="92" t="s">
        <v>176</v>
      </c>
      <c r="AB131" s="92">
        <f t="shared" si="76"/>
        <v>0</v>
      </c>
      <c r="AC131" s="92" t="s">
        <v>176</v>
      </c>
      <c r="AD131" s="92" t="s">
        <v>176</v>
      </c>
      <c r="AE131" s="92">
        <f t="shared" si="77"/>
        <v>0</v>
      </c>
      <c r="AF131" s="92" t="s">
        <v>176</v>
      </c>
      <c r="AG131" s="92" t="s">
        <v>176</v>
      </c>
      <c r="AH131" s="92">
        <f t="shared" si="78"/>
        <v>0</v>
      </c>
      <c r="AI131" s="92" t="s">
        <v>176</v>
      </c>
      <c r="AJ131" s="92" t="s">
        <v>176</v>
      </c>
      <c r="AK131" s="92">
        <f t="shared" si="79"/>
        <v>0</v>
      </c>
      <c r="AL131" s="41">
        <f t="shared" si="66"/>
        <v>0</v>
      </c>
      <c r="AM131" s="157" t="s">
        <v>1</v>
      </c>
    </row>
    <row r="132" spans="1:39" x14ac:dyDescent="0.25">
      <c r="A132" s="157" t="str">
        <f t="shared" si="51"/>
        <v>FebreroLa Colonial de Seguros, S. A.</v>
      </c>
      <c r="B132" s="51" t="s">
        <v>88</v>
      </c>
      <c r="C132" s="93">
        <f t="shared" si="67"/>
        <v>0</v>
      </c>
      <c r="D132" s="93">
        <f t="shared" si="68"/>
        <v>0</v>
      </c>
      <c r="E132" s="92" t="s">
        <v>176</v>
      </c>
      <c r="F132" s="92" t="s">
        <v>176</v>
      </c>
      <c r="G132" s="92">
        <f t="shared" si="69"/>
        <v>0</v>
      </c>
      <c r="H132" s="92" t="s">
        <v>176</v>
      </c>
      <c r="I132" s="92" t="s">
        <v>176</v>
      </c>
      <c r="J132" s="92">
        <f t="shared" si="70"/>
        <v>0</v>
      </c>
      <c r="K132" s="92" t="s">
        <v>176</v>
      </c>
      <c r="L132" s="92" t="s">
        <v>176</v>
      </c>
      <c r="M132" s="92">
        <f t="shared" si="71"/>
        <v>0</v>
      </c>
      <c r="N132" s="92" t="s">
        <v>176</v>
      </c>
      <c r="O132" s="92" t="s">
        <v>176</v>
      </c>
      <c r="P132" s="92">
        <f t="shared" si="72"/>
        <v>0</v>
      </c>
      <c r="Q132" s="92" t="s">
        <v>176</v>
      </c>
      <c r="R132" s="92" t="s">
        <v>176</v>
      </c>
      <c r="S132" s="92">
        <f t="shared" si="73"/>
        <v>0</v>
      </c>
      <c r="T132" s="92" t="s">
        <v>176</v>
      </c>
      <c r="U132" s="92" t="s">
        <v>176</v>
      </c>
      <c r="V132" s="92">
        <f t="shared" si="74"/>
        <v>0</v>
      </c>
      <c r="W132" s="92" t="s">
        <v>176</v>
      </c>
      <c r="X132" s="92" t="s">
        <v>176</v>
      </c>
      <c r="Y132" s="92">
        <f t="shared" si="75"/>
        <v>0</v>
      </c>
      <c r="Z132" s="92" t="s">
        <v>176</v>
      </c>
      <c r="AA132" s="92" t="s">
        <v>176</v>
      </c>
      <c r="AB132" s="92">
        <f t="shared" si="76"/>
        <v>0</v>
      </c>
      <c r="AC132" s="92" t="s">
        <v>176</v>
      </c>
      <c r="AD132" s="92" t="s">
        <v>176</v>
      </c>
      <c r="AE132" s="92">
        <f t="shared" si="77"/>
        <v>0</v>
      </c>
      <c r="AF132" s="92" t="s">
        <v>176</v>
      </c>
      <c r="AG132" s="92" t="s">
        <v>176</v>
      </c>
      <c r="AH132" s="92">
        <f t="shared" si="78"/>
        <v>0</v>
      </c>
      <c r="AI132" s="92" t="s">
        <v>176</v>
      </c>
      <c r="AJ132" s="92" t="s">
        <v>176</v>
      </c>
      <c r="AK132" s="92">
        <f t="shared" si="79"/>
        <v>0</v>
      </c>
      <c r="AL132" s="41">
        <f t="shared" si="66"/>
        <v>0</v>
      </c>
      <c r="AM132" s="157" t="s">
        <v>1</v>
      </c>
    </row>
    <row r="133" spans="1:39" x14ac:dyDescent="0.25">
      <c r="A133" s="157" t="str">
        <f t="shared" si="51"/>
        <v>FebreroSeguros Yunen, S. A.</v>
      </c>
      <c r="B133" s="51" t="s">
        <v>122</v>
      </c>
      <c r="C133" s="93">
        <f t="shared" si="67"/>
        <v>0</v>
      </c>
      <c r="D133" s="93">
        <f t="shared" si="68"/>
        <v>0</v>
      </c>
      <c r="E133" s="92" t="s">
        <v>176</v>
      </c>
      <c r="F133" s="92" t="s">
        <v>176</v>
      </c>
      <c r="G133" s="92">
        <f t="shared" si="69"/>
        <v>0</v>
      </c>
      <c r="H133" s="92" t="s">
        <v>176</v>
      </c>
      <c r="I133" s="92" t="s">
        <v>176</v>
      </c>
      <c r="J133" s="92">
        <f t="shared" si="70"/>
        <v>0</v>
      </c>
      <c r="K133" s="92" t="s">
        <v>176</v>
      </c>
      <c r="L133" s="92" t="s">
        <v>176</v>
      </c>
      <c r="M133" s="92">
        <f t="shared" si="71"/>
        <v>0</v>
      </c>
      <c r="N133" s="92" t="s">
        <v>176</v>
      </c>
      <c r="O133" s="92" t="s">
        <v>176</v>
      </c>
      <c r="P133" s="92">
        <f t="shared" si="72"/>
        <v>0</v>
      </c>
      <c r="Q133" s="92" t="s">
        <v>176</v>
      </c>
      <c r="R133" s="92" t="s">
        <v>176</v>
      </c>
      <c r="S133" s="92">
        <f t="shared" si="73"/>
        <v>0</v>
      </c>
      <c r="T133" s="92" t="s">
        <v>176</v>
      </c>
      <c r="U133" s="92" t="s">
        <v>176</v>
      </c>
      <c r="V133" s="92">
        <f t="shared" si="74"/>
        <v>0</v>
      </c>
      <c r="W133" s="92" t="s">
        <v>176</v>
      </c>
      <c r="X133" s="92" t="s">
        <v>176</v>
      </c>
      <c r="Y133" s="92">
        <f t="shared" si="75"/>
        <v>0</v>
      </c>
      <c r="Z133" s="92" t="s">
        <v>176</v>
      </c>
      <c r="AA133" s="92" t="s">
        <v>176</v>
      </c>
      <c r="AB133" s="92">
        <f t="shared" si="76"/>
        <v>0</v>
      </c>
      <c r="AC133" s="92" t="s">
        <v>176</v>
      </c>
      <c r="AD133" s="92" t="s">
        <v>176</v>
      </c>
      <c r="AE133" s="92">
        <f t="shared" si="77"/>
        <v>0</v>
      </c>
      <c r="AF133" s="92" t="s">
        <v>176</v>
      </c>
      <c r="AG133" s="92" t="s">
        <v>176</v>
      </c>
      <c r="AH133" s="92">
        <f t="shared" si="78"/>
        <v>0</v>
      </c>
      <c r="AI133" s="92" t="s">
        <v>176</v>
      </c>
      <c r="AJ133" s="92" t="s">
        <v>176</v>
      </c>
      <c r="AK133" s="92">
        <f t="shared" si="79"/>
        <v>0</v>
      </c>
      <c r="AL133" s="41">
        <f t="shared" si="66"/>
        <v>0</v>
      </c>
      <c r="AM133" s="157" t="s">
        <v>1</v>
      </c>
    </row>
    <row r="134" spans="1:39" x14ac:dyDescent="0.25">
      <c r="A134" s="157" t="str">
        <f t="shared" ref="A134:A197" si="80">AM134&amp;B134</f>
        <v>FebreroLa Monumental de Seguros, S. A.</v>
      </c>
      <c r="B134" s="51" t="s">
        <v>90</v>
      </c>
      <c r="C134" s="93">
        <f t="shared" si="67"/>
        <v>0</v>
      </c>
      <c r="D134" s="93">
        <f t="shared" si="68"/>
        <v>0</v>
      </c>
      <c r="E134" s="92" t="s">
        <v>176</v>
      </c>
      <c r="F134" s="92" t="s">
        <v>176</v>
      </c>
      <c r="G134" s="92">
        <f t="shared" si="69"/>
        <v>0</v>
      </c>
      <c r="H134" s="92" t="s">
        <v>176</v>
      </c>
      <c r="I134" s="92" t="s">
        <v>176</v>
      </c>
      <c r="J134" s="92">
        <f t="shared" si="70"/>
        <v>0</v>
      </c>
      <c r="K134" s="92" t="s">
        <v>176</v>
      </c>
      <c r="L134" s="92" t="s">
        <v>176</v>
      </c>
      <c r="M134" s="92">
        <f t="shared" si="71"/>
        <v>0</v>
      </c>
      <c r="N134" s="92" t="s">
        <v>176</v>
      </c>
      <c r="O134" s="92" t="s">
        <v>176</v>
      </c>
      <c r="P134" s="92">
        <f t="shared" si="72"/>
        <v>0</v>
      </c>
      <c r="Q134" s="92" t="s">
        <v>176</v>
      </c>
      <c r="R134" s="92" t="s">
        <v>176</v>
      </c>
      <c r="S134" s="92">
        <f t="shared" si="73"/>
        <v>0</v>
      </c>
      <c r="T134" s="92" t="s">
        <v>176</v>
      </c>
      <c r="U134" s="92" t="s">
        <v>176</v>
      </c>
      <c r="V134" s="92">
        <f t="shared" si="74"/>
        <v>0</v>
      </c>
      <c r="W134" s="92" t="s">
        <v>176</v>
      </c>
      <c r="X134" s="92" t="s">
        <v>176</v>
      </c>
      <c r="Y134" s="92">
        <f t="shared" si="75"/>
        <v>0</v>
      </c>
      <c r="Z134" s="92" t="s">
        <v>176</v>
      </c>
      <c r="AA134" s="92" t="s">
        <v>176</v>
      </c>
      <c r="AB134" s="92">
        <f t="shared" si="76"/>
        <v>0</v>
      </c>
      <c r="AC134" s="92" t="s">
        <v>176</v>
      </c>
      <c r="AD134" s="92" t="s">
        <v>176</v>
      </c>
      <c r="AE134" s="92">
        <f t="shared" si="77"/>
        <v>0</v>
      </c>
      <c r="AF134" s="92" t="s">
        <v>176</v>
      </c>
      <c r="AG134" s="92" t="s">
        <v>176</v>
      </c>
      <c r="AH134" s="92">
        <f t="shared" si="78"/>
        <v>0</v>
      </c>
      <c r="AI134" s="92" t="s">
        <v>176</v>
      </c>
      <c r="AJ134" s="92" t="s">
        <v>176</v>
      </c>
      <c r="AK134" s="92">
        <f t="shared" si="79"/>
        <v>0</v>
      </c>
      <c r="AL134" s="41">
        <f t="shared" si="66"/>
        <v>0</v>
      </c>
      <c r="AM134" s="157" t="s">
        <v>1</v>
      </c>
    </row>
    <row r="135" spans="1:39" x14ac:dyDescent="0.25">
      <c r="A135" s="157" t="str">
        <f t="shared" si="80"/>
        <v>FebreroSeguros Crecer, S. A.</v>
      </c>
      <c r="B135" s="51" t="s">
        <v>119</v>
      </c>
      <c r="C135" s="93">
        <f t="shared" si="67"/>
        <v>0</v>
      </c>
      <c r="D135" s="93">
        <f t="shared" si="68"/>
        <v>0</v>
      </c>
      <c r="E135" s="92" t="s">
        <v>176</v>
      </c>
      <c r="F135" s="92" t="s">
        <v>176</v>
      </c>
      <c r="G135" s="92">
        <f t="shared" si="69"/>
        <v>0</v>
      </c>
      <c r="H135" s="92" t="s">
        <v>176</v>
      </c>
      <c r="I135" s="92" t="s">
        <v>176</v>
      </c>
      <c r="J135" s="92">
        <f t="shared" si="70"/>
        <v>0</v>
      </c>
      <c r="K135" s="92" t="s">
        <v>176</v>
      </c>
      <c r="L135" s="92" t="s">
        <v>176</v>
      </c>
      <c r="M135" s="92">
        <f t="shared" si="71"/>
        <v>0</v>
      </c>
      <c r="N135" s="92" t="s">
        <v>176</v>
      </c>
      <c r="O135" s="92" t="s">
        <v>176</v>
      </c>
      <c r="P135" s="92">
        <f t="shared" si="72"/>
        <v>0</v>
      </c>
      <c r="Q135" s="92" t="s">
        <v>176</v>
      </c>
      <c r="R135" s="92" t="s">
        <v>176</v>
      </c>
      <c r="S135" s="92">
        <f t="shared" si="73"/>
        <v>0</v>
      </c>
      <c r="T135" s="92" t="s">
        <v>176</v>
      </c>
      <c r="U135" s="92" t="s">
        <v>176</v>
      </c>
      <c r="V135" s="92">
        <f t="shared" si="74"/>
        <v>0</v>
      </c>
      <c r="W135" s="92" t="s">
        <v>176</v>
      </c>
      <c r="X135" s="92" t="s">
        <v>176</v>
      </c>
      <c r="Y135" s="92">
        <f t="shared" si="75"/>
        <v>0</v>
      </c>
      <c r="Z135" s="92" t="s">
        <v>176</v>
      </c>
      <c r="AA135" s="92" t="s">
        <v>176</v>
      </c>
      <c r="AB135" s="92">
        <f t="shared" si="76"/>
        <v>0</v>
      </c>
      <c r="AC135" s="92" t="s">
        <v>176</v>
      </c>
      <c r="AD135" s="92" t="s">
        <v>176</v>
      </c>
      <c r="AE135" s="92">
        <f t="shared" si="77"/>
        <v>0</v>
      </c>
      <c r="AF135" s="92" t="s">
        <v>176</v>
      </c>
      <c r="AG135" s="92" t="s">
        <v>176</v>
      </c>
      <c r="AH135" s="92">
        <f t="shared" si="78"/>
        <v>0</v>
      </c>
      <c r="AI135" s="92" t="s">
        <v>176</v>
      </c>
      <c r="AJ135" s="92" t="s">
        <v>176</v>
      </c>
      <c r="AK135" s="92">
        <f t="shared" si="79"/>
        <v>0</v>
      </c>
      <c r="AL135" s="41">
        <f t="shared" si="66"/>
        <v>0</v>
      </c>
      <c r="AM135" s="157" t="s">
        <v>1</v>
      </c>
    </row>
    <row r="136" spans="1:39" x14ac:dyDescent="0.25">
      <c r="A136" s="157" t="str">
        <f t="shared" si="80"/>
        <v>FebreroSeguros Pepin, S. A.</v>
      </c>
      <c r="B136" s="51" t="s">
        <v>77</v>
      </c>
      <c r="C136" s="93">
        <f t="shared" si="67"/>
        <v>0</v>
      </c>
      <c r="D136" s="93">
        <f t="shared" si="68"/>
        <v>0</v>
      </c>
      <c r="E136" s="92" t="s">
        <v>176</v>
      </c>
      <c r="F136" s="92" t="s">
        <v>176</v>
      </c>
      <c r="G136" s="92">
        <f t="shared" si="69"/>
        <v>0</v>
      </c>
      <c r="H136" s="92" t="s">
        <v>176</v>
      </c>
      <c r="I136" s="92" t="s">
        <v>176</v>
      </c>
      <c r="J136" s="92">
        <f t="shared" si="70"/>
        <v>0</v>
      </c>
      <c r="K136" s="92" t="s">
        <v>176</v>
      </c>
      <c r="L136" s="92" t="s">
        <v>176</v>
      </c>
      <c r="M136" s="92">
        <f t="shared" si="71"/>
        <v>0</v>
      </c>
      <c r="N136" s="92" t="s">
        <v>176</v>
      </c>
      <c r="O136" s="92" t="s">
        <v>176</v>
      </c>
      <c r="P136" s="92">
        <f t="shared" si="72"/>
        <v>0</v>
      </c>
      <c r="Q136" s="92" t="s">
        <v>176</v>
      </c>
      <c r="R136" s="92" t="s">
        <v>176</v>
      </c>
      <c r="S136" s="92">
        <f t="shared" si="73"/>
        <v>0</v>
      </c>
      <c r="T136" s="92" t="s">
        <v>176</v>
      </c>
      <c r="U136" s="92" t="s">
        <v>176</v>
      </c>
      <c r="V136" s="92">
        <f t="shared" si="74"/>
        <v>0</v>
      </c>
      <c r="W136" s="92" t="s">
        <v>176</v>
      </c>
      <c r="X136" s="92" t="s">
        <v>176</v>
      </c>
      <c r="Y136" s="92">
        <f t="shared" si="75"/>
        <v>0</v>
      </c>
      <c r="Z136" s="92" t="s">
        <v>176</v>
      </c>
      <c r="AA136" s="92" t="s">
        <v>176</v>
      </c>
      <c r="AB136" s="92">
        <f t="shared" si="76"/>
        <v>0</v>
      </c>
      <c r="AC136" s="92" t="s">
        <v>176</v>
      </c>
      <c r="AD136" s="92" t="s">
        <v>176</v>
      </c>
      <c r="AE136" s="92">
        <f t="shared" si="77"/>
        <v>0</v>
      </c>
      <c r="AF136" s="92" t="s">
        <v>176</v>
      </c>
      <c r="AG136" s="92" t="s">
        <v>176</v>
      </c>
      <c r="AH136" s="92">
        <f t="shared" si="78"/>
        <v>0</v>
      </c>
      <c r="AI136" s="92" t="s">
        <v>176</v>
      </c>
      <c r="AJ136" s="92" t="s">
        <v>176</v>
      </c>
      <c r="AK136" s="92">
        <f t="shared" si="79"/>
        <v>0</v>
      </c>
      <c r="AL136" s="41">
        <f t="shared" si="66"/>
        <v>0</v>
      </c>
      <c r="AM136" s="157" t="s">
        <v>1</v>
      </c>
    </row>
    <row r="137" spans="1:39" x14ac:dyDescent="0.25">
      <c r="A137" s="157" t="str">
        <f t="shared" si="80"/>
        <v>FebreroSeguros Worldwide, S. A.</v>
      </c>
      <c r="B137" s="51" t="s">
        <v>92</v>
      </c>
      <c r="C137" s="93">
        <f t="shared" si="67"/>
        <v>0</v>
      </c>
      <c r="D137" s="93">
        <f t="shared" si="68"/>
        <v>0</v>
      </c>
      <c r="E137" s="92" t="s">
        <v>176</v>
      </c>
      <c r="F137" s="92" t="s">
        <v>176</v>
      </c>
      <c r="G137" s="92">
        <f t="shared" si="69"/>
        <v>0</v>
      </c>
      <c r="H137" s="92" t="s">
        <v>176</v>
      </c>
      <c r="I137" s="92" t="s">
        <v>176</v>
      </c>
      <c r="J137" s="92">
        <f t="shared" si="70"/>
        <v>0</v>
      </c>
      <c r="K137" s="92" t="s">
        <v>176</v>
      </c>
      <c r="L137" s="92" t="s">
        <v>176</v>
      </c>
      <c r="M137" s="92">
        <f t="shared" si="71"/>
        <v>0</v>
      </c>
      <c r="N137" s="92" t="s">
        <v>176</v>
      </c>
      <c r="O137" s="92" t="s">
        <v>176</v>
      </c>
      <c r="P137" s="92">
        <f t="shared" si="72"/>
        <v>0</v>
      </c>
      <c r="Q137" s="92" t="s">
        <v>176</v>
      </c>
      <c r="R137" s="92" t="s">
        <v>176</v>
      </c>
      <c r="S137" s="92">
        <f t="shared" si="73"/>
        <v>0</v>
      </c>
      <c r="T137" s="92" t="s">
        <v>176</v>
      </c>
      <c r="U137" s="92" t="s">
        <v>176</v>
      </c>
      <c r="V137" s="92">
        <f t="shared" si="74"/>
        <v>0</v>
      </c>
      <c r="W137" s="92" t="s">
        <v>176</v>
      </c>
      <c r="X137" s="92" t="s">
        <v>176</v>
      </c>
      <c r="Y137" s="92">
        <f t="shared" si="75"/>
        <v>0</v>
      </c>
      <c r="Z137" s="92" t="s">
        <v>176</v>
      </c>
      <c r="AA137" s="92" t="s">
        <v>176</v>
      </c>
      <c r="AB137" s="92">
        <f t="shared" si="76"/>
        <v>0</v>
      </c>
      <c r="AC137" s="92" t="s">
        <v>176</v>
      </c>
      <c r="AD137" s="92" t="s">
        <v>176</v>
      </c>
      <c r="AE137" s="92">
        <f t="shared" si="77"/>
        <v>0</v>
      </c>
      <c r="AF137" s="92" t="s">
        <v>176</v>
      </c>
      <c r="AG137" s="92" t="s">
        <v>176</v>
      </c>
      <c r="AH137" s="92">
        <f t="shared" si="78"/>
        <v>0</v>
      </c>
      <c r="AI137" s="92" t="s">
        <v>176</v>
      </c>
      <c r="AJ137" s="92" t="s">
        <v>176</v>
      </c>
      <c r="AK137" s="92">
        <f t="shared" si="79"/>
        <v>0</v>
      </c>
      <c r="AL137" s="41">
        <f t="shared" si="66"/>
        <v>0</v>
      </c>
      <c r="AM137" s="157" t="s">
        <v>1</v>
      </c>
    </row>
    <row r="138" spans="1:39" x14ac:dyDescent="0.25">
      <c r="A138" s="157" t="str">
        <f t="shared" si="80"/>
        <v>FebreroConfederación del Canada Dominicana. S. A.</v>
      </c>
      <c r="B138" s="51" t="s">
        <v>94</v>
      </c>
      <c r="C138" s="93">
        <f t="shared" si="67"/>
        <v>0</v>
      </c>
      <c r="D138" s="93">
        <f t="shared" si="68"/>
        <v>0</v>
      </c>
      <c r="E138" s="92" t="s">
        <v>176</v>
      </c>
      <c r="F138" s="92" t="s">
        <v>176</v>
      </c>
      <c r="G138" s="92">
        <f t="shared" si="69"/>
        <v>0</v>
      </c>
      <c r="H138" s="92" t="s">
        <v>176</v>
      </c>
      <c r="I138" s="92" t="s">
        <v>176</v>
      </c>
      <c r="J138" s="92">
        <f t="shared" si="70"/>
        <v>0</v>
      </c>
      <c r="K138" s="92" t="s">
        <v>176</v>
      </c>
      <c r="L138" s="92" t="s">
        <v>176</v>
      </c>
      <c r="M138" s="92">
        <f t="shared" si="71"/>
        <v>0</v>
      </c>
      <c r="N138" s="92" t="s">
        <v>176</v>
      </c>
      <c r="O138" s="92" t="s">
        <v>176</v>
      </c>
      <c r="P138" s="92">
        <f t="shared" si="72"/>
        <v>0</v>
      </c>
      <c r="Q138" s="92" t="s">
        <v>176</v>
      </c>
      <c r="R138" s="92" t="s">
        <v>176</v>
      </c>
      <c r="S138" s="92">
        <f t="shared" si="73"/>
        <v>0</v>
      </c>
      <c r="T138" s="92" t="s">
        <v>176</v>
      </c>
      <c r="U138" s="92" t="s">
        <v>176</v>
      </c>
      <c r="V138" s="92">
        <f t="shared" si="74"/>
        <v>0</v>
      </c>
      <c r="W138" s="92" t="s">
        <v>176</v>
      </c>
      <c r="X138" s="92" t="s">
        <v>176</v>
      </c>
      <c r="Y138" s="92">
        <f t="shared" si="75"/>
        <v>0</v>
      </c>
      <c r="Z138" s="92" t="s">
        <v>176</v>
      </c>
      <c r="AA138" s="92" t="s">
        <v>176</v>
      </c>
      <c r="AB138" s="92">
        <f t="shared" si="76"/>
        <v>0</v>
      </c>
      <c r="AC138" s="92" t="s">
        <v>176</v>
      </c>
      <c r="AD138" s="92" t="s">
        <v>176</v>
      </c>
      <c r="AE138" s="92">
        <f t="shared" si="77"/>
        <v>0</v>
      </c>
      <c r="AF138" s="92" t="s">
        <v>176</v>
      </c>
      <c r="AG138" s="92" t="s">
        <v>176</v>
      </c>
      <c r="AH138" s="92">
        <f t="shared" si="78"/>
        <v>0</v>
      </c>
      <c r="AI138" s="92" t="s">
        <v>176</v>
      </c>
      <c r="AJ138" s="92" t="s">
        <v>176</v>
      </c>
      <c r="AK138" s="92">
        <f t="shared" si="79"/>
        <v>0</v>
      </c>
      <c r="AL138" s="41">
        <f t="shared" si="66"/>
        <v>0</v>
      </c>
      <c r="AM138" s="157" t="s">
        <v>1</v>
      </c>
    </row>
    <row r="139" spans="1:39" x14ac:dyDescent="0.25">
      <c r="A139" s="157" t="str">
        <f t="shared" si="80"/>
        <v>FebreroSeguros La Internacional, S. A.</v>
      </c>
      <c r="B139" s="51" t="s">
        <v>82</v>
      </c>
      <c r="C139" s="93">
        <f t="shared" si="67"/>
        <v>0</v>
      </c>
      <c r="D139" s="93">
        <f t="shared" si="68"/>
        <v>0</v>
      </c>
      <c r="E139" s="92" t="s">
        <v>176</v>
      </c>
      <c r="F139" s="92" t="s">
        <v>176</v>
      </c>
      <c r="G139" s="92">
        <f t="shared" si="69"/>
        <v>0</v>
      </c>
      <c r="H139" s="92" t="s">
        <v>176</v>
      </c>
      <c r="I139" s="92" t="s">
        <v>176</v>
      </c>
      <c r="J139" s="92">
        <f t="shared" si="70"/>
        <v>0</v>
      </c>
      <c r="K139" s="92" t="s">
        <v>176</v>
      </c>
      <c r="L139" s="92" t="s">
        <v>176</v>
      </c>
      <c r="M139" s="92">
        <f t="shared" si="71"/>
        <v>0</v>
      </c>
      <c r="N139" s="92" t="s">
        <v>176</v>
      </c>
      <c r="O139" s="92" t="s">
        <v>176</v>
      </c>
      <c r="P139" s="92">
        <f t="shared" si="72"/>
        <v>0</v>
      </c>
      <c r="Q139" s="92" t="s">
        <v>176</v>
      </c>
      <c r="R139" s="92" t="s">
        <v>176</v>
      </c>
      <c r="S139" s="92">
        <f t="shared" si="73"/>
        <v>0</v>
      </c>
      <c r="T139" s="92" t="s">
        <v>176</v>
      </c>
      <c r="U139" s="92" t="s">
        <v>176</v>
      </c>
      <c r="V139" s="92">
        <f t="shared" si="74"/>
        <v>0</v>
      </c>
      <c r="W139" s="92" t="s">
        <v>176</v>
      </c>
      <c r="X139" s="92" t="s">
        <v>176</v>
      </c>
      <c r="Y139" s="92">
        <f t="shared" si="75"/>
        <v>0</v>
      </c>
      <c r="Z139" s="92" t="s">
        <v>176</v>
      </c>
      <c r="AA139" s="92" t="s">
        <v>176</v>
      </c>
      <c r="AB139" s="92">
        <f t="shared" si="76"/>
        <v>0</v>
      </c>
      <c r="AC139" s="92" t="s">
        <v>176</v>
      </c>
      <c r="AD139" s="92" t="s">
        <v>176</v>
      </c>
      <c r="AE139" s="92">
        <f t="shared" si="77"/>
        <v>0</v>
      </c>
      <c r="AF139" s="92" t="s">
        <v>176</v>
      </c>
      <c r="AG139" s="92" t="s">
        <v>176</v>
      </c>
      <c r="AH139" s="92">
        <f t="shared" si="78"/>
        <v>0</v>
      </c>
      <c r="AI139" s="92" t="s">
        <v>176</v>
      </c>
      <c r="AJ139" s="92" t="s">
        <v>176</v>
      </c>
      <c r="AK139" s="92">
        <f t="shared" si="79"/>
        <v>0</v>
      </c>
      <c r="AL139" s="41">
        <f t="shared" si="66"/>
        <v>0</v>
      </c>
      <c r="AM139" s="157" t="s">
        <v>1</v>
      </c>
    </row>
    <row r="140" spans="1:39" x14ac:dyDescent="0.25">
      <c r="A140" s="157" t="str">
        <f t="shared" si="80"/>
        <v>FebreroUnit, S.A</v>
      </c>
      <c r="B140" s="51" t="s">
        <v>121</v>
      </c>
      <c r="C140" s="93">
        <f t="shared" si="67"/>
        <v>0</v>
      </c>
      <c r="D140" s="93">
        <f t="shared" si="68"/>
        <v>0</v>
      </c>
      <c r="E140" s="92" t="s">
        <v>176</v>
      </c>
      <c r="F140" s="92" t="s">
        <v>176</v>
      </c>
      <c r="G140" s="92">
        <f t="shared" si="69"/>
        <v>0</v>
      </c>
      <c r="H140" s="92" t="s">
        <v>176</v>
      </c>
      <c r="I140" s="92" t="s">
        <v>176</v>
      </c>
      <c r="J140" s="92">
        <f t="shared" si="70"/>
        <v>0</v>
      </c>
      <c r="K140" s="92" t="s">
        <v>176</v>
      </c>
      <c r="L140" s="92" t="s">
        <v>176</v>
      </c>
      <c r="M140" s="92">
        <f t="shared" si="71"/>
        <v>0</v>
      </c>
      <c r="N140" s="92" t="s">
        <v>176</v>
      </c>
      <c r="O140" s="92" t="s">
        <v>176</v>
      </c>
      <c r="P140" s="92">
        <f t="shared" si="72"/>
        <v>0</v>
      </c>
      <c r="Q140" s="92" t="s">
        <v>176</v>
      </c>
      <c r="R140" s="92" t="s">
        <v>176</v>
      </c>
      <c r="S140" s="92">
        <f t="shared" si="73"/>
        <v>0</v>
      </c>
      <c r="T140" s="92" t="s">
        <v>176</v>
      </c>
      <c r="U140" s="92" t="s">
        <v>176</v>
      </c>
      <c r="V140" s="92">
        <f t="shared" si="74"/>
        <v>0</v>
      </c>
      <c r="W140" s="92" t="s">
        <v>176</v>
      </c>
      <c r="X140" s="92" t="s">
        <v>176</v>
      </c>
      <c r="Y140" s="92">
        <f t="shared" si="75"/>
        <v>0</v>
      </c>
      <c r="Z140" s="92" t="s">
        <v>176</v>
      </c>
      <c r="AA140" s="92" t="s">
        <v>176</v>
      </c>
      <c r="AB140" s="92">
        <f t="shared" si="76"/>
        <v>0</v>
      </c>
      <c r="AC140" s="92" t="s">
        <v>176</v>
      </c>
      <c r="AD140" s="92" t="s">
        <v>176</v>
      </c>
      <c r="AE140" s="92">
        <f t="shared" si="77"/>
        <v>0</v>
      </c>
      <c r="AF140" s="92" t="s">
        <v>176</v>
      </c>
      <c r="AG140" s="92" t="s">
        <v>176</v>
      </c>
      <c r="AH140" s="92">
        <f t="shared" si="78"/>
        <v>0</v>
      </c>
      <c r="AI140" s="92" t="s">
        <v>176</v>
      </c>
      <c r="AJ140" s="92" t="s">
        <v>176</v>
      </c>
      <c r="AK140" s="92">
        <f t="shared" si="79"/>
        <v>0</v>
      </c>
      <c r="AL140" s="41">
        <f t="shared" si="66"/>
        <v>0</v>
      </c>
      <c r="AM140" s="157" t="s">
        <v>1</v>
      </c>
    </row>
    <row r="141" spans="1:39" x14ac:dyDescent="0.25">
      <c r="A141" s="157" t="str">
        <f t="shared" si="80"/>
        <v>FebreroCooperativa Nacional de Seguros, Inc.</v>
      </c>
      <c r="B141" s="51" t="s">
        <v>80</v>
      </c>
      <c r="C141" s="93">
        <f t="shared" si="67"/>
        <v>0</v>
      </c>
      <c r="D141" s="93">
        <f t="shared" si="68"/>
        <v>0</v>
      </c>
      <c r="E141" s="92" t="s">
        <v>176</v>
      </c>
      <c r="F141" s="92" t="s">
        <v>176</v>
      </c>
      <c r="G141" s="92">
        <f t="shared" si="69"/>
        <v>0</v>
      </c>
      <c r="H141" s="92" t="s">
        <v>176</v>
      </c>
      <c r="I141" s="92" t="s">
        <v>176</v>
      </c>
      <c r="J141" s="92">
        <f t="shared" si="70"/>
        <v>0</v>
      </c>
      <c r="K141" s="92" t="s">
        <v>176</v>
      </c>
      <c r="L141" s="92" t="s">
        <v>176</v>
      </c>
      <c r="M141" s="92">
        <f t="shared" si="71"/>
        <v>0</v>
      </c>
      <c r="N141" s="92" t="s">
        <v>176</v>
      </c>
      <c r="O141" s="92" t="s">
        <v>176</v>
      </c>
      <c r="P141" s="92">
        <f t="shared" si="72"/>
        <v>0</v>
      </c>
      <c r="Q141" s="92" t="s">
        <v>176</v>
      </c>
      <c r="R141" s="92" t="s">
        <v>176</v>
      </c>
      <c r="S141" s="92">
        <f t="shared" si="73"/>
        <v>0</v>
      </c>
      <c r="T141" s="92" t="s">
        <v>176</v>
      </c>
      <c r="U141" s="92" t="s">
        <v>176</v>
      </c>
      <c r="V141" s="92">
        <f t="shared" si="74"/>
        <v>0</v>
      </c>
      <c r="W141" s="92" t="s">
        <v>176</v>
      </c>
      <c r="X141" s="92" t="s">
        <v>176</v>
      </c>
      <c r="Y141" s="92">
        <f t="shared" si="75"/>
        <v>0</v>
      </c>
      <c r="Z141" s="92" t="s">
        <v>176</v>
      </c>
      <c r="AA141" s="92" t="s">
        <v>176</v>
      </c>
      <c r="AB141" s="92">
        <f t="shared" si="76"/>
        <v>0</v>
      </c>
      <c r="AC141" s="92" t="s">
        <v>176</v>
      </c>
      <c r="AD141" s="92" t="s">
        <v>176</v>
      </c>
      <c r="AE141" s="92">
        <f t="shared" si="77"/>
        <v>0</v>
      </c>
      <c r="AF141" s="92" t="s">
        <v>176</v>
      </c>
      <c r="AG141" s="92" t="s">
        <v>176</v>
      </c>
      <c r="AH141" s="92">
        <f t="shared" si="78"/>
        <v>0</v>
      </c>
      <c r="AI141" s="92" t="s">
        <v>176</v>
      </c>
      <c r="AJ141" s="92" t="s">
        <v>176</v>
      </c>
      <c r="AK141" s="92">
        <f t="shared" si="79"/>
        <v>0</v>
      </c>
      <c r="AL141" s="41">
        <f t="shared" si="66"/>
        <v>0</v>
      </c>
      <c r="AM141" s="157" t="s">
        <v>1</v>
      </c>
    </row>
    <row r="142" spans="1:39" x14ac:dyDescent="0.25">
      <c r="A142" s="157" t="str">
        <f t="shared" si="80"/>
        <v>FebreroAngloamericana de Seguros, S. A.</v>
      </c>
      <c r="B142" s="51" t="s">
        <v>79</v>
      </c>
      <c r="C142" s="93">
        <f t="shared" si="67"/>
        <v>0</v>
      </c>
      <c r="D142" s="93">
        <f t="shared" si="68"/>
        <v>0</v>
      </c>
      <c r="E142" s="92" t="s">
        <v>176</v>
      </c>
      <c r="F142" s="92" t="s">
        <v>176</v>
      </c>
      <c r="G142" s="92">
        <f t="shared" si="69"/>
        <v>0</v>
      </c>
      <c r="H142" s="92" t="s">
        <v>176</v>
      </c>
      <c r="I142" s="92" t="s">
        <v>176</v>
      </c>
      <c r="J142" s="92">
        <f t="shared" si="70"/>
        <v>0</v>
      </c>
      <c r="K142" s="92" t="s">
        <v>176</v>
      </c>
      <c r="L142" s="92" t="s">
        <v>176</v>
      </c>
      <c r="M142" s="92">
        <f t="shared" si="71"/>
        <v>0</v>
      </c>
      <c r="N142" s="92" t="s">
        <v>176</v>
      </c>
      <c r="O142" s="92" t="s">
        <v>176</v>
      </c>
      <c r="P142" s="92">
        <f t="shared" si="72"/>
        <v>0</v>
      </c>
      <c r="Q142" s="92" t="s">
        <v>176</v>
      </c>
      <c r="R142" s="92" t="s">
        <v>176</v>
      </c>
      <c r="S142" s="92">
        <f t="shared" si="73"/>
        <v>0</v>
      </c>
      <c r="T142" s="92" t="s">
        <v>176</v>
      </c>
      <c r="U142" s="92" t="s">
        <v>176</v>
      </c>
      <c r="V142" s="92">
        <f t="shared" si="74"/>
        <v>0</v>
      </c>
      <c r="W142" s="92" t="s">
        <v>176</v>
      </c>
      <c r="X142" s="92" t="s">
        <v>176</v>
      </c>
      <c r="Y142" s="92">
        <f t="shared" si="75"/>
        <v>0</v>
      </c>
      <c r="Z142" s="92" t="s">
        <v>176</v>
      </c>
      <c r="AA142" s="92" t="s">
        <v>176</v>
      </c>
      <c r="AB142" s="92">
        <f t="shared" si="76"/>
        <v>0</v>
      </c>
      <c r="AC142" s="92" t="s">
        <v>176</v>
      </c>
      <c r="AD142" s="92" t="s">
        <v>176</v>
      </c>
      <c r="AE142" s="92">
        <f t="shared" si="77"/>
        <v>0</v>
      </c>
      <c r="AF142" s="92" t="s">
        <v>176</v>
      </c>
      <c r="AG142" s="92" t="s">
        <v>176</v>
      </c>
      <c r="AH142" s="92">
        <f t="shared" si="78"/>
        <v>0</v>
      </c>
      <c r="AI142" s="92" t="s">
        <v>176</v>
      </c>
      <c r="AJ142" s="92" t="s">
        <v>176</v>
      </c>
      <c r="AK142" s="92">
        <f t="shared" si="79"/>
        <v>0</v>
      </c>
      <c r="AL142" s="41">
        <f t="shared" si="66"/>
        <v>0</v>
      </c>
      <c r="AM142" s="157" t="s">
        <v>1</v>
      </c>
    </row>
    <row r="143" spans="1:39" x14ac:dyDescent="0.25">
      <c r="A143" s="157" t="str">
        <f t="shared" si="80"/>
        <v>FebreroPatria, S. A. Compañía de Seguros</v>
      </c>
      <c r="B143" s="51" t="s">
        <v>102</v>
      </c>
      <c r="C143" s="93">
        <f t="shared" si="67"/>
        <v>0</v>
      </c>
      <c r="D143" s="93">
        <f t="shared" si="68"/>
        <v>0</v>
      </c>
      <c r="E143" s="92" t="s">
        <v>176</v>
      </c>
      <c r="F143" s="92" t="s">
        <v>176</v>
      </c>
      <c r="G143" s="92">
        <f t="shared" si="69"/>
        <v>0</v>
      </c>
      <c r="H143" s="92" t="s">
        <v>176</v>
      </c>
      <c r="I143" s="92" t="s">
        <v>176</v>
      </c>
      <c r="J143" s="92">
        <f t="shared" si="70"/>
        <v>0</v>
      </c>
      <c r="K143" s="92" t="s">
        <v>176</v>
      </c>
      <c r="L143" s="92" t="s">
        <v>176</v>
      </c>
      <c r="M143" s="92">
        <f t="shared" si="71"/>
        <v>0</v>
      </c>
      <c r="N143" s="92" t="s">
        <v>176</v>
      </c>
      <c r="O143" s="92" t="s">
        <v>176</v>
      </c>
      <c r="P143" s="92">
        <f t="shared" si="72"/>
        <v>0</v>
      </c>
      <c r="Q143" s="92" t="s">
        <v>176</v>
      </c>
      <c r="R143" s="92" t="s">
        <v>176</v>
      </c>
      <c r="S143" s="92">
        <f t="shared" si="73"/>
        <v>0</v>
      </c>
      <c r="T143" s="92" t="s">
        <v>176</v>
      </c>
      <c r="U143" s="92" t="s">
        <v>176</v>
      </c>
      <c r="V143" s="92">
        <f t="shared" si="74"/>
        <v>0</v>
      </c>
      <c r="W143" s="92" t="s">
        <v>176</v>
      </c>
      <c r="X143" s="92" t="s">
        <v>176</v>
      </c>
      <c r="Y143" s="92">
        <f t="shared" si="75"/>
        <v>0</v>
      </c>
      <c r="Z143" s="92" t="s">
        <v>176</v>
      </c>
      <c r="AA143" s="92" t="s">
        <v>176</v>
      </c>
      <c r="AB143" s="92">
        <f t="shared" si="76"/>
        <v>0</v>
      </c>
      <c r="AC143" s="92" t="s">
        <v>176</v>
      </c>
      <c r="AD143" s="92" t="s">
        <v>176</v>
      </c>
      <c r="AE143" s="92">
        <f t="shared" si="77"/>
        <v>0</v>
      </c>
      <c r="AF143" s="92" t="s">
        <v>176</v>
      </c>
      <c r="AG143" s="92" t="s">
        <v>176</v>
      </c>
      <c r="AH143" s="92">
        <f t="shared" si="78"/>
        <v>0</v>
      </c>
      <c r="AI143" s="92" t="s">
        <v>176</v>
      </c>
      <c r="AJ143" s="92" t="s">
        <v>176</v>
      </c>
      <c r="AK143" s="92">
        <f t="shared" si="79"/>
        <v>0</v>
      </c>
      <c r="AL143" s="41">
        <f t="shared" si="66"/>
        <v>0</v>
      </c>
      <c r="AM143" s="157" t="s">
        <v>1</v>
      </c>
    </row>
    <row r="144" spans="1:39" x14ac:dyDescent="0.25">
      <c r="A144" s="157" t="str">
        <f t="shared" si="80"/>
        <v>FebreroGeneral de Seguros, S. A.</v>
      </c>
      <c r="B144" s="51" t="s">
        <v>78</v>
      </c>
      <c r="C144" s="93">
        <f t="shared" si="67"/>
        <v>0</v>
      </c>
      <c r="D144" s="93">
        <f t="shared" si="68"/>
        <v>0</v>
      </c>
      <c r="E144" s="92" t="s">
        <v>176</v>
      </c>
      <c r="F144" s="92" t="s">
        <v>176</v>
      </c>
      <c r="G144" s="92">
        <f t="shared" si="69"/>
        <v>0</v>
      </c>
      <c r="H144" s="92" t="s">
        <v>176</v>
      </c>
      <c r="I144" s="92" t="s">
        <v>176</v>
      </c>
      <c r="J144" s="92">
        <f t="shared" si="70"/>
        <v>0</v>
      </c>
      <c r="K144" s="92" t="s">
        <v>176</v>
      </c>
      <c r="L144" s="92" t="s">
        <v>176</v>
      </c>
      <c r="M144" s="92">
        <f t="shared" si="71"/>
        <v>0</v>
      </c>
      <c r="N144" s="92" t="s">
        <v>176</v>
      </c>
      <c r="O144" s="92" t="s">
        <v>176</v>
      </c>
      <c r="P144" s="92">
        <f t="shared" si="72"/>
        <v>0</v>
      </c>
      <c r="Q144" s="92" t="s">
        <v>176</v>
      </c>
      <c r="R144" s="92" t="s">
        <v>176</v>
      </c>
      <c r="S144" s="92">
        <f t="shared" si="73"/>
        <v>0</v>
      </c>
      <c r="T144" s="92" t="s">
        <v>176</v>
      </c>
      <c r="U144" s="92" t="s">
        <v>176</v>
      </c>
      <c r="V144" s="92">
        <f t="shared" si="74"/>
        <v>0</v>
      </c>
      <c r="W144" s="92" t="s">
        <v>176</v>
      </c>
      <c r="X144" s="92" t="s">
        <v>176</v>
      </c>
      <c r="Y144" s="92">
        <f t="shared" si="75"/>
        <v>0</v>
      </c>
      <c r="Z144" s="92" t="s">
        <v>176</v>
      </c>
      <c r="AA144" s="92" t="s">
        <v>176</v>
      </c>
      <c r="AB144" s="92">
        <f t="shared" si="76"/>
        <v>0</v>
      </c>
      <c r="AC144" s="92" t="s">
        <v>176</v>
      </c>
      <c r="AD144" s="92" t="s">
        <v>176</v>
      </c>
      <c r="AE144" s="92">
        <f t="shared" si="77"/>
        <v>0</v>
      </c>
      <c r="AF144" s="92" t="s">
        <v>176</v>
      </c>
      <c r="AG144" s="92" t="s">
        <v>176</v>
      </c>
      <c r="AH144" s="92">
        <f t="shared" si="78"/>
        <v>0</v>
      </c>
      <c r="AI144" s="92" t="s">
        <v>176</v>
      </c>
      <c r="AJ144" s="92" t="s">
        <v>176</v>
      </c>
      <c r="AK144" s="92">
        <f t="shared" si="79"/>
        <v>0</v>
      </c>
      <c r="AL144" s="41">
        <f t="shared" si="66"/>
        <v>0</v>
      </c>
      <c r="AM144" s="157" t="s">
        <v>1</v>
      </c>
    </row>
    <row r="145" spans="1:39" x14ac:dyDescent="0.25">
      <c r="A145" s="157" t="str">
        <f t="shared" si="80"/>
        <v>FebreroLa Comercial de Seguros, S. A.</v>
      </c>
      <c r="B145" s="51" t="s">
        <v>83</v>
      </c>
      <c r="C145" s="93">
        <f t="shared" si="67"/>
        <v>0</v>
      </c>
      <c r="D145" s="93">
        <f t="shared" si="68"/>
        <v>0</v>
      </c>
      <c r="E145" s="92" t="s">
        <v>176</v>
      </c>
      <c r="F145" s="92" t="s">
        <v>176</v>
      </c>
      <c r="G145" s="92">
        <f t="shared" si="69"/>
        <v>0</v>
      </c>
      <c r="H145" s="92" t="s">
        <v>176</v>
      </c>
      <c r="I145" s="92" t="s">
        <v>176</v>
      </c>
      <c r="J145" s="92">
        <f t="shared" si="70"/>
        <v>0</v>
      </c>
      <c r="K145" s="92" t="s">
        <v>176</v>
      </c>
      <c r="L145" s="92" t="s">
        <v>176</v>
      </c>
      <c r="M145" s="92">
        <f t="shared" si="71"/>
        <v>0</v>
      </c>
      <c r="N145" s="92" t="s">
        <v>176</v>
      </c>
      <c r="O145" s="92" t="s">
        <v>176</v>
      </c>
      <c r="P145" s="92">
        <f t="shared" si="72"/>
        <v>0</v>
      </c>
      <c r="Q145" s="92" t="s">
        <v>176</v>
      </c>
      <c r="R145" s="92" t="s">
        <v>176</v>
      </c>
      <c r="S145" s="92">
        <f t="shared" si="73"/>
        <v>0</v>
      </c>
      <c r="T145" s="92" t="s">
        <v>176</v>
      </c>
      <c r="U145" s="92" t="s">
        <v>176</v>
      </c>
      <c r="V145" s="92">
        <f t="shared" si="74"/>
        <v>0</v>
      </c>
      <c r="W145" s="92" t="s">
        <v>176</v>
      </c>
      <c r="X145" s="92" t="s">
        <v>176</v>
      </c>
      <c r="Y145" s="92">
        <f t="shared" si="75"/>
        <v>0</v>
      </c>
      <c r="Z145" s="92" t="s">
        <v>176</v>
      </c>
      <c r="AA145" s="92" t="s">
        <v>176</v>
      </c>
      <c r="AB145" s="92">
        <f t="shared" si="76"/>
        <v>0</v>
      </c>
      <c r="AC145" s="92" t="s">
        <v>176</v>
      </c>
      <c r="AD145" s="92" t="s">
        <v>176</v>
      </c>
      <c r="AE145" s="92">
        <f t="shared" si="77"/>
        <v>0</v>
      </c>
      <c r="AF145" s="92" t="s">
        <v>176</v>
      </c>
      <c r="AG145" s="92" t="s">
        <v>176</v>
      </c>
      <c r="AH145" s="92">
        <f t="shared" si="78"/>
        <v>0</v>
      </c>
      <c r="AI145" s="92" t="s">
        <v>176</v>
      </c>
      <c r="AJ145" s="92" t="s">
        <v>176</v>
      </c>
      <c r="AK145" s="92">
        <f t="shared" si="79"/>
        <v>0</v>
      </c>
      <c r="AL145" s="41">
        <f t="shared" si="66"/>
        <v>0</v>
      </c>
      <c r="AM145" s="157" t="s">
        <v>1</v>
      </c>
    </row>
    <row r="146" spans="1:39" x14ac:dyDescent="0.25">
      <c r="A146" s="157" t="str">
        <f t="shared" si="80"/>
        <v>FebreroBMI Compañía de Seguros, S. A.</v>
      </c>
      <c r="B146" s="51" t="s">
        <v>96</v>
      </c>
      <c r="C146" s="93">
        <f t="shared" si="67"/>
        <v>0</v>
      </c>
      <c r="D146" s="93">
        <f t="shared" si="68"/>
        <v>0</v>
      </c>
      <c r="E146" s="92" t="s">
        <v>176</v>
      </c>
      <c r="F146" s="92" t="s">
        <v>176</v>
      </c>
      <c r="G146" s="92">
        <f t="shared" si="69"/>
        <v>0</v>
      </c>
      <c r="H146" s="92" t="s">
        <v>176</v>
      </c>
      <c r="I146" s="92" t="s">
        <v>176</v>
      </c>
      <c r="J146" s="92">
        <f t="shared" si="70"/>
        <v>0</v>
      </c>
      <c r="K146" s="92" t="s">
        <v>176</v>
      </c>
      <c r="L146" s="92" t="s">
        <v>176</v>
      </c>
      <c r="M146" s="92">
        <f t="shared" si="71"/>
        <v>0</v>
      </c>
      <c r="N146" s="92" t="s">
        <v>176</v>
      </c>
      <c r="O146" s="92" t="s">
        <v>176</v>
      </c>
      <c r="P146" s="92">
        <f t="shared" si="72"/>
        <v>0</v>
      </c>
      <c r="Q146" s="92" t="s">
        <v>176</v>
      </c>
      <c r="R146" s="92" t="s">
        <v>176</v>
      </c>
      <c r="S146" s="92">
        <f t="shared" si="73"/>
        <v>0</v>
      </c>
      <c r="T146" s="92" t="s">
        <v>176</v>
      </c>
      <c r="U146" s="92" t="s">
        <v>176</v>
      </c>
      <c r="V146" s="92">
        <f t="shared" si="74"/>
        <v>0</v>
      </c>
      <c r="W146" s="92" t="s">
        <v>176</v>
      </c>
      <c r="X146" s="92" t="s">
        <v>176</v>
      </c>
      <c r="Y146" s="92">
        <f t="shared" si="75"/>
        <v>0</v>
      </c>
      <c r="Z146" s="92" t="s">
        <v>176</v>
      </c>
      <c r="AA146" s="92" t="s">
        <v>176</v>
      </c>
      <c r="AB146" s="92">
        <f t="shared" si="76"/>
        <v>0</v>
      </c>
      <c r="AC146" s="92" t="s">
        <v>176</v>
      </c>
      <c r="AD146" s="92" t="s">
        <v>176</v>
      </c>
      <c r="AE146" s="92">
        <f t="shared" si="77"/>
        <v>0</v>
      </c>
      <c r="AF146" s="92" t="s">
        <v>176</v>
      </c>
      <c r="AG146" s="92" t="s">
        <v>176</v>
      </c>
      <c r="AH146" s="92">
        <f t="shared" si="78"/>
        <v>0</v>
      </c>
      <c r="AI146" s="92" t="s">
        <v>176</v>
      </c>
      <c r="AJ146" s="92" t="s">
        <v>176</v>
      </c>
      <c r="AK146" s="92">
        <f t="shared" si="79"/>
        <v>0</v>
      </c>
      <c r="AL146" s="41">
        <f t="shared" si="66"/>
        <v>0</v>
      </c>
      <c r="AM146" s="157" t="s">
        <v>1</v>
      </c>
    </row>
    <row r="147" spans="1:39" x14ac:dyDescent="0.25">
      <c r="A147" s="157" t="str">
        <f t="shared" si="80"/>
        <v>FebreroAmigos Compañía de Seguros, S. A.</v>
      </c>
      <c r="B147" s="51" t="s">
        <v>89</v>
      </c>
      <c r="C147" s="93">
        <f t="shared" si="67"/>
        <v>0</v>
      </c>
      <c r="D147" s="93">
        <f t="shared" si="68"/>
        <v>0</v>
      </c>
      <c r="E147" s="92" t="s">
        <v>176</v>
      </c>
      <c r="F147" s="92" t="s">
        <v>176</v>
      </c>
      <c r="G147" s="92">
        <f t="shared" si="69"/>
        <v>0</v>
      </c>
      <c r="H147" s="92" t="s">
        <v>176</v>
      </c>
      <c r="I147" s="92" t="s">
        <v>176</v>
      </c>
      <c r="J147" s="92">
        <f t="shared" si="70"/>
        <v>0</v>
      </c>
      <c r="K147" s="92" t="s">
        <v>176</v>
      </c>
      <c r="L147" s="92" t="s">
        <v>176</v>
      </c>
      <c r="M147" s="92">
        <f t="shared" si="71"/>
        <v>0</v>
      </c>
      <c r="N147" s="92" t="s">
        <v>176</v>
      </c>
      <c r="O147" s="92" t="s">
        <v>176</v>
      </c>
      <c r="P147" s="92">
        <f t="shared" si="72"/>
        <v>0</v>
      </c>
      <c r="Q147" s="92" t="s">
        <v>176</v>
      </c>
      <c r="R147" s="92" t="s">
        <v>176</v>
      </c>
      <c r="S147" s="92">
        <f t="shared" si="73"/>
        <v>0</v>
      </c>
      <c r="T147" s="92" t="s">
        <v>176</v>
      </c>
      <c r="U147" s="92" t="s">
        <v>176</v>
      </c>
      <c r="V147" s="92">
        <f t="shared" si="74"/>
        <v>0</v>
      </c>
      <c r="W147" s="92" t="s">
        <v>176</v>
      </c>
      <c r="X147" s="92" t="s">
        <v>176</v>
      </c>
      <c r="Y147" s="92">
        <f t="shared" si="75"/>
        <v>0</v>
      </c>
      <c r="Z147" s="92" t="s">
        <v>176</v>
      </c>
      <c r="AA147" s="92" t="s">
        <v>176</v>
      </c>
      <c r="AB147" s="92">
        <f t="shared" si="76"/>
        <v>0</v>
      </c>
      <c r="AC147" s="92" t="s">
        <v>176</v>
      </c>
      <c r="AD147" s="92" t="s">
        <v>176</v>
      </c>
      <c r="AE147" s="92">
        <f t="shared" si="77"/>
        <v>0</v>
      </c>
      <c r="AF147" s="92" t="s">
        <v>176</v>
      </c>
      <c r="AG147" s="92" t="s">
        <v>176</v>
      </c>
      <c r="AH147" s="92">
        <f t="shared" si="78"/>
        <v>0</v>
      </c>
      <c r="AI147" s="92" t="s">
        <v>176</v>
      </c>
      <c r="AJ147" s="92" t="s">
        <v>176</v>
      </c>
      <c r="AK147" s="92">
        <f t="shared" si="79"/>
        <v>0</v>
      </c>
      <c r="AL147" s="41">
        <f t="shared" si="66"/>
        <v>0</v>
      </c>
      <c r="AM147" s="157" t="s">
        <v>1</v>
      </c>
    </row>
    <row r="148" spans="1:39" x14ac:dyDescent="0.25">
      <c r="A148" s="157" t="str">
        <f t="shared" si="80"/>
        <v>FebreroCompañía Dominicana de Seguros, S.R.L.</v>
      </c>
      <c r="B148" s="51" t="s">
        <v>97</v>
      </c>
      <c r="C148" s="93">
        <f t="shared" si="67"/>
        <v>0</v>
      </c>
      <c r="D148" s="93">
        <f t="shared" si="68"/>
        <v>0</v>
      </c>
      <c r="E148" s="92" t="s">
        <v>176</v>
      </c>
      <c r="F148" s="92" t="s">
        <v>176</v>
      </c>
      <c r="G148" s="92">
        <f t="shared" si="69"/>
        <v>0</v>
      </c>
      <c r="H148" s="92" t="s">
        <v>176</v>
      </c>
      <c r="I148" s="92" t="s">
        <v>176</v>
      </c>
      <c r="J148" s="92">
        <f t="shared" si="70"/>
        <v>0</v>
      </c>
      <c r="K148" s="92" t="s">
        <v>176</v>
      </c>
      <c r="L148" s="92" t="s">
        <v>176</v>
      </c>
      <c r="M148" s="92">
        <f t="shared" si="71"/>
        <v>0</v>
      </c>
      <c r="N148" s="92" t="s">
        <v>176</v>
      </c>
      <c r="O148" s="92" t="s">
        <v>176</v>
      </c>
      <c r="P148" s="92">
        <f t="shared" si="72"/>
        <v>0</v>
      </c>
      <c r="Q148" s="92" t="s">
        <v>176</v>
      </c>
      <c r="R148" s="92" t="s">
        <v>176</v>
      </c>
      <c r="S148" s="92">
        <f t="shared" si="73"/>
        <v>0</v>
      </c>
      <c r="T148" s="92" t="s">
        <v>176</v>
      </c>
      <c r="U148" s="92" t="s">
        <v>176</v>
      </c>
      <c r="V148" s="92">
        <f t="shared" si="74"/>
        <v>0</v>
      </c>
      <c r="W148" s="92" t="s">
        <v>176</v>
      </c>
      <c r="X148" s="92" t="s">
        <v>176</v>
      </c>
      <c r="Y148" s="92">
        <f t="shared" si="75"/>
        <v>0</v>
      </c>
      <c r="Z148" s="92" t="s">
        <v>176</v>
      </c>
      <c r="AA148" s="92" t="s">
        <v>176</v>
      </c>
      <c r="AB148" s="92">
        <f t="shared" si="76"/>
        <v>0</v>
      </c>
      <c r="AC148" s="92" t="s">
        <v>176</v>
      </c>
      <c r="AD148" s="92" t="s">
        <v>176</v>
      </c>
      <c r="AE148" s="92">
        <f t="shared" si="77"/>
        <v>0</v>
      </c>
      <c r="AF148" s="92" t="s">
        <v>176</v>
      </c>
      <c r="AG148" s="92" t="s">
        <v>176</v>
      </c>
      <c r="AH148" s="92">
        <f t="shared" si="78"/>
        <v>0</v>
      </c>
      <c r="AI148" s="92" t="s">
        <v>176</v>
      </c>
      <c r="AJ148" s="92" t="s">
        <v>176</v>
      </c>
      <c r="AK148" s="92">
        <f t="shared" si="79"/>
        <v>0</v>
      </c>
      <c r="AL148" s="41">
        <f t="shared" si="66"/>
        <v>0</v>
      </c>
      <c r="AM148" s="157" t="s">
        <v>1</v>
      </c>
    </row>
    <row r="149" spans="1:39" x14ac:dyDescent="0.25">
      <c r="A149" s="157" t="str">
        <f t="shared" si="80"/>
        <v>FebreroAtlantica Seguros, S. A.</v>
      </c>
      <c r="B149" s="50" t="s">
        <v>110</v>
      </c>
      <c r="C149" s="93">
        <f t="shared" si="67"/>
        <v>0</v>
      </c>
      <c r="D149" s="93">
        <f t="shared" si="68"/>
        <v>0</v>
      </c>
      <c r="E149" s="92" t="s">
        <v>176</v>
      </c>
      <c r="F149" s="92" t="s">
        <v>176</v>
      </c>
      <c r="G149" s="92">
        <f t="shared" si="69"/>
        <v>0</v>
      </c>
      <c r="H149" s="92" t="s">
        <v>176</v>
      </c>
      <c r="I149" s="92" t="s">
        <v>176</v>
      </c>
      <c r="J149" s="92">
        <f t="shared" si="70"/>
        <v>0</v>
      </c>
      <c r="K149" s="92" t="s">
        <v>176</v>
      </c>
      <c r="L149" s="92" t="s">
        <v>176</v>
      </c>
      <c r="M149" s="92">
        <f t="shared" si="71"/>
        <v>0</v>
      </c>
      <c r="N149" s="92" t="s">
        <v>176</v>
      </c>
      <c r="O149" s="92" t="s">
        <v>176</v>
      </c>
      <c r="P149" s="92">
        <f t="shared" si="72"/>
        <v>0</v>
      </c>
      <c r="Q149" s="92" t="s">
        <v>176</v>
      </c>
      <c r="R149" s="92" t="s">
        <v>176</v>
      </c>
      <c r="S149" s="92">
        <f t="shared" si="73"/>
        <v>0</v>
      </c>
      <c r="T149" s="92" t="s">
        <v>176</v>
      </c>
      <c r="U149" s="92" t="s">
        <v>176</v>
      </c>
      <c r="V149" s="92">
        <f t="shared" si="74"/>
        <v>0</v>
      </c>
      <c r="W149" s="92" t="s">
        <v>176</v>
      </c>
      <c r="X149" s="92" t="s">
        <v>176</v>
      </c>
      <c r="Y149" s="92">
        <f t="shared" si="75"/>
        <v>0</v>
      </c>
      <c r="Z149" s="92" t="s">
        <v>176</v>
      </c>
      <c r="AA149" s="92" t="s">
        <v>176</v>
      </c>
      <c r="AB149" s="92">
        <f t="shared" si="76"/>
        <v>0</v>
      </c>
      <c r="AC149" s="92" t="s">
        <v>176</v>
      </c>
      <c r="AD149" s="92" t="s">
        <v>176</v>
      </c>
      <c r="AE149" s="92">
        <f t="shared" si="77"/>
        <v>0</v>
      </c>
      <c r="AF149" s="92" t="s">
        <v>176</v>
      </c>
      <c r="AG149" s="92" t="s">
        <v>176</v>
      </c>
      <c r="AH149" s="92">
        <f t="shared" si="78"/>
        <v>0</v>
      </c>
      <c r="AI149" s="92" t="s">
        <v>176</v>
      </c>
      <c r="AJ149" s="92" t="s">
        <v>176</v>
      </c>
      <c r="AK149" s="92">
        <f t="shared" si="79"/>
        <v>0</v>
      </c>
      <c r="AL149" s="41">
        <f t="shared" si="66"/>
        <v>0</v>
      </c>
      <c r="AM149" s="157" t="s">
        <v>1</v>
      </c>
    </row>
    <row r="150" spans="1:39" x14ac:dyDescent="0.25">
      <c r="A150" s="157" t="str">
        <f t="shared" si="80"/>
        <v>FebreroMarsh &amp; McLennan, LTD (Riskcorp, Inc.)</v>
      </c>
      <c r="B150" s="51" t="s">
        <v>101</v>
      </c>
      <c r="C150" s="93">
        <f t="shared" si="67"/>
        <v>0</v>
      </c>
      <c r="D150" s="93">
        <f t="shared" si="68"/>
        <v>0</v>
      </c>
      <c r="E150" s="92" t="s">
        <v>176</v>
      </c>
      <c r="F150" s="92" t="s">
        <v>176</v>
      </c>
      <c r="G150" s="92">
        <f t="shared" si="69"/>
        <v>0</v>
      </c>
      <c r="H150" s="92" t="s">
        <v>176</v>
      </c>
      <c r="I150" s="92" t="s">
        <v>176</v>
      </c>
      <c r="J150" s="92">
        <f t="shared" si="70"/>
        <v>0</v>
      </c>
      <c r="K150" s="92" t="s">
        <v>176</v>
      </c>
      <c r="L150" s="92" t="s">
        <v>176</v>
      </c>
      <c r="M150" s="92">
        <f t="shared" si="71"/>
        <v>0</v>
      </c>
      <c r="N150" s="92" t="s">
        <v>176</v>
      </c>
      <c r="O150" s="92" t="s">
        <v>176</v>
      </c>
      <c r="P150" s="92">
        <f t="shared" si="72"/>
        <v>0</v>
      </c>
      <c r="Q150" s="92" t="s">
        <v>176</v>
      </c>
      <c r="R150" s="92" t="s">
        <v>176</v>
      </c>
      <c r="S150" s="92">
        <f t="shared" si="73"/>
        <v>0</v>
      </c>
      <c r="T150" s="92" t="s">
        <v>176</v>
      </c>
      <c r="U150" s="92" t="s">
        <v>176</v>
      </c>
      <c r="V150" s="92">
        <f t="shared" si="74"/>
        <v>0</v>
      </c>
      <c r="W150" s="92" t="s">
        <v>176</v>
      </c>
      <c r="X150" s="92" t="s">
        <v>176</v>
      </c>
      <c r="Y150" s="92">
        <f t="shared" si="75"/>
        <v>0</v>
      </c>
      <c r="Z150" s="92" t="s">
        <v>176</v>
      </c>
      <c r="AA150" s="92" t="s">
        <v>176</v>
      </c>
      <c r="AB150" s="92">
        <f t="shared" si="76"/>
        <v>0</v>
      </c>
      <c r="AC150" s="92" t="s">
        <v>176</v>
      </c>
      <c r="AD150" s="92" t="s">
        <v>176</v>
      </c>
      <c r="AE150" s="92">
        <f t="shared" si="77"/>
        <v>0</v>
      </c>
      <c r="AF150" s="92" t="s">
        <v>176</v>
      </c>
      <c r="AG150" s="92" t="s">
        <v>176</v>
      </c>
      <c r="AH150" s="92">
        <f t="shared" si="78"/>
        <v>0</v>
      </c>
      <c r="AI150" s="92" t="s">
        <v>176</v>
      </c>
      <c r="AJ150" s="92" t="s">
        <v>176</v>
      </c>
      <c r="AK150" s="92">
        <f t="shared" si="79"/>
        <v>0</v>
      </c>
      <c r="AL150" s="41">
        <f t="shared" si="66"/>
        <v>0</v>
      </c>
      <c r="AM150" s="157" t="s">
        <v>1</v>
      </c>
    </row>
    <row r="151" spans="1:39" x14ac:dyDescent="0.25">
      <c r="A151" s="157" t="str">
        <f t="shared" si="80"/>
        <v>FebreroAutoseguro, S. A.</v>
      </c>
      <c r="B151" s="51" t="s">
        <v>81</v>
      </c>
      <c r="C151" s="93">
        <f t="shared" si="67"/>
        <v>0</v>
      </c>
      <c r="D151" s="93">
        <f t="shared" si="68"/>
        <v>0</v>
      </c>
      <c r="E151" s="92" t="s">
        <v>176</v>
      </c>
      <c r="F151" s="92" t="s">
        <v>176</v>
      </c>
      <c r="G151" s="92">
        <f t="shared" si="69"/>
        <v>0</v>
      </c>
      <c r="H151" s="92" t="s">
        <v>176</v>
      </c>
      <c r="I151" s="92" t="s">
        <v>176</v>
      </c>
      <c r="J151" s="92">
        <f t="shared" si="70"/>
        <v>0</v>
      </c>
      <c r="K151" s="92" t="s">
        <v>176</v>
      </c>
      <c r="L151" s="92" t="s">
        <v>176</v>
      </c>
      <c r="M151" s="92">
        <f t="shared" si="71"/>
        <v>0</v>
      </c>
      <c r="N151" s="92" t="s">
        <v>176</v>
      </c>
      <c r="O151" s="92" t="s">
        <v>176</v>
      </c>
      <c r="P151" s="92">
        <f t="shared" si="72"/>
        <v>0</v>
      </c>
      <c r="Q151" s="92" t="s">
        <v>176</v>
      </c>
      <c r="R151" s="92" t="s">
        <v>176</v>
      </c>
      <c r="S151" s="92">
        <f t="shared" si="73"/>
        <v>0</v>
      </c>
      <c r="T151" s="92" t="s">
        <v>176</v>
      </c>
      <c r="U151" s="92" t="s">
        <v>176</v>
      </c>
      <c r="V151" s="92">
        <f t="shared" si="74"/>
        <v>0</v>
      </c>
      <c r="W151" s="92" t="s">
        <v>176</v>
      </c>
      <c r="X151" s="92" t="s">
        <v>176</v>
      </c>
      <c r="Y151" s="92">
        <f t="shared" si="75"/>
        <v>0</v>
      </c>
      <c r="Z151" s="92" t="s">
        <v>176</v>
      </c>
      <c r="AA151" s="92" t="s">
        <v>176</v>
      </c>
      <c r="AB151" s="92">
        <f t="shared" si="76"/>
        <v>0</v>
      </c>
      <c r="AC151" s="92" t="s">
        <v>176</v>
      </c>
      <c r="AD151" s="92" t="s">
        <v>176</v>
      </c>
      <c r="AE151" s="92">
        <f t="shared" si="77"/>
        <v>0</v>
      </c>
      <c r="AF151" s="92" t="s">
        <v>176</v>
      </c>
      <c r="AG151" s="92" t="s">
        <v>176</v>
      </c>
      <c r="AH151" s="92">
        <f t="shared" si="78"/>
        <v>0</v>
      </c>
      <c r="AI151" s="92" t="s">
        <v>176</v>
      </c>
      <c r="AJ151" s="92" t="s">
        <v>176</v>
      </c>
      <c r="AK151" s="92">
        <f t="shared" si="79"/>
        <v>0</v>
      </c>
      <c r="AL151" s="41">
        <f t="shared" si="66"/>
        <v>0</v>
      </c>
      <c r="AM151" s="157" t="s">
        <v>1</v>
      </c>
    </row>
    <row r="152" spans="1:39" s="131" customFormat="1" x14ac:dyDescent="0.25">
      <c r="A152" s="157" t="str">
        <f t="shared" si="80"/>
        <v>FebreroSeguros DHI Atlas, S. A.</v>
      </c>
      <c r="B152" s="51" t="s">
        <v>100</v>
      </c>
      <c r="C152" s="93">
        <f t="shared" si="67"/>
        <v>0</v>
      </c>
      <c r="D152" s="93">
        <f t="shared" si="68"/>
        <v>0</v>
      </c>
      <c r="E152" s="92" t="s">
        <v>176</v>
      </c>
      <c r="F152" s="92" t="s">
        <v>176</v>
      </c>
      <c r="G152" s="92">
        <f t="shared" si="69"/>
        <v>0</v>
      </c>
      <c r="H152" s="92" t="s">
        <v>176</v>
      </c>
      <c r="I152" s="92" t="s">
        <v>176</v>
      </c>
      <c r="J152" s="92">
        <f t="shared" si="70"/>
        <v>0</v>
      </c>
      <c r="K152" s="92" t="s">
        <v>176</v>
      </c>
      <c r="L152" s="92" t="s">
        <v>176</v>
      </c>
      <c r="M152" s="92">
        <f t="shared" si="71"/>
        <v>0</v>
      </c>
      <c r="N152" s="92" t="s">
        <v>176</v>
      </c>
      <c r="O152" s="92" t="s">
        <v>176</v>
      </c>
      <c r="P152" s="92">
        <f t="shared" si="72"/>
        <v>0</v>
      </c>
      <c r="Q152" s="92" t="s">
        <v>176</v>
      </c>
      <c r="R152" s="92" t="s">
        <v>176</v>
      </c>
      <c r="S152" s="92">
        <f t="shared" si="73"/>
        <v>0</v>
      </c>
      <c r="T152" s="92" t="s">
        <v>176</v>
      </c>
      <c r="U152" s="92" t="s">
        <v>176</v>
      </c>
      <c r="V152" s="92">
        <f t="shared" si="74"/>
        <v>0</v>
      </c>
      <c r="W152" s="92" t="s">
        <v>176</v>
      </c>
      <c r="X152" s="92" t="s">
        <v>176</v>
      </c>
      <c r="Y152" s="92">
        <f t="shared" si="75"/>
        <v>0</v>
      </c>
      <c r="Z152" s="92" t="s">
        <v>176</v>
      </c>
      <c r="AA152" s="92" t="s">
        <v>176</v>
      </c>
      <c r="AB152" s="92">
        <f t="shared" si="76"/>
        <v>0</v>
      </c>
      <c r="AC152" s="92" t="s">
        <v>176</v>
      </c>
      <c r="AD152" s="92" t="s">
        <v>176</v>
      </c>
      <c r="AE152" s="92">
        <f t="shared" si="77"/>
        <v>0</v>
      </c>
      <c r="AF152" s="92" t="s">
        <v>176</v>
      </c>
      <c r="AG152" s="92" t="s">
        <v>176</v>
      </c>
      <c r="AH152" s="92">
        <f t="shared" si="78"/>
        <v>0</v>
      </c>
      <c r="AI152" s="92" t="s">
        <v>176</v>
      </c>
      <c r="AJ152" s="92" t="s">
        <v>176</v>
      </c>
      <c r="AK152" s="92">
        <f t="shared" si="79"/>
        <v>0</v>
      </c>
      <c r="AL152" s="41">
        <f t="shared" si="66"/>
        <v>0</v>
      </c>
      <c r="AM152" s="157" t="s">
        <v>1</v>
      </c>
    </row>
    <row r="153" spans="1:39" x14ac:dyDescent="0.25">
      <c r="A153" s="157" t="str">
        <f t="shared" si="80"/>
        <v>FebreroBanesco Seguros, S.A.</v>
      </c>
      <c r="B153" s="51" t="s">
        <v>109</v>
      </c>
      <c r="C153" s="93">
        <f t="shared" si="67"/>
        <v>0</v>
      </c>
      <c r="D153" s="93">
        <f t="shared" si="68"/>
        <v>0</v>
      </c>
      <c r="E153" s="92" t="s">
        <v>176</v>
      </c>
      <c r="F153" s="92" t="s">
        <v>176</v>
      </c>
      <c r="G153" s="92">
        <f t="shared" si="69"/>
        <v>0</v>
      </c>
      <c r="H153" s="92" t="s">
        <v>176</v>
      </c>
      <c r="I153" s="92" t="s">
        <v>176</v>
      </c>
      <c r="J153" s="92">
        <f t="shared" si="70"/>
        <v>0</v>
      </c>
      <c r="K153" s="92" t="s">
        <v>176</v>
      </c>
      <c r="L153" s="92" t="s">
        <v>176</v>
      </c>
      <c r="M153" s="92">
        <f t="shared" si="71"/>
        <v>0</v>
      </c>
      <c r="N153" s="92" t="s">
        <v>176</v>
      </c>
      <c r="O153" s="92" t="s">
        <v>176</v>
      </c>
      <c r="P153" s="92">
        <f t="shared" si="72"/>
        <v>0</v>
      </c>
      <c r="Q153" s="92" t="s">
        <v>176</v>
      </c>
      <c r="R153" s="92" t="s">
        <v>176</v>
      </c>
      <c r="S153" s="92">
        <f t="shared" si="73"/>
        <v>0</v>
      </c>
      <c r="T153" s="92" t="s">
        <v>176</v>
      </c>
      <c r="U153" s="92" t="s">
        <v>176</v>
      </c>
      <c r="V153" s="92">
        <f t="shared" si="74"/>
        <v>0</v>
      </c>
      <c r="W153" s="92" t="s">
        <v>176</v>
      </c>
      <c r="X153" s="92" t="s">
        <v>176</v>
      </c>
      <c r="Y153" s="92">
        <f t="shared" si="75"/>
        <v>0</v>
      </c>
      <c r="Z153" s="92" t="s">
        <v>176</v>
      </c>
      <c r="AA153" s="92" t="s">
        <v>176</v>
      </c>
      <c r="AB153" s="92">
        <f t="shared" si="76"/>
        <v>0</v>
      </c>
      <c r="AC153" s="92" t="s">
        <v>176</v>
      </c>
      <c r="AD153" s="92" t="s">
        <v>176</v>
      </c>
      <c r="AE153" s="92">
        <f t="shared" si="77"/>
        <v>0</v>
      </c>
      <c r="AF153" s="92" t="s">
        <v>176</v>
      </c>
      <c r="AG153" s="92" t="s">
        <v>176</v>
      </c>
      <c r="AH153" s="92">
        <f t="shared" si="78"/>
        <v>0</v>
      </c>
      <c r="AI153" s="92" t="s">
        <v>176</v>
      </c>
      <c r="AJ153" s="92" t="s">
        <v>176</v>
      </c>
      <c r="AK153" s="92">
        <f t="shared" si="79"/>
        <v>0</v>
      </c>
      <c r="AL153" s="41">
        <f t="shared" si="66"/>
        <v>0</v>
      </c>
      <c r="AM153" s="157" t="s">
        <v>1</v>
      </c>
    </row>
    <row r="154" spans="1:39" x14ac:dyDescent="0.25">
      <c r="A154" s="157" t="str">
        <f t="shared" si="80"/>
        <v>FebreroHumano Seguros, S. A.</v>
      </c>
      <c r="B154" s="51" t="s">
        <v>111</v>
      </c>
      <c r="C154" s="93">
        <f t="shared" si="67"/>
        <v>0</v>
      </c>
      <c r="D154" s="93">
        <f t="shared" si="68"/>
        <v>0</v>
      </c>
      <c r="E154" s="92" t="s">
        <v>176</v>
      </c>
      <c r="F154" s="92" t="s">
        <v>176</v>
      </c>
      <c r="G154" s="92">
        <f t="shared" si="69"/>
        <v>0</v>
      </c>
      <c r="H154" s="92" t="s">
        <v>176</v>
      </c>
      <c r="I154" s="92" t="s">
        <v>176</v>
      </c>
      <c r="J154" s="92">
        <f t="shared" si="70"/>
        <v>0</v>
      </c>
      <c r="K154" s="92" t="s">
        <v>176</v>
      </c>
      <c r="L154" s="92" t="s">
        <v>176</v>
      </c>
      <c r="M154" s="92">
        <f t="shared" si="71"/>
        <v>0</v>
      </c>
      <c r="N154" s="92" t="s">
        <v>176</v>
      </c>
      <c r="O154" s="92" t="s">
        <v>176</v>
      </c>
      <c r="P154" s="92">
        <f t="shared" si="72"/>
        <v>0</v>
      </c>
      <c r="Q154" s="92" t="s">
        <v>176</v>
      </c>
      <c r="R154" s="92" t="s">
        <v>176</v>
      </c>
      <c r="S154" s="92">
        <f t="shared" si="73"/>
        <v>0</v>
      </c>
      <c r="T154" s="92" t="s">
        <v>176</v>
      </c>
      <c r="U154" s="92" t="s">
        <v>176</v>
      </c>
      <c r="V154" s="92">
        <f t="shared" si="74"/>
        <v>0</v>
      </c>
      <c r="W154" s="92" t="s">
        <v>176</v>
      </c>
      <c r="X154" s="92" t="s">
        <v>176</v>
      </c>
      <c r="Y154" s="92">
        <f t="shared" si="75"/>
        <v>0</v>
      </c>
      <c r="Z154" s="92" t="s">
        <v>176</v>
      </c>
      <c r="AA154" s="92" t="s">
        <v>176</v>
      </c>
      <c r="AB154" s="92">
        <f t="shared" si="76"/>
        <v>0</v>
      </c>
      <c r="AC154" s="92" t="s">
        <v>176</v>
      </c>
      <c r="AD154" s="92" t="s">
        <v>176</v>
      </c>
      <c r="AE154" s="92">
        <f t="shared" si="77"/>
        <v>0</v>
      </c>
      <c r="AF154" s="92" t="s">
        <v>176</v>
      </c>
      <c r="AG154" s="92" t="s">
        <v>176</v>
      </c>
      <c r="AH154" s="92">
        <f t="shared" si="78"/>
        <v>0</v>
      </c>
      <c r="AI154" s="92" t="s">
        <v>176</v>
      </c>
      <c r="AJ154" s="92" t="s">
        <v>176</v>
      </c>
      <c r="AK154" s="92">
        <f t="shared" si="79"/>
        <v>0</v>
      </c>
      <c r="AL154" s="41">
        <f t="shared" si="66"/>
        <v>0</v>
      </c>
      <c r="AM154" s="157" t="s">
        <v>1</v>
      </c>
    </row>
    <row r="155" spans="1:39" x14ac:dyDescent="0.25">
      <c r="A155" s="157" t="str">
        <f t="shared" si="80"/>
        <v>FebreroAtrio Seguros, S. A.</v>
      </c>
      <c r="B155" s="51" t="s">
        <v>113</v>
      </c>
      <c r="C155" s="93">
        <f t="shared" si="67"/>
        <v>0</v>
      </c>
      <c r="D155" s="93">
        <f t="shared" si="68"/>
        <v>0</v>
      </c>
      <c r="E155" s="92" t="s">
        <v>176</v>
      </c>
      <c r="F155" s="92" t="s">
        <v>176</v>
      </c>
      <c r="G155" s="92">
        <f t="shared" si="69"/>
        <v>0</v>
      </c>
      <c r="H155" s="92" t="s">
        <v>176</v>
      </c>
      <c r="I155" s="92" t="s">
        <v>176</v>
      </c>
      <c r="J155" s="92">
        <f t="shared" si="70"/>
        <v>0</v>
      </c>
      <c r="K155" s="92" t="s">
        <v>176</v>
      </c>
      <c r="L155" s="92" t="s">
        <v>176</v>
      </c>
      <c r="M155" s="92">
        <f t="shared" si="71"/>
        <v>0</v>
      </c>
      <c r="N155" s="92" t="s">
        <v>176</v>
      </c>
      <c r="O155" s="92" t="s">
        <v>176</v>
      </c>
      <c r="P155" s="92">
        <f t="shared" si="72"/>
        <v>0</v>
      </c>
      <c r="Q155" s="92" t="s">
        <v>176</v>
      </c>
      <c r="R155" s="92" t="s">
        <v>176</v>
      </c>
      <c r="S155" s="92">
        <f t="shared" si="73"/>
        <v>0</v>
      </c>
      <c r="T155" s="92" t="s">
        <v>176</v>
      </c>
      <c r="U155" s="92" t="s">
        <v>176</v>
      </c>
      <c r="V155" s="92">
        <f t="shared" si="74"/>
        <v>0</v>
      </c>
      <c r="W155" s="92" t="s">
        <v>176</v>
      </c>
      <c r="X155" s="92" t="s">
        <v>176</v>
      </c>
      <c r="Y155" s="92">
        <f t="shared" si="75"/>
        <v>0</v>
      </c>
      <c r="Z155" s="92" t="s">
        <v>176</v>
      </c>
      <c r="AA155" s="92" t="s">
        <v>176</v>
      </c>
      <c r="AB155" s="92">
        <f t="shared" si="76"/>
        <v>0</v>
      </c>
      <c r="AC155" s="92" t="s">
        <v>176</v>
      </c>
      <c r="AD155" s="92" t="s">
        <v>176</v>
      </c>
      <c r="AE155" s="92">
        <f t="shared" si="77"/>
        <v>0</v>
      </c>
      <c r="AF155" s="92" t="s">
        <v>176</v>
      </c>
      <c r="AG155" s="92" t="s">
        <v>176</v>
      </c>
      <c r="AH155" s="92">
        <f t="shared" si="78"/>
        <v>0</v>
      </c>
      <c r="AI155" s="92" t="s">
        <v>176</v>
      </c>
      <c r="AJ155" s="92" t="s">
        <v>176</v>
      </c>
      <c r="AK155" s="92">
        <f t="shared" si="79"/>
        <v>0</v>
      </c>
      <c r="AL155" s="41">
        <f t="shared" si="66"/>
        <v>0</v>
      </c>
      <c r="AM155" s="157" t="s">
        <v>1</v>
      </c>
    </row>
    <row r="156" spans="1:39" x14ac:dyDescent="0.25">
      <c r="A156" s="157" t="str">
        <f t="shared" si="80"/>
        <v>FebreroSeguros APS, S.A</v>
      </c>
      <c r="B156" s="51" t="s">
        <v>117</v>
      </c>
      <c r="C156" s="93">
        <f t="shared" si="67"/>
        <v>0</v>
      </c>
      <c r="D156" s="93">
        <f t="shared" si="68"/>
        <v>0</v>
      </c>
      <c r="E156" s="92" t="s">
        <v>176</v>
      </c>
      <c r="F156" s="92" t="s">
        <v>176</v>
      </c>
      <c r="G156" s="92">
        <f t="shared" si="69"/>
        <v>0</v>
      </c>
      <c r="H156" s="92" t="s">
        <v>176</v>
      </c>
      <c r="I156" s="92" t="s">
        <v>176</v>
      </c>
      <c r="J156" s="92">
        <f t="shared" si="70"/>
        <v>0</v>
      </c>
      <c r="K156" s="92" t="s">
        <v>176</v>
      </c>
      <c r="L156" s="92" t="s">
        <v>176</v>
      </c>
      <c r="M156" s="92">
        <f t="shared" si="71"/>
        <v>0</v>
      </c>
      <c r="N156" s="92" t="s">
        <v>176</v>
      </c>
      <c r="O156" s="92" t="s">
        <v>176</v>
      </c>
      <c r="P156" s="92">
        <f t="shared" si="72"/>
        <v>0</v>
      </c>
      <c r="Q156" s="92" t="s">
        <v>176</v>
      </c>
      <c r="R156" s="92" t="s">
        <v>176</v>
      </c>
      <c r="S156" s="92">
        <f t="shared" si="73"/>
        <v>0</v>
      </c>
      <c r="T156" s="92" t="s">
        <v>176</v>
      </c>
      <c r="U156" s="92" t="s">
        <v>176</v>
      </c>
      <c r="V156" s="92">
        <f t="shared" si="74"/>
        <v>0</v>
      </c>
      <c r="W156" s="92" t="s">
        <v>176</v>
      </c>
      <c r="X156" s="92" t="s">
        <v>176</v>
      </c>
      <c r="Y156" s="92">
        <f t="shared" si="75"/>
        <v>0</v>
      </c>
      <c r="Z156" s="92" t="s">
        <v>176</v>
      </c>
      <c r="AA156" s="92" t="s">
        <v>176</v>
      </c>
      <c r="AB156" s="92">
        <f t="shared" si="76"/>
        <v>0</v>
      </c>
      <c r="AC156" s="92" t="s">
        <v>176</v>
      </c>
      <c r="AD156" s="92" t="s">
        <v>176</v>
      </c>
      <c r="AE156" s="92">
        <f t="shared" si="77"/>
        <v>0</v>
      </c>
      <c r="AF156" s="92" t="s">
        <v>176</v>
      </c>
      <c r="AG156" s="92" t="s">
        <v>176</v>
      </c>
      <c r="AH156" s="92">
        <f t="shared" si="78"/>
        <v>0</v>
      </c>
      <c r="AI156" s="92" t="s">
        <v>176</v>
      </c>
      <c r="AJ156" s="92" t="s">
        <v>176</v>
      </c>
      <c r="AK156" s="92">
        <f t="shared" si="79"/>
        <v>0</v>
      </c>
      <c r="AL156" s="41">
        <f t="shared" si="66"/>
        <v>0</v>
      </c>
      <c r="AM156" s="157" t="s">
        <v>1</v>
      </c>
    </row>
    <row r="157" spans="1:39" x14ac:dyDescent="0.25">
      <c r="A157" s="157" t="str">
        <f t="shared" si="80"/>
        <v>FebreroSegna, Compañía de Seguros, S.A.</v>
      </c>
      <c r="B157" s="51" t="s">
        <v>98</v>
      </c>
      <c r="C157" s="93">
        <f t="shared" si="67"/>
        <v>0</v>
      </c>
      <c r="D157" s="93">
        <f t="shared" si="68"/>
        <v>0</v>
      </c>
      <c r="E157" s="92" t="s">
        <v>176</v>
      </c>
      <c r="F157" s="92" t="s">
        <v>176</v>
      </c>
      <c r="G157" s="92">
        <f t="shared" si="69"/>
        <v>0</v>
      </c>
      <c r="H157" s="92" t="s">
        <v>176</v>
      </c>
      <c r="I157" s="92" t="s">
        <v>176</v>
      </c>
      <c r="J157" s="92">
        <f t="shared" si="70"/>
        <v>0</v>
      </c>
      <c r="K157" s="92" t="s">
        <v>176</v>
      </c>
      <c r="L157" s="92" t="s">
        <v>176</v>
      </c>
      <c r="M157" s="92">
        <f t="shared" si="71"/>
        <v>0</v>
      </c>
      <c r="N157" s="92" t="s">
        <v>176</v>
      </c>
      <c r="O157" s="92" t="s">
        <v>176</v>
      </c>
      <c r="P157" s="92">
        <f t="shared" si="72"/>
        <v>0</v>
      </c>
      <c r="Q157" s="92" t="s">
        <v>176</v>
      </c>
      <c r="R157" s="92" t="s">
        <v>176</v>
      </c>
      <c r="S157" s="92">
        <f t="shared" si="73"/>
        <v>0</v>
      </c>
      <c r="T157" s="92" t="s">
        <v>176</v>
      </c>
      <c r="U157" s="92" t="s">
        <v>176</v>
      </c>
      <c r="V157" s="92">
        <f t="shared" si="74"/>
        <v>0</v>
      </c>
      <c r="W157" s="92" t="s">
        <v>176</v>
      </c>
      <c r="X157" s="92" t="s">
        <v>176</v>
      </c>
      <c r="Y157" s="92">
        <f t="shared" si="75"/>
        <v>0</v>
      </c>
      <c r="Z157" s="92" t="s">
        <v>176</v>
      </c>
      <c r="AA157" s="92" t="s">
        <v>176</v>
      </c>
      <c r="AB157" s="92">
        <f t="shared" si="76"/>
        <v>0</v>
      </c>
      <c r="AC157" s="92" t="s">
        <v>176</v>
      </c>
      <c r="AD157" s="92" t="s">
        <v>176</v>
      </c>
      <c r="AE157" s="92">
        <f t="shared" si="77"/>
        <v>0</v>
      </c>
      <c r="AF157" s="92" t="s">
        <v>176</v>
      </c>
      <c r="AG157" s="92" t="s">
        <v>176</v>
      </c>
      <c r="AH157" s="92">
        <f t="shared" si="78"/>
        <v>0</v>
      </c>
      <c r="AI157" s="92" t="s">
        <v>176</v>
      </c>
      <c r="AJ157" s="92" t="s">
        <v>176</v>
      </c>
      <c r="AK157" s="92">
        <f t="shared" si="79"/>
        <v>0</v>
      </c>
      <c r="AL157" s="41">
        <f t="shared" si="66"/>
        <v>0</v>
      </c>
      <c r="AM157" s="157" t="s">
        <v>1</v>
      </c>
    </row>
    <row r="158" spans="1:39" x14ac:dyDescent="0.25">
      <c r="A158" s="157" t="str">
        <f t="shared" si="80"/>
        <v>FebreroBupa Dominicana, S.A.</v>
      </c>
      <c r="B158" s="50" t="s">
        <v>104</v>
      </c>
      <c r="C158" s="93">
        <f t="shared" si="67"/>
        <v>0</v>
      </c>
      <c r="D158" s="93">
        <f t="shared" si="68"/>
        <v>0</v>
      </c>
      <c r="E158" s="92" t="s">
        <v>176</v>
      </c>
      <c r="F158" s="92" t="s">
        <v>176</v>
      </c>
      <c r="G158" s="92">
        <f t="shared" si="69"/>
        <v>0</v>
      </c>
      <c r="H158" s="92" t="s">
        <v>176</v>
      </c>
      <c r="I158" s="92" t="s">
        <v>176</v>
      </c>
      <c r="J158" s="92">
        <f t="shared" si="70"/>
        <v>0</v>
      </c>
      <c r="K158" s="92" t="s">
        <v>176</v>
      </c>
      <c r="L158" s="92" t="s">
        <v>176</v>
      </c>
      <c r="M158" s="92">
        <f t="shared" si="71"/>
        <v>0</v>
      </c>
      <c r="N158" s="92" t="s">
        <v>176</v>
      </c>
      <c r="O158" s="92" t="s">
        <v>176</v>
      </c>
      <c r="P158" s="92">
        <f t="shared" si="72"/>
        <v>0</v>
      </c>
      <c r="Q158" s="92" t="s">
        <v>176</v>
      </c>
      <c r="R158" s="92" t="s">
        <v>176</v>
      </c>
      <c r="S158" s="92">
        <f t="shared" si="73"/>
        <v>0</v>
      </c>
      <c r="T158" s="92" t="s">
        <v>176</v>
      </c>
      <c r="U158" s="92" t="s">
        <v>176</v>
      </c>
      <c r="V158" s="92">
        <f t="shared" si="74"/>
        <v>0</v>
      </c>
      <c r="W158" s="92" t="s">
        <v>176</v>
      </c>
      <c r="X158" s="92" t="s">
        <v>176</v>
      </c>
      <c r="Y158" s="92">
        <f t="shared" si="75"/>
        <v>0</v>
      </c>
      <c r="Z158" s="92" t="s">
        <v>176</v>
      </c>
      <c r="AA158" s="92" t="s">
        <v>176</v>
      </c>
      <c r="AB158" s="92">
        <f t="shared" si="76"/>
        <v>0</v>
      </c>
      <c r="AC158" s="92" t="s">
        <v>176</v>
      </c>
      <c r="AD158" s="92" t="s">
        <v>176</v>
      </c>
      <c r="AE158" s="92">
        <f t="shared" si="77"/>
        <v>0</v>
      </c>
      <c r="AF158" s="92" t="s">
        <v>176</v>
      </c>
      <c r="AG158" s="92" t="s">
        <v>176</v>
      </c>
      <c r="AH158" s="92">
        <f t="shared" si="78"/>
        <v>0</v>
      </c>
      <c r="AI158" s="92" t="s">
        <v>176</v>
      </c>
      <c r="AJ158" s="92" t="s">
        <v>176</v>
      </c>
      <c r="AK158" s="92">
        <f t="shared" si="79"/>
        <v>0</v>
      </c>
      <c r="AL158" s="41">
        <f t="shared" si="66"/>
        <v>0</v>
      </c>
      <c r="AM158" s="157" t="s">
        <v>1</v>
      </c>
    </row>
    <row r="159" spans="1:39" x14ac:dyDescent="0.25">
      <c r="A159" s="157" t="str">
        <f t="shared" si="80"/>
        <v>FebreroMultiseguros S.U, S. A.</v>
      </c>
      <c r="B159" s="51" t="s">
        <v>116</v>
      </c>
      <c r="C159" s="93">
        <f t="shared" si="67"/>
        <v>0</v>
      </c>
      <c r="D159" s="93">
        <f t="shared" si="68"/>
        <v>0</v>
      </c>
      <c r="E159" s="92" t="s">
        <v>176</v>
      </c>
      <c r="F159" s="92" t="s">
        <v>176</v>
      </c>
      <c r="G159" s="92">
        <f t="shared" si="69"/>
        <v>0</v>
      </c>
      <c r="H159" s="92" t="s">
        <v>176</v>
      </c>
      <c r="I159" s="92" t="s">
        <v>176</v>
      </c>
      <c r="J159" s="92">
        <f t="shared" si="70"/>
        <v>0</v>
      </c>
      <c r="K159" s="92" t="s">
        <v>176</v>
      </c>
      <c r="L159" s="92" t="s">
        <v>176</v>
      </c>
      <c r="M159" s="92">
        <f t="shared" si="71"/>
        <v>0</v>
      </c>
      <c r="N159" s="92" t="s">
        <v>176</v>
      </c>
      <c r="O159" s="92" t="s">
        <v>176</v>
      </c>
      <c r="P159" s="92">
        <f t="shared" si="72"/>
        <v>0</v>
      </c>
      <c r="Q159" s="92" t="s">
        <v>176</v>
      </c>
      <c r="R159" s="92" t="s">
        <v>176</v>
      </c>
      <c r="S159" s="92">
        <f t="shared" si="73"/>
        <v>0</v>
      </c>
      <c r="T159" s="92" t="s">
        <v>176</v>
      </c>
      <c r="U159" s="92" t="s">
        <v>176</v>
      </c>
      <c r="V159" s="92">
        <f t="shared" si="74"/>
        <v>0</v>
      </c>
      <c r="W159" s="92" t="s">
        <v>176</v>
      </c>
      <c r="X159" s="92" t="s">
        <v>176</v>
      </c>
      <c r="Y159" s="92">
        <f t="shared" si="75"/>
        <v>0</v>
      </c>
      <c r="Z159" s="92" t="s">
        <v>176</v>
      </c>
      <c r="AA159" s="92" t="s">
        <v>176</v>
      </c>
      <c r="AB159" s="92">
        <f t="shared" si="76"/>
        <v>0</v>
      </c>
      <c r="AC159" s="92" t="s">
        <v>176</v>
      </c>
      <c r="AD159" s="92" t="s">
        <v>176</v>
      </c>
      <c r="AE159" s="92">
        <f t="shared" si="77"/>
        <v>0</v>
      </c>
      <c r="AF159" s="92" t="s">
        <v>176</v>
      </c>
      <c r="AG159" s="92" t="s">
        <v>176</v>
      </c>
      <c r="AH159" s="92">
        <f t="shared" si="78"/>
        <v>0</v>
      </c>
      <c r="AI159" s="92" t="s">
        <v>176</v>
      </c>
      <c r="AJ159" s="92" t="s">
        <v>176</v>
      </c>
      <c r="AK159" s="92">
        <f t="shared" si="79"/>
        <v>0</v>
      </c>
      <c r="AL159" s="41">
        <f t="shared" si="66"/>
        <v>0</v>
      </c>
      <c r="AM159" s="157" t="s">
        <v>1</v>
      </c>
    </row>
    <row r="160" spans="1:39" x14ac:dyDescent="0.25">
      <c r="A160" s="157" t="str">
        <f t="shared" si="80"/>
        <v>FebreroSeguros ADEMI, S. A.</v>
      </c>
      <c r="B160" s="51" t="s">
        <v>112</v>
      </c>
      <c r="C160" s="93">
        <f t="shared" si="67"/>
        <v>0</v>
      </c>
      <c r="D160" s="93">
        <f t="shared" si="68"/>
        <v>0</v>
      </c>
      <c r="E160" s="92" t="s">
        <v>176</v>
      </c>
      <c r="F160" s="92" t="s">
        <v>176</v>
      </c>
      <c r="G160" s="92">
        <f t="shared" si="69"/>
        <v>0</v>
      </c>
      <c r="H160" s="92" t="s">
        <v>176</v>
      </c>
      <c r="I160" s="92" t="s">
        <v>176</v>
      </c>
      <c r="J160" s="92">
        <f t="shared" si="70"/>
        <v>0</v>
      </c>
      <c r="K160" s="92" t="s">
        <v>176</v>
      </c>
      <c r="L160" s="92" t="s">
        <v>176</v>
      </c>
      <c r="M160" s="92">
        <f t="shared" si="71"/>
        <v>0</v>
      </c>
      <c r="N160" s="92" t="s">
        <v>176</v>
      </c>
      <c r="O160" s="92" t="s">
        <v>176</v>
      </c>
      <c r="P160" s="92">
        <f t="shared" si="72"/>
        <v>0</v>
      </c>
      <c r="Q160" s="92" t="s">
        <v>176</v>
      </c>
      <c r="R160" s="92" t="s">
        <v>176</v>
      </c>
      <c r="S160" s="92">
        <f t="shared" si="73"/>
        <v>0</v>
      </c>
      <c r="T160" s="92" t="s">
        <v>176</v>
      </c>
      <c r="U160" s="92" t="s">
        <v>176</v>
      </c>
      <c r="V160" s="92">
        <f t="shared" si="74"/>
        <v>0</v>
      </c>
      <c r="W160" s="92" t="s">
        <v>176</v>
      </c>
      <c r="X160" s="92" t="s">
        <v>176</v>
      </c>
      <c r="Y160" s="92">
        <f t="shared" si="75"/>
        <v>0</v>
      </c>
      <c r="Z160" s="92" t="s">
        <v>176</v>
      </c>
      <c r="AA160" s="92" t="s">
        <v>176</v>
      </c>
      <c r="AB160" s="92">
        <f t="shared" si="76"/>
        <v>0</v>
      </c>
      <c r="AC160" s="92" t="s">
        <v>176</v>
      </c>
      <c r="AD160" s="92" t="s">
        <v>176</v>
      </c>
      <c r="AE160" s="92">
        <f t="shared" si="77"/>
        <v>0</v>
      </c>
      <c r="AF160" s="92" t="s">
        <v>176</v>
      </c>
      <c r="AG160" s="92" t="s">
        <v>176</v>
      </c>
      <c r="AH160" s="92">
        <f t="shared" si="78"/>
        <v>0</v>
      </c>
      <c r="AI160" s="92" t="s">
        <v>176</v>
      </c>
      <c r="AJ160" s="92" t="s">
        <v>176</v>
      </c>
      <c r="AK160" s="92">
        <f t="shared" si="79"/>
        <v>0</v>
      </c>
      <c r="AL160" s="41">
        <f t="shared" si="66"/>
        <v>0</v>
      </c>
      <c r="AM160" s="157" t="s">
        <v>1</v>
      </c>
    </row>
    <row r="161" spans="1:40" x14ac:dyDescent="0.25">
      <c r="A161" s="157" t="str">
        <f t="shared" si="80"/>
        <v>FebreroREHSA Cía. de Seguros y Reaseguros, S.A.</v>
      </c>
      <c r="B161" s="51" t="s">
        <v>114</v>
      </c>
      <c r="C161" s="93">
        <f t="shared" si="67"/>
        <v>0</v>
      </c>
      <c r="D161" s="93">
        <f t="shared" si="68"/>
        <v>0</v>
      </c>
      <c r="E161" s="92" t="s">
        <v>176</v>
      </c>
      <c r="F161" s="92" t="s">
        <v>176</v>
      </c>
      <c r="G161" s="92">
        <f t="shared" si="69"/>
        <v>0</v>
      </c>
      <c r="H161" s="92" t="s">
        <v>176</v>
      </c>
      <c r="I161" s="92" t="s">
        <v>176</v>
      </c>
      <c r="J161" s="92">
        <f t="shared" si="70"/>
        <v>0</v>
      </c>
      <c r="K161" s="92" t="s">
        <v>176</v>
      </c>
      <c r="L161" s="92" t="s">
        <v>176</v>
      </c>
      <c r="M161" s="92">
        <f t="shared" si="71"/>
        <v>0</v>
      </c>
      <c r="N161" s="92" t="s">
        <v>176</v>
      </c>
      <c r="O161" s="92" t="s">
        <v>176</v>
      </c>
      <c r="P161" s="92">
        <f t="shared" si="72"/>
        <v>0</v>
      </c>
      <c r="Q161" s="92" t="s">
        <v>176</v>
      </c>
      <c r="R161" s="92" t="s">
        <v>176</v>
      </c>
      <c r="S161" s="92">
        <f t="shared" si="73"/>
        <v>0</v>
      </c>
      <c r="T161" s="92" t="s">
        <v>176</v>
      </c>
      <c r="U161" s="92" t="s">
        <v>176</v>
      </c>
      <c r="V161" s="92">
        <f t="shared" si="74"/>
        <v>0</v>
      </c>
      <c r="W161" s="92" t="s">
        <v>176</v>
      </c>
      <c r="X161" s="92" t="s">
        <v>176</v>
      </c>
      <c r="Y161" s="92">
        <f t="shared" si="75"/>
        <v>0</v>
      </c>
      <c r="Z161" s="92" t="s">
        <v>176</v>
      </c>
      <c r="AA161" s="92" t="s">
        <v>176</v>
      </c>
      <c r="AB161" s="92">
        <f t="shared" si="76"/>
        <v>0</v>
      </c>
      <c r="AC161" s="92" t="s">
        <v>176</v>
      </c>
      <c r="AD161" s="92" t="s">
        <v>176</v>
      </c>
      <c r="AE161" s="92">
        <f t="shared" si="77"/>
        <v>0</v>
      </c>
      <c r="AF161" s="92" t="s">
        <v>176</v>
      </c>
      <c r="AG161" s="92" t="s">
        <v>176</v>
      </c>
      <c r="AH161" s="92">
        <f t="shared" si="78"/>
        <v>0</v>
      </c>
      <c r="AI161" s="92" t="s">
        <v>176</v>
      </c>
      <c r="AJ161" s="92" t="s">
        <v>176</v>
      </c>
      <c r="AK161" s="92">
        <f t="shared" si="79"/>
        <v>0</v>
      </c>
      <c r="AL161" s="41">
        <f t="shared" si="66"/>
        <v>0</v>
      </c>
      <c r="AM161" s="157" t="s">
        <v>1</v>
      </c>
    </row>
    <row r="162" spans="1:40" x14ac:dyDescent="0.25">
      <c r="A162" s="157" t="str">
        <f t="shared" si="80"/>
        <v>FebreroMidas Seguros, S. A.</v>
      </c>
      <c r="B162" s="51" t="s">
        <v>118</v>
      </c>
      <c r="C162" s="93">
        <f t="shared" si="67"/>
        <v>0</v>
      </c>
      <c r="D162" s="93">
        <f t="shared" si="68"/>
        <v>0</v>
      </c>
      <c r="E162" s="92" t="s">
        <v>176</v>
      </c>
      <c r="F162" s="92" t="s">
        <v>176</v>
      </c>
      <c r="G162" s="92">
        <f t="shared" si="69"/>
        <v>0</v>
      </c>
      <c r="H162" s="92" t="s">
        <v>176</v>
      </c>
      <c r="I162" s="92" t="s">
        <v>176</v>
      </c>
      <c r="J162" s="92">
        <f t="shared" si="70"/>
        <v>0</v>
      </c>
      <c r="K162" s="92" t="s">
        <v>176</v>
      </c>
      <c r="L162" s="92" t="s">
        <v>176</v>
      </c>
      <c r="M162" s="92">
        <f t="shared" si="71"/>
        <v>0</v>
      </c>
      <c r="N162" s="92" t="s">
        <v>176</v>
      </c>
      <c r="O162" s="92" t="s">
        <v>176</v>
      </c>
      <c r="P162" s="92">
        <f t="shared" si="72"/>
        <v>0</v>
      </c>
      <c r="Q162" s="92" t="s">
        <v>176</v>
      </c>
      <c r="R162" s="92" t="s">
        <v>176</v>
      </c>
      <c r="S162" s="92">
        <f t="shared" si="73"/>
        <v>0</v>
      </c>
      <c r="T162" s="92" t="s">
        <v>176</v>
      </c>
      <c r="U162" s="92" t="s">
        <v>176</v>
      </c>
      <c r="V162" s="92">
        <f t="shared" si="74"/>
        <v>0</v>
      </c>
      <c r="W162" s="92" t="s">
        <v>176</v>
      </c>
      <c r="X162" s="92" t="s">
        <v>176</v>
      </c>
      <c r="Y162" s="92">
        <f t="shared" si="75"/>
        <v>0</v>
      </c>
      <c r="Z162" s="92" t="s">
        <v>176</v>
      </c>
      <c r="AA162" s="92" t="s">
        <v>176</v>
      </c>
      <c r="AB162" s="92">
        <f t="shared" si="76"/>
        <v>0</v>
      </c>
      <c r="AC162" s="92" t="s">
        <v>176</v>
      </c>
      <c r="AD162" s="92" t="s">
        <v>176</v>
      </c>
      <c r="AE162" s="92">
        <f t="shared" si="77"/>
        <v>0</v>
      </c>
      <c r="AF162" s="92" t="s">
        <v>176</v>
      </c>
      <c r="AG162" s="92" t="s">
        <v>176</v>
      </c>
      <c r="AH162" s="92">
        <f t="shared" si="78"/>
        <v>0</v>
      </c>
      <c r="AI162" s="92" t="s">
        <v>176</v>
      </c>
      <c r="AJ162" s="92" t="s">
        <v>176</v>
      </c>
      <c r="AK162" s="92">
        <f t="shared" si="79"/>
        <v>0</v>
      </c>
      <c r="AL162" s="41">
        <f t="shared" si="66"/>
        <v>0</v>
      </c>
      <c r="AM162" s="157" t="s">
        <v>1</v>
      </c>
    </row>
    <row r="163" spans="1:40" x14ac:dyDescent="0.25">
      <c r="A163" s="157" t="str">
        <f t="shared" si="80"/>
        <v>FebreroHylseg Seguros, S.A.</v>
      </c>
      <c r="B163" s="51" t="s">
        <v>120</v>
      </c>
      <c r="C163" s="93">
        <f t="shared" si="67"/>
        <v>0</v>
      </c>
      <c r="D163" s="93">
        <f t="shared" si="68"/>
        <v>0</v>
      </c>
      <c r="E163" s="92" t="s">
        <v>176</v>
      </c>
      <c r="F163" s="92" t="s">
        <v>176</v>
      </c>
      <c r="G163" s="92">
        <f t="shared" si="69"/>
        <v>0</v>
      </c>
      <c r="H163" s="92" t="s">
        <v>176</v>
      </c>
      <c r="I163" s="92" t="s">
        <v>176</v>
      </c>
      <c r="J163" s="92">
        <f t="shared" si="70"/>
        <v>0</v>
      </c>
      <c r="K163" s="92" t="s">
        <v>176</v>
      </c>
      <c r="L163" s="92" t="s">
        <v>176</v>
      </c>
      <c r="M163" s="92">
        <f t="shared" si="71"/>
        <v>0</v>
      </c>
      <c r="N163" s="92" t="s">
        <v>176</v>
      </c>
      <c r="O163" s="92" t="s">
        <v>176</v>
      </c>
      <c r="P163" s="92">
        <f t="shared" si="72"/>
        <v>0</v>
      </c>
      <c r="Q163" s="92" t="s">
        <v>176</v>
      </c>
      <c r="R163" s="92" t="s">
        <v>176</v>
      </c>
      <c r="S163" s="92">
        <f t="shared" si="73"/>
        <v>0</v>
      </c>
      <c r="T163" s="92" t="s">
        <v>176</v>
      </c>
      <c r="U163" s="92" t="s">
        <v>176</v>
      </c>
      <c r="V163" s="92">
        <f t="shared" si="74"/>
        <v>0</v>
      </c>
      <c r="W163" s="92" t="s">
        <v>176</v>
      </c>
      <c r="X163" s="92" t="s">
        <v>176</v>
      </c>
      <c r="Y163" s="92">
        <f t="shared" si="75"/>
        <v>0</v>
      </c>
      <c r="Z163" s="92" t="s">
        <v>176</v>
      </c>
      <c r="AA163" s="92" t="s">
        <v>176</v>
      </c>
      <c r="AB163" s="92">
        <f t="shared" si="76"/>
        <v>0</v>
      </c>
      <c r="AC163" s="92" t="s">
        <v>176</v>
      </c>
      <c r="AD163" s="92" t="s">
        <v>176</v>
      </c>
      <c r="AE163" s="92">
        <f t="shared" si="77"/>
        <v>0</v>
      </c>
      <c r="AF163" s="92" t="s">
        <v>176</v>
      </c>
      <c r="AG163" s="92" t="s">
        <v>176</v>
      </c>
      <c r="AH163" s="92">
        <f t="shared" si="78"/>
        <v>0</v>
      </c>
      <c r="AI163" s="92" t="s">
        <v>176</v>
      </c>
      <c r="AJ163" s="92" t="s">
        <v>176</v>
      </c>
      <c r="AK163" s="92">
        <f t="shared" si="79"/>
        <v>0</v>
      </c>
      <c r="AL163" s="41">
        <f t="shared" si="66"/>
        <v>0</v>
      </c>
      <c r="AM163" s="157" t="s">
        <v>1</v>
      </c>
    </row>
    <row r="164" spans="1:40" x14ac:dyDescent="0.25">
      <c r="A164" s="157" t="str">
        <f t="shared" si="80"/>
        <v>FebreroAseguradora Agropecuaria Dominicana. S. A.</v>
      </c>
      <c r="B164" s="51" t="s">
        <v>99</v>
      </c>
      <c r="C164" s="93">
        <f t="shared" si="67"/>
        <v>0</v>
      </c>
      <c r="D164" s="93">
        <f t="shared" si="68"/>
        <v>0</v>
      </c>
      <c r="E164" s="92" t="s">
        <v>176</v>
      </c>
      <c r="F164" s="92" t="s">
        <v>176</v>
      </c>
      <c r="G164" s="92">
        <f t="shared" si="69"/>
        <v>0</v>
      </c>
      <c r="H164" s="92" t="s">
        <v>176</v>
      </c>
      <c r="I164" s="92" t="s">
        <v>176</v>
      </c>
      <c r="J164" s="92">
        <f t="shared" si="70"/>
        <v>0</v>
      </c>
      <c r="K164" s="92" t="s">
        <v>176</v>
      </c>
      <c r="L164" s="92" t="s">
        <v>176</v>
      </c>
      <c r="M164" s="92">
        <f t="shared" si="71"/>
        <v>0</v>
      </c>
      <c r="N164" s="92" t="s">
        <v>176</v>
      </c>
      <c r="O164" s="92" t="s">
        <v>176</v>
      </c>
      <c r="P164" s="92">
        <f t="shared" si="72"/>
        <v>0</v>
      </c>
      <c r="Q164" s="92" t="s">
        <v>176</v>
      </c>
      <c r="R164" s="92" t="s">
        <v>176</v>
      </c>
      <c r="S164" s="92">
        <f t="shared" si="73"/>
        <v>0</v>
      </c>
      <c r="T164" s="92" t="s">
        <v>176</v>
      </c>
      <c r="U164" s="92" t="s">
        <v>176</v>
      </c>
      <c r="V164" s="92">
        <f t="shared" si="74"/>
        <v>0</v>
      </c>
      <c r="W164" s="92" t="s">
        <v>176</v>
      </c>
      <c r="X164" s="92" t="s">
        <v>176</v>
      </c>
      <c r="Y164" s="92">
        <f t="shared" si="75"/>
        <v>0</v>
      </c>
      <c r="Z164" s="92" t="s">
        <v>176</v>
      </c>
      <c r="AA164" s="92" t="s">
        <v>176</v>
      </c>
      <c r="AB164" s="92">
        <f t="shared" si="76"/>
        <v>0</v>
      </c>
      <c r="AC164" s="92" t="s">
        <v>176</v>
      </c>
      <c r="AD164" s="92" t="s">
        <v>176</v>
      </c>
      <c r="AE164" s="92">
        <f t="shared" si="77"/>
        <v>0</v>
      </c>
      <c r="AF164" s="92" t="s">
        <v>176</v>
      </c>
      <c r="AG164" s="92" t="s">
        <v>176</v>
      </c>
      <c r="AH164" s="92">
        <f t="shared" si="78"/>
        <v>0</v>
      </c>
      <c r="AI164" s="92" t="s">
        <v>176</v>
      </c>
      <c r="AJ164" s="92" t="s">
        <v>176</v>
      </c>
      <c r="AK164" s="92">
        <f t="shared" si="79"/>
        <v>0</v>
      </c>
      <c r="AL164" s="41">
        <f t="shared" si="66"/>
        <v>0</v>
      </c>
      <c r="AM164" s="157" t="s">
        <v>1</v>
      </c>
    </row>
    <row r="165" spans="1:40" s="45" customFormat="1" ht="13.8" thickBot="1" x14ac:dyDescent="0.3">
      <c r="A165" s="157" t="str">
        <f t="shared" si="80"/>
        <v>FebreroCuna Mutual Insurance Society Dominicana, S.A.</v>
      </c>
      <c r="B165" s="51" t="s">
        <v>105</v>
      </c>
      <c r="C165" s="93">
        <f t="shared" si="67"/>
        <v>0</v>
      </c>
      <c r="D165" s="93">
        <f t="shared" si="68"/>
        <v>0</v>
      </c>
      <c r="E165" s="92" t="s">
        <v>176</v>
      </c>
      <c r="F165" s="92" t="s">
        <v>176</v>
      </c>
      <c r="G165" s="92">
        <f t="shared" si="69"/>
        <v>0</v>
      </c>
      <c r="H165" s="92" t="s">
        <v>176</v>
      </c>
      <c r="I165" s="92" t="s">
        <v>176</v>
      </c>
      <c r="J165" s="92">
        <f t="shared" si="70"/>
        <v>0</v>
      </c>
      <c r="K165" s="92" t="s">
        <v>176</v>
      </c>
      <c r="L165" s="92" t="s">
        <v>176</v>
      </c>
      <c r="M165" s="92">
        <f t="shared" si="71"/>
        <v>0</v>
      </c>
      <c r="N165" s="92" t="s">
        <v>176</v>
      </c>
      <c r="O165" s="92" t="s">
        <v>176</v>
      </c>
      <c r="P165" s="92">
        <f t="shared" si="72"/>
        <v>0</v>
      </c>
      <c r="Q165" s="92" t="s">
        <v>176</v>
      </c>
      <c r="R165" s="92" t="s">
        <v>176</v>
      </c>
      <c r="S165" s="92">
        <f t="shared" si="73"/>
        <v>0</v>
      </c>
      <c r="T165" s="92" t="s">
        <v>176</v>
      </c>
      <c r="U165" s="92" t="s">
        <v>176</v>
      </c>
      <c r="V165" s="92">
        <f t="shared" si="74"/>
        <v>0</v>
      </c>
      <c r="W165" s="92" t="s">
        <v>176</v>
      </c>
      <c r="X165" s="92" t="s">
        <v>176</v>
      </c>
      <c r="Y165" s="92">
        <f t="shared" si="75"/>
        <v>0</v>
      </c>
      <c r="Z165" s="92" t="s">
        <v>176</v>
      </c>
      <c r="AA165" s="92" t="s">
        <v>176</v>
      </c>
      <c r="AB165" s="92">
        <f t="shared" si="76"/>
        <v>0</v>
      </c>
      <c r="AC165" s="92" t="s">
        <v>176</v>
      </c>
      <c r="AD165" s="92" t="s">
        <v>176</v>
      </c>
      <c r="AE165" s="92">
        <f t="shared" si="77"/>
        <v>0</v>
      </c>
      <c r="AF165" s="92" t="s">
        <v>176</v>
      </c>
      <c r="AG165" s="92" t="s">
        <v>176</v>
      </c>
      <c r="AH165" s="92">
        <f t="shared" si="78"/>
        <v>0</v>
      </c>
      <c r="AI165" s="92" t="s">
        <v>176</v>
      </c>
      <c r="AJ165" s="92" t="s">
        <v>176</v>
      </c>
      <c r="AK165" s="92">
        <f t="shared" si="79"/>
        <v>0</v>
      </c>
      <c r="AL165" s="41">
        <f t="shared" si="66"/>
        <v>0</v>
      </c>
      <c r="AM165" s="157" t="s">
        <v>1</v>
      </c>
      <c r="AN165" s="30"/>
    </row>
    <row r="166" spans="1:40" ht="14.4" thickTop="1" thickBot="1" x14ac:dyDescent="0.3">
      <c r="A166" s="157" t="str">
        <f t="shared" si="80"/>
        <v>Total General</v>
      </c>
      <c r="B166" s="53" t="s">
        <v>19</v>
      </c>
      <c r="C166" s="63">
        <f>SUM(C128:C165)</f>
        <v>0</v>
      </c>
      <c r="D166" s="63">
        <f t="shared" ref="D166:AK166" si="81">SUM(D128:D165)</f>
        <v>0</v>
      </c>
      <c r="E166" s="63">
        <f t="shared" si="81"/>
        <v>0</v>
      </c>
      <c r="F166" s="63">
        <f t="shared" si="81"/>
        <v>0</v>
      </c>
      <c r="G166" s="63">
        <f t="shared" si="81"/>
        <v>0</v>
      </c>
      <c r="H166" s="63">
        <f t="shared" si="81"/>
        <v>0</v>
      </c>
      <c r="I166" s="63">
        <f t="shared" si="81"/>
        <v>0</v>
      </c>
      <c r="J166" s="63">
        <f t="shared" si="81"/>
        <v>0</v>
      </c>
      <c r="K166" s="63">
        <f t="shared" si="81"/>
        <v>0</v>
      </c>
      <c r="L166" s="63">
        <f t="shared" si="81"/>
        <v>0</v>
      </c>
      <c r="M166" s="63">
        <f t="shared" si="81"/>
        <v>0</v>
      </c>
      <c r="N166" s="63">
        <f t="shared" si="81"/>
        <v>0</v>
      </c>
      <c r="O166" s="63">
        <f t="shared" si="81"/>
        <v>0</v>
      </c>
      <c r="P166" s="63">
        <f t="shared" si="81"/>
        <v>0</v>
      </c>
      <c r="Q166" s="63">
        <f t="shared" si="81"/>
        <v>0</v>
      </c>
      <c r="R166" s="63">
        <f t="shared" si="81"/>
        <v>0</v>
      </c>
      <c r="S166" s="63">
        <f t="shared" si="81"/>
        <v>0</v>
      </c>
      <c r="T166" s="63">
        <f t="shared" si="81"/>
        <v>0</v>
      </c>
      <c r="U166" s="63">
        <f t="shared" si="81"/>
        <v>0</v>
      </c>
      <c r="V166" s="63">
        <f t="shared" si="81"/>
        <v>0</v>
      </c>
      <c r="W166" s="63">
        <f t="shared" si="81"/>
        <v>0</v>
      </c>
      <c r="X166" s="63">
        <f t="shared" si="81"/>
        <v>0</v>
      </c>
      <c r="Y166" s="63">
        <f t="shared" si="81"/>
        <v>0</v>
      </c>
      <c r="Z166" s="63">
        <f t="shared" si="81"/>
        <v>0</v>
      </c>
      <c r="AA166" s="63">
        <f t="shared" si="81"/>
        <v>0</v>
      </c>
      <c r="AB166" s="63">
        <f t="shared" si="81"/>
        <v>0</v>
      </c>
      <c r="AC166" s="63">
        <f t="shared" si="81"/>
        <v>0</v>
      </c>
      <c r="AD166" s="63">
        <f t="shared" si="81"/>
        <v>0</v>
      </c>
      <c r="AE166" s="63">
        <f t="shared" si="81"/>
        <v>0</v>
      </c>
      <c r="AF166" s="63">
        <f t="shared" si="81"/>
        <v>0</v>
      </c>
      <c r="AG166" s="63">
        <f t="shared" si="81"/>
        <v>0</v>
      </c>
      <c r="AH166" s="63">
        <f t="shared" si="81"/>
        <v>0</v>
      </c>
      <c r="AI166" s="63">
        <f t="shared" si="81"/>
        <v>0</v>
      </c>
      <c r="AJ166" s="63">
        <f t="shared" si="81"/>
        <v>0</v>
      </c>
      <c r="AK166" s="91">
        <f t="shared" si="81"/>
        <v>0</v>
      </c>
    </row>
    <row r="167" spans="1:40" ht="13.8" thickTop="1" x14ac:dyDescent="0.25">
      <c r="A167" s="157" t="str">
        <f t="shared" si="80"/>
        <v/>
      </c>
      <c r="B167" s="124"/>
      <c r="C167" s="35"/>
      <c r="D167" s="34"/>
      <c r="E167" s="35"/>
      <c r="F167" s="34"/>
      <c r="G167" s="34"/>
      <c r="H167" s="35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1:40" x14ac:dyDescent="0.25">
      <c r="A168" s="157" t="str">
        <f>AM168&amp;B168</f>
        <v>% de Primas Exoneradas de Impuestos</v>
      </c>
      <c r="B168" s="5" t="s">
        <v>38</v>
      </c>
      <c r="C168" s="207">
        <f>IFERROR(D166/C169*100,0)</f>
        <v>0</v>
      </c>
      <c r="D168" s="207"/>
      <c r="E168" s="207">
        <f>IFERROR(F166/E169*100,0)</f>
        <v>0</v>
      </c>
      <c r="F168" s="207"/>
      <c r="G168" s="36"/>
      <c r="H168" s="207">
        <f>IFERROR(I166/H169*100,0)</f>
        <v>0</v>
      </c>
      <c r="I168" s="207"/>
      <c r="J168" s="36"/>
      <c r="K168" s="207">
        <f>IFERROR(L166/K169*100,0)</f>
        <v>0</v>
      </c>
      <c r="L168" s="207"/>
      <c r="M168" s="36"/>
      <c r="N168" s="207">
        <f>IFERROR(O166/N169*100,0)</f>
        <v>0</v>
      </c>
      <c r="O168" s="207"/>
      <c r="P168" s="36"/>
      <c r="Q168" s="207">
        <f>IFERROR(R166/Q169*100,0)</f>
        <v>0</v>
      </c>
      <c r="R168" s="207"/>
      <c r="S168" s="36"/>
      <c r="T168" s="207">
        <f>IFERROR(U166/T169*100,0)</f>
        <v>0</v>
      </c>
      <c r="U168" s="207"/>
      <c r="V168" s="36"/>
      <c r="W168" s="207">
        <f>IFERROR(X166/W169*100,0)</f>
        <v>0</v>
      </c>
      <c r="X168" s="207"/>
      <c r="Y168" s="36"/>
      <c r="Z168" s="207">
        <f>IFERROR(AA166/Z169*100,0)</f>
        <v>0</v>
      </c>
      <c r="AA168" s="207"/>
      <c r="AB168" s="36"/>
      <c r="AC168" s="207">
        <f>IFERROR(AD166/AC169*100,0)</f>
        <v>0</v>
      </c>
      <c r="AD168" s="207"/>
      <c r="AE168" s="36"/>
      <c r="AF168" s="207">
        <f>IFERROR(AG166/AF169*100,0)</f>
        <v>0</v>
      </c>
      <c r="AG168" s="207"/>
      <c r="AH168" s="36"/>
      <c r="AI168" s="207">
        <f>IFERROR(AJ166/AI169*100,0)</f>
        <v>0</v>
      </c>
      <c r="AJ168" s="207"/>
      <c r="AK168" s="36"/>
    </row>
    <row r="169" spans="1:40" x14ac:dyDescent="0.25">
      <c r="A169" s="157" t="s">
        <v>133</v>
      </c>
      <c r="B169" s="5" t="s">
        <v>39</v>
      </c>
      <c r="C169" s="205">
        <f>IFERROR(C166+D166,0)</f>
        <v>0</v>
      </c>
      <c r="D169" s="206"/>
      <c r="E169" s="205">
        <f>IFERROR(E166+F166,0)</f>
        <v>0</v>
      </c>
      <c r="F169" s="206"/>
      <c r="G169" s="37"/>
      <c r="H169" s="205">
        <f>IFERROR(H166+I166,0)</f>
        <v>0</v>
      </c>
      <c r="I169" s="206"/>
      <c r="J169" s="37"/>
      <c r="K169" s="205">
        <f>IFERROR(K166+L166,0)</f>
        <v>0</v>
      </c>
      <c r="L169" s="206"/>
      <c r="M169" s="37"/>
      <c r="N169" s="205">
        <f>IFERROR(N166+O166,0)</f>
        <v>0</v>
      </c>
      <c r="O169" s="206"/>
      <c r="P169" s="37"/>
      <c r="Q169" s="205">
        <f>IFERROR(Q166+R166,0)</f>
        <v>0</v>
      </c>
      <c r="R169" s="206"/>
      <c r="S169" s="37"/>
      <c r="T169" s="205">
        <f>IFERROR(T166+U166,0)</f>
        <v>0</v>
      </c>
      <c r="U169" s="206"/>
      <c r="V169" s="37"/>
      <c r="W169" s="205">
        <f>IFERROR(W166+X166,0)</f>
        <v>0</v>
      </c>
      <c r="X169" s="206"/>
      <c r="Y169" s="37"/>
      <c r="Z169" s="205">
        <f>IFERROR(Z166+AA166,0)</f>
        <v>0</v>
      </c>
      <c r="AA169" s="206"/>
      <c r="AB169" s="37"/>
      <c r="AC169" s="205">
        <f>IFERROR(AC166+AD166,0)</f>
        <v>0</v>
      </c>
      <c r="AD169" s="206"/>
      <c r="AE169" s="37"/>
      <c r="AF169" s="205">
        <f>IFERROR(AF166+AG166,0)</f>
        <v>0</v>
      </c>
      <c r="AG169" s="206"/>
      <c r="AH169" s="37"/>
      <c r="AI169" s="205">
        <f>IFERROR(AI166+AJ166,0)</f>
        <v>0</v>
      </c>
      <c r="AJ169" s="206"/>
      <c r="AK169" s="37"/>
    </row>
    <row r="170" spans="1:40" x14ac:dyDescent="0.25">
      <c r="A170" s="157" t="s">
        <v>134</v>
      </c>
      <c r="B170" s="5" t="s">
        <v>40</v>
      </c>
      <c r="C170" s="207">
        <f>SUM(E170:AJ170,0)</f>
        <v>0</v>
      </c>
      <c r="D170" s="206"/>
      <c r="E170" s="207">
        <f>IFERROR(E169/C169*100,0)</f>
        <v>0</v>
      </c>
      <c r="F170" s="207"/>
      <c r="G170" s="36"/>
      <c r="H170" s="207">
        <f>IFERROR(H169/C169*100,0)</f>
        <v>0</v>
      </c>
      <c r="I170" s="207"/>
      <c r="J170" s="36"/>
      <c r="K170" s="207">
        <f>IFERROR(K169/C169*100,0)</f>
        <v>0</v>
      </c>
      <c r="L170" s="207"/>
      <c r="M170" s="36"/>
      <c r="N170" s="207">
        <f>IFERROR(N169/C169*100,0)</f>
        <v>0</v>
      </c>
      <c r="O170" s="207"/>
      <c r="P170" s="36"/>
      <c r="Q170" s="207">
        <f>IFERROR(Q169/C169*100,0)</f>
        <v>0</v>
      </c>
      <c r="R170" s="207"/>
      <c r="S170" s="36"/>
      <c r="T170" s="207">
        <f>IFERROR(T169/C169*100,0)</f>
        <v>0</v>
      </c>
      <c r="U170" s="207"/>
      <c r="V170" s="36"/>
      <c r="W170" s="207">
        <f>IFERROR(W169/C169*100,0)</f>
        <v>0</v>
      </c>
      <c r="X170" s="207"/>
      <c r="Y170" s="36"/>
      <c r="Z170" s="207">
        <f>IFERROR(Z169/C169*100,0)</f>
        <v>0</v>
      </c>
      <c r="AA170" s="207"/>
      <c r="AB170" s="36"/>
      <c r="AC170" s="207">
        <f>IFERROR(AC169/C169*100,0)</f>
        <v>0</v>
      </c>
      <c r="AD170" s="207"/>
      <c r="AE170" s="36"/>
      <c r="AF170" s="207">
        <f>IFERROR(AF169/C169*100,0)</f>
        <v>0</v>
      </c>
      <c r="AG170" s="207"/>
      <c r="AH170" s="36"/>
      <c r="AI170" s="207">
        <f>IFERROR(AI169/C169*100,0)</f>
        <v>0</v>
      </c>
      <c r="AJ170" s="207"/>
      <c r="AK170" s="36"/>
    </row>
    <row r="171" spans="1:40" x14ac:dyDescent="0.25">
      <c r="A171" s="157" t="str">
        <f t="shared" si="80"/>
        <v>Fuente: Superintendencia de Seguros, Dirección de Análisis Financiero y Estadísticas</v>
      </c>
      <c r="B171" s="98" t="s">
        <v>174</v>
      </c>
      <c r="E171" s="41"/>
    </row>
    <row r="172" spans="1:40" x14ac:dyDescent="0.25">
      <c r="A172" s="157" t="str">
        <f t="shared" si="80"/>
        <v/>
      </c>
      <c r="B172" s="142"/>
      <c r="C172" s="34"/>
      <c r="D172" s="34"/>
      <c r="E172" s="41"/>
    </row>
    <row r="173" spans="1:40" x14ac:dyDescent="0.25">
      <c r="A173" s="157" t="str">
        <f t="shared" si="80"/>
        <v/>
      </c>
      <c r="B173" s="98"/>
      <c r="E173" s="41"/>
    </row>
    <row r="174" spans="1:40" x14ac:dyDescent="0.25">
      <c r="A174" s="157" t="str">
        <f t="shared" si="80"/>
        <v/>
      </c>
      <c r="B174" s="98"/>
      <c r="E174" s="41"/>
    </row>
    <row r="175" spans="1:40" x14ac:dyDescent="0.25">
      <c r="A175" s="157" t="str">
        <f t="shared" si="80"/>
        <v/>
      </c>
      <c r="B175" s="98"/>
      <c r="E175" s="41"/>
    </row>
    <row r="176" spans="1:40" x14ac:dyDescent="0.25">
      <c r="A176" s="157" t="str">
        <f t="shared" si="80"/>
        <v/>
      </c>
      <c r="B176" s="98"/>
      <c r="E176" s="41"/>
    </row>
    <row r="177" spans="1:39" x14ac:dyDescent="0.25">
      <c r="A177" s="157" t="str">
        <f t="shared" si="80"/>
        <v/>
      </c>
      <c r="C177" s="40"/>
    </row>
    <row r="178" spans="1:39" x14ac:dyDescent="0.25">
      <c r="A178" s="157" t="str">
        <f t="shared" si="80"/>
        <v/>
      </c>
      <c r="C178" s="40"/>
    </row>
    <row r="179" spans="1:39" ht="21" x14ac:dyDescent="0.4">
      <c r="A179" s="157" t="str">
        <f t="shared" si="80"/>
        <v>Superintendencia de Seguros</v>
      </c>
      <c r="B179" s="209" t="s">
        <v>42</v>
      </c>
      <c r="C179" s="209"/>
      <c r="D179" s="209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</row>
    <row r="180" spans="1:39" x14ac:dyDescent="0.25">
      <c r="A180" s="157" t="str">
        <f t="shared" si="80"/>
        <v>Primas Netas Cobradas por Compañías, Según Ramos</v>
      </c>
      <c r="B180" s="210" t="s">
        <v>56</v>
      </c>
      <c r="C180" s="210"/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</row>
    <row r="181" spans="1:39" x14ac:dyDescent="0.25">
      <c r="A181" s="157" t="str">
        <f t="shared" si="80"/>
        <v>Marzo, 2021</v>
      </c>
      <c r="B181" s="212" t="s">
        <v>163</v>
      </c>
      <c r="C181" s="212"/>
      <c r="D181" s="212"/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  <c r="AA181" s="212"/>
      <c r="AB181" s="212"/>
      <c r="AC181" s="212"/>
      <c r="AD181" s="212"/>
      <c r="AE181" s="212"/>
      <c r="AF181" s="212"/>
      <c r="AG181" s="212"/>
      <c r="AH181" s="212"/>
      <c r="AI181" s="212"/>
      <c r="AJ181" s="212"/>
    </row>
    <row r="182" spans="1:39" x14ac:dyDescent="0.25">
      <c r="A182" s="157" t="str">
        <f t="shared" si="80"/>
        <v>(Valores en RD$)</v>
      </c>
      <c r="B182" s="210" t="s">
        <v>108</v>
      </c>
      <c r="C182" s="210"/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</row>
    <row r="183" spans="1:39" x14ac:dyDescent="0.25">
      <c r="A183" s="157" t="str">
        <f t="shared" si="80"/>
        <v/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1:39" ht="13.8" thickBot="1" x14ac:dyDescent="0.3">
      <c r="A184" s="157" t="str">
        <f t="shared" si="80"/>
        <v/>
      </c>
    </row>
    <row r="185" spans="1:39" ht="14.4" thickTop="1" thickBot="1" x14ac:dyDescent="0.3">
      <c r="A185" s="157" t="str">
        <f t="shared" si="80"/>
        <v>Compañías</v>
      </c>
      <c r="B185" s="202" t="s">
        <v>33</v>
      </c>
      <c r="C185" s="208" t="s">
        <v>0</v>
      </c>
      <c r="D185" s="208"/>
      <c r="E185" s="208" t="s">
        <v>12</v>
      </c>
      <c r="F185" s="208"/>
      <c r="G185" s="130"/>
      <c r="H185" s="208" t="s">
        <v>13</v>
      </c>
      <c r="I185" s="208"/>
      <c r="J185" s="130"/>
      <c r="K185" s="208" t="s">
        <v>14</v>
      </c>
      <c r="L185" s="208"/>
      <c r="M185" s="130"/>
      <c r="N185" s="208" t="s">
        <v>15</v>
      </c>
      <c r="O185" s="208"/>
      <c r="P185" s="130"/>
      <c r="Q185" s="208" t="s">
        <v>27</v>
      </c>
      <c r="R185" s="208"/>
      <c r="S185" s="130"/>
      <c r="T185" s="208" t="s">
        <v>35</v>
      </c>
      <c r="U185" s="208"/>
      <c r="V185" s="130"/>
      <c r="W185" s="208" t="s">
        <v>16</v>
      </c>
      <c r="X185" s="208"/>
      <c r="Y185" s="130"/>
      <c r="Z185" s="208" t="s">
        <v>67</v>
      </c>
      <c r="AA185" s="208"/>
      <c r="AB185" s="130"/>
      <c r="AC185" s="208" t="s">
        <v>34</v>
      </c>
      <c r="AD185" s="208"/>
      <c r="AE185" s="130"/>
      <c r="AF185" s="208" t="s">
        <v>17</v>
      </c>
      <c r="AG185" s="208"/>
      <c r="AH185" s="130"/>
      <c r="AI185" s="208" t="s">
        <v>18</v>
      </c>
      <c r="AJ185" s="208"/>
      <c r="AK185" s="70"/>
    </row>
    <row r="186" spans="1:39" ht="14.4" thickTop="1" thickBot="1" x14ac:dyDescent="0.3">
      <c r="A186" s="157" t="str">
        <f t="shared" si="80"/>
        <v/>
      </c>
      <c r="B186" s="213"/>
      <c r="C186" s="130" t="s">
        <v>28</v>
      </c>
      <c r="D186" s="130" t="s">
        <v>25</v>
      </c>
      <c r="E186" s="130" t="s">
        <v>28</v>
      </c>
      <c r="F186" s="130" t="s">
        <v>25</v>
      </c>
      <c r="G186" s="130"/>
      <c r="H186" s="130" t="s">
        <v>28</v>
      </c>
      <c r="I186" s="130" t="s">
        <v>25</v>
      </c>
      <c r="J186" s="130"/>
      <c r="K186" s="130" t="s">
        <v>28</v>
      </c>
      <c r="L186" s="130" t="s">
        <v>25</v>
      </c>
      <c r="M186" s="130"/>
      <c r="N186" s="130" t="s">
        <v>28</v>
      </c>
      <c r="O186" s="130" t="s">
        <v>25</v>
      </c>
      <c r="P186" s="130"/>
      <c r="Q186" s="130" t="s">
        <v>28</v>
      </c>
      <c r="R186" s="130" t="s">
        <v>25</v>
      </c>
      <c r="S186" s="130"/>
      <c r="T186" s="130" t="s">
        <v>28</v>
      </c>
      <c r="U186" s="130" t="s">
        <v>25</v>
      </c>
      <c r="V186" s="130"/>
      <c r="W186" s="130" t="s">
        <v>28</v>
      </c>
      <c r="X186" s="130" t="s">
        <v>25</v>
      </c>
      <c r="Y186" s="130"/>
      <c r="Z186" s="130" t="s">
        <v>28</v>
      </c>
      <c r="AA186" s="130" t="s">
        <v>25</v>
      </c>
      <c r="AB186" s="130"/>
      <c r="AC186" s="130" t="s">
        <v>28</v>
      </c>
      <c r="AD186" s="130" t="s">
        <v>25</v>
      </c>
      <c r="AE186" s="130"/>
      <c r="AF186" s="130" t="s">
        <v>28</v>
      </c>
      <c r="AG186" s="130" t="s">
        <v>25</v>
      </c>
      <c r="AH186" s="130"/>
      <c r="AI186" s="130" t="s">
        <v>28</v>
      </c>
      <c r="AJ186" s="130" t="s">
        <v>25</v>
      </c>
      <c r="AK186" s="70"/>
    </row>
    <row r="187" spans="1:39" ht="13.8" thickTop="1" x14ac:dyDescent="0.25">
      <c r="A187" s="157" t="str">
        <f t="shared" si="80"/>
        <v>MarzoSeguros Universal, S. A.</v>
      </c>
      <c r="B187" s="92" t="s">
        <v>87</v>
      </c>
      <c r="C187" s="93">
        <f>SUMIF($E$67:$AJ$67,$C$67,$E187:$AJ187)</f>
        <v>0</v>
      </c>
      <c r="D187" s="93">
        <f>SUMIF($E$67:$AJ$67,$D$67,$E187:$AJ187)</f>
        <v>0</v>
      </c>
      <c r="E187" s="92" t="s">
        <v>176</v>
      </c>
      <c r="F187" s="92" t="s">
        <v>176</v>
      </c>
      <c r="G187" s="92">
        <f>SUBTOTAL(109,E187:F187)</f>
        <v>0</v>
      </c>
      <c r="H187" s="92" t="s">
        <v>176</v>
      </c>
      <c r="I187" s="92" t="s">
        <v>176</v>
      </c>
      <c r="J187" s="92">
        <f>SUBTOTAL(109,H187:I187)</f>
        <v>0</v>
      </c>
      <c r="K187" s="92" t="s">
        <v>176</v>
      </c>
      <c r="L187" s="92" t="s">
        <v>176</v>
      </c>
      <c r="M187" s="92">
        <f>SUBTOTAL(109,K187:L187)</f>
        <v>0</v>
      </c>
      <c r="N187" s="92" t="s">
        <v>176</v>
      </c>
      <c r="O187" s="92" t="s">
        <v>176</v>
      </c>
      <c r="P187" s="92">
        <f>SUBTOTAL(109,N187:O187)</f>
        <v>0</v>
      </c>
      <c r="Q187" s="92" t="s">
        <v>176</v>
      </c>
      <c r="R187" s="92" t="s">
        <v>176</v>
      </c>
      <c r="S187" s="92">
        <f>SUBTOTAL(109,Q187:R187)</f>
        <v>0</v>
      </c>
      <c r="T187" s="92" t="s">
        <v>176</v>
      </c>
      <c r="U187" s="92" t="s">
        <v>176</v>
      </c>
      <c r="V187" s="92">
        <f>SUBTOTAL(109,T187:U187)</f>
        <v>0</v>
      </c>
      <c r="W187" s="92" t="s">
        <v>176</v>
      </c>
      <c r="X187" s="92" t="s">
        <v>176</v>
      </c>
      <c r="Y187" s="92">
        <f>SUBTOTAL(109,W187:X187)</f>
        <v>0</v>
      </c>
      <c r="Z187" s="92" t="s">
        <v>176</v>
      </c>
      <c r="AA187" s="92" t="s">
        <v>176</v>
      </c>
      <c r="AB187" s="92">
        <f>SUBTOTAL(109,Z187:AA187)</f>
        <v>0</v>
      </c>
      <c r="AC187" s="92" t="s">
        <v>176</v>
      </c>
      <c r="AD187" s="92" t="s">
        <v>176</v>
      </c>
      <c r="AE187" s="92">
        <f>SUBTOTAL(109,AC187:AD187)</f>
        <v>0</v>
      </c>
      <c r="AF187" s="92" t="s">
        <v>176</v>
      </c>
      <c r="AG187" s="92" t="s">
        <v>176</v>
      </c>
      <c r="AH187" s="92">
        <f>SUBTOTAL(109,AF187:AG187)</f>
        <v>0</v>
      </c>
      <c r="AI187" s="92" t="s">
        <v>176</v>
      </c>
      <c r="AJ187" s="92" t="s">
        <v>176</v>
      </c>
      <c r="AK187" s="92">
        <f>SUBTOTAL(109,AI187:AJ187)</f>
        <v>0</v>
      </c>
      <c r="AM187" s="157" t="s">
        <v>2</v>
      </c>
    </row>
    <row r="188" spans="1:39" x14ac:dyDescent="0.25">
      <c r="A188" s="157" t="str">
        <f t="shared" si="80"/>
        <v>MarzoSeguros Reservas, S. A.</v>
      </c>
      <c r="B188" s="51" t="s">
        <v>115</v>
      </c>
      <c r="C188" s="93">
        <f t="shared" ref="C188:C224" si="82">SUMIF($E$67:$AJ$67,$C$67,$E188:$AJ188)</f>
        <v>0</v>
      </c>
      <c r="D188" s="93">
        <f t="shared" ref="D188:D224" si="83">SUMIF($E$67:$AJ$67,$D$67,$E188:$AJ188)</f>
        <v>0</v>
      </c>
      <c r="E188" s="92" t="s">
        <v>176</v>
      </c>
      <c r="F188" s="92" t="s">
        <v>176</v>
      </c>
      <c r="G188" s="92">
        <f t="shared" ref="G188:G224" si="84">SUBTOTAL(109,E188:F188)</f>
        <v>0</v>
      </c>
      <c r="H188" s="92" t="s">
        <v>176</v>
      </c>
      <c r="I188" s="92" t="s">
        <v>176</v>
      </c>
      <c r="J188" s="92">
        <f t="shared" ref="J188:J224" si="85">SUBTOTAL(109,H188:I188)</f>
        <v>0</v>
      </c>
      <c r="K188" s="92" t="s">
        <v>176</v>
      </c>
      <c r="L188" s="92" t="s">
        <v>176</v>
      </c>
      <c r="M188" s="92">
        <f t="shared" ref="M188:M224" si="86">SUBTOTAL(109,K188:L188)</f>
        <v>0</v>
      </c>
      <c r="N188" s="92" t="s">
        <v>176</v>
      </c>
      <c r="O188" s="92" t="s">
        <v>176</v>
      </c>
      <c r="P188" s="92">
        <f t="shared" ref="P188:P224" si="87">SUBTOTAL(109,N188:O188)</f>
        <v>0</v>
      </c>
      <c r="Q188" s="92" t="s">
        <v>176</v>
      </c>
      <c r="R188" s="92" t="s">
        <v>176</v>
      </c>
      <c r="S188" s="92">
        <f t="shared" ref="S188:S224" si="88">SUBTOTAL(109,Q188:R188)</f>
        <v>0</v>
      </c>
      <c r="T188" s="92" t="s">
        <v>176</v>
      </c>
      <c r="U188" s="92" t="s">
        <v>176</v>
      </c>
      <c r="V188" s="92">
        <f t="shared" ref="V188:V224" si="89">SUBTOTAL(109,T188:U188)</f>
        <v>0</v>
      </c>
      <c r="W188" s="92" t="s">
        <v>176</v>
      </c>
      <c r="X188" s="92" t="s">
        <v>176</v>
      </c>
      <c r="Y188" s="92">
        <f t="shared" ref="Y188:Y224" si="90">SUBTOTAL(109,W188:X188)</f>
        <v>0</v>
      </c>
      <c r="Z188" s="92" t="s">
        <v>176</v>
      </c>
      <c r="AA188" s="92" t="s">
        <v>176</v>
      </c>
      <c r="AB188" s="92">
        <f t="shared" ref="AB188:AB224" si="91">SUBTOTAL(109,Z188:AA188)</f>
        <v>0</v>
      </c>
      <c r="AC188" s="92" t="s">
        <v>176</v>
      </c>
      <c r="AD188" s="92" t="s">
        <v>176</v>
      </c>
      <c r="AE188" s="92">
        <f t="shared" ref="AE188:AE224" si="92">SUBTOTAL(109,AC188:AD188)</f>
        <v>0</v>
      </c>
      <c r="AF188" s="92" t="s">
        <v>176</v>
      </c>
      <c r="AG188" s="92" t="s">
        <v>176</v>
      </c>
      <c r="AH188" s="92">
        <f t="shared" ref="AH188:AH224" si="93">SUBTOTAL(109,AF188:AG188)</f>
        <v>0</v>
      </c>
      <c r="AI188" s="92" t="s">
        <v>176</v>
      </c>
      <c r="AJ188" s="92" t="s">
        <v>176</v>
      </c>
      <c r="AK188" s="92">
        <f t="shared" ref="AK188:AK224" si="94">SUBTOTAL(109,AI188:AJ188)</f>
        <v>0</v>
      </c>
      <c r="AM188" s="157" t="s">
        <v>2</v>
      </c>
    </row>
    <row r="189" spans="1:39" x14ac:dyDescent="0.25">
      <c r="A189" s="157" t="str">
        <f t="shared" si="80"/>
        <v>MarzoMAPFRE BHD Cía de Seguros, S. A.</v>
      </c>
      <c r="B189" s="51" t="s">
        <v>95</v>
      </c>
      <c r="C189" s="93">
        <f t="shared" si="82"/>
        <v>0</v>
      </c>
      <c r="D189" s="93">
        <f t="shared" si="83"/>
        <v>0</v>
      </c>
      <c r="E189" s="92" t="s">
        <v>176</v>
      </c>
      <c r="F189" s="92" t="s">
        <v>176</v>
      </c>
      <c r="G189" s="92">
        <f t="shared" si="84"/>
        <v>0</v>
      </c>
      <c r="H189" s="92" t="s">
        <v>176</v>
      </c>
      <c r="I189" s="92" t="s">
        <v>176</v>
      </c>
      <c r="J189" s="92">
        <f t="shared" si="85"/>
        <v>0</v>
      </c>
      <c r="K189" s="92" t="s">
        <v>176</v>
      </c>
      <c r="L189" s="92" t="s">
        <v>176</v>
      </c>
      <c r="M189" s="92">
        <f t="shared" si="86"/>
        <v>0</v>
      </c>
      <c r="N189" s="92" t="s">
        <v>176</v>
      </c>
      <c r="O189" s="92" t="s">
        <v>176</v>
      </c>
      <c r="P189" s="92">
        <f t="shared" si="87"/>
        <v>0</v>
      </c>
      <c r="Q189" s="92" t="s">
        <v>176</v>
      </c>
      <c r="R189" s="92" t="s">
        <v>176</v>
      </c>
      <c r="S189" s="92">
        <f t="shared" si="88"/>
        <v>0</v>
      </c>
      <c r="T189" s="92" t="s">
        <v>176</v>
      </c>
      <c r="U189" s="92" t="s">
        <v>176</v>
      </c>
      <c r="V189" s="92">
        <f t="shared" si="89"/>
        <v>0</v>
      </c>
      <c r="W189" s="92" t="s">
        <v>176</v>
      </c>
      <c r="X189" s="92" t="s">
        <v>176</v>
      </c>
      <c r="Y189" s="92">
        <f t="shared" si="90"/>
        <v>0</v>
      </c>
      <c r="Z189" s="92" t="s">
        <v>176</v>
      </c>
      <c r="AA189" s="92" t="s">
        <v>176</v>
      </c>
      <c r="AB189" s="92">
        <f t="shared" si="91"/>
        <v>0</v>
      </c>
      <c r="AC189" s="92" t="s">
        <v>176</v>
      </c>
      <c r="AD189" s="92" t="s">
        <v>176</v>
      </c>
      <c r="AE189" s="92">
        <f t="shared" si="92"/>
        <v>0</v>
      </c>
      <c r="AF189" s="92" t="s">
        <v>176</v>
      </c>
      <c r="AG189" s="92" t="s">
        <v>176</v>
      </c>
      <c r="AH189" s="92">
        <f t="shared" si="93"/>
        <v>0</v>
      </c>
      <c r="AI189" s="92" t="s">
        <v>176</v>
      </c>
      <c r="AJ189" s="92" t="s">
        <v>176</v>
      </c>
      <c r="AK189" s="92">
        <f t="shared" si="94"/>
        <v>0</v>
      </c>
      <c r="AM189" s="157" t="s">
        <v>2</v>
      </c>
    </row>
    <row r="190" spans="1:39" x14ac:dyDescent="0.25">
      <c r="A190" s="157" t="str">
        <f t="shared" si="80"/>
        <v>MarzoSeguros Sura, S. A.</v>
      </c>
      <c r="B190" s="51" t="s">
        <v>93</v>
      </c>
      <c r="C190" s="93">
        <f t="shared" si="82"/>
        <v>0</v>
      </c>
      <c r="D190" s="93">
        <f t="shared" si="83"/>
        <v>0</v>
      </c>
      <c r="E190" s="92" t="s">
        <v>176</v>
      </c>
      <c r="F190" s="92" t="s">
        <v>176</v>
      </c>
      <c r="G190" s="92">
        <f t="shared" si="84"/>
        <v>0</v>
      </c>
      <c r="H190" s="92" t="s">
        <v>176</v>
      </c>
      <c r="I190" s="92" t="s">
        <v>176</v>
      </c>
      <c r="J190" s="92">
        <f t="shared" si="85"/>
        <v>0</v>
      </c>
      <c r="K190" s="92" t="s">
        <v>176</v>
      </c>
      <c r="L190" s="92" t="s">
        <v>176</v>
      </c>
      <c r="M190" s="92">
        <f t="shared" si="86"/>
        <v>0</v>
      </c>
      <c r="N190" s="92" t="s">
        <v>176</v>
      </c>
      <c r="O190" s="92" t="s">
        <v>176</v>
      </c>
      <c r="P190" s="92">
        <f t="shared" si="87"/>
        <v>0</v>
      </c>
      <c r="Q190" s="92" t="s">
        <v>176</v>
      </c>
      <c r="R190" s="92" t="s">
        <v>176</v>
      </c>
      <c r="S190" s="92">
        <f t="shared" si="88"/>
        <v>0</v>
      </c>
      <c r="T190" s="92" t="s">
        <v>176</v>
      </c>
      <c r="U190" s="92" t="s">
        <v>176</v>
      </c>
      <c r="V190" s="92">
        <f t="shared" si="89"/>
        <v>0</v>
      </c>
      <c r="W190" s="92" t="s">
        <v>176</v>
      </c>
      <c r="X190" s="92" t="s">
        <v>176</v>
      </c>
      <c r="Y190" s="92">
        <f t="shared" si="90"/>
        <v>0</v>
      </c>
      <c r="Z190" s="92" t="s">
        <v>176</v>
      </c>
      <c r="AA190" s="92" t="s">
        <v>176</v>
      </c>
      <c r="AB190" s="92">
        <f t="shared" si="91"/>
        <v>0</v>
      </c>
      <c r="AC190" s="92" t="s">
        <v>176</v>
      </c>
      <c r="AD190" s="92" t="s">
        <v>176</v>
      </c>
      <c r="AE190" s="92">
        <f t="shared" si="92"/>
        <v>0</v>
      </c>
      <c r="AF190" s="92" t="s">
        <v>176</v>
      </c>
      <c r="AG190" s="92" t="s">
        <v>176</v>
      </c>
      <c r="AH190" s="92">
        <f t="shared" si="93"/>
        <v>0</v>
      </c>
      <c r="AI190" s="92" t="s">
        <v>176</v>
      </c>
      <c r="AJ190" s="92" t="s">
        <v>176</v>
      </c>
      <c r="AK190" s="92">
        <f t="shared" si="94"/>
        <v>0</v>
      </c>
      <c r="AM190" s="157" t="s">
        <v>2</v>
      </c>
    </row>
    <row r="191" spans="1:39" x14ac:dyDescent="0.25">
      <c r="A191" s="157" t="str">
        <f t="shared" si="80"/>
        <v>MarzoLa Colonial de Seguros, S. A.</v>
      </c>
      <c r="B191" s="51" t="s">
        <v>88</v>
      </c>
      <c r="C191" s="93">
        <f t="shared" si="82"/>
        <v>0</v>
      </c>
      <c r="D191" s="93">
        <f t="shared" si="83"/>
        <v>0</v>
      </c>
      <c r="E191" s="92" t="s">
        <v>176</v>
      </c>
      <c r="F191" s="92" t="s">
        <v>176</v>
      </c>
      <c r="G191" s="92">
        <f t="shared" si="84"/>
        <v>0</v>
      </c>
      <c r="H191" s="92" t="s">
        <v>176</v>
      </c>
      <c r="I191" s="92" t="s">
        <v>176</v>
      </c>
      <c r="J191" s="92">
        <f t="shared" si="85"/>
        <v>0</v>
      </c>
      <c r="K191" s="92" t="s">
        <v>176</v>
      </c>
      <c r="L191" s="92" t="s">
        <v>176</v>
      </c>
      <c r="M191" s="92">
        <f t="shared" si="86"/>
        <v>0</v>
      </c>
      <c r="N191" s="92" t="s">
        <v>176</v>
      </c>
      <c r="O191" s="92" t="s">
        <v>176</v>
      </c>
      <c r="P191" s="92">
        <f t="shared" si="87"/>
        <v>0</v>
      </c>
      <c r="Q191" s="92" t="s">
        <v>176</v>
      </c>
      <c r="R191" s="92" t="s">
        <v>176</v>
      </c>
      <c r="S191" s="92">
        <f t="shared" si="88"/>
        <v>0</v>
      </c>
      <c r="T191" s="92" t="s">
        <v>176</v>
      </c>
      <c r="U191" s="92" t="s">
        <v>176</v>
      </c>
      <c r="V191" s="92">
        <f t="shared" si="89"/>
        <v>0</v>
      </c>
      <c r="W191" s="92" t="s">
        <v>176</v>
      </c>
      <c r="X191" s="92" t="s">
        <v>176</v>
      </c>
      <c r="Y191" s="92">
        <f t="shared" si="90"/>
        <v>0</v>
      </c>
      <c r="Z191" s="92" t="s">
        <v>176</v>
      </c>
      <c r="AA191" s="92" t="s">
        <v>176</v>
      </c>
      <c r="AB191" s="92">
        <f t="shared" si="91"/>
        <v>0</v>
      </c>
      <c r="AC191" s="92" t="s">
        <v>176</v>
      </c>
      <c r="AD191" s="92" t="s">
        <v>176</v>
      </c>
      <c r="AE191" s="92">
        <f t="shared" si="92"/>
        <v>0</v>
      </c>
      <c r="AF191" s="92" t="s">
        <v>176</v>
      </c>
      <c r="AG191" s="92" t="s">
        <v>176</v>
      </c>
      <c r="AH191" s="92">
        <f t="shared" si="93"/>
        <v>0</v>
      </c>
      <c r="AI191" s="92" t="s">
        <v>176</v>
      </c>
      <c r="AJ191" s="92" t="s">
        <v>176</v>
      </c>
      <c r="AK191" s="92">
        <f t="shared" si="94"/>
        <v>0</v>
      </c>
      <c r="AM191" s="157" t="s">
        <v>2</v>
      </c>
    </row>
    <row r="192" spans="1:39" x14ac:dyDescent="0.25">
      <c r="A192" s="157" t="str">
        <f t="shared" si="80"/>
        <v>MarzoSeguros Yunen, S. A.</v>
      </c>
      <c r="B192" s="51" t="s">
        <v>122</v>
      </c>
      <c r="C192" s="93">
        <f t="shared" si="82"/>
        <v>0</v>
      </c>
      <c r="D192" s="93">
        <f t="shared" si="83"/>
        <v>0</v>
      </c>
      <c r="E192" s="92" t="s">
        <v>176</v>
      </c>
      <c r="F192" s="92" t="s">
        <v>176</v>
      </c>
      <c r="G192" s="92">
        <f t="shared" si="84"/>
        <v>0</v>
      </c>
      <c r="H192" s="92" t="s">
        <v>176</v>
      </c>
      <c r="I192" s="92" t="s">
        <v>176</v>
      </c>
      <c r="J192" s="92">
        <f t="shared" si="85"/>
        <v>0</v>
      </c>
      <c r="K192" s="92" t="s">
        <v>176</v>
      </c>
      <c r="L192" s="92" t="s">
        <v>176</v>
      </c>
      <c r="M192" s="92">
        <f t="shared" si="86"/>
        <v>0</v>
      </c>
      <c r="N192" s="92" t="s">
        <v>176</v>
      </c>
      <c r="O192" s="92" t="s">
        <v>176</v>
      </c>
      <c r="P192" s="92">
        <f t="shared" si="87"/>
        <v>0</v>
      </c>
      <c r="Q192" s="92" t="s">
        <v>176</v>
      </c>
      <c r="R192" s="92" t="s">
        <v>176</v>
      </c>
      <c r="S192" s="92">
        <f t="shared" si="88"/>
        <v>0</v>
      </c>
      <c r="T192" s="92" t="s">
        <v>176</v>
      </c>
      <c r="U192" s="92" t="s">
        <v>176</v>
      </c>
      <c r="V192" s="92">
        <f t="shared" si="89"/>
        <v>0</v>
      </c>
      <c r="W192" s="92" t="s">
        <v>176</v>
      </c>
      <c r="X192" s="92" t="s">
        <v>176</v>
      </c>
      <c r="Y192" s="92">
        <f t="shared" si="90"/>
        <v>0</v>
      </c>
      <c r="Z192" s="92" t="s">
        <v>176</v>
      </c>
      <c r="AA192" s="92" t="s">
        <v>176</v>
      </c>
      <c r="AB192" s="92">
        <f t="shared" si="91"/>
        <v>0</v>
      </c>
      <c r="AC192" s="92" t="s">
        <v>176</v>
      </c>
      <c r="AD192" s="92" t="s">
        <v>176</v>
      </c>
      <c r="AE192" s="92">
        <f t="shared" si="92"/>
        <v>0</v>
      </c>
      <c r="AF192" s="92" t="s">
        <v>176</v>
      </c>
      <c r="AG192" s="92" t="s">
        <v>176</v>
      </c>
      <c r="AH192" s="92">
        <f t="shared" si="93"/>
        <v>0</v>
      </c>
      <c r="AI192" s="92" t="s">
        <v>176</v>
      </c>
      <c r="AJ192" s="92" t="s">
        <v>176</v>
      </c>
      <c r="AK192" s="92">
        <f t="shared" si="94"/>
        <v>0</v>
      </c>
      <c r="AM192" s="157" t="s">
        <v>2</v>
      </c>
    </row>
    <row r="193" spans="1:39" x14ac:dyDescent="0.25">
      <c r="A193" s="157" t="str">
        <f t="shared" si="80"/>
        <v>MarzoLa Monumental de Seguros, S. A.</v>
      </c>
      <c r="B193" s="51" t="s">
        <v>90</v>
      </c>
      <c r="C193" s="93">
        <f t="shared" si="82"/>
        <v>0</v>
      </c>
      <c r="D193" s="93">
        <f t="shared" si="83"/>
        <v>0</v>
      </c>
      <c r="E193" s="92" t="s">
        <v>176</v>
      </c>
      <c r="F193" s="92" t="s">
        <v>176</v>
      </c>
      <c r="G193" s="92">
        <f t="shared" si="84"/>
        <v>0</v>
      </c>
      <c r="H193" s="92" t="s">
        <v>176</v>
      </c>
      <c r="I193" s="92" t="s">
        <v>176</v>
      </c>
      <c r="J193" s="92">
        <f t="shared" si="85"/>
        <v>0</v>
      </c>
      <c r="K193" s="92" t="s">
        <v>176</v>
      </c>
      <c r="L193" s="92" t="s">
        <v>176</v>
      </c>
      <c r="M193" s="92">
        <f t="shared" si="86"/>
        <v>0</v>
      </c>
      <c r="N193" s="92" t="s">
        <v>176</v>
      </c>
      <c r="O193" s="92" t="s">
        <v>176</v>
      </c>
      <c r="P193" s="92">
        <f t="shared" si="87"/>
        <v>0</v>
      </c>
      <c r="Q193" s="92" t="s">
        <v>176</v>
      </c>
      <c r="R193" s="92" t="s">
        <v>176</v>
      </c>
      <c r="S193" s="92">
        <f t="shared" si="88"/>
        <v>0</v>
      </c>
      <c r="T193" s="92" t="s">
        <v>176</v>
      </c>
      <c r="U193" s="92" t="s">
        <v>176</v>
      </c>
      <c r="V193" s="92">
        <f t="shared" si="89"/>
        <v>0</v>
      </c>
      <c r="W193" s="92" t="s">
        <v>176</v>
      </c>
      <c r="X193" s="92" t="s">
        <v>176</v>
      </c>
      <c r="Y193" s="92">
        <f t="shared" si="90"/>
        <v>0</v>
      </c>
      <c r="Z193" s="92" t="s">
        <v>176</v>
      </c>
      <c r="AA193" s="92" t="s">
        <v>176</v>
      </c>
      <c r="AB193" s="92">
        <f t="shared" si="91"/>
        <v>0</v>
      </c>
      <c r="AC193" s="92" t="s">
        <v>176</v>
      </c>
      <c r="AD193" s="92" t="s">
        <v>176</v>
      </c>
      <c r="AE193" s="92">
        <f t="shared" si="92"/>
        <v>0</v>
      </c>
      <c r="AF193" s="92" t="s">
        <v>176</v>
      </c>
      <c r="AG193" s="92" t="s">
        <v>176</v>
      </c>
      <c r="AH193" s="92">
        <f t="shared" si="93"/>
        <v>0</v>
      </c>
      <c r="AI193" s="92" t="s">
        <v>176</v>
      </c>
      <c r="AJ193" s="92" t="s">
        <v>176</v>
      </c>
      <c r="AK193" s="92">
        <f t="shared" si="94"/>
        <v>0</v>
      </c>
      <c r="AM193" s="157" t="s">
        <v>2</v>
      </c>
    </row>
    <row r="194" spans="1:39" x14ac:dyDescent="0.25">
      <c r="A194" s="157" t="str">
        <f t="shared" si="80"/>
        <v>MarzoSeguros Crecer, S. A.</v>
      </c>
      <c r="B194" s="51" t="s">
        <v>119</v>
      </c>
      <c r="C194" s="93">
        <f t="shared" si="82"/>
        <v>0</v>
      </c>
      <c r="D194" s="93">
        <f t="shared" si="83"/>
        <v>0</v>
      </c>
      <c r="E194" s="92" t="s">
        <v>176</v>
      </c>
      <c r="F194" s="92" t="s">
        <v>176</v>
      </c>
      <c r="G194" s="92">
        <f t="shared" si="84"/>
        <v>0</v>
      </c>
      <c r="H194" s="92" t="s">
        <v>176</v>
      </c>
      <c r="I194" s="92" t="s">
        <v>176</v>
      </c>
      <c r="J194" s="92">
        <f t="shared" si="85"/>
        <v>0</v>
      </c>
      <c r="K194" s="92" t="s">
        <v>176</v>
      </c>
      <c r="L194" s="92" t="s">
        <v>176</v>
      </c>
      <c r="M194" s="92">
        <f t="shared" si="86"/>
        <v>0</v>
      </c>
      <c r="N194" s="92" t="s">
        <v>176</v>
      </c>
      <c r="O194" s="92" t="s">
        <v>176</v>
      </c>
      <c r="P194" s="92">
        <f t="shared" si="87"/>
        <v>0</v>
      </c>
      <c r="Q194" s="92" t="s">
        <v>176</v>
      </c>
      <c r="R194" s="92" t="s">
        <v>176</v>
      </c>
      <c r="S194" s="92">
        <f t="shared" si="88"/>
        <v>0</v>
      </c>
      <c r="T194" s="92" t="s">
        <v>176</v>
      </c>
      <c r="U194" s="92" t="s">
        <v>176</v>
      </c>
      <c r="V194" s="92">
        <f t="shared" si="89"/>
        <v>0</v>
      </c>
      <c r="W194" s="92" t="s">
        <v>176</v>
      </c>
      <c r="X194" s="92" t="s">
        <v>176</v>
      </c>
      <c r="Y194" s="92">
        <f t="shared" si="90"/>
        <v>0</v>
      </c>
      <c r="Z194" s="92" t="s">
        <v>176</v>
      </c>
      <c r="AA194" s="92" t="s">
        <v>176</v>
      </c>
      <c r="AB194" s="92">
        <f t="shared" si="91"/>
        <v>0</v>
      </c>
      <c r="AC194" s="92" t="s">
        <v>176</v>
      </c>
      <c r="AD194" s="92" t="s">
        <v>176</v>
      </c>
      <c r="AE194" s="92">
        <f t="shared" si="92"/>
        <v>0</v>
      </c>
      <c r="AF194" s="92" t="s">
        <v>176</v>
      </c>
      <c r="AG194" s="92" t="s">
        <v>176</v>
      </c>
      <c r="AH194" s="92">
        <f t="shared" si="93"/>
        <v>0</v>
      </c>
      <c r="AI194" s="92" t="s">
        <v>176</v>
      </c>
      <c r="AJ194" s="92" t="s">
        <v>176</v>
      </c>
      <c r="AK194" s="92">
        <f t="shared" si="94"/>
        <v>0</v>
      </c>
      <c r="AM194" s="157" t="s">
        <v>2</v>
      </c>
    </row>
    <row r="195" spans="1:39" x14ac:dyDescent="0.25">
      <c r="A195" s="157" t="str">
        <f t="shared" si="80"/>
        <v>MarzoSeguros Pepin, S. A.</v>
      </c>
      <c r="B195" s="51" t="s">
        <v>77</v>
      </c>
      <c r="C195" s="93">
        <f t="shared" si="82"/>
        <v>0</v>
      </c>
      <c r="D195" s="93">
        <f t="shared" si="83"/>
        <v>0</v>
      </c>
      <c r="E195" s="92" t="s">
        <v>176</v>
      </c>
      <c r="F195" s="92" t="s">
        <v>176</v>
      </c>
      <c r="G195" s="92">
        <f t="shared" si="84"/>
        <v>0</v>
      </c>
      <c r="H195" s="92" t="s">
        <v>176</v>
      </c>
      <c r="I195" s="92" t="s">
        <v>176</v>
      </c>
      <c r="J195" s="92">
        <f t="shared" si="85"/>
        <v>0</v>
      </c>
      <c r="K195" s="92" t="s">
        <v>176</v>
      </c>
      <c r="L195" s="92" t="s">
        <v>176</v>
      </c>
      <c r="M195" s="92">
        <f t="shared" si="86"/>
        <v>0</v>
      </c>
      <c r="N195" s="92" t="s">
        <v>176</v>
      </c>
      <c r="O195" s="92" t="s">
        <v>176</v>
      </c>
      <c r="P195" s="92">
        <f t="shared" si="87"/>
        <v>0</v>
      </c>
      <c r="Q195" s="92" t="s">
        <v>176</v>
      </c>
      <c r="R195" s="92" t="s">
        <v>176</v>
      </c>
      <c r="S195" s="92">
        <f t="shared" si="88"/>
        <v>0</v>
      </c>
      <c r="T195" s="92" t="s">
        <v>176</v>
      </c>
      <c r="U195" s="92" t="s">
        <v>176</v>
      </c>
      <c r="V195" s="92">
        <f t="shared" si="89"/>
        <v>0</v>
      </c>
      <c r="W195" s="92" t="s">
        <v>176</v>
      </c>
      <c r="X195" s="92" t="s">
        <v>176</v>
      </c>
      <c r="Y195" s="92">
        <f t="shared" si="90"/>
        <v>0</v>
      </c>
      <c r="Z195" s="92" t="s">
        <v>176</v>
      </c>
      <c r="AA195" s="92" t="s">
        <v>176</v>
      </c>
      <c r="AB195" s="92">
        <f t="shared" si="91"/>
        <v>0</v>
      </c>
      <c r="AC195" s="92" t="s">
        <v>176</v>
      </c>
      <c r="AD195" s="92" t="s">
        <v>176</v>
      </c>
      <c r="AE195" s="92">
        <f t="shared" si="92"/>
        <v>0</v>
      </c>
      <c r="AF195" s="92" t="s">
        <v>176</v>
      </c>
      <c r="AG195" s="92" t="s">
        <v>176</v>
      </c>
      <c r="AH195" s="92">
        <f t="shared" si="93"/>
        <v>0</v>
      </c>
      <c r="AI195" s="92" t="s">
        <v>176</v>
      </c>
      <c r="AJ195" s="92" t="s">
        <v>176</v>
      </c>
      <c r="AK195" s="92">
        <f t="shared" si="94"/>
        <v>0</v>
      </c>
      <c r="AM195" s="157" t="s">
        <v>2</v>
      </c>
    </row>
    <row r="196" spans="1:39" x14ac:dyDescent="0.25">
      <c r="A196" s="157" t="str">
        <f t="shared" si="80"/>
        <v>MarzoSeguros Worldwide, S. A.</v>
      </c>
      <c r="B196" s="51" t="s">
        <v>92</v>
      </c>
      <c r="C196" s="93">
        <f t="shared" si="82"/>
        <v>0</v>
      </c>
      <c r="D196" s="93">
        <f t="shared" si="83"/>
        <v>0</v>
      </c>
      <c r="E196" s="92" t="s">
        <v>176</v>
      </c>
      <c r="F196" s="92" t="s">
        <v>176</v>
      </c>
      <c r="G196" s="92">
        <f t="shared" si="84"/>
        <v>0</v>
      </c>
      <c r="H196" s="92" t="s">
        <v>176</v>
      </c>
      <c r="I196" s="92" t="s">
        <v>176</v>
      </c>
      <c r="J196" s="92">
        <f t="shared" si="85"/>
        <v>0</v>
      </c>
      <c r="K196" s="92" t="s">
        <v>176</v>
      </c>
      <c r="L196" s="92" t="s">
        <v>176</v>
      </c>
      <c r="M196" s="92">
        <f t="shared" si="86"/>
        <v>0</v>
      </c>
      <c r="N196" s="92" t="s">
        <v>176</v>
      </c>
      <c r="O196" s="92" t="s">
        <v>176</v>
      </c>
      <c r="P196" s="92">
        <f t="shared" si="87"/>
        <v>0</v>
      </c>
      <c r="Q196" s="92" t="s">
        <v>176</v>
      </c>
      <c r="R196" s="92" t="s">
        <v>176</v>
      </c>
      <c r="S196" s="92">
        <f t="shared" si="88"/>
        <v>0</v>
      </c>
      <c r="T196" s="92" t="s">
        <v>176</v>
      </c>
      <c r="U196" s="92" t="s">
        <v>176</v>
      </c>
      <c r="V196" s="92">
        <f t="shared" si="89"/>
        <v>0</v>
      </c>
      <c r="W196" s="92" t="s">
        <v>176</v>
      </c>
      <c r="X196" s="92" t="s">
        <v>176</v>
      </c>
      <c r="Y196" s="92">
        <f t="shared" si="90"/>
        <v>0</v>
      </c>
      <c r="Z196" s="92" t="s">
        <v>176</v>
      </c>
      <c r="AA196" s="92" t="s">
        <v>176</v>
      </c>
      <c r="AB196" s="92">
        <f t="shared" si="91"/>
        <v>0</v>
      </c>
      <c r="AC196" s="92" t="s">
        <v>176</v>
      </c>
      <c r="AD196" s="92" t="s">
        <v>176</v>
      </c>
      <c r="AE196" s="92">
        <f t="shared" si="92"/>
        <v>0</v>
      </c>
      <c r="AF196" s="92" t="s">
        <v>176</v>
      </c>
      <c r="AG196" s="92" t="s">
        <v>176</v>
      </c>
      <c r="AH196" s="92">
        <f t="shared" si="93"/>
        <v>0</v>
      </c>
      <c r="AI196" s="92" t="s">
        <v>176</v>
      </c>
      <c r="AJ196" s="92" t="s">
        <v>176</v>
      </c>
      <c r="AK196" s="92">
        <f t="shared" si="94"/>
        <v>0</v>
      </c>
      <c r="AM196" s="157" t="s">
        <v>2</v>
      </c>
    </row>
    <row r="197" spans="1:39" x14ac:dyDescent="0.25">
      <c r="A197" s="157" t="str">
        <f t="shared" si="80"/>
        <v>MarzoConfederación del Canada Dominicana. S. A.</v>
      </c>
      <c r="B197" s="51" t="s">
        <v>94</v>
      </c>
      <c r="C197" s="93">
        <f t="shared" si="82"/>
        <v>0</v>
      </c>
      <c r="D197" s="93">
        <f t="shared" si="83"/>
        <v>0</v>
      </c>
      <c r="E197" s="92" t="s">
        <v>176</v>
      </c>
      <c r="F197" s="92" t="s">
        <v>176</v>
      </c>
      <c r="G197" s="92">
        <f t="shared" si="84"/>
        <v>0</v>
      </c>
      <c r="H197" s="92" t="s">
        <v>176</v>
      </c>
      <c r="I197" s="92" t="s">
        <v>176</v>
      </c>
      <c r="J197" s="92">
        <f t="shared" si="85"/>
        <v>0</v>
      </c>
      <c r="K197" s="92" t="s">
        <v>176</v>
      </c>
      <c r="L197" s="92" t="s">
        <v>176</v>
      </c>
      <c r="M197" s="92">
        <f t="shared" si="86"/>
        <v>0</v>
      </c>
      <c r="N197" s="92" t="s">
        <v>176</v>
      </c>
      <c r="O197" s="92" t="s">
        <v>176</v>
      </c>
      <c r="P197" s="92">
        <f t="shared" si="87"/>
        <v>0</v>
      </c>
      <c r="Q197" s="92" t="s">
        <v>176</v>
      </c>
      <c r="R197" s="92" t="s">
        <v>176</v>
      </c>
      <c r="S197" s="92">
        <f t="shared" si="88"/>
        <v>0</v>
      </c>
      <c r="T197" s="92" t="s">
        <v>176</v>
      </c>
      <c r="U197" s="92" t="s">
        <v>176</v>
      </c>
      <c r="V197" s="92">
        <f t="shared" si="89"/>
        <v>0</v>
      </c>
      <c r="W197" s="92" t="s">
        <v>176</v>
      </c>
      <c r="X197" s="92" t="s">
        <v>176</v>
      </c>
      <c r="Y197" s="92">
        <f t="shared" si="90"/>
        <v>0</v>
      </c>
      <c r="Z197" s="92" t="s">
        <v>176</v>
      </c>
      <c r="AA197" s="92" t="s">
        <v>176</v>
      </c>
      <c r="AB197" s="92">
        <f t="shared" si="91"/>
        <v>0</v>
      </c>
      <c r="AC197" s="92" t="s">
        <v>176</v>
      </c>
      <c r="AD197" s="92" t="s">
        <v>176</v>
      </c>
      <c r="AE197" s="92">
        <f t="shared" si="92"/>
        <v>0</v>
      </c>
      <c r="AF197" s="92" t="s">
        <v>176</v>
      </c>
      <c r="AG197" s="92" t="s">
        <v>176</v>
      </c>
      <c r="AH197" s="92">
        <f t="shared" si="93"/>
        <v>0</v>
      </c>
      <c r="AI197" s="92" t="s">
        <v>176</v>
      </c>
      <c r="AJ197" s="92" t="s">
        <v>176</v>
      </c>
      <c r="AK197" s="92">
        <f t="shared" si="94"/>
        <v>0</v>
      </c>
      <c r="AM197" s="157" t="s">
        <v>2</v>
      </c>
    </row>
    <row r="198" spans="1:39" x14ac:dyDescent="0.25">
      <c r="A198" s="157" t="str">
        <f t="shared" ref="A198:A261" si="95">AM198&amp;B198</f>
        <v>MarzoSeguros La Internacional, S. A.</v>
      </c>
      <c r="B198" s="51" t="s">
        <v>82</v>
      </c>
      <c r="C198" s="93">
        <f t="shared" si="82"/>
        <v>0</v>
      </c>
      <c r="D198" s="93">
        <f t="shared" si="83"/>
        <v>0</v>
      </c>
      <c r="E198" s="92" t="s">
        <v>176</v>
      </c>
      <c r="F198" s="92" t="s">
        <v>176</v>
      </c>
      <c r="G198" s="92">
        <f t="shared" si="84"/>
        <v>0</v>
      </c>
      <c r="H198" s="92" t="s">
        <v>176</v>
      </c>
      <c r="I198" s="92" t="s">
        <v>176</v>
      </c>
      <c r="J198" s="92">
        <f t="shared" si="85"/>
        <v>0</v>
      </c>
      <c r="K198" s="92" t="s">
        <v>176</v>
      </c>
      <c r="L198" s="92" t="s">
        <v>176</v>
      </c>
      <c r="M198" s="92">
        <f t="shared" si="86"/>
        <v>0</v>
      </c>
      <c r="N198" s="92" t="s">
        <v>176</v>
      </c>
      <c r="O198" s="92" t="s">
        <v>176</v>
      </c>
      <c r="P198" s="92">
        <f t="shared" si="87"/>
        <v>0</v>
      </c>
      <c r="Q198" s="92" t="s">
        <v>176</v>
      </c>
      <c r="R198" s="92" t="s">
        <v>176</v>
      </c>
      <c r="S198" s="92">
        <f t="shared" si="88"/>
        <v>0</v>
      </c>
      <c r="T198" s="92" t="s">
        <v>176</v>
      </c>
      <c r="U198" s="92" t="s">
        <v>176</v>
      </c>
      <c r="V198" s="92">
        <f t="shared" si="89"/>
        <v>0</v>
      </c>
      <c r="W198" s="92" t="s">
        <v>176</v>
      </c>
      <c r="X198" s="92" t="s">
        <v>176</v>
      </c>
      <c r="Y198" s="92">
        <f t="shared" si="90"/>
        <v>0</v>
      </c>
      <c r="Z198" s="92" t="s">
        <v>176</v>
      </c>
      <c r="AA198" s="92" t="s">
        <v>176</v>
      </c>
      <c r="AB198" s="92">
        <f t="shared" si="91"/>
        <v>0</v>
      </c>
      <c r="AC198" s="92" t="s">
        <v>176</v>
      </c>
      <c r="AD198" s="92" t="s">
        <v>176</v>
      </c>
      <c r="AE198" s="92">
        <f t="shared" si="92"/>
        <v>0</v>
      </c>
      <c r="AF198" s="92" t="s">
        <v>176</v>
      </c>
      <c r="AG198" s="92" t="s">
        <v>176</v>
      </c>
      <c r="AH198" s="92">
        <f t="shared" si="93"/>
        <v>0</v>
      </c>
      <c r="AI198" s="92" t="s">
        <v>176</v>
      </c>
      <c r="AJ198" s="92" t="s">
        <v>176</v>
      </c>
      <c r="AK198" s="92">
        <f t="shared" si="94"/>
        <v>0</v>
      </c>
      <c r="AM198" s="157" t="s">
        <v>2</v>
      </c>
    </row>
    <row r="199" spans="1:39" x14ac:dyDescent="0.25">
      <c r="A199" s="157" t="str">
        <f t="shared" si="95"/>
        <v>MarzoUnit, S.A</v>
      </c>
      <c r="B199" s="51" t="s">
        <v>121</v>
      </c>
      <c r="C199" s="93">
        <f t="shared" si="82"/>
        <v>0</v>
      </c>
      <c r="D199" s="93">
        <f t="shared" si="83"/>
        <v>0</v>
      </c>
      <c r="E199" s="92" t="s">
        <v>176</v>
      </c>
      <c r="F199" s="92" t="s">
        <v>176</v>
      </c>
      <c r="G199" s="92">
        <f t="shared" si="84"/>
        <v>0</v>
      </c>
      <c r="H199" s="92" t="s">
        <v>176</v>
      </c>
      <c r="I199" s="92" t="s">
        <v>176</v>
      </c>
      <c r="J199" s="92">
        <f t="shared" si="85"/>
        <v>0</v>
      </c>
      <c r="K199" s="92" t="s">
        <v>176</v>
      </c>
      <c r="L199" s="92" t="s">
        <v>176</v>
      </c>
      <c r="M199" s="92">
        <f t="shared" si="86"/>
        <v>0</v>
      </c>
      <c r="N199" s="92" t="s">
        <v>176</v>
      </c>
      <c r="O199" s="92" t="s">
        <v>176</v>
      </c>
      <c r="P199" s="92">
        <f t="shared" si="87"/>
        <v>0</v>
      </c>
      <c r="Q199" s="92" t="s">
        <v>176</v>
      </c>
      <c r="R199" s="92" t="s">
        <v>176</v>
      </c>
      <c r="S199" s="92">
        <f t="shared" si="88"/>
        <v>0</v>
      </c>
      <c r="T199" s="92" t="s">
        <v>176</v>
      </c>
      <c r="U199" s="92" t="s">
        <v>176</v>
      </c>
      <c r="V199" s="92">
        <f t="shared" si="89"/>
        <v>0</v>
      </c>
      <c r="W199" s="92" t="s">
        <v>176</v>
      </c>
      <c r="X199" s="92" t="s">
        <v>176</v>
      </c>
      <c r="Y199" s="92">
        <f t="shared" si="90"/>
        <v>0</v>
      </c>
      <c r="Z199" s="92" t="s">
        <v>176</v>
      </c>
      <c r="AA199" s="92" t="s">
        <v>176</v>
      </c>
      <c r="AB199" s="92">
        <f t="shared" si="91"/>
        <v>0</v>
      </c>
      <c r="AC199" s="92" t="s">
        <v>176</v>
      </c>
      <c r="AD199" s="92" t="s">
        <v>176</v>
      </c>
      <c r="AE199" s="92">
        <f t="shared" si="92"/>
        <v>0</v>
      </c>
      <c r="AF199" s="92" t="s">
        <v>176</v>
      </c>
      <c r="AG199" s="92" t="s">
        <v>176</v>
      </c>
      <c r="AH199" s="92">
        <f t="shared" si="93"/>
        <v>0</v>
      </c>
      <c r="AI199" s="92" t="s">
        <v>176</v>
      </c>
      <c r="AJ199" s="92" t="s">
        <v>176</v>
      </c>
      <c r="AK199" s="92">
        <f t="shared" si="94"/>
        <v>0</v>
      </c>
      <c r="AM199" s="157" t="s">
        <v>2</v>
      </c>
    </row>
    <row r="200" spans="1:39" x14ac:dyDescent="0.25">
      <c r="A200" s="157" t="str">
        <f t="shared" si="95"/>
        <v>MarzoCooperativa Nacional de Seguros, Inc.</v>
      </c>
      <c r="B200" s="51" t="s">
        <v>80</v>
      </c>
      <c r="C200" s="93">
        <f t="shared" si="82"/>
        <v>0</v>
      </c>
      <c r="D200" s="93">
        <f t="shared" si="83"/>
        <v>0</v>
      </c>
      <c r="E200" s="92" t="s">
        <v>176</v>
      </c>
      <c r="F200" s="92" t="s">
        <v>176</v>
      </c>
      <c r="G200" s="92">
        <f t="shared" si="84"/>
        <v>0</v>
      </c>
      <c r="H200" s="92" t="s">
        <v>176</v>
      </c>
      <c r="I200" s="92" t="s">
        <v>176</v>
      </c>
      <c r="J200" s="92">
        <f t="shared" si="85"/>
        <v>0</v>
      </c>
      <c r="K200" s="92" t="s">
        <v>176</v>
      </c>
      <c r="L200" s="92" t="s">
        <v>176</v>
      </c>
      <c r="M200" s="92">
        <f t="shared" si="86"/>
        <v>0</v>
      </c>
      <c r="N200" s="92" t="s">
        <v>176</v>
      </c>
      <c r="O200" s="92" t="s">
        <v>176</v>
      </c>
      <c r="P200" s="92">
        <f t="shared" si="87"/>
        <v>0</v>
      </c>
      <c r="Q200" s="92" t="s">
        <v>176</v>
      </c>
      <c r="R200" s="92" t="s">
        <v>176</v>
      </c>
      <c r="S200" s="92">
        <f t="shared" si="88"/>
        <v>0</v>
      </c>
      <c r="T200" s="92" t="s">
        <v>176</v>
      </c>
      <c r="U200" s="92" t="s">
        <v>176</v>
      </c>
      <c r="V200" s="92">
        <f t="shared" si="89"/>
        <v>0</v>
      </c>
      <c r="W200" s="92" t="s">
        <v>176</v>
      </c>
      <c r="X200" s="92" t="s">
        <v>176</v>
      </c>
      <c r="Y200" s="92">
        <f t="shared" si="90"/>
        <v>0</v>
      </c>
      <c r="Z200" s="92" t="s">
        <v>176</v>
      </c>
      <c r="AA200" s="92" t="s">
        <v>176</v>
      </c>
      <c r="AB200" s="92">
        <f t="shared" si="91"/>
        <v>0</v>
      </c>
      <c r="AC200" s="92" t="s">
        <v>176</v>
      </c>
      <c r="AD200" s="92" t="s">
        <v>176</v>
      </c>
      <c r="AE200" s="92">
        <f t="shared" si="92"/>
        <v>0</v>
      </c>
      <c r="AF200" s="92" t="s">
        <v>176</v>
      </c>
      <c r="AG200" s="92" t="s">
        <v>176</v>
      </c>
      <c r="AH200" s="92">
        <f t="shared" si="93"/>
        <v>0</v>
      </c>
      <c r="AI200" s="92" t="s">
        <v>176</v>
      </c>
      <c r="AJ200" s="92" t="s">
        <v>176</v>
      </c>
      <c r="AK200" s="92">
        <f t="shared" si="94"/>
        <v>0</v>
      </c>
      <c r="AM200" s="157" t="s">
        <v>2</v>
      </c>
    </row>
    <row r="201" spans="1:39" x14ac:dyDescent="0.25">
      <c r="A201" s="157" t="str">
        <f t="shared" si="95"/>
        <v>MarzoAngloamericana de Seguros, S. A.</v>
      </c>
      <c r="B201" s="51" t="s">
        <v>79</v>
      </c>
      <c r="C201" s="93">
        <f t="shared" si="82"/>
        <v>0</v>
      </c>
      <c r="D201" s="93">
        <f t="shared" si="83"/>
        <v>0</v>
      </c>
      <c r="E201" s="92" t="s">
        <v>176</v>
      </c>
      <c r="F201" s="92" t="s">
        <v>176</v>
      </c>
      <c r="G201" s="92">
        <f t="shared" si="84"/>
        <v>0</v>
      </c>
      <c r="H201" s="92" t="s">
        <v>176</v>
      </c>
      <c r="I201" s="92" t="s">
        <v>176</v>
      </c>
      <c r="J201" s="92">
        <f t="shared" si="85"/>
        <v>0</v>
      </c>
      <c r="K201" s="92" t="s">
        <v>176</v>
      </c>
      <c r="L201" s="92" t="s">
        <v>176</v>
      </c>
      <c r="M201" s="92">
        <f t="shared" si="86"/>
        <v>0</v>
      </c>
      <c r="N201" s="92" t="s">
        <v>176</v>
      </c>
      <c r="O201" s="92" t="s">
        <v>176</v>
      </c>
      <c r="P201" s="92">
        <f t="shared" si="87"/>
        <v>0</v>
      </c>
      <c r="Q201" s="92" t="s">
        <v>176</v>
      </c>
      <c r="R201" s="92" t="s">
        <v>176</v>
      </c>
      <c r="S201" s="92">
        <f t="shared" si="88"/>
        <v>0</v>
      </c>
      <c r="T201" s="92" t="s">
        <v>176</v>
      </c>
      <c r="U201" s="92" t="s">
        <v>176</v>
      </c>
      <c r="V201" s="92">
        <f t="shared" si="89"/>
        <v>0</v>
      </c>
      <c r="W201" s="92" t="s">
        <v>176</v>
      </c>
      <c r="X201" s="92" t="s">
        <v>176</v>
      </c>
      <c r="Y201" s="92">
        <f t="shared" si="90"/>
        <v>0</v>
      </c>
      <c r="Z201" s="92" t="s">
        <v>176</v>
      </c>
      <c r="AA201" s="92" t="s">
        <v>176</v>
      </c>
      <c r="AB201" s="92">
        <f t="shared" si="91"/>
        <v>0</v>
      </c>
      <c r="AC201" s="92" t="s">
        <v>176</v>
      </c>
      <c r="AD201" s="92" t="s">
        <v>176</v>
      </c>
      <c r="AE201" s="92">
        <f t="shared" si="92"/>
        <v>0</v>
      </c>
      <c r="AF201" s="92" t="s">
        <v>176</v>
      </c>
      <c r="AG201" s="92" t="s">
        <v>176</v>
      </c>
      <c r="AH201" s="92">
        <f t="shared" si="93"/>
        <v>0</v>
      </c>
      <c r="AI201" s="92" t="s">
        <v>176</v>
      </c>
      <c r="AJ201" s="92" t="s">
        <v>176</v>
      </c>
      <c r="AK201" s="92">
        <f t="shared" si="94"/>
        <v>0</v>
      </c>
      <c r="AM201" s="157" t="s">
        <v>2</v>
      </c>
    </row>
    <row r="202" spans="1:39" x14ac:dyDescent="0.25">
      <c r="A202" s="157" t="str">
        <f t="shared" si="95"/>
        <v>MarzoPatria, S. A. Compañía de Seguros</v>
      </c>
      <c r="B202" s="51" t="s">
        <v>102</v>
      </c>
      <c r="C202" s="93">
        <f t="shared" si="82"/>
        <v>0</v>
      </c>
      <c r="D202" s="93">
        <f t="shared" si="83"/>
        <v>0</v>
      </c>
      <c r="E202" s="92" t="s">
        <v>176</v>
      </c>
      <c r="F202" s="92" t="s">
        <v>176</v>
      </c>
      <c r="G202" s="92">
        <f t="shared" si="84"/>
        <v>0</v>
      </c>
      <c r="H202" s="92" t="s">
        <v>176</v>
      </c>
      <c r="I202" s="92" t="s">
        <v>176</v>
      </c>
      <c r="J202" s="92">
        <f t="shared" si="85"/>
        <v>0</v>
      </c>
      <c r="K202" s="92" t="s">
        <v>176</v>
      </c>
      <c r="L202" s="92" t="s">
        <v>176</v>
      </c>
      <c r="M202" s="92">
        <f t="shared" si="86"/>
        <v>0</v>
      </c>
      <c r="N202" s="92" t="s">
        <v>176</v>
      </c>
      <c r="O202" s="92" t="s">
        <v>176</v>
      </c>
      <c r="P202" s="92">
        <f t="shared" si="87"/>
        <v>0</v>
      </c>
      <c r="Q202" s="92" t="s">
        <v>176</v>
      </c>
      <c r="R202" s="92" t="s">
        <v>176</v>
      </c>
      <c r="S202" s="92">
        <f t="shared" si="88"/>
        <v>0</v>
      </c>
      <c r="T202" s="92" t="s">
        <v>176</v>
      </c>
      <c r="U202" s="92" t="s">
        <v>176</v>
      </c>
      <c r="V202" s="92">
        <f t="shared" si="89"/>
        <v>0</v>
      </c>
      <c r="W202" s="92" t="s">
        <v>176</v>
      </c>
      <c r="X202" s="92" t="s">
        <v>176</v>
      </c>
      <c r="Y202" s="92">
        <f t="shared" si="90"/>
        <v>0</v>
      </c>
      <c r="Z202" s="92" t="s">
        <v>176</v>
      </c>
      <c r="AA202" s="92" t="s">
        <v>176</v>
      </c>
      <c r="AB202" s="92">
        <f t="shared" si="91"/>
        <v>0</v>
      </c>
      <c r="AC202" s="92" t="s">
        <v>176</v>
      </c>
      <c r="AD202" s="92" t="s">
        <v>176</v>
      </c>
      <c r="AE202" s="92">
        <f t="shared" si="92"/>
        <v>0</v>
      </c>
      <c r="AF202" s="92" t="s">
        <v>176</v>
      </c>
      <c r="AG202" s="92" t="s">
        <v>176</v>
      </c>
      <c r="AH202" s="92">
        <f t="shared" si="93"/>
        <v>0</v>
      </c>
      <c r="AI202" s="92" t="s">
        <v>176</v>
      </c>
      <c r="AJ202" s="92" t="s">
        <v>176</v>
      </c>
      <c r="AK202" s="92">
        <f t="shared" si="94"/>
        <v>0</v>
      </c>
      <c r="AM202" s="157" t="s">
        <v>2</v>
      </c>
    </row>
    <row r="203" spans="1:39" x14ac:dyDescent="0.25">
      <c r="A203" s="157" t="str">
        <f t="shared" si="95"/>
        <v>MarzoGeneral de Seguros, S. A.</v>
      </c>
      <c r="B203" s="51" t="s">
        <v>78</v>
      </c>
      <c r="C203" s="93">
        <f t="shared" si="82"/>
        <v>0</v>
      </c>
      <c r="D203" s="93">
        <f t="shared" si="83"/>
        <v>0</v>
      </c>
      <c r="E203" s="92" t="s">
        <v>176</v>
      </c>
      <c r="F203" s="92" t="s">
        <v>176</v>
      </c>
      <c r="G203" s="92">
        <f t="shared" si="84"/>
        <v>0</v>
      </c>
      <c r="H203" s="92" t="s">
        <v>176</v>
      </c>
      <c r="I203" s="92" t="s">
        <v>176</v>
      </c>
      <c r="J203" s="92">
        <f t="shared" si="85"/>
        <v>0</v>
      </c>
      <c r="K203" s="92" t="s">
        <v>176</v>
      </c>
      <c r="L203" s="92" t="s">
        <v>176</v>
      </c>
      <c r="M203" s="92">
        <f t="shared" si="86"/>
        <v>0</v>
      </c>
      <c r="N203" s="92" t="s">
        <v>176</v>
      </c>
      <c r="O203" s="92" t="s">
        <v>176</v>
      </c>
      <c r="P203" s="92">
        <f t="shared" si="87"/>
        <v>0</v>
      </c>
      <c r="Q203" s="92" t="s">
        <v>176</v>
      </c>
      <c r="R203" s="92" t="s">
        <v>176</v>
      </c>
      <c r="S203" s="92">
        <f t="shared" si="88"/>
        <v>0</v>
      </c>
      <c r="T203" s="92" t="s">
        <v>176</v>
      </c>
      <c r="U203" s="92" t="s">
        <v>176</v>
      </c>
      <c r="V203" s="92">
        <f t="shared" si="89"/>
        <v>0</v>
      </c>
      <c r="W203" s="92" t="s">
        <v>176</v>
      </c>
      <c r="X203" s="92" t="s">
        <v>176</v>
      </c>
      <c r="Y203" s="92">
        <f t="shared" si="90"/>
        <v>0</v>
      </c>
      <c r="Z203" s="92" t="s">
        <v>176</v>
      </c>
      <c r="AA203" s="92" t="s">
        <v>176</v>
      </c>
      <c r="AB203" s="92">
        <f t="shared" si="91"/>
        <v>0</v>
      </c>
      <c r="AC203" s="92" t="s">
        <v>176</v>
      </c>
      <c r="AD203" s="92" t="s">
        <v>176</v>
      </c>
      <c r="AE203" s="92">
        <f t="shared" si="92"/>
        <v>0</v>
      </c>
      <c r="AF203" s="92" t="s">
        <v>176</v>
      </c>
      <c r="AG203" s="92" t="s">
        <v>176</v>
      </c>
      <c r="AH203" s="92">
        <f t="shared" si="93"/>
        <v>0</v>
      </c>
      <c r="AI203" s="92" t="s">
        <v>176</v>
      </c>
      <c r="AJ203" s="92" t="s">
        <v>176</v>
      </c>
      <c r="AK203" s="92">
        <f t="shared" si="94"/>
        <v>0</v>
      </c>
      <c r="AM203" s="157" t="s">
        <v>2</v>
      </c>
    </row>
    <row r="204" spans="1:39" x14ac:dyDescent="0.25">
      <c r="A204" s="157" t="str">
        <f t="shared" si="95"/>
        <v>MarzoLa Comercial de Seguros, S. A.</v>
      </c>
      <c r="B204" s="51" t="s">
        <v>83</v>
      </c>
      <c r="C204" s="93">
        <f t="shared" si="82"/>
        <v>0</v>
      </c>
      <c r="D204" s="93">
        <f t="shared" si="83"/>
        <v>0</v>
      </c>
      <c r="E204" s="92" t="s">
        <v>176</v>
      </c>
      <c r="F204" s="92" t="s">
        <v>176</v>
      </c>
      <c r="G204" s="92">
        <f t="shared" si="84"/>
        <v>0</v>
      </c>
      <c r="H204" s="92" t="s">
        <v>176</v>
      </c>
      <c r="I204" s="92" t="s">
        <v>176</v>
      </c>
      <c r="J204" s="92">
        <f t="shared" si="85"/>
        <v>0</v>
      </c>
      <c r="K204" s="92" t="s">
        <v>176</v>
      </c>
      <c r="L204" s="92" t="s">
        <v>176</v>
      </c>
      <c r="M204" s="92">
        <f t="shared" si="86"/>
        <v>0</v>
      </c>
      <c r="N204" s="92" t="s">
        <v>176</v>
      </c>
      <c r="O204" s="92" t="s">
        <v>176</v>
      </c>
      <c r="P204" s="92">
        <f t="shared" si="87"/>
        <v>0</v>
      </c>
      <c r="Q204" s="92" t="s">
        <v>176</v>
      </c>
      <c r="R204" s="92" t="s">
        <v>176</v>
      </c>
      <c r="S204" s="92">
        <f t="shared" si="88"/>
        <v>0</v>
      </c>
      <c r="T204" s="92" t="s">
        <v>176</v>
      </c>
      <c r="U204" s="92" t="s">
        <v>176</v>
      </c>
      <c r="V204" s="92">
        <f t="shared" si="89"/>
        <v>0</v>
      </c>
      <c r="W204" s="92" t="s">
        <v>176</v>
      </c>
      <c r="X204" s="92" t="s">
        <v>176</v>
      </c>
      <c r="Y204" s="92">
        <f t="shared" si="90"/>
        <v>0</v>
      </c>
      <c r="Z204" s="92" t="s">
        <v>176</v>
      </c>
      <c r="AA204" s="92" t="s">
        <v>176</v>
      </c>
      <c r="AB204" s="92">
        <f t="shared" si="91"/>
        <v>0</v>
      </c>
      <c r="AC204" s="92" t="s">
        <v>176</v>
      </c>
      <c r="AD204" s="92" t="s">
        <v>176</v>
      </c>
      <c r="AE204" s="92">
        <f t="shared" si="92"/>
        <v>0</v>
      </c>
      <c r="AF204" s="92" t="s">
        <v>176</v>
      </c>
      <c r="AG204" s="92" t="s">
        <v>176</v>
      </c>
      <c r="AH204" s="92">
        <f t="shared" si="93"/>
        <v>0</v>
      </c>
      <c r="AI204" s="92" t="s">
        <v>176</v>
      </c>
      <c r="AJ204" s="92" t="s">
        <v>176</v>
      </c>
      <c r="AK204" s="92">
        <f t="shared" si="94"/>
        <v>0</v>
      </c>
      <c r="AM204" s="157" t="s">
        <v>2</v>
      </c>
    </row>
    <row r="205" spans="1:39" x14ac:dyDescent="0.25">
      <c r="A205" s="157" t="str">
        <f t="shared" si="95"/>
        <v>MarzoBMI Compañía de Seguros, S. A.</v>
      </c>
      <c r="B205" s="51" t="s">
        <v>96</v>
      </c>
      <c r="C205" s="93">
        <f t="shared" si="82"/>
        <v>0</v>
      </c>
      <c r="D205" s="93">
        <f t="shared" si="83"/>
        <v>0</v>
      </c>
      <c r="E205" s="92" t="s">
        <v>176</v>
      </c>
      <c r="F205" s="92" t="s">
        <v>176</v>
      </c>
      <c r="G205" s="92">
        <f t="shared" si="84"/>
        <v>0</v>
      </c>
      <c r="H205" s="92" t="s">
        <v>176</v>
      </c>
      <c r="I205" s="92" t="s">
        <v>176</v>
      </c>
      <c r="J205" s="92">
        <f t="shared" si="85"/>
        <v>0</v>
      </c>
      <c r="K205" s="92" t="s">
        <v>176</v>
      </c>
      <c r="L205" s="92" t="s">
        <v>176</v>
      </c>
      <c r="M205" s="92">
        <f t="shared" si="86"/>
        <v>0</v>
      </c>
      <c r="N205" s="92" t="s">
        <v>176</v>
      </c>
      <c r="O205" s="92" t="s">
        <v>176</v>
      </c>
      <c r="P205" s="92">
        <f t="shared" si="87"/>
        <v>0</v>
      </c>
      <c r="Q205" s="92" t="s">
        <v>176</v>
      </c>
      <c r="R205" s="92" t="s">
        <v>176</v>
      </c>
      <c r="S205" s="92">
        <f t="shared" si="88"/>
        <v>0</v>
      </c>
      <c r="T205" s="92" t="s">
        <v>176</v>
      </c>
      <c r="U205" s="92" t="s">
        <v>176</v>
      </c>
      <c r="V205" s="92">
        <f t="shared" si="89"/>
        <v>0</v>
      </c>
      <c r="W205" s="92" t="s">
        <v>176</v>
      </c>
      <c r="X205" s="92" t="s">
        <v>176</v>
      </c>
      <c r="Y205" s="92">
        <f t="shared" si="90"/>
        <v>0</v>
      </c>
      <c r="Z205" s="92" t="s">
        <v>176</v>
      </c>
      <c r="AA205" s="92" t="s">
        <v>176</v>
      </c>
      <c r="AB205" s="92">
        <f t="shared" si="91"/>
        <v>0</v>
      </c>
      <c r="AC205" s="92" t="s">
        <v>176</v>
      </c>
      <c r="AD205" s="92" t="s">
        <v>176</v>
      </c>
      <c r="AE205" s="92">
        <f t="shared" si="92"/>
        <v>0</v>
      </c>
      <c r="AF205" s="92" t="s">
        <v>176</v>
      </c>
      <c r="AG205" s="92" t="s">
        <v>176</v>
      </c>
      <c r="AH205" s="92">
        <f t="shared" si="93"/>
        <v>0</v>
      </c>
      <c r="AI205" s="92" t="s">
        <v>176</v>
      </c>
      <c r="AJ205" s="92" t="s">
        <v>176</v>
      </c>
      <c r="AK205" s="92">
        <f t="shared" si="94"/>
        <v>0</v>
      </c>
      <c r="AM205" s="157" t="s">
        <v>2</v>
      </c>
    </row>
    <row r="206" spans="1:39" x14ac:dyDescent="0.25">
      <c r="A206" s="157" t="str">
        <f t="shared" si="95"/>
        <v>MarzoAmigos Compañía de Seguros, S. A.</v>
      </c>
      <c r="B206" s="51" t="s">
        <v>89</v>
      </c>
      <c r="C206" s="93">
        <f t="shared" si="82"/>
        <v>0</v>
      </c>
      <c r="D206" s="93">
        <f t="shared" si="83"/>
        <v>0</v>
      </c>
      <c r="E206" s="92" t="s">
        <v>176</v>
      </c>
      <c r="F206" s="92" t="s">
        <v>176</v>
      </c>
      <c r="G206" s="92">
        <f t="shared" si="84"/>
        <v>0</v>
      </c>
      <c r="H206" s="92" t="s">
        <v>176</v>
      </c>
      <c r="I206" s="92" t="s">
        <v>176</v>
      </c>
      <c r="J206" s="92">
        <f t="shared" si="85"/>
        <v>0</v>
      </c>
      <c r="K206" s="92" t="s">
        <v>176</v>
      </c>
      <c r="L206" s="92" t="s">
        <v>176</v>
      </c>
      <c r="M206" s="92">
        <f t="shared" si="86"/>
        <v>0</v>
      </c>
      <c r="N206" s="92" t="s">
        <v>176</v>
      </c>
      <c r="O206" s="92" t="s">
        <v>176</v>
      </c>
      <c r="P206" s="92">
        <f t="shared" si="87"/>
        <v>0</v>
      </c>
      <c r="Q206" s="92" t="s">
        <v>176</v>
      </c>
      <c r="R206" s="92" t="s">
        <v>176</v>
      </c>
      <c r="S206" s="92">
        <f t="shared" si="88"/>
        <v>0</v>
      </c>
      <c r="T206" s="92" t="s">
        <v>176</v>
      </c>
      <c r="U206" s="92" t="s">
        <v>176</v>
      </c>
      <c r="V206" s="92">
        <f t="shared" si="89"/>
        <v>0</v>
      </c>
      <c r="W206" s="92" t="s">
        <v>176</v>
      </c>
      <c r="X206" s="92" t="s">
        <v>176</v>
      </c>
      <c r="Y206" s="92">
        <f t="shared" si="90"/>
        <v>0</v>
      </c>
      <c r="Z206" s="92" t="s">
        <v>176</v>
      </c>
      <c r="AA206" s="92" t="s">
        <v>176</v>
      </c>
      <c r="AB206" s="92">
        <f t="shared" si="91"/>
        <v>0</v>
      </c>
      <c r="AC206" s="92" t="s">
        <v>176</v>
      </c>
      <c r="AD206" s="92" t="s">
        <v>176</v>
      </c>
      <c r="AE206" s="92">
        <f t="shared" si="92"/>
        <v>0</v>
      </c>
      <c r="AF206" s="92" t="s">
        <v>176</v>
      </c>
      <c r="AG206" s="92" t="s">
        <v>176</v>
      </c>
      <c r="AH206" s="92">
        <f t="shared" si="93"/>
        <v>0</v>
      </c>
      <c r="AI206" s="92" t="s">
        <v>176</v>
      </c>
      <c r="AJ206" s="92" t="s">
        <v>176</v>
      </c>
      <c r="AK206" s="92">
        <f t="shared" si="94"/>
        <v>0</v>
      </c>
      <c r="AM206" s="157" t="s">
        <v>2</v>
      </c>
    </row>
    <row r="207" spans="1:39" x14ac:dyDescent="0.25">
      <c r="A207" s="157" t="str">
        <f t="shared" si="95"/>
        <v>MarzoCompañía Dominicana de Seguros, S.R.L.</v>
      </c>
      <c r="B207" s="51" t="s">
        <v>97</v>
      </c>
      <c r="C207" s="93">
        <f t="shared" si="82"/>
        <v>0</v>
      </c>
      <c r="D207" s="93">
        <f t="shared" si="83"/>
        <v>0</v>
      </c>
      <c r="E207" s="92" t="s">
        <v>176</v>
      </c>
      <c r="F207" s="92" t="s">
        <v>176</v>
      </c>
      <c r="G207" s="92">
        <f t="shared" si="84"/>
        <v>0</v>
      </c>
      <c r="H207" s="92" t="s">
        <v>176</v>
      </c>
      <c r="I207" s="92" t="s">
        <v>176</v>
      </c>
      <c r="J207" s="92">
        <f t="shared" si="85"/>
        <v>0</v>
      </c>
      <c r="K207" s="92" t="s">
        <v>176</v>
      </c>
      <c r="L207" s="92" t="s">
        <v>176</v>
      </c>
      <c r="M207" s="92">
        <f t="shared" si="86"/>
        <v>0</v>
      </c>
      <c r="N207" s="92" t="s">
        <v>176</v>
      </c>
      <c r="O207" s="92" t="s">
        <v>176</v>
      </c>
      <c r="P207" s="92">
        <f t="shared" si="87"/>
        <v>0</v>
      </c>
      <c r="Q207" s="92" t="s">
        <v>176</v>
      </c>
      <c r="R207" s="92" t="s">
        <v>176</v>
      </c>
      <c r="S207" s="92">
        <f t="shared" si="88"/>
        <v>0</v>
      </c>
      <c r="T207" s="92" t="s">
        <v>176</v>
      </c>
      <c r="U207" s="92" t="s">
        <v>176</v>
      </c>
      <c r="V207" s="92">
        <f t="shared" si="89"/>
        <v>0</v>
      </c>
      <c r="W207" s="92" t="s">
        <v>176</v>
      </c>
      <c r="X207" s="92" t="s">
        <v>176</v>
      </c>
      <c r="Y207" s="92">
        <f t="shared" si="90"/>
        <v>0</v>
      </c>
      <c r="Z207" s="92" t="s">
        <v>176</v>
      </c>
      <c r="AA207" s="92" t="s">
        <v>176</v>
      </c>
      <c r="AB207" s="92">
        <f t="shared" si="91"/>
        <v>0</v>
      </c>
      <c r="AC207" s="92" t="s">
        <v>176</v>
      </c>
      <c r="AD207" s="92" t="s">
        <v>176</v>
      </c>
      <c r="AE207" s="92">
        <f t="shared" si="92"/>
        <v>0</v>
      </c>
      <c r="AF207" s="92" t="s">
        <v>176</v>
      </c>
      <c r="AG207" s="92" t="s">
        <v>176</v>
      </c>
      <c r="AH207" s="92">
        <f t="shared" si="93"/>
        <v>0</v>
      </c>
      <c r="AI207" s="92" t="s">
        <v>176</v>
      </c>
      <c r="AJ207" s="92" t="s">
        <v>176</v>
      </c>
      <c r="AK207" s="92">
        <f t="shared" si="94"/>
        <v>0</v>
      </c>
      <c r="AM207" s="157" t="s">
        <v>2</v>
      </c>
    </row>
    <row r="208" spans="1:39" x14ac:dyDescent="0.25">
      <c r="A208" s="157" t="str">
        <f t="shared" si="95"/>
        <v>MarzoAtlantica Seguros, S. A.</v>
      </c>
      <c r="B208" s="50" t="s">
        <v>110</v>
      </c>
      <c r="C208" s="93">
        <f t="shared" si="82"/>
        <v>0</v>
      </c>
      <c r="D208" s="93">
        <f t="shared" si="83"/>
        <v>0</v>
      </c>
      <c r="E208" s="92" t="s">
        <v>176</v>
      </c>
      <c r="F208" s="92" t="s">
        <v>176</v>
      </c>
      <c r="G208" s="92">
        <f t="shared" si="84"/>
        <v>0</v>
      </c>
      <c r="H208" s="92" t="s">
        <v>176</v>
      </c>
      <c r="I208" s="92" t="s">
        <v>176</v>
      </c>
      <c r="J208" s="92">
        <f t="shared" si="85"/>
        <v>0</v>
      </c>
      <c r="K208" s="92" t="s">
        <v>176</v>
      </c>
      <c r="L208" s="92" t="s">
        <v>176</v>
      </c>
      <c r="M208" s="92">
        <f t="shared" si="86"/>
        <v>0</v>
      </c>
      <c r="N208" s="92" t="s">
        <v>176</v>
      </c>
      <c r="O208" s="92" t="s">
        <v>176</v>
      </c>
      <c r="P208" s="92">
        <f t="shared" si="87"/>
        <v>0</v>
      </c>
      <c r="Q208" s="92" t="s">
        <v>176</v>
      </c>
      <c r="R208" s="92" t="s">
        <v>176</v>
      </c>
      <c r="S208" s="92">
        <f t="shared" si="88"/>
        <v>0</v>
      </c>
      <c r="T208" s="92" t="s">
        <v>176</v>
      </c>
      <c r="U208" s="92" t="s">
        <v>176</v>
      </c>
      <c r="V208" s="92">
        <f t="shared" si="89"/>
        <v>0</v>
      </c>
      <c r="W208" s="92" t="s">
        <v>176</v>
      </c>
      <c r="X208" s="92" t="s">
        <v>176</v>
      </c>
      <c r="Y208" s="92">
        <f t="shared" si="90"/>
        <v>0</v>
      </c>
      <c r="Z208" s="92" t="s">
        <v>176</v>
      </c>
      <c r="AA208" s="92" t="s">
        <v>176</v>
      </c>
      <c r="AB208" s="92">
        <f t="shared" si="91"/>
        <v>0</v>
      </c>
      <c r="AC208" s="92" t="s">
        <v>176</v>
      </c>
      <c r="AD208" s="92" t="s">
        <v>176</v>
      </c>
      <c r="AE208" s="92">
        <f t="shared" si="92"/>
        <v>0</v>
      </c>
      <c r="AF208" s="92" t="s">
        <v>176</v>
      </c>
      <c r="AG208" s="92" t="s">
        <v>176</v>
      </c>
      <c r="AH208" s="92">
        <f t="shared" si="93"/>
        <v>0</v>
      </c>
      <c r="AI208" s="92" t="s">
        <v>176</v>
      </c>
      <c r="AJ208" s="92" t="s">
        <v>176</v>
      </c>
      <c r="AK208" s="92">
        <f t="shared" si="94"/>
        <v>0</v>
      </c>
      <c r="AM208" s="157" t="s">
        <v>2</v>
      </c>
    </row>
    <row r="209" spans="1:39" x14ac:dyDescent="0.25">
      <c r="A209" s="157" t="str">
        <f t="shared" si="95"/>
        <v>MarzoMarsh &amp; McLennan, LTD (Riskcorp, Inc.)</v>
      </c>
      <c r="B209" s="51" t="s">
        <v>101</v>
      </c>
      <c r="C209" s="93">
        <f t="shared" si="82"/>
        <v>0</v>
      </c>
      <c r="D209" s="93">
        <f t="shared" si="83"/>
        <v>0</v>
      </c>
      <c r="E209" s="92" t="s">
        <v>176</v>
      </c>
      <c r="F209" s="92" t="s">
        <v>176</v>
      </c>
      <c r="G209" s="92">
        <f t="shared" si="84"/>
        <v>0</v>
      </c>
      <c r="H209" s="92" t="s">
        <v>176</v>
      </c>
      <c r="I209" s="92" t="s">
        <v>176</v>
      </c>
      <c r="J209" s="92">
        <f t="shared" si="85"/>
        <v>0</v>
      </c>
      <c r="K209" s="92" t="s">
        <v>176</v>
      </c>
      <c r="L209" s="92" t="s">
        <v>176</v>
      </c>
      <c r="M209" s="92">
        <f t="shared" si="86"/>
        <v>0</v>
      </c>
      <c r="N209" s="92" t="s">
        <v>176</v>
      </c>
      <c r="O209" s="92" t="s">
        <v>176</v>
      </c>
      <c r="P209" s="92">
        <f t="shared" si="87"/>
        <v>0</v>
      </c>
      <c r="Q209" s="92" t="s">
        <v>176</v>
      </c>
      <c r="R209" s="92" t="s">
        <v>176</v>
      </c>
      <c r="S209" s="92">
        <f t="shared" si="88"/>
        <v>0</v>
      </c>
      <c r="T209" s="92" t="s">
        <v>176</v>
      </c>
      <c r="U209" s="92" t="s">
        <v>176</v>
      </c>
      <c r="V209" s="92">
        <f t="shared" si="89"/>
        <v>0</v>
      </c>
      <c r="W209" s="92" t="s">
        <v>176</v>
      </c>
      <c r="X209" s="92" t="s">
        <v>176</v>
      </c>
      <c r="Y209" s="92">
        <f t="shared" si="90"/>
        <v>0</v>
      </c>
      <c r="Z209" s="92" t="s">
        <v>176</v>
      </c>
      <c r="AA209" s="92" t="s">
        <v>176</v>
      </c>
      <c r="AB209" s="92">
        <f t="shared" si="91"/>
        <v>0</v>
      </c>
      <c r="AC209" s="92" t="s">
        <v>176</v>
      </c>
      <c r="AD209" s="92" t="s">
        <v>176</v>
      </c>
      <c r="AE209" s="92">
        <f t="shared" si="92"/>
        <v>0</v>
      </c>
      <c r="AF209" s="92" t="s">
        <v>176</v>
      </c>
      <c r="AG209" s="92" t="s">
        <v>176</v>
      </c>
      <c r="AH209" s="92">
        <f t="shared" si="93"/>
        <v>0</v>
      </c>
      <c r="AI209" s="92" t="s">
        <v>176</v>
      </c>
      <c r="AJ209" s="92" t="s">
        <v>176</v>
      </c>
      <c r="AK209" s="92">
        <f t="shared" si="94"/>
        <v>0</v>
      </c>
      <c r="AM209" s="157" t="s">
        <v>2</v>
      </c>
    </row>
    <row r="210" spans="1:39" x14ac:dyDescent="0.25">
      <c r="A210" s="157" t="str">
        <f t="shared" si="95"/>
        <v>MarzoAutoseguro, S. A.</v>
      </c>
      <c r="B210" s="51" t="s">
        <v>81</v>
      </c>
      <c r="C210" s="93">
        <f t="shared" si="82"/>
        <v>0</v>
      </c>
      <c r="D210" s="93">
        <f t="shared" si="83"/>
        <v>0</v>
      </c>
      <c r="E210" s="92" t="s">
        <v>176</v>
      </c>
      <c r="F210" s="92" t="s">
        <v>176</v>
      </c>
      <c r="G210" s="92">
        <f t="shared" si="84"/>
        <v>0</v>
      </c>
      <c r="H210" s="92" t="s">
        <v>176</v>
      </c>
      <c r="I210" s="92" t="s">
        <v>176</v>
      </c>
      <c r="J210" s="92">
        <f t="shared" si="85"/>
        <v>0</v>
      </c>
      <c r="K210" s="92" t="s">
        <v>176</v>
      </c>
      <c r="L210" s="92" t="s">
        <v>176</v>
      </c>
      <c r="M210" s="92">
        <f t="shared" si="86"/>
        <v>0</v>
      </c>
      <c r="N210" s="92" t="s">
        <v>176</v>
      </c>
      <c r="O210" s="92" t="s">
        <v>176</v>
      </c>
      <c r="P210" s="92">
        <f t="shared" si="87"/>
        <v>0</v>
      </c>
      <c r="Q210" s="92" t="s">
        <v>176</v>
      </c>
      <c r="R210" s="92" t="s">
        <v>176</v>
      </c>
      <c r="S210" s="92">
        <f t="shared" si="88"/>
        <v>0</v>
      </c>
      <c r="T210" s="92" t="s">
        <v>176</v>
      </c>
      <c r="U210" s="92" t="s">
        <v>176</v>
      </c>
      <c r="V210" s="92">
        <f t="shared" si="89"/>
        <v>0</v>
      </c>
      <c r="W210" s="92" t="s">
        <v>176</v>
      </c>
      <c r="X210" s="92" t="s">
        <v>176</v>
      </c>
      <c r="Y210" s="92">
        <f t="shared" si="90"/>
        <v>0</v>
      </c>
      <c r="Z210" s="92" t="s">
        <v>176</v>
      </c>
      <c r="AA210" s="92" t="s">
        <v>176</v>
      </c>
      <c r="AB210" s="92">
        <f t="shared" si="91"/>
        <v>0</v>
      </c>
      <c r="AC210" s="92" t="s">
        <v>176</v>
      </c>
      <c r="AD210" s="92" t="s">
        <v>176</v>
      </c>
      <c r="AE210" s="92">
        <f t="shared" si="92"/>
        <v>0</v>
      </c>
      <c r="AF210" s="92" t="s">
        <v>176</v>
      </c>
      <c r="AG210" s="92" t="s">
        <v>176</v>
      </c>
      <c r="AH210" s="92">
        <f t="shared" si="93"/>
        <v>0</v>
      </c>
      <c r="AI210" s="92" t="s">
        <v>176</v>
      </c>
      <c r="AJ210" s="92" t="s">
        <v>176</v>
      </c>
      <c r="AK210" s="92">
        <f t="shared" si="94"/>
        <v>0</v>
      </c>
      <c r="AM210" s="157" t="s">
        <v>2</v>
      </c>
    </row>
    <row r="211" spans="1:39" x14ac:dyDescent="0.25">
      <c r="A211" s="157" t="str">
        <f t="shared" si="95"/>
        <v>MarzoSeguros DHI Atlas, S. A.</v>
      </c>
      <c r="B211" s="51" t="s">
        <v>100</v>
      </c>
      <c r="C211" s="93">
        <f t="shared" si="82"/>
        <v>0</v>
      </c>
      <c r="D211" s="93">
        <f t="shared" si="83"/>
        <v>0</v>
      </c>
      <c r="E211" s="92" t="s">
        <v>176</v>
      </c>
      <c r="F211" s="92" t="s">
        <v>176</v>
      </c>
      <c r="G211" s="92">
        <f t="shared" si="84"/>
        <v>0</v>
      </c>
      <c r="H211" s="92" t="s">
        <v>176</v>
      </c>
      <c r="I211" s="92" t="s">
        <v>176</v>
      </c>
      <c r="J211" s="92">
        <f t="shared" si="85"/>
        <v>0</v>
      </c>
      <c r="K211" s="92" t="s">
        <v>176</v>
      </c>
      <c r="L211" s="92" t="s">
        <v>176</v>
      </c>
      <c r="M211" s="92">
        <f t="shared" si="86"/>
        <v>0</v>
      </c>
      <c r="N211" s="92" t="s">
        <v>176</v>
      </c>
      <c r="O211" s="92" t="s">
        <v>176</v>
      </c>
      <c r="P211" s="92">
        <f t="shared" si="87"/>
        <v>0</v>
      </c>
      <c r="Q211" s="92" t="s">
        <v>176</v>
      </c>
      <c r="R211" s="92" t="s">
        <v>176</v>
      </c>
      <c r="S211" s="92">
        <f t="shared" si="88"/>
        <v>0</v>
      </c>
      <c r="T211" s="92" t="s">
        <v>176</v>
      </c>
      <c r="U211" s="92" t="s">
        <v>176</v>
      </c>
      <c r="V211" s="92">
        <f t="shared" si="89"/>
        <v>0</v>
      </c>
      <c r="W211" s="92" t="s">
        <v>176</v>
      </c>
      <c r="X211" s="92" t="s">
        <v>176</v>
      </c>
      <c r="Y211" s="92">
        <f t="shared" si="90"/>
        <v>0</v>
      </c>
      <c r="Z211" s="92" t="s">
        <v>176</v>
      </c>
      <c r="AA211" s="92" t="s">
        <v>176</v>
      </c>
      <c r="AB211" s="92">
        <f t="shared" si="91"/>
        <v>0</v>
      </c>
      <c r="AC211" s="92" t="s">
        <v>176</v>
      </c>
      <c r="AD211" s="92" t="s">
        <v>176</v>
      </c>
      <c r="AE211" s="92">
        <f t="shared" si="92"/>
        <v>0</v>
      </c>
      <c r="AF211" s="92" t="s">
        <v>176</v>
      </c>
      <c r="AG211" s="92" t="s">
        <v>176</v>
      </c>
      <c r="AH211" s="92">
        <f t="shared" si="93"/>
        <v>0</v>
      </c>
      <c r="AI211" s="92" t="s">
        <v>176</v>
      </c>
      <c r="AJ211" s="92" t="s">
        <v>176</v>
      </c>
      <c r="AK211" s="92">
        <f t="shared" si="94"/>
        <v>0</v>
      </c>
      <c r="AM211" s="157" t="s">
        <v>2</v>
      </c>
    </row>
    <row r="212" spans="1:39" x14ac:dyDescent="0.25">
      <c r="A212" s="157" t="str">
        <f t="shared" si="95"/>
        <v>MarzoBanesco Seguros, S.A.</v>
      </c>
      <c r="B212" s="51" t="s">
        <v>109</v>
      </c>
      <c r="C212" s="93">
        <f t="shared" si="82"/>
        <v>0</v>
      </c>
      <c r="D212" s="93">
        <f t="shared" si="83"/>
        <v>0</v>
      </c>
      <c r="E212" s="92" t="s">
        <v>176</v>
      </c>
      <c r="F212" s="92" t="s">
        <v>176</v>
      </c>
      <c r="G212" s="92">
        <f t="shared" si="84"/>
        <v>0</v>
      </c>
      <c r="H212" s="92" t="s">
        <v>176</v>
      </c>
      <c r="I212" s="92" t="s">
        <v>176</v>
      </c>
      <c r="J212" s="92">
        <f t="shared" si="85"/>
        <v>0</v>
      </c>
      <c r="K212" s="92" t="s">
        <v>176</v>
      </c>
      <c r="L212" s="92" t="s">
        <v>176</v>
      </c>
      <c r="M212" s="92">
        <f t="shared" si="86"/>
        <v>0</v>
      </c>
      <c r="N212" s="92" t="s">
        <v>176</v>
      </c>
      <c r="O212" s="92" t="s">
        <v>176</v>
      </c>
      <c r="P212" s="92">
        <f t="shared" si="87"/>
        <v>0</v>
      </c>
      <c r="Q212" s="92" t="s">
        <v>176</v>
      </c>
      <c r="R212" s="92" t="s">
        <v>176</v>
      </c>
      <c r="S212" s="92">
        <f t="shared" si="88"/>
        <v>0</v>
      </c>
      <c r="T212" s="92" t="s">
        <v>176</v>
      </c>
      <c r="U212" s="92" t="s">
        <v>176</v>
      </c>
      <c r="V212" s="92">
        <f t="shared" si="89"/>
        <v>0</v>
      </c>
      <c r="W212" s="92" t="s">
        <v>176</v>
      </c>
      <c r="X212" s="92" t="s">
        <v>176</v>
      </c>
      <c r="Y212" s="92">
        <f t="shared" si="90"/>
        <v>0</v>
      </c>
      <c r="Z212" s="92" t="s">
        <v>176</v>
      </c>
      <c r="AA212" s="92" t="s">
        <v>176</v>
      </c>
      <c r="AB212" s="92">
        <f t="shared" si="91"/>
        <v>0</v>
      </c>
      <c r="AC212" s="92" t="s">
        <v>176</v>
      </c>
      <c r="AD212" s="92" t="s">
        <v>176</v>
      </c>
      <c r="AE212" s="92">
        <f t="shared" si="92"/>
        <v>0</v>
      </c>
      <c r="AF212" s="92" t="s">
        <v>176</v>
      </c>
      <c r="AG212" s="92" t="s">
        <v>176</v>
      </c>
      <c r="AH212" s="92">
        <f t="shared" si="93"/>
        <v>0</v>
      </c>
      <c r="AI212" s="92" t="s">
        <v>176</v>
      </c>
      <c r="AJ212" s="92" t="s">
        <v>176</v>
      </c>
      <c r="AK212" s="92">
        <f t="shared" si="94"/>
        <v>0</v>
      </c>
      <c r="AM212" s="157" t="s">
        <v>2</v>
      </c>
    </row>
    <row r="213" spans="1:39" x14ac:dyDescent="0.25">
      <c r="A213" s="157" t="str">
        <f t="shared" si="95"/>
        <v>MarzoHumano Seguros, S. A.</v>
      </c>
      <c r="B213" s="51" t="s">
        <v>111</v>
      </c>
      <c r="C213" s="93">
        <f t="shared" si="82"/>
        <v>0</v>
      </c>
      <c r="D213" s="93">
        <f t="shared" si="83"/>
        <v>0</v>
      </c>
      <c r="E213" s="92" t="s">
        <v>176</v>
      </c>
      <c r="F213" s="92" t="s">
        <v>176</v>
      </c>
      <c r="G213" s="92">
        <f t="shared" si="84"/>
        <v>0</v>
      </c>
      <c r="H213" s="92" t="s">
        <v>176</v>
      </c>
      <c r="I213" s="92" t="s">
        <v>176</v>
      </c>
      <c r="J213" s="92">
        <f t="shared" si="85"/>
        <v>0</v>
      </c>
      <c r="K213" s="92" t="s">
        <v>176</v>
      </c>
      <c r="L213" s="92" t="s">
        <v>176</v>
      </c>
      <c r="M213" s="92">
        <f t="shared" si="86"/>
        <v>0</v>
      </c>
      <c r="N213" s="92" t="s">
        <v>176</v>
      </c>
      <c r="O213" s="92" t="s">
        <v>176</v>
      </c>
      <c r="P213" s="92">
        <f t="shared" si="87"/>
        <v>0</v>
      </c>
      <c r="Q213" s="92" t="s">
        <v>176</v>
      </c>
      <c r="R213" s="92" t="s">
        <v>176</v>
      </c>
      <c r="S213" s="92">
        <f t="shared" si="88"/>
        <v>0</v>
      </c>
      <c r="T213" s="92" t="s">
        <v>176</v>
      </c>
      <c r="U213" s="92" t="s">
        <v>176</v>
      </c>
      <c r="V213" s="92">
        <f t="shared" si="89"/>
        <v>0</v>
      </c>
      <c r="W213" s="92" t="s">
        <v>176</v>
      </c>
      <c r="X213" s="92" t="s">
        <v>176</v>
      </c>
      <c r="Y213" s="92">
        <f t="shared" si="90"/>
        <v>0</v>
      </c>
      <c r="Z213" s="92" t="s">
        <v>176</v>
      </c>
      <c r="AA213" s="92" t="s">
        <v>176</v>
      </c>
      <c r="AB213" s="92">
        <f t="shared" si="91"/>
        <v>0</v>
      </c>
      <c r="AC213" s="92" t="s">
        <v>176</v>
      </c>
      <c r="AD213" s="92" t="s">
        <v>176</v>
      </c>
      <c r="AE213" s="92">
        <f t="shared" si="92"/>
        <v>0</v>
      </c>
      <c r="AF213" s="92" t="s">
        <v>176</v>
      </c>
      <c r="AG213" s="92" t="s">
        <v>176</v>
      </c>
      <c r="AH213" s="92">
        <f t="shared" si="93"/>
        <v>0</v>
      </c>
      <c r="AI213" s="92" t="s">
        <v>176</v>
      </c>
      <c r="AJ213" s="92" t="s">
        <v>176</v>
      </c>
      <c r="AK213" s="92">
        <f t="shared" si="94"/>
        <v>0</v>
      </c>
      <c r="AM213" s="157" t="s">
        <v>2</v>
      </c>
    </row>
    <row r="214" spans="1:39" x14ac:dyDescent="0.25">
      <c r="A214" s="157" t="str">
        <f t="shared" si="95"/>
        <v>MarzoAtrio Seguros, S. A.</v>
      </c>
      <c r="B214" s="51" t="s">
        <v>113</v>
      </c>
      <c r="C214" s="93">
        <f t="shared" si="82"/>
        <v>0</v>
      </c>
      <c r="D214" s="93">
        <f t="shared" si="83"/>
        <v>0</v>
      </c>
      <c r="E214" s="92" t="s">
        <v>176</v>
      </c>
      <c r="F214" s="92" t="s">
        <v>176</v>
      </c>
      <c r="G214" s="92">
        <f t="shared" si="84"/>
        <v>0</v>
      </c>
      <c r="H214" s="92" t="s">
        <v>176</v>
      </c>
      <c r="I214" s="92" t="s">
        <v>176</v>
      </c>
      <c r="J214" s="92">
        <f t="shared" si="85"/>
        <v>0</v>
      </c>
      <c r="K214" s="92" t="s">
        <v>176</v>
      </c>
      <c r="L214" s="92" t="s">
        <v>176</v>
      </c>
      <c r="M214" s="92">
        <f t="shared" si="86"/>
        <v>0</v>
      </c>
      <c r="N214" s="92" t="s">
        <v>176</v>
      </c>
      <c r="O214" s="92" t="s">
        <v>176</v>
      </c>
      <c r="P214" s="92">
        <f t="shared" si="87"/>
        <v>0</v>
      </c>
      <c r="Q214" s="92" t="s">
        <v>176</v>
      </c>
      <c r="R214" s="92" t="s">
        <v>176</v>
      </c>
      <c r="S214" s="92">
        <f t="shared" si="88"/>
        <v>0</v>
      </c>
      <c r="T214" s="92" t="s">
        <v>176</v>
      </c>
      <c r="U214" s="92" t="s">
        <v>176</v>
      </c>
      <c r="V214" s="92">
        <f t="shared" si="89"/>
        <v>0</v>
      </c>
      <c r="W214" s="92" t="s">
        <v>176</v>
      </c>
      <c r="X214" s="92" t="s">
        <v>176</v>
      </c>
      <c r="Y214" s="92">
        <f t="shared" si="90"/>
        <v>0</v>
      </c>
      <c r="Z214" s="92" t="s">
        <v>176</v>
      </c>
      <c r="AA214" s="92" t="s">
        <v>176</v>
      </c>
      <c r="AB214" s="92">
        <f t="shared" si="91"/>
        <v>0</v>
      </c>
      <c r="AC214" s="92" t="s">
        <v>176</v>
      </c>
      <c r="AD214" s="92" t="s">
        <v>176</v>
      </c>
      <c r="AE214" s="92">
        <f t="shared" si="92"/>
        <v>0</v>
      </c>
      <c r="AF214" s="92" t="s">
        <v>176</v>
      </c>
      <c r="AG214" s="92" t="s">
        <v>176</v>
      </c>
      <c r="AH214" s="92">
        <f t="shared" si="93"/>
        <v>0</v>
      </c>
      <c r="AI214" s="92" t="s">
        <v>176</v>
      </c>
      <c r="AJ214" s="92" t="s">
        <v>176</v>
      </c>
      <c r="AK214" s="92">
        <f t="shared" si="94"/>
        <v>0</v>
      </c>
      <c r="AM214" s="157" t="s">
        <v>2</v>
      </c>
    </row>
    <row r="215" spans="1:39" x14ac:dyDescent="0.25">
      <c r="A215" s="157" t="str">
        <f t="shared" si="95"/>
        <v>MarzoSeguros APS, S.A</v>
      </c>
      <c r="B215" s="51" t="s">
        <v>117</v>
      </c>
      <c r="C215" s="93">
        <f t="shared" si="82"/>
        <v>0</v>
      </c>
      <c r="D215" s="93">
        <f t="shared" si="83"/>
        <v>0</v>
      </c>
      <c r="E215" s="92" t="s">
        <v>176</v>
      </c>
      <c r="F215" s="92" t="s">
        <v>176</v>
      </c>
      <c r="G215" s="92">
        <f t="shared" si="84"/>
        <v>0</v>
      </c>
      <c r="H215" s="92" t="s">
        <v>176</v>
      </c>
      <c r="I215" s="92" t="s">
        <v>176</v>
      </c>
      <c r="J215" s="92">
        <f t="shared" si="85"/>
        <v>0</v>
      </c>
      <c r="K215" s="92" t="s">
        <v>176</v>
      </c>
      <c r="L215" s="92" t="s">
        <v>176</v>
      </c>
      <c r="M215" s="92">
        <f t="shared" si="86"/>
        <v>0</v>
      </c>
      <c r="N215" s="92" t="s">
        <v>176</v>
      </c>
      <c r="O215" s="92" t="s">
        <v>176</v>
      </c>
      <c r="P215" s="92">
        <f t="shared" si="87"/>
        <v>0</v>
      </c>
      <c r="Q215" s="92" t="s">
        <v>176</v>
      </c>
      <c r="R215" s="92" t="s">
        <v>176</v>
      </c>
      <c r="S215" s="92">
        <f t="shared" si="88"/>
        <v>0</v>
      </c>
      <c r="T215" s="92" t="s">
        <v>176</v>
      </c>
      <c r="U215" s="92" t="s">
        <v>176</v>
      </c>
      <c r="V215" s="92">
        <f t="shared" si="89"/>
        <v>0</v>
      </c>
      <c r="W215" s="92" t="s">
        <v>176</v>
      </c>
      <c r="X215" s="92" t="s">
        <v>176</v>
      </c>
      <c r="Y215" s="92">
        <f t="shared" si="90"/>
        <v>0</v>
      </c>
      <c r="Z215" s="92" t="s">
        <v>176</v>
      </c>
      <c r="AA215" s="92" t="s">
        <v>176</v>
      </c>
      <c r="AB215" s="92">
        <f t="shared" si="91"/>
        <v>0</v>
      </c>
      <c r="AC215" s="92" t="s">
        <v>176</v>
      </c>
      <c r="AD215" s="92" t="s">
        <v>176</v>
      </c>
      <c r="AE215" s="92">
        <f t="shared" si="92"/>
        <v>0</v>
      </c>
      <c r="AF215" s="92" t="s">
        <v>176</v>
      </c>
      <c r="AG215" s="92" t="s">
        <v>176</v>
      </c>
      <c r="AH215" s="92">
        <f t="shared" si="93"/>
        <v>0</v>
      </c>
      <c r="AI215" s="92" t="s">
        <v>176</v>
      </c>
      <c r="AJ215" s="92" t="s">
        <v>176</v>
      </c>
      <c r="AK215" s="92">
        <f t="shared" si="94"/>
        <v>0</v>
      </c>
      <c r="AM215" s="157" t="s">
        <v>2</v>
      </c>
    </row>
    <row r="216" spans="1:39" x14ac:dyDescent="0.25">
      <c r="A216" s="157" t="str">
        <f t="shared" si="95"/>
        <v>MarzoSegna, Compañía de Seguros, S.A.</v>
      </c>
      <c r="B216" s="51" t="s">
        <v>98</v>
      </c>
      <c r="C216" s="93">
        <f t="shared" si="82"/>
        <v>0</v>
      </c>
      <c r="D216" s="93">
        <f t="shared" si="83"/>
        <v>0</v>
      </c>
      <c r="E216" s="92" t="s">
        <v>176</v>
      </c>
      <c r="F216" s="92" t="s">
        <v>176</v>
      </c>
      <c r="G216" s="92">
        <f t="shared" si="84"/>
        <v>0</v>
      </c>
      <c r="H216" s="92" t="s">
        <v>176</v>
      </c>
      <c r="I216" s="92" t="s">
        <v>176</v>
      </c>
      <c r="J216" s="92">
        <f t="shared" si="85"/>
        <v>0</v>
      </c>
      <c r="K216" s="92" t="s">
        <v>176</v>
      </c>
      <c r="L216" s="92" t="s">
        <v>176</v>
      </c>
      <c r="M216" s="92">
        <f t="shared" si="86"/>
        <v>0</v>
      </c>
      <c r="N216" s="92" t="s">
        <v>176</v>
      </c>
      <c r="O216" s="92" t="s">
        <v>176</v>
      </c>
      <c r="P216" s="92">
        <f t="shared" si="87"/>
        <v>0</v>
      </c>
      <c r="Q216" s="92" t="s">
        <v>176</v>
      </c>
      <c r="R216" s="92" t="s">
        <v>176</v>
      </c>
      <c r="S216" s="92">
        <f t="shared" si="88"/>
        <v>0</v>
      </c>
      <c r="T216" s="92" t="s">
        <v>176</v>
      </c>
      <c r="U216" s="92" t="s">
        <v>176</v>
      </c>
      <c r="V216" s="92">
        <f t="shared" si="89"/>
        <v>0</v>
      </c>
      <c r="W216" s="92" t="s">
        <v>176</v>
      </c>
      <c r="X216" s="92" t="s">
        <v>176</v>
      </c>
      <c r="Y216" s="92">
        <f t="shared" si="90"/>
        <v>0</v>
      </c>
      <c r="Z216" s="92" t="s">
        <v>176</v>
      </c>
      <c r="AA216" s="92" t="s">
        <v>176</v>
      </c>
      <c r="AB216" s="92">
        <f t="shared" si="91"/>
        <v>0</v>
      </c>
      <c r="AC216" s="92" t="s">
        <v>176</v>
      </c>
      <c r="AD216" s="92" t="s">
        <v>176</v>
      </c>
      <c r="AE216" s="92">
        <f t="shared" si="92"/>
        <v>0</v>
      </c>
      <c r="AF216" s="92" t="s">
        <v>176</v>
      </c>
      <c r="AG216" s="92" t="s">
        <v>176</v>
      </c>
      <c r="AH216" s="92">
        <f t="shared" si="93"/>
        <v>0</v>
      </c>
      <c r="AI216" s="92" t="s">
        <v>176</v>
      </c>
      <c r="AJ216" s="92" t="s">
        <v>176</v>
      </c>
      <c r="AK216" s="92">
        <f t="shared" si="94"/>
        <v>0</v>
      </c>
      <c r="AM216" s="157" t="s">
        <v>2</v>
      </c>
    </row>
    <row r="217" spans="1:39" x14ac:dyDescent="0.25">
      <c r="A217" s="157" t="str">
        <f t="shared" si="95"/>
        <v>MarzoBupa Dominicana, S.A.</v>
      </c>
      <c r="B217" s="50" t="s">
        <v>104</v>
      </c>
      <c r="C217" s="93">
        <f t="shared" si="82"/>
        <v>0</v>
      </c>
      <c r="D217" s="93">
        <f t="shared" si="83"/>
        <v>0</v>
      </c>
      <c r="E217" s="92" t="s">
        <v>176</v>
      </c>
      <c r="F217" s="92" t="s">
        <v>176</v>
      </c>
      <c r="G217" s="92">
        <f t="shared" si="84"/>
        <v>0</v>
      </c>
      <c r="H217" s="92" t="s">
        <v>176</v>
      </c>
      <c r="I217" s="92" t="s">
        <v>176</v>
      </c>
      <c r="J217" s="92">
        <f t="shared" si="85"/>
        <v>0</v>
      </c>
      <c r="K217" s="92" t="s">
        <v>176</v>
      </c>
      <c r="L217" s="92" t="s">
        <v>176</v>
      </c>
      <c r="M217" s="92">
        <f t="shared" si="86"/>
        <v>0</v>
      </c>
      <c r="N217" s="92" t="s">
        <v>176</v>
      </c>
      <c r="O217" s="92" t="s">
        <v>176</v>
      </c>
      <c r="P217" s="92">
        <f t="shared" si="87"/>
        <v>0</v>
      </c>
      <c r="Q217" s="92" t="s">
        <v>176</v>
      </c>
      <c r="R217" s="92" t="s">
        <v>176</v>
      </c>
      <c r="S217" s="92">
        <f t="shared" si="88"/>
        <v>0</v>
      </c>
      <c r="T217" s="92" t="s">
        <v>176</v>
      </c>
      <c r="U217" s="92" t="s">
        <v>176</v>
      </c>
      <c r="V217" s="92">
        <f t="shared" si="89"/>
        <v>0</v>
      </c>
      <c r="W217" s="92" t="s">
        <v>176</v>
      </c>
      <c r="X217" s="92" t="s">
        <v>176</v>
      </c>
      <c r="Y217" s="92">
        <f t="shared" si="90"/>
        <v>0</v>
      </c>
      <c r="Z217" s="92" t="s">
        <v>176</v>
      </c>
      <c r="AA217" s="92" t="s">
        <v>176</v>
      </c>
      <c r="AB217" s="92">
        <f t="shared" si="91"/>
        <v>0</v>
      </c>
      <c r="AC217" s="92" t="s">
        <v>176</v>
      </c>
      <c r="AD217" s="92" t="s">
        <v>176</v>
      </c>
      <c r="AE217" s="92">
        <f t="shared" si="92"/>
        <v>0</v>
      </c>
      <c r="AF217" s="92" t="s">
        <v>176</v>
      </c>
      <c r="AG217" s="92" t="s">
        <v>176</v>
      </c>
      <c r="AH217" s="92">
        <f t="shared" si="93"/>
        <v>0</v>
      </c>
      <c r="AI217" s="92" t="s">
        <v>176</v>
      </c>
      <c r="AJ217" s="92" t="s">
        <v>176</v>
      </c>
      <c r="AK217" s="92">
        <f t="shared" si="94"/>
        <v>0</v>
      </c>
      <c r="AM217" s="157" t="s">
        <v>2</v>
      </c>
    </row>
    <row r="218" spans="1:39" x14ac:dyDescent="0.25">
      <c r="A218" s="157" t="str">
        <f t="shared" si="95"/>
        <v>MarzoMultiseguros S.U, S. A.</v>
      </c>
      <c r="B218" s="51" t="s">
        <v>116</v>
      </c>
      <c r="C218" s="93">
        <f t="shared" si="82"/>
        <v>0</v>
      </c>
      <c r="D218" s="93">
        <f t="shared" si="83"/>
        <v>0</v>
      </c>
      <c r="E218" s="92" t="s">
        <v>176</v>
      </c>
      <c r="F218" s="92" t="s">
        <v>176</v>
      </c>
      <c r="G218" s="92">
        <f t="shared" si="84"/>
        <v>0</v>
      </c>
      <c r="H218" s="92" t="s">
        <v>176</v>
      </c>
      <c r="I218" s="92" t="s">
        <v>176</v>
      </c>
      <c r="J218" s="92">
        <f t="shared" si="85"/>
        <v>0</v>
      </c>
      <c r="K218" s="92" t="s">
        <v>176</v>
      </c>
      <c r="L218" s="92" t="s">
        <v>176</v>
      </c>
      <c r="M218" s="92">
        <f t="shared" si="86"/>
        <v>0</v>
      </c>
      <c r="N218" s="92" t="s">
        <v>176</v>
      </c>
      <c r="O218" s="92" t="s">
        <v>176</v>
      </c>
      <c r="P218" s="92">
        <f t="shared" si="87"/>
        <v>0</v>
      </c>
      <c r="Q218" s="92" t="s">
        <v>176</v>
      </c>
      <c r="R218" s="92" t="s">
        <v>176</v>
      </c>
      <c r="S218" s="92">
        <f t="shared" si="88"/>
        <v>0</v>
      </c>
      <c r="T218" s="92" t="s">
        <v>176</v>
      </c>
      <c r="U218" s="92" t="s">
        <v>176</v>
      </c>
      <c r="V218" s="92">
        <f t="shared" si="89"/>
        <v>0</v>
      </c>
      <c r="W218" s="92" t="s">
        <v>176</v>
      </c>
      <c r="X218" s="92" t="s">
        <v>176</v>
      </c>
      <c r="Y218" s="92">
        <f t="shared" si="90"/>
        <v>0</v>
      </c>
      <c r="Z218" s="92" t="s">
        <v>176</v>
      </c>
      <c r="AA218" s="92" t="s">
        <v>176</v>
      </c>
      <c r="AB218" s="92">
        <f t="shared" si="91"/>
        <v>0</v>
      </c>
      <c r="AC218" s="92" t="s">
        <v>176</v>
      </c>
      <c r="AD218" s="92" t="s">
        <v>176</v>
      </c>
      <c r="AE218" s="92">
        <f t="shared" si="92"/>
        <v>0</v>
      </c>
      <c r="AF218" s="92" t="s">
        <v>176</v>
      </c>
      <c r="AG218" s="92" t="s">
        <v>176</v>
      </c>
      <c r="AH218" s="92">
        <f t="shared" si="93"/>
        <v>0</v>
      </c>
      <c r="AI218" s="92" t="s">
        <v>176</v>
      </c>
      <c r="AJ218" s="92" t="s">
        <v>176</v>
      </c>
      <c r="AK218" s="92">
        <f t="shared" si="94"/>
        <v>0</v>
      </c>
      <c r="AM218" s="157" t="s">
        <v>2</v>
      </c>
    </row>
    <row r="219" spans="1:39" x14ac:dyDescent="0.25">
      <c r="A219" s="157" t="str">
        <f t="shared" si="95"/>
        <v>MarzoSeguros ADEMI, S. A.</v>
      </c>
      <c r="B219" s="51" t="s">
        <v>112</v>
      </c>
      <c r="C219" s="93">
        <f t="shared" si="82"/>
        <v>0</v>
      </c>
      <c r="D219" s="93">
        <f t="shared" si="83"/>
        <v>0</v>
      </c>
      <c r="E219" s="92" t="s">
        <v>176</v>
      </c>
      <c r="F219" s="92" t="s">
        <v>176</v>
      </c>
      <c r="G219" s="92">
        <f t="shared" si="84"/>
        <v>0</v>
      </c>
      <c r="H219" s="92" t="s">
        <v>176</v>
      </c>
      <c r="I219" s="92" t="s">
        <v>176</v>
      </c>
      <c r="J219" s="92">
        <f t="shared" si="85"/>
        <v>0</v>
      </c>
      <c r="K219" s="92" t="s">
        <v>176</v>
      </c>
      <c r="L219" s="92" t="s">
        <v>176</v>
      </c>
      <c r="M219" s="92">
        <f t="shared" si="86"/>
        <v>0</v>
      </c>
      <c r="N219" s="92" t="s">
        <v>176</v>
      </c>
      <c r="O219" s="92" t="s">
        <v>176</v>
      </c>
      <c r="P219" s="92">
        <f t="shared" si="87"/>
        <v>0</v>
      </c>
      <c r="Q219" s="92" t="s">
        <v>176</v>
      </c>
      <c r="R219" s="92" t="s">
        <v>176</v>
      </c>
      <c r="S219" s="92">
        <f t="shared" si="88"/>
        <v>0</v>
      </c>
      <c r="T219" s="92" t="s">
        <v>176</v>
      </c>
      <c r="U219" s="92" t="s">
        <v>176</v>
      </c>
      <c r="V219" s="92">
        <f t="shared" si="89"/>
        <v>0</v>
      </c>
      <c r="W219" s="92" t="s">
        <v>176</v>
      </c>
      <c r="X219" s="92" t="s">
        <v>176</v>
      </c>
      <c r="Y219" s="92">
        <f t="shared" si="90"/>
        <v>0</v>
      </c>
      <c r="Z219" s="92" t="s">
        <v>176</v>
      </c>
      <c r="AA219" s="92" t="s">
        <v>176</v>
      </c>
      <c r="AB219" s="92">
        <f t="shared" si="91"/>
        <v>0</v>
      </c>
      <c r="AC219" s="92" t="s">
        <v>176</v>
      </c>
      <c r="AD219" s="92" t="s">
        <v>176</v>
      </c>
      <c r="AE219" s="92">
        <f t="shared" si="92"/>
        <v>0</v>
      </c>
      <c r="AF219" s="92" t="s">
        <v>176</v>
      </c>
      <c r="AG219" s="92" t="s">
        <v>176</v>
      </c>
      <c r="AH219" s="92">
        <f t="shared" si="93"/>
        <v>0</v>
      </c>
      <c r="AI219" s="92" t="s">
        <v>176</v>
      </c>
      <c r="AJ219" s="92" t="s">
        <v>176</v>
      </c>
      <c r="AK219" s="92">
        <f t="shared" si="94"/>
        <v>0</v>
      </c>
      <c r="AM219" s="157" t="s">
        <v>2</v>
      </c>
    </row>
    <row r="220" spans="1:39" x14ac:dyDescent="0.25">
      <c r="A220" s="157" t="str">
        <f t="shared" si="95"/>
        <v>MarzoREHSA Cía. de Seguros y Reaseguros, S.A.</v>
      </c>
      <c r="B220" s="51" t="s">
        <v>114</v>
      </c>
      <c r="C220" s="93">
        <f t="shared" si="82"/>
        <v>0</v>
      </c>
      <c r="D220" s="93">
        <f t="shared" si="83"/>
        <v>0</v>
      </c>
      <c r="E220" s="92" t="s">
        <v>176</v>
      </c>
      <c r="F220" s="92" t="s">
        <v>176</v>
      </c>
      <c r="G220" s="92">
        <f t="shared" si="84"/>
        <v>0</v>
      </c>
      <c r="H220" s="92" t="s">
        <v>176</v>
      </c>
      <c r="I220" s="92" t="s">
        <v>176</v>
      </c>
      <c r="J220" s="92">
        <f t="shared" si="85"/>
        <v>0</v>
      </c>
      <c r="K220" s="92" t="s">
        <v>176</v>
      </c>
      <c r="L220" s="92" t="s">
        <v>176</v>
      </c>
      <c r="M220" s="92">
        <f t="shared" si="86"/>
        <v>0</v>
      </c>
      <c r="N220" s="92" t="s">
        <v>176</v>
      </c>
      <c r="O220" s="92" t="s">
        <v>176</v>
      </c>
      <c r="P220" s="92">
        <f t="shared" si="87"/>
        <v>0</v>
      </c>
      <c r="Q220" s="92" t="s">
        <v>176</v>
      </c>
      <c r="R220" s="92" t="s">
        <v>176</v>
      </c>
      <c r="S220" s="92">
        <f t="shared" si="88"/>
        <v>0</v>
      </c>
      <c r="T220" s="92" t="s">
        <v>176</v>
      </c>
      <c r="U220" s="92" t="s">
        <v>176</v>
      </c>
      <c r="V220" s="92">
        <f t="shared" si="89"/>
        <v>0</v>
      </c>
      <c r="W220" s="92" t="s">
        <v>176</v>
      </c>
      <c r="X220" s="92" t="s">
        <v>176</v>
      </c>
      <c r="Y220" s="92">
        <f t="shared" si="90"/>
        <v>0</v>
      </c>
      <c r="Z220" s="92" t="s">
        <v>176</v>
      </c>
      <c r="AA220" s="92" t="s">
        <v>176</v>
      </c>
      <c r="AB220" s="92">
        <f t="shared" si="91"/>
        <v>0</v>
      </c>
      <c r="AC220" s="92" t="s">
        <v>176</v>
      </c>
      <c r="AD220" s="92" t="s">
        <v>176</v>
      </c>
      <c r="AE220" s="92">
        <f t="shared" si="92"/>
        <v>0</v>
      </c>
      <c r="AF220" s="92" t="s">
        <v>176</v>
      </c>
      <c r="AG220" s="92" t="s">
        <v>176</v>
      </c>
      <c r="AH220" s="92">
        <f t="shared" si="93"/>
        <v>0</v>
      </c>
      <c r="AI220" s="92" t="s">
        <v>176</v>
      </c>
      <c r="AJ220" s="92" t="s">
        <v>176</v>
      </c>
      <c r="AK220" s="92">
        <f t="shared" si="94"/>
        <v>0</v>
      </c>
      <c r="AM220" s="157" t="s">
        <v>2</v>
      </c>
    </row>
    <row r="221" spans="1:39" x14ac:dyDescent="0.25">
      <c r="A221" s="157" t="str">
        <f t="shared" si="95"/>
        <v>MarzoMidas Seguros, S. A.</v>
      </c>
      <c r="B221" s="51" t="s">
        <v>118</v>
      </c>
      <c r="C221" s="93">
        <f t="shared" si="82"/>
        <v>0</v>
      </c>
      <c r="D221" s="93">
        <f t="shared" si="83"/>
        <v>0</v>
      </c>
      <c r="E221" s="92" t="s">
        <v>176</v>
      </c>
      <c r="F221" s="92" t="s">
        <v>176</v>
      </c>
      <c r="G221" s="92">
        <f t="shared" si="84"/>
        <v>0</v>
      </c>
      <c r="H221" s="92" t="s">
        <v>176</v>
      </c>
      <c r="I221" s="92" t="s">
        <v>176</v>
      </c>
      <c r="J221" s="92">
        <f t="shared" si="85"/>
        <v>0</v>
      </c>
      <c r="K221" s="92" t="s">
        <v>176</v>
      </c>
      <c r="L221" s="92" t="s">
        <v>176</v>
      </c>
      <c r="M221" s="92">
        <f t="shared" si="86"/>
        <v>0</v>
      </c>
      <c r="N221" s="92" t="s">
        <v>176</v>
      </c>
      <c r="O221" s="92" t="s">
        <v>176</v>
      </c>
      <c r="P221" s="92">
        <f t="shared" si="87"/>
        <v>0</v>
      </c>
      <c r="Q221" s="92" t="s">
        <v>176</v>
      </c>
      <c r="R221" s="92" t="s">
        <v>176</v>
      </c>
      <c r="S221" s="92">
        <f t="shared" si="88"/>
        <v>0</v>
      </c>
      <c r="T221" s="92" t="s">
        <v>176</v>
      </c>
      <c r="U221" s="92" t="s">
        <v>176</v>
      </c>
      <c r="V221" s="92">
        <f t="shared" si="89"/>
        <v>0</v>
      </c>
      <c r="W221" s="92" t="s">
        <v>176</v>
      </c>
      <c r="X221" s="92" t="s">
        <v>176</v>
      </c>
      <c r="Y221" s="92">
        <f t="shared" si="90"/>
        <v>0</v>
      </c>
      <c r="Z221" s="92" t="s">
        <v>176</v>
      </c>
      <c r="AA221" s="92" t="s">
        <v>176</v>
      </c>
      <c r="AB221" s="92">
        <f t="shared" si="91"/>
        <v>0</v>
      </c>
      <c r="AC221" s="92" t="s">
        <v>176</v>
      </c>
      <c r="AD221" s="92" t="s">
        <v>176</v>
      </c>
      <c r="AE221" s="92">
        <f t="shared" si="92"/>
        <v>0</v>
      </c>
      <c r="AF221" s="92" t="s">
        <v>176</v>
      </c>
      <c r="AG221" s="92" t="s">
        <v>176</v>
      </c>
      <c r="AH221" s="92">
        <f t="shared" si="93"/>
        <v>0</v>
      </c>
      <c r="AI221" s="92" t="s">
        <v>176</v>
      </c>
      <c r="AJ221" s="92" t="s">
        <v>176</v>
      </c>
      <c r="AK221" s="92">
        <f t="shared" si="94"/>
        <v>0</v>
      </c>
      <c r="AM221" s="157" t="s">
        <v>2</v>
      </c>
    </row>
    <row r="222" spans="1:39" x14ac:dyDescent="0.25">
      <c r="A222" s="157" t="str">
        <f t="shared" si="95"/>
        <v>MarzoHylseg Seguros, S.A.</v>
      </c>
      <c r="B222" s="51" t="s">
        <v>120</v>
      </c>
      <c r="C222" s="93">
        <f t="shared" si="82"/>
        <v>0</v>
      </c>
      <c r="D222" s="93">
        <f t="shared" si="83"/>
        <v>0</v>
      </c>
      <c r="E222" s="92" t="s">
        <v>176</v>
      </c>
      <c r="F222" s="92" t="s">
        <v>176</v>
      </c>
      <c r="G222" s="92">
        <f t="shared" si="84"/>
        <v>0</v>
      </c>
      <c r="H222" s="92" t="s">
        <v>176</v>
      </c>
      <c r="I222" s="92" t="s">
        <v>176</v>
      </c>
      <c r="J222" s="92">
        <f t="shared" si="85"/>
        <v>0</v>
      </c>
      <c r="K222" s="92" t="s">
        <v>176</v>
      </c>
      <c r="L222" s="92" t="s">
        <v>176</v>
      </c>
      <c r="M222" s="92">
        <f t="shared" si="86"/>
        <v>0</v>
      </c>
      <c r="N222" s="92" t="s">
        <v>176</v>
      </c>
      <c r="O222" s="92" t="s">
        <v>176</v>
      </c>
      <c r="P222" s="92">
        <f t="shared" si="87"/>
        <v>0</v>
      </c>
      <c r="Q222" s="92" t="s">
        <v>176</v>
      </c>
      <c r="R222" s="92" t="s">
        <v>176</v>
      </c>
      <c r="S222" s="92">
        <f t="shared" si="88"/>
        <v>0</v>
      </c>
      <c r="T222" s="92" t="s">
        <v>176</v>
      </c>
      <c r="U222" s="92" t="s">
        <v>176</v>
      </c>
      <c r="V222" s="92">
        <f t="shared" si="89"/>
        <v>0</v>
      </c>
      <c r="W222" s="92" t="s">
        <v>176</v>
      </c>
      <c r="X222" s="92" t="s">
        <v>176</v>
      </c>
      <c r="Y222" s="92">
        <f t="shared" si="90"/>
        <v>0</v>
      </c>
      <c r="Z222" s="92" t="s">
        <v>176</v>
      </c>
      <c r="AA222" s="92" t="s">
        <v>176</v>
      </c>
      <c r="AB222" s="92">
        <f t="shared" si="91"/>
        <v>0</v>
      </c>
      <c r="AC222" s="92" t="s">
        <v>176</v>
      </c>
      <c r="AD222" s="92" t="s">
        <v>176</v>
      </c>
      <c r="AE222" s="92">
        <f t="shared" si="92"/>
        <v>0</v>
      </c>
      <c r="AF222" s="92" t="s">
        <v>176</v>
      </c>
      <c r="AG222" s="92" t="s">
        <v>176</v>
      </c>
      <c r="AH222" s="92">
        <f t="shared" si="93"/>
        <v>0</v>
      </c>
      <c r="AI222" s="92" t="s">
        <v>176</v>
      </c>
      <c r="AJ222" s="92" t="s">
        <v>176</v>
      </c>
      <c r="AK222" s="92">
        <f t="shared" si="94"/>
        <v>0</v>
      </c>
      <c r="AM222" s="157" t="s">
        <v>2</v>
      </c>
    </row>
    <row r="223" spans="1:39" x14ac:dyDescent="0.25">
      <c r="A223" s="157" t="str">
        <f t="shared" si="95"/>
        <v>MarzoAseguradora Agropecuaria Dominicana. S. A.</v>
      </c>
      <c r="B223" s="51" t="s">
        <v>99</v>
      </c>
      <c r="C223" s="93">
        <f t="shared" si="82"/>
        <v>0</v>
      </c>
      <c r="D223" s="93">
        <f t="shared" si="83"/>
        <v>0</v>
      </c>
      <c r="E223" s="92" t="s">
        <v>176</v>
      </c>
      <c r="F223" s="92" t="s">
        <v>176</v>
      </c>
      <c r="G223" s="92">
        <f t="shared" si="84"/>
        <v>0</v>
      </c>
      <c r="H223" s="92" t="s">
        <v>176</v>
      </c>
      <c r="I223" s="92" t="s">
        <v>176</v>
      </c>
      <c r="J223" s="92">
        <f t="shared" si="85"/>
        <v>0</v>
      </c>
      <c r="K223" s="92" t="s">
        <v>176</v>
      </c>
      <c r="L223" s="92" t="s">
        <v>176</v>
      </c>
      <c r="M223" s="92">
        <f t="shared" si="86"/>
        <v>0</v>
      </c>
      <c r="N223" s="92" t="s">
        <v>176</v>
      </c>
      <c r="O223" s="92" t="s">
        <v>176</v>
      </c>
      <c r="P223" s="92">
        <f t="shared" si="87"/>
        <v>0</v>
      </c>
      <c r="Q223" s="92" t="s">
        <v>176</v>
      </c>
      <c r="R223" s="92" t="s">
        <v>176</v>
      </c>
      <c r="S223" s="92">
        <f t="shared" si="88"/>
        <v>0</v>
      </c>
      <c r="T223" s="92" t="s">
        <v>176</v>
      </c>
      <c r="U223" s="92" t="s">
        <v>176</v>
      </c>
      <c r="V223" s="92">
        <f t="shared" si="89"/>
        <v>0</v>
      </c>
      <c r="W223" s="92" t="s">
        <v>176</v>
      </c>
      <c r="X223" s="92" t="s">
        <v>176</v>
      </c>
      <c r="Y223" s="92">
        <f t="shared" si="90"/>
        <v>0</v>
      </c>
      <c r="Z223" s="92" t="s">
        <v>176</v>
      </c>
      <c r="AA223" s="92" t="s">
        <v>176</v>
      </c>
      <c r="AB223" s="92">
        <f t="shared" si="91"/>
        <v>0</v>
      </c>
      <c r="AC223" s="92" t="s">
        <v>176</v>
      </c>
      <c r="AD223" s="92" t="s">
        <v>176</v>
      </c>
      <c r="AE223" s="92">
        <f t="shared" si="92"/>
        <v>0</v>
      </c>
      <c r="AF223" s="92" t="s">
        <v>176</v>
      </c>
      <c r="AG223" s="92" t="s">
        <v>176</v>
      </c>
      <c r="AH223" s="92">
        <f t="shared" si="93"/>
        <v>0</v>
      </c>
      <c r="AI223" s="92" t="s">
        <v>176</v>
      </c>
      <c r="AJ223" s="92" t="s">
        <v>176</v>
      </c>
      <c r="AK223" s="92">
        <f t="shared" si="94"/>
        <v>0</v>
      </c>
      <c r="AM223" s="157" t="s">
        <v>2</v>
      </c>
    </row>
    <row r="224" spans="1:39" ht="13.8" thickBot="1" x14ac:dyDescent="0.3">
      <c r="A224" s="157" t="str">
        <f t="shared" si="95"/>
        <v>MarzoCuna Mutual Insurance Society Dominicana, S.A.</v>
      </c>
      <c r="B224" s="51" t="s">
        <v>105</v>
      </c>
      <c r="C224" s="93">
        <f t="shared" si="82"/>
        <v>0</v>
      </c>
      <c r="D224" s="93">
        <f t="shared" si="83"/>
        <v>0</v>
      </c>
      <c r="E224" s="92" t="s">
        <v>176</v>
      </c>
      <c r="F224" s="92" t="s">
        <v>176</v>
      </c>
      <c r="G224" s="92">
        <f t="shared" si="84"/>
        <v>0</v>
      </c>
      <c r="H224" s="92" t="s">
        <v>176</v>
      </c>
      <c r="I224" s="92" t="s">
        <v>176</v>
      </c>
      <c r="J224" s="92">
        <f t="shared" si="85"/>
        <v>0</v>
      </c>
      <c r="K224" s="92" t="s">
        <v>176</v>
      </c>
      <c r="L224" s="92" t="s">
        <v>176</v>
      </c>
      <c r="M224" s="92">
        <f t="shared" si="86"/>
        <v>0</v>
      </c>
      <c r="N224" s="92" t="s">
        <v>176</v>
      </c>
      <c r="O224" s="92" t="s">
        <v>176</v>
      </c>
      <c r="P224" s="92">
        <f t="shared" si="87"/>
        <v>0</v>
      </c>
      <c r="Q224" s="92" t="s">
        <v>176</v>
      </c>
      <c r="R224" s="92" t="s">
        <v>176</v>
      </c>
      <c r="S224" s="92">
        <f t="shared" si="88"/>
        <v>0</v>
      </c>
      <c r="T224" s="92" t="s">
        <v>176</v>
      </c>
      <c r="U224" s="92" t="s">
        <v>176</v>
      </c>
      <c r="V224" s="92">
        <f t="shared" si="89"/>
        <v>0</v>
      </c>
      <c r="W224" s="92" t="s">
        <v>176</v>
      </c>
      <c r="X224" s="92" t="s">
        <v>176</v>
      </c>
      <c r="Y224" s="92">
        <f t="shared" si="90"/>
        <v>0</v>
      </c>
      <c r="Z224" s="92" t="s">
        <v>176</v>
      </c>
      <c r="AA224" s="92" t="s">
        <v>176</v>
      </c>
      <c r="AB224" s="92">
        <f t="shared" si="91"/>
        <v>0</v>
      </c>
      <c r="AC224" s="92" t="s">
        <v>176</v>
      </c>
      <c r="AD224" s="92" t="s">
        <v>176</v>
      </c>
      <c r="AE224" s="92">
        <f t="shared" si="92"/>
        <v>0</v>
      </c>
      <c r="AF224" s="92" t="s">
        <v>176</v>
      </c>
      <c r="AG224" s="92" t="s">
        <v>176</v>
      </c>
      <c r="AH224" s="92">
        <f t="shared" si="93"/>
        <v>0</v>
      </c>
      <c r="AI224" s="92" t="s">
        <v>176</v>
      </c>
      <c r="AJ224" s="92" t="s">
        <v>176</v>
      </c>
      <c r="AK224" s="92">
        <f t="shared" si="94"/>
        <v>0</v>
      </c>
      <c r="AM224" s="157" t="s">
        <v>2</v>
      </c>
    </row>
    <row r="225" spans="1:37" ht="14.4" thickTop="1" thickBot="1" x14ac:dyDescent="0.3">
      <c r="A225" s="157" t="str">
        <f t="shared" si="95"/>
        <v>Total General</v>
      </c>
      <c r="B225" s="53" t="s">
        <v>19</v>
      </c>
      <c r="C225" s="63">
        <f>SUM(C187:C224)</f>
        <v>0</v>
      </c>
      <c r="D225" s="63">
        <f t="shared" ref="D225:AK225" si="96">SUM(D187:D224)</f>
        <v>0</v>
      </c>
      <c r="E225" s="63">
        <f t="shared" si="96"/>
        <v>0</v>
      </c>
      <c r="F225" s="63">
        <f t="shared" si="96"/>
        <v>0</v>
      </c>
      <c r="G225" s="63">
        <f t="shared" si="96"/>
        <v>0</v>
      </c>
      <c r="H225" s="63">
        <f t="shared" si="96"/>
        <v>0</v>
      </c>
      <c r="I225" s="63">
        <f t="shared" si="96"/>
        <v>0</v>
      </c>
      <c r="J225" s="63">
        <f t="shared" si="96"/>
        <v>0</v>
      </c>
      <c r="K225" s="63">
        <f t="shared" si="96"/>
        <v>0</v>
      </c>
      <c r="L225" s="63">
        <f t="shared" si="96"/>
        <v>0</v>
      </c>
      <c r="M225" s="63">
        <f t="shared" si="96"/>
        <v>0</v>
      </c>
      <c r="N225" s="63">
        <f t="shared" si="96"/>
        <v>0</v>
      </c>
      <c r="O225" s="63">
        <f t="shared" si="96"/>
        <v>0</v>
      </c>
      <c r="P225" s="63">
        <f t="shared" si="96"/>
        <v>0</v>
      </c>
      <c r="Q225" s="63">
        <f t="shared" si="96"/>
        <v>0</v>
      </c>
      <c r="R225" s="63">
        <f t="shared" si="96"/>
        <v>0</v>
      </c>
      <c r="S225" s="63">
        <f t="shared" si="96"/>
        <v>0</v>
      </c>
      <c r="T225" s="63">
        <f t="shared" si="96"/>
        <v>0</v>
      </c>
      <c r="U225" s="63">
        <f t="shared" si="96"/>
        <v>0</v>
      </c>
      <c r="V225" s="63">
        <f t="shared" si="96"/>
        <v>0</v>
      </c>
      <c r="W225" s="63">
        <f t="shared" si="96"/>
        <v>0</v>
      </c>
      <c r="X225" s="63">
        <f t="shared" si="96"/>
        <v>0</v>
      </c>
      <c r="Y225" s="63">
        <f t="shared" si="96"/>
        <v>0</v>
      </c>
      <c r="Z225" s="63">
        <f t="shared" si="96"/>
        <v>0</v>
      </c>
      <c r="AA225" s="63">
        <f t="shared" si="96"/>
        <v>0</v>
      </c>
      <c r="AB225" s="63">
        <f t="shared" si="96"/>
        <v>0</v>
      </c>
      <c r="AC225" s="63">
        <f t="shared" si="96"/>
        <v>0</v>
      </c>
      <c r="AD225" s="63">
        <f t="shared" si="96"/>
        <v>0</v>
      </c>
      <c r="AE225" s="63">
        <f t="shared" si="96"/>
        <v>0</v>
      </c>
      <c r="AF225" s="63">
        <f t="shared" si="96"/>
        <v>0</v>
      </c>
      <c r="AG225" s="63">
        <f t="shared" si="96"/>
        <v>0</v>
      </c>
      <c r="AH225" s="63">
        <f t="shared" si="96"/>
        <v>0</v>
      </c>
      <c r="AI225" s="63">
        <f t="shared" si="96"/>
        <v>0</v>
      </c>
      <c r="AJ225" s="63">
        <f t="shared" si="96"/>
        <v>0</v>
      </c>
      <c r="AK225" s="91">
        <f t="shared" si="96"/>
        <v>0</v>
      </c>
    </row>
    <row r="226" spans="1:37" ht="13.8" thickTop="1" x14ac:dyDescent="0.25">
      <c r="A226" s="157" t="str">
        <f t="shared" si="95"/>
        <v/>
      </c>
      <c r="B226" s="124"/>
      <c r="C226" s="35"/>
      <c r="D226" s="34"/>
      <c r="E226" s="35"/>
      <c r="F226" s="34"/>
      <c r="G226" s="34"/>
      <c r="H226" s="35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</row>
    <row r="227" spans="1:37" x14ac:dyDescent="0.25">
      <c r="A227" s="157" t="str">
        <f>AM227&amp;B227</f>
        <v>% de Primas Exoneradas de Impuestos</v>
      </c>
      <c r="B227" s="5" t="s">
        <v>38</v>
      </c>
      <c r="C227" s="207">
        <f>IFERROR(D225/C228*100,0)</f>
        <v>0</v>
      </c>
      <c r="D227" s="207"/>
      <c r="E227" s="207">
        <f>IFERROR(F225/E228*100,0)</f>
        <v>0</v>
      </c>
      <c r="F227" s="207"/>
      <c r="G227" s="36"/>
      <c r="H227" s="207">
        <f>IFERROR(I225/H228*100,0)</f>
        <v>0</v>
      </c>
      <c r="I227" s="207"/>
      <c r="J227" s="36"/>
      <c r="K227" s="207">
        <f>IFERROR(L225/K228*100,0)</f>
        <v>0</v>
      </c>
      <c r="L227" s="207"/>
      <c r="M227" s="36"/>
      <c r="N227" s="207">
        <f>IFERROR(O225/N228*100,0)</f>
        <v>0</v>
      </c>
      <c r="O227" s="207"/>
      <c r="P227" s="36"/>
      <c r="Q227" s="207">
        <f>IFERROR(R225/Q228*100,0)</f>
        <v>0</v>
      </c>
      <c r="R227" s="207"/>
      <c r="S227" s="36"/>
      <c r="T227" s="207">
        <f>IFERROR(U225/T228*100,0)</f>
        <v>0</v>
      </c>
      <c r="U227" s="207"/>
      <c r="V227" s="36"/>
      <c r="W227" s="207">
        <f>IFERROR(X225/W228*100,0)</f>
        <v>0</v>
      </c>
      <c r="X227" s="207"/>
      <c r="Y227" s="36"/>
      <c r="Z227" s="207">
        <f>IFERROR(AA225/Z228*100,0)</f>
        <v>0</v>
      </c>
      <c r="AA227" s="207"/>
      <c r="AB227" s="36"/>
      <c r="AC227" s="207">
        <f>IFERROR(AD225/AC228*100,0)</f>
        <v>0</v>
      </c>
      <c r="AD227" s="207"/>
      <c r="AE227" s="36"/>
      <c r="AF227" s="207">
        <f>IFERROR(AG225/AF228*100,0)</f>
        <v>0</v>
      </c>
      <c r="AG227" s="207"/>
      <c r="AH227" s="36"/>
      <c r="AI227" s="207">
        <f>IFERROR(AJ225/AI228*100,0)</f>
        <v>0</v>
      </c>
      <c r="AJ227" s="207"/>
      <c r="AK227" s="36"/>
    </row>
    <row r="228" spans="1:37" x14ac:dyDescent="0.25">
      <c r="A228" s="157" t="str">
        <f>AM228&amp;B228</f>
        <v>Primas Netas Totales</v>
      </c>
      <c r="B228" s="5" t="s">
        <v>39</v>
      </c>
      <c r="C228" s="205">
        <f>IFERROR(C225+D225,0)</f>
        <v>0</v>
      </c>
      <c r="D228" s="206"/>
      <c r="E228" s="205">
        <f>IFERROR(E225+F225,0)</f>
        <v>0</v>
      </c>
      <c r="F228" s="206"/>
      <c r="G228" s="37"/>
      <c r="H228" s="205">
        <f>IFERROR(H225+I225,0)</f>
        <v>0</v>
      </c>
      <c r="I228" s="206"/>
      <c r="J228" s="37"/>
      <c r="K228" s="205">
        <f>IFERROR(K225+L225,0)</f>
        <v>0</v>
      </c>
      <c r="L228" s="206"/>
      <c r="M228" s="37"/>
      <c r="N228" s="205">
        <f>IFERROR(N225+O225,0)</f>
        <v>0</v>
      </c>
      <c r="O228" s="206"/>
      <c r="P228" s="37"/>
      <c r="Q228" s="205">
        <f>IFERROR(Q225+R225,0)</f>
        <v>0</v>
      </c>
      <c r="R228" s="206"/>
      <c r="S228" s="37"/>
      <c r="T228" s="205">
        <f>IFERROR(T225+U225,0)</f>
        <v>0</v>
      </c>
      <c r="U228" s="206"/>
      <c r="V228" s="37"/>
      <c r="W228" s="205">
        <f>IFERROR(W225+X225,0)</f>
        <v>0</v>
      </c>
      <c r="X228" s="206"/>
      <c r="Y228" s="37"/>
      <c r="Z228" s="205">
        <f>IFERROR(Z225+AA225,0)</f>
        <v>0</v>
      </c>
      <c r="AA228" s="206"/>
      <c r="AB228" s="37"/>
      <c r="AC228" s="205">
        <f>IFERROR(AC225+AD225,0)</f>
        <v>0</v>
      </c>
      <c r="AD228" s="206"/>
      <c r="AE228" s="37"/>
      <c r="AF228" s="205">
        <f>IFERROR(AF225+AG225,0)</f>
        <v>0</v>
      </c>
      <c r="AG228" s="206"/>
      <c r="AH228" s="37"/>
      <c r="AI228" s="205">
        <f>IFERROR(AI225+AJ225,0)</f>
        <v>0</v>
      </c>
      <c r="AJ228" s="206"/>
      <c r="AK228" s="37"/>
    </row>
    <row r="229" spans="1:37" x14ac:dyDescent="0.25">
      <c r="A229" s="157" t="str">
        <f>AM229&amp;B229</f>
        <v>% Por Ramos Primas Netas Cobradas</v>
      </c>
      <c r="B229" s="5" t="s">
        <v>40</v>
      </c>
      <c r="C229" s="207">
        <f>SUM(E229:AJ229,0)</f>
        <v>0</v>
      </c>
      <c r="D229" s="206"/>
      <c r="E229" s="207">
        <f>IFERROR(E228/C228*100,0)</f>
        <v>0</v>
      </c>
      <c r="F229" s="207"/>
      <c r="G229" s="36"/>
      <c r="H229" s="207">
        <f>IFERROR(H228/C228*100,0)</f>
        <v>0</v>
      </c>
      <c r="I229" s="207"/>
      <c r="J229" s="36"/>
      <c r="K229" s="207">
        <f>IFERROR(K228/C228*100,0)</f>
        <v>0</v>
      </c>
      <c r="L229" s="207"/>
      <c r="M229" s="36"/>
      <c r="N229" s="207">
        <f>IFERROR(N228/C228*100,0)</f>
        <v>0</v>
      </c>
      <c r="O229" s="207"/>
      <c r="P229" s="36"/>
      <c r="Q229" s="207">
        <f>IFERROR(Q228/C228*100,0)</f>
        <v>0</v>
      </c>
      <c r="R229" s="207"/>
      <c r="S229" s="36"/>
      <c r="T229" s="207">
        <f>IFERROR(T228/C228*100,0)</f>
        <v>0</v>
      </c>
      <c r="U229" s="207"/>
      <c r="V229" s="36"/>
      <c r="W229" s="207">
        <f>IFERROR(W228/C228*100,0)</f>
        <v>0</v>
      </c>
      <c r="X229" s="207"/>
      <c r="Y229" s="36"/>
      <c r="Z229" s="207">
        <f>IFERROR(Z228/C228*100,0)</f>
        <v>0</v>
      </c>
      <c r="AA229" s="207"/>
      <c r="AB229" s="36"/>
      <c r="AC229" s="207">
        <f>IFERROR(AC228/C228*100,0)</f>
        <v>0</v>
      </c>
      <c r="AD229" s="207"/>
      <c r="AE229" s="36"/>
      <c r="AF229" s="207">
        <f>IFERROR(AF228/C228*100,0)</f>
        <v>0</v>
      </c>
      <c r="AG229" s="207"/>
      <c r="AH229" s="36"/>
      <c r="AI229" s="207">
        <f>IFERROR(AI228/C228*100,0)</f>
        <v>0</v>
      </c>
      <c r="AJ229" s="207"/>
      <c r="AK229" s="36"/>
    </row>
    <row r="230" spans="1:37" x14ac:dyDescent="0.25">
      <c r="A230" s="157" t="str">
        <f t="shared" si="95"/>
        <v>Fuente: Superintendencia de Seguros, Dirección de Análisis Financiero y Estadísticas</v>
      </c>
      <c r="B230" s="98" t="s">
        <v>174</v>
      </c>
    </row>
    <row r="231" spans="1:37" x14ac:dyDescent="0.25">
      <c r="A231" s="157" t="str">
        <f t="shared" si="95"/>
        <v/>
      </c>
      <c r="K231" s="40"/>
    </row>
    <row r="232" spans="1:37" x14ac:dyDescent="0.25">
      <c r="A232" s="157" t="str">
        <f t="shared" si="95"/>
        <v/>
      </c>
      <c r="K232" s="40"/>
    </row>
    <row r="233" spans="1:37" x14ac:dyDescent="0.25">
      <c r="A233" s="157" t="str">
        <f t="shared" si="95"/>
        <v/>
      </c>
      <c r="K233" s="40"/>
    </row>
    <row r="234" spans="1:37" x14ac:dyDescent="0.25">
      <c r="A234" s="157" t="str">
        <f t="shared" si="95"/>
        <v/>
      </c>
      <c r="K234" s="40"/>
    </row>
    <row r="235" spans="1:37" x14ac:dyDescent="0.25">
      <c r="A235" s="157" t="str">
        <f t="shared" si="95"/>
        <v/>
      </c>
      <c r="K235" s="40"/>
    </row>
    <row r="236" spans="1:37" x14ac:dyDescent="0.25">
      <c r="A236" s="157" t="str">
        <f t="shared" si="95"/>
        <v/>
      </c>
      <c r="K236" s="40"/>
    </row>
    <row r="237" spans="1:37" x14ac:dyDescent="0.25">
      <c r="A237" s="157" t="str">
        <f t="shared" si="95"/>
        <v/>
      </c>
      <c r="K237" s="40"/>
    </row>
    <row r="238" spans="1:37" ht="21" x14ac:dyDescent="0.4">
      <c r="A238" s="157" t="str">
        <f t="shared" si="95"/>
        <v>Superintendencia de Seguros</v>
      </c>
      <c r="B238" s="209" t="s">
        <v>42</v>
      </c>
      <c r="C238" s="209"/>
      <c r="D238" s="209"/>
      <c r="E238" s="209"/>
      <c r="F238" s="209"/>
      <c r="G238" s="209"/>
      <c r="H238" s="209"/>
      <c r="I238" s="209"/>
      <c r="J238" s="209"/>
      <c r="K238" s="209"/>
      <c r="L238" s="209"/>
      <c r="M238" s="209"/>
      <c r="N238" s="209"/>
      <c r="O238" s="209"/>
      <c r="P238" s="209"/>
      <c r="Q238" s="209"/>
      <c r="R238" s="209"/>
      <c r="S238" s="209"/>
      <c r="T238" s="209"/>
      <c r="U238" s="209"/>
      <c r="V238" s="209"/>
      <c r="W238" s="209"/>
      <c r="X238" s="209"/>
      <c r="Y238" s="209"/>
      <c r="Z238" s="209"/>
      <c r="AA238" s="209"/>
      <c r="AB238" s="209"/>
      <c r="AC238" s="209"/>
      <c r="AD238" s="209"/>
      <c r="AE238" s="209"/>
      <c r="AF238" s="209"/>
      <c r="AG238" s="209"/>
      <c r="AH238" s="209"/>
      <c r="AI238" s="209"/>
      <c r="AJ238" s="209"/>
    </row>
    <row r="239" spans="1:37" x14ac:dyDescent="0.25">
      <c r="A239" s="157" t="str">
        <f t="shared" si="95"/>
        <v>Primas Netas Cobradas por Compañías, Según Ramos</v>
      </c>
      <c r="B239" s="210" t="s">
        <v>56</v>
      </c>
      <c r="C239" s="210"/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  <c r="AJ239" s="210"/>
    </row>
    <row r="240" spans="1:37" x14ac:dyDescent="0.25">
      <c r="A240" s="157" t="str">
        <f t="shared" si="95"/>
        <v>Abril, 2021</v>
      </c>
      <c r="B240" s="212" t="s">
        <v>164</v>
      </c>
      <c r="C240" s="212"/>
      <c r="D240" s="212"/>
      <c r="E240" s="212"/>
      <c r="F240" s="212"/>
      <c r="G240" s="212"/>
      <c r="H240" s="212"/>
      <c r="I240" s="212"/>
      <c r="J240" s="212"/>
      <c r="K240" s="212"/>
      <c r="L240" s="212"/>
      <c r="M240" s="212"/>
      <c r="N240" s="212"/>
      <c r="O240" s="212"/>
      <c r="P240" s="212"/>
      <c r="Q240" s="212"/>
      <c r="R240" s="212"/>
      <c r="S240" s="212"/>
      <c r="T240" s="212"/>
      <c r="U240" s="212"/>
      <c r="V240" s="212"/>
      <c r="W240" s="212"/>
      <c r="X240" s="212"/>
      <c r="Y240" s="212"/>
      <c r="Z240" s="212"/>
      <c r="AA240" s="212"/>
      <c r="AB240" s="212"/>
      <c r="AC240" s="212"/>
      <c r="AD240" s="212"/>
      <c r="AE240" s="212"/>
      <c r="AF240" s="212"/>
      <c r="AG240" s="212"/>
      <c r="AH240" s="212"/>
      <c r="AI240" s="212"/>
      <c r="AJ240" s="212"/>
    </row>
    <row r="241" spans="1:39" x14ac:dyDescent="0.25">
      <c r="A241" s="157" t="str">
        <f t="shared" si="95"/>
        <v>(Valores en RD$)</v>
      </c>
      <c r="B241" s="210" t="s">
        <v>108</v>
      </c>
      <c r="C241" s="210"/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</row>
    <row r="242" spans="1:39" x14ac:dyDescent="0.25">
      <c r="A242" s="157" t="str">
        <f t="shared" si="95"/>
        <v/>
      </c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1:39" ht="13.8" thickBot="1" x14ac:dyDescent="0.3">
      <c r="A243" s="157" t="str">
        <f t="shared" si="95"/>
        <v/>
      </c>
    </row>
    <row r="244" spans="1:39" ht="14.4" thickTop="1" thickBot="1" x14ac:dyDescent="0.3">
      <c r="A244" s="157" t="str">
        <f t="shared" si="95"/>
        <v>Compañías</v>
      </c>
      <c r="B244" s="202" t="s">
        <v>33</v>
      </c>
      <c r="C244" s="208" t="s">
        <v>0</v>
      </c>
      <c r="D244" s="208"/>
      <c r="E244" s="208" t="s">
        <v>12</v>
      </c>
      <c r="F244" s="208"/>
      <c r="G244" s="130"/>
      <c r="H244" s="208" t="s">
        <v>13</v>
      </c>
      <c r="I244" s="208"/>
      <c r="J244" s="130"/>
      <c r="K244" s="208" t="s">
        <v>14</v>
      </c>
      <c r="L244" s="208"/>
      <c r="M244" s="130"/>
      <c r="N244" s="208" t="s">
        <v>15</v>
      </c>
      <c r="O244" s="208"/>
      <c r="P244" s="130"/>
      <c r="Q244" s="208" t="s">
        <v>27</v>
      </c>
      <c r="R244" s="208"/>
      <c r="S244" s="130"/>
      <c r="T244" s="208" t="s">
        <v>35</v>
      </c>
      <c r="U244" s="208"/>
      <c r="V244" s="130"/>
      <c r="W244" s="208" t="s">
        <v>16</v>
      </c>
      <c r="X244" s="208"/>
      <c r="Y244" s="130"/>
      <c r="Z244" s="208" t="s">
        <v>67</v>
      </c>
      <c r="AA244" s="208"/>
      <c r="AB244" s="130"/>
      <c r="AC244" s="208" t="s">
        <v>34</v>
      </c>
      <c r="AD244" s="208"/>
      <c r="AE244" s="130"/>
      <c r="AF244" s="208" t="s">
        <v>17</v>
      </c>
      <c r="AG244" s="208"/>
      <c r="AH244" s="130"/>
      <c r="AI244" s="208" t="s">
        <v>18</v>
      </c>
      <c r="AJ244" s="208"/>
      <c r="AK244" s="70"/>
    </row>
    <row r="245" spans="1:39" ht="14.4" thickTop="1" thickBot="1" x14ac:dyDescent="0.3">
      <c r="A245" s="157" t="str">
        <f t="shared" si="95"/>
        <v/>
      </c>
      <c r="B245" s="213"/>
      <c r="C245" s="130" t="s">
        <v>28</v>
      </c>
      <c r="D245" s="130" t="s">
        <v>25</v>
      </c>
      <c r="E245" s="130" t="s">
        <v>28</v>
      </c>
      <c r="F245" s="130" t="s">
        <v>25</v>
      </c>
      <c r="G245" s="130"/>
      <c r="H245" s="130" t="s">
        <v>28</v>
      </c>
      <c r="I245" s="130" t="s">
        <v>25</v>
      </c>
      <c r="J245" s="130"/>
      <c r="K245" s="130" t="s">
        <v>28</v>
      </c>
      <c r="L245" s="130" t="s">
        <v>25</v>
      </c>
      <c r="M245" s="130"/>
      <c r="N245" s="130" t="s">
        <v>28</v>
      </c>
      <c r="O245" s="130" t="s">
        <v>25</v>
      </c>
      <c r="P245" s="130"/>
      <c r="Q245" s="130" t="s">
        <v>28</v>
      </c>
      <c r="R245" s="130" t="s">
        <v>25</v>
      </c>
      <c r="S245" s="130"/>
      <c r="T245" s="130" t="s">
        <v>28</v>
      </c>
      <c r="U245" s="130" t="s">
        <v>25</v>
      </c>
      <c r="V245" s="130"/>
      <c r="W245" s="130" t="s">
        <v>28</v>
      </c>
      <c r="X245" s="130" t="s">
        <v>25</v>
      </c>
      <c r="Y245" s="130"/>
      <c r="Z245" s="130" t="s">
        <v>28</v>
      </c>
      <c r="AA245" s="130" t="s">
        <v>25</v>
      </c>
      <c r="AB245" s="130"/>
      <c r="AC245" s="130" t="s">
        <v>28</v>
      </c>
      <c r="AD245" s="130" t="s">
        <v>25</v>
      </c>
      <c r="AE245" s="130"/>
      <c r="AF245" s="130" t="s">
        <v>28</v>
      </c>
      <c r="AG245" s="130" t="s">
        <v>25</v>
      </c>
      <c r="AH245" s="130"/>
      <c r="AI245" s="130" t="s">
        <v>28</v>
      </c>
      <c r="AJ245" s="130" t="s">
        <v>25</v>
      </c>
      <c r="AK245" s="70"/>
    </row>
    <row r="246" spans="1:39" ht="13.8" thickTop="1" x14ac:dyDescent="0.25">
      <c r="A246" s="157" t="str">
        <f t="shared" si="95"/>
        <v>AbrilSeguros Universal, S. A.</v>
      </c>
      <c r="B246" s="92" t="s">
        <v>87</v>
      </c>
      <c r="C246" s="93">
        <f>SUMIF($E$67:$AJ$67,$C$67,$E246:$AJ246)</f>
        <v>0</v>
      </c>
      <c r="D246" s="93">
        <f>SUMIF($E$67:$AJ$67,$D$67,$E246:$AJ246)</f>
        <v>0</v>
      </c>
      <c r="E246" s="92" t="s">
        <v>176</v>
      </c>
      <c r="F246" s="92" t="s">
        <v>176</v>
      </c>
      <c r="G246" s="92">
        <f>SUBTOTAL(109,E246:F246)</f>
        <v>0</v>
      </c>
      <c r="H246" s="92" t="s">
        <v>176</v>
      </c>
      <c r="I246" s="92" t="s">
        <v>176</v>
      </c>
      <c r="J246" s="92">
        <f>SUBTOTAL(109,H246:I246)</f>
        <v>0</v>
      </c>
      <c r="K246" s="92" t="s">
        <v>176</v>
      </c>
      <c r="L246" s="92" t="s">
        <v>176</v>
      </c>
      <c r="M246" s="92">
        <f>SUBTOTAL(109,K246:L246)</f>
        <v>0</v>
      </c>
      <c r="N246" s="92" t="s">
        <v>176</v>
      </c>
      <c r="O246" s="92" t="s">
        <v>176</v>
      </c>
      <c r="P246" s="92">
        <f>SUBTOTAL(109,N246:O246)</f>
        <v>0</v>
      </c>
      <c r="Q246" s="92" t="s">
        <v>176</v>
      </c>
      <c r="R246" s="92" t="s">
        <v>176</v>
      </c>
      <c r="S246" s="92">
        <f>SUBTOTAL(109,Q246:R246)</f>
        <v>0</v>
      </c>
      <c r="T246" s="92" t="s">
        <v>176</v>
      </c>
      <c r="U246" s="92" t="s">
        <v>176</v>
      </c>
      <c r="V246" s="92">
        <f>SUBTOTAL(109,T246:U246)</f>
        <v>0</v>
      </c>
      <c r="W246" s="92" t="s">
        <v>176</v>
      </c>
      <c r="X246" s="92" t="s">
        <v>176</v>
      </c>
      <c r="Y246" s="92">
        <f>SUBTOTAL(109,W246:X246)</f>
        <v>0</v>
      </c>
      <c r="Z246" s="92" t="s">
        <v>176</v>
      </c>
      <c r="AA246" s="92" t="s">
        <v>176</v>
      </c>
      <c r="AB246" s="92">
        <f>SUBTOTAL(109,Z246:AA246)</f>
        <v>0</v>
      </c>
      <c r="AC246" s="92" t="s">
        <v>176</v>
      </c>
      <c r="AD246" s="92" t="s">
        <v>176</v>
      </c>
      <c r="AE246" s="92">
        <f>SUBTOTAL(109,AC246:AD246)</f>
        <v>0</v>
      </c>
      <c r="AF246" s="92" t="s">
        <v>176</v>
      </c>
      <c r="AG246" s="92" t="s">
        <v>176</v>
      </c>
      <c r="AH246" s="92">
        <f>SUBTOTAL(109,AF246:AG246)</f>
        <v>0</v>
      </c>
      <c r="AI246" s="92" t="s">
        <v>176</v>
      </c>
      <c r="AJ246" s="92" t="s">
        <v>176</v>
      </c>
      <c r="AK246" s="92">
        <f>SUBTOTAL(109,AI246:AJ246)</f>
        <v>0</v>
      </c>
      <c r="AM246" s="157" t="s">
        <v>3</v>
      </c>
    </row>
    <row r="247" spans="1:39" x14ac:dyDescent="0.25">
      <c r="A247" s="157" t="str">
        <f t="shared" si="95"/>
        <v>AbrilSeguros Reservas, S. A.</v>
      </c>
      <c r="B247" s="51" t="s">
        <v>115</v>
      </c>
      <c r="C247" s="93">
        <f t="shared" ref="C247:C283" si="97">SUMIF($E$67:$AJ$67,$C$67,$E247:$AJ247)</f>
        <v>0</v>
      </c>
      <c r="D247" s="93">
        <f t="shared" ref="D247:D283" si="98">SUMIF($E$67:$AJ$67,$D$67,$E247:$AJ247)</f>
        <v>0</v>
      </c>
      <c r="E247" s="92" t="s">
        <v>176</v>
      </c>
      <c r="F247" s="92" t="s">
        <v>176</v>
      </c>
      <c r="G247" s="92">
        <f t="shared" ref="G247:G283" si="99">SUBTOTAL(109,E247:F247)</f>
        <v>0</v>
      </c>
      <c r="H247" s="92" t="s">
        <v>176</v>
      </c>
      <c r="I247" s="92" t="s">
        <v>176</v>
      </c>
      <c r="J247" s="92">
        <f t="shared" ref="J247:J283" si="100">SUBTOTAL(109,H247:I247)</f>
        <v>0</v>
      </c>
      <c r="K247" s="92" t="s">
        <v>176</v>
      </c>
      <c r="L247" s="92" t="s">
        <v>176</v>
      </c>
      <c r="M247" s="92">
        <f t="shared" ref="M247:M283" si="101">SUBTOTAL(109,K247:L247)</f>
        <v>0</v>
      </c>
      <c r="N247" s="92" t="s">
        <v>176</v>
      </c>
      <c r="O247" s="92" t="s">
        <v>176</v>
      </c>
      <c r="P247" s="92">
        <f t="shared" ref="P247:P283" si="102">SUBTOTAL(109,N247:O247)</f>
        <v>0</v>
      </c>
      <c r="Q247" s="92" t="s">
        <v>176</v>
      </c>
      <c r="R247" s="92" t="s">
        <v>176</v>
      </c>
      <c r="S247" s="92">
        <f t="shared" ref="S247:S283" si="103">SUBTOTAL(109,Q247:R247)</f>
        <v>0</v>
      </c>
      <c r="T247" s="92" t="s">
        <v>176</v>
      </c>
      <c r="U247" s="92" t="s">
        <v>176</v>
      </c>
      <c r="V247" s="92">
        <f t="shared" ref="V247:V283" si="104">SUBTOTAL(109,T247:U247)</f>
        <v>0</v>
      </c>
      <c r="W247" s="92" t="s">
        <v>176</v>
      </c>
      <c r="X247" s="92" t="s">
        <v>176</v>
      </c>
      <c r="Y247" s="92">
        <f t="shared" ref="Y247:Y283" si="105">SUBTOTAL(109,W247:X247)</f>
        <v>0</v>
      </c>
      <c r="Z247" s="92" t="s">
        <v>176</v>
      </c>
      <c r="AA247" s="92" t="s">
        <v>176</v>
      </c>
      <c r="AB247" s="92">
        <f t="shared" ref="AB247:AB283" si="106">SUBTOTAL(109,Z247:AA247)</f>
        <v>0</v>
      </c>
      <c r="AC247" s="92" t="s">
        <v>176</v>
      </c>
      <c r="AD247" s="92" t="s">
        <v>176</v>
      </c>
      <c r="AE247" s="92">
        <f t="shared" ref="AE247:AE283" si="107">SUBTOTAL(109,AC247:AD247)</f>
        <v>0</v>
      </c>
      <c r="AF247" s="92" t="s">
        <v>176</v>
      </c>
      <c r="AG247" s="92" t="s">
        <v>176</v>
      </c>
      <c r="AH247" s="92">
        <f t="shared" ref="AH247:AH283" si="108">SUBTOTAL(109,AF247:AG247)</f>
        <v>0</v>
      </c>
      <c r="AI247" s="92" t="s">
        <v>176</v>
      </c>
      <c r="AJ247" s="92" t="s">
        <v>176</v>
      </c>
      <c r="AK247" s="92">
        <f t="shared" ref="AK247:AK283" si="109">SUBTOTAL(109,AI247:AJ247)</f>
        <v>0</v>
      </c>
      <c r="AM247" s="157" t="s">
        <v>3</v>
      </c>
    </row>
    <row r="248" spans="1:39" x14ac:dyDescent="0.25">
      <c r="A248" s="157" t="str">
        <f t="shared" si="95"/>
        <v>AbrilMAPFRE BHD Cía de Seguros, S. A.</v>
      </c>
      <c r="B248" s="51" t="s">
        <v>95</v>
      </c>
      <c r="C248" s="93">
        <f t="shared" si="97"/>
        <v>0</v>
      </c>
      <c r="D248" s="93">
        <f t="shared" si="98"/>
        <v>0</v>
      </c>
      <c r="E248" s="92" t="s">
        <v>176</v>
      </c>
      <c r="F248" s="92" t="s">
        <v>176</v>
      </c>
      <c r="G248" s="92">
        <f t="shared" si="99"/>
        <v>0</v>
      </c>
      <c r="H248" s="92" t="s">
        <v>176</v>
      </c>
      <c r="I248" s="92" t="s">
        <v>176</v>
      </c>
      <c r="J248" s="92">
        <f t="shared" si="100"/>
        <v>0</v>
      </c>
      <c r="K248" s="92" t="s">
        <v>176</v>
      </c>
      <c r="L248" s="92" t="s">
        <v>176</v>
      </c>
      <c r="M248" s="92">
        <f t="shared" si="101"/>
        <v>0</v>
      </c>
      <c r="N248" s="92" t="s">
        <v>176</v>
      </c>
      <c r="O248" s="92" t="s">
        <v>176</v>
      </c>
      <c r="P248" s="92">
        <f t="shared" si="102"/>
        <v>0</v>
      </c>
      <c r="Q248" s="92" t="s">
        <v>176</v>
      </c>
      <c r="R248" s="92" t="s">
        <v>176</v>
      </c>
      <c r="S248" s="92">
        <f t="shared" si="103"/>
        <v>0</v>
      </c>
      <c r="T248" s="92" t="s">
        <v>176</v>
      </c>
      <c r="U248" s="92" t="s">
        <v>176</v>
      </c>
      <c r="V248" s="92">
        <f t="shared" si="104"/>
        <v>0</v>
      </c>
      <c r="W248" s="92" t="s">
        <v>176</v>
      </c>
      <c r="X248" s="92" t="s">
        <v>176</v>
      </c>
      <c r="Y248" s="92">
        <f t="shared" si="105"/>
        <v>0</v>
      </c>
      <c r="Z248" s="92" t="s">
        <v>176</v>
      </c>
      <c r="AA248" s="92" t="s">
        <v>176</v>
      </c>
      <c r="AB248" s="92">
        <f t="shared" si="106"/>
        <v>0</v>
      </c>
      <c r="AC248" s="92" t="s">
        <v>176</v>
      </c>
      <c r="AD248" s="92" t="s">
        <v>176</v>
      </c>
      <c r="AE248" s="92">
        <f t="shared" si="107"/>
        <v>0</v>
      </c>
      <c r="AF248" s="92" t="s">
        <v>176</v>
      </c>
      <c r="AG248" s="92" t="s">
        <v>176</v>
      </c>
      <c r="AH248" s="92">
        <f t="shared" si="108"/>
        <v>0</v>
      </c>
      <c r="AI248" s="92" t="s">
        <v>176</v>
      </c>
      <c r="AJ248" s="92" t="s">
        <v>176</v>
      </c>
      <c r="AK248" s="92">
        <f t="shared" si="109"/>
        <v>0</v>
      </c>
      <c r="AM248" s="157" t="s">
        <v>3</v>
      </c>
    </row>
    <row r="249" spans="1:39" x14ac:dyDescent="0.25">
      <c r="A249" s="157" t="str">
        <f t="shared" si="95"/>
        <v>AbrilSeguros Sura, S. A.</v>
      </c>
      <c r="B249" s="51" t="s">
        <v>93</v>
      </c>
      <c r="C249" s="93">
        <f t="shared" si="97"/>
        <v>0</v>
      </c>
      <c r="D249" s="93">
        <f t="shared" si="98"/>
        <v>0</v>
      </c>
      <c r="E249" s="92" t="s">
        <v>176</v>
      </c>
      <c r="F249" s="92" t="s">
        <v>176</v>
      </c>
      <c r="G249" s="92">
        <f t="shared" si="99"/>
        <v>0</v>
      </c>
      <c r="H249" s="92" t="s">
        <v>176</v>
      </c>
      <c r="I249" s="92" t="s">
        <v>176</v>
      </c>
      <c r="J249" s="92">
        <f t="shared" si="100"/>
        <v>0</v>
      </c>
      <c r="K249" s="92" t="s">
        <v>176</v>
      </c>
      <c r="L249" s="92" t="s">
        <v>176</v>
      </c>
      <c r="M249" s="92">
        <f t="shared" si="101"/>
        <v>0</v>
      </c>
      <c r="N249" s="92" t="s">
        <v>176</v>
      </c>
      <c r="O249" s="92" t="s">
        <v>176</v>
      </c>
      <c r="P249" s="92">
        <f t="shared" si="102"/>
        <v>0</v>
      </c>
      <c r="Q249" s="92" t="s">
        <v>176</v>
      </c>
      <c r="R249" s="92" t="s">
        <v>176</v>
      </c>
      <c r="S249" s="92">
        <f t="shared" si="103"/>
        <v>0</v>
      </c>
      <c r="T249" s="92" t="s">
        <v>176</v>
      </c>
      <c r="U249" s="92" t="s">
        <v>176</v>
      </c>
      <c r="V249" s="92">
        <f t="shared" si="104"/>
        <v>0</v>
      </c>
      <c r="W249" s="92" t="s">
        <v>176</v>
      </c>
      <c r="X249" s="92" t="s">
        <v>176</v>
      </c>
      <c r="Y249" s="92">
        <f t="shared" si="105"/>
        <v>0</v>
      </c>
      <c r="Z249" s="92" t="s">
        <v>176</v>
      </c>
      <c r="AA249" s="92" t="s">
        <v>176</v>
      </c>
      <c r="AB249" s="92">
        <f t="shared" si="106"/>
        <v>0</v>
      </c>
      <c r="AC249" s="92" t="s">
        <v>176</v>
      </c>
      <c r="AD249" s="92" t="s">
        <v>176</v>
      </c>
      <c r="AE249" s="92">
        <f t="shared" si="107"/>
        <v>0</v>
      </c>
      <c r="AF249" s="92" t="s">
        <v>176</v>
      </c>
      <c r="AG249" s="92" t="s">
        <v>176</v>
      </c>
      <c r="AH249" s="92">
        <f t="shared" si="108"/>
        <v>0</v>
      </c>
      <c r="AI249" s="92" t="s">
        <v>176</v>
      </c>
      <c r="AJ249" s="92" t="s">
        <v>176</v>
      </c>
      <c r="AK249" s="92">
        <f t="shared" si="109"/>
        <v>0</v>
      </c>
      <c r="AM249" s="157" t="s">
        <v>3</v>
      </c>
    </row>
    <row r="250" spans="1:39" x14ac:dyDescent="0.25">
      <c r="A250" s="157" t="str">
        <f t="shared" si="95"/>
        <v>AbrilLa Colonial de Seguros, S. A.</v>
      </c>
      <c r="B250" s="51" t="s">
        <v>88</v>
      </c>
      <c r="C250" s="93">
        <f t="shared" si="97"/>
        <v>0</v>
      </c>
      <c r="D250" s="93">
        <f t="shared" si="98"/>
        <v>0</v>
      </c>
      <c r="E250" s="92" t="s">
        <v>176</v>
      </c>
      <c r="F250" s="92" t="s">
        <v>176</v>
      </c>
      <c r="G250" s="92">
        <f t="shared" si="99"/>
        <v>0</v>
      </c>
      <c r="H250" s="92" t="s">
        <v>176</v>
      </c>
      <c r="I250" s="92" t="s">
        <v>176</v>
      </c>
      <c r="J250" s="92">
        <f t="shared" si="100"/>
        <v>0</v>
      </c>
      <c r="K250" s="92" t="s">
        <v>176</v>
      </c>
      <c r="L250" s="92" t="s">
        <v>176</v>
      </c>
      <c r="M250" s="92">
        <f t="shared" si="101"/>
        <v>0</v>
      </c>
      <c r="N250" s="92" t="s">
        <v>176</v>
      </c>
      <c r="O250" s="92" t="s">
        <v>176</v>
      </c>
      <c r="P250" s="92">
        <f t="shared" si="102"/>
        <v>0</v>
      </c>
      <c r="Q250" s="92" t="s">
        <v>176</v>
      </c>
      <c r="R250" s="92" t="s">
        <v>176</v>
      </c>
      <c r="S250" s="92">
        <f t="shared" si="103"/>
        <v>0</v>
      </c>
      <c r="T250" s="92" t="s">
        <v>176</v>
      </c>
      <c r="U250" s="92" t="s">
        <v>176</v>
      </c>
      <c r="V250" s="92">
        <f t="shared" si="104"/>
        <v>0</v>
      </c>
      <c r="W250" s="92" t="s">
        <v>176</v>
      </c>
      <c r="X250" s="92" t="s">
        <v>176</v>
      </c>
      <c r="Y250" s="92">
        <f t="shared" si="105"/>
        <v>0</v>
      </c>
      <c r="Z250" s="92" t="s">
        <v>176</v>
      </c>
      <c r="AA250" s="92" t="s">
        <v>176</v>
      </c>
      <c r="AB250" s="92">
        <f t="shared" si="106"/>
        <v>0</v>
      </c>
      <c r="AC250" s="92" t="s">
        <v>176</v>
      </c>
      <c r="AD250" s="92" t="s">
        <v>176</v>
      </c>
      <c r="AE250" s="92">
        <f t="shared" si="107"/>
        <v>0</v>
      </c>
      <c r="AF250" s="92" t="s">
        <v>176</v>
      </c>
      <c r="AG250" s="92" t="s">
        <v>176</v>
      </c>
      <c r="AH250" s="92">
        <f t="shared" si="108"/>
        <v>0</v>
      </c>
      <c r="AI250" s="92" t="s">
        <v>176</v>
      </c>
      <c r="AJ250" s="92" t="s">
        <v>176</v>
      </c>
      <c r="AK250" s="92">
        <f t="shared" si="109"/>
        <v>0</v>
      </c>
      <c r="AM250" s="157" t="s">
        <v>3</v>
      </c>
    </row>
    <row r="251" spans="1:39" x14ac:dyDescent="0.25">
      <c r="A251" s="157" t="str">
        <f t="shared" si="95"/>
        <v>AbrilSeguros Yunen, S. A.</v>
      </c>
      <c r="B251" s="51" t="s">
        <v>122</v>
      </c>
      <c r="C251" s="93">
        <f t="shared" si="97"/>
        <v>0</v>
      </c>
      <c r="D251" s="93">
        <f t="shared" si="98"/>
        <v>0</v>
      </c>
      <c r="E251" s="92" t="s">
        <v>176</v>
      </c>
      <c r="F251" s="92" t="s">
        <v>176</v>
      </c>
      <c r="G251" s="92">
        <f t="shared" si="99"/>
        <v>0</v>
      </c>
      <c r="H251" s="92" t="s">
        <v>176</v>
      </c>
      <c r="I251" s="92" t="s">
        <v>176</v>
      </c>
      <c r="J251" s="92">
        <f t="shared" si="100"/>
        <v>0</v>
      </c>
      <c r="K251" s="92" t="s">
        <v>176</v>
      </c>
      <c r="L251" s="92" t="s">
        <v>176</v>
      </c>
      <c r="M251" s="92">
        <f t="shared" si="101"/>
        <v>0</v>
      </c>
      <c r="N251" s="92" t="s">
        <v>176</v>
      </c>
      <c r="O251" s="92" t="s">
        <v>176</v>
      </c>
      <c r="P251" s="92">
        <f t="shared" si="102"/>
        <v>0</v>
      </c>
      <c r="Q251" s="92" t="s">
        <v>176</v>
      </c>
      <c r="R251" s="92" t="s">
        <v>176</v>
      </c>
      <c r="S251" s="92">
        <f t="shared" si="103"/>
        <v>0</v>
      </c>
      <c r="T251" s="92" t="s">
        <v>176</v>
      </c>
      <c r="U251" s="92" t="s">
        <v>176</v>
      </c>
      <c r="V251" s="92">
        <f t="shared" si="104"/>
        <v>0</v>
      </c>
      <c r="W251" s="92" t="s">
        <v>176</v>
      </c>
      <c r="X251" s="92" t="s">
        <v>176</v>
      </c>
      <c r="Y251" s="92">
        <f t="shared" si="105"/>
        <v>0</v>
      </c>
      <c r="Z251" s="92" t="s">
        <v>176</v>
      </c>
      <c r="AA251" s="92" t="s">
        <v>176</v>
      </c>
      <c r="AB251" s="92">
        <f t="shared" si="106"/>
        <v>0</v>
      </c>
      <c r="AC251" s="92" t="s">
        <v>176</v>
      </c>
      <c r="AD251" s="92" t="s">
        <v>176</v>
      </c>
      <c r="AE251" s="92">
        <f t="shared" si="107"/>
        <v>0</v>
      </c>
      <c r="AF251" s="92" t="s">
        <v>176</v>
      </c>
      <c r="AG251" s="92" t="s">
        <v>176</v>
      </c>
      <c r="AH251" s="92">
        <f t="shared" si="108"/>
        <v>0</v>
      </c>
      <c r="AI251" s="92" t="s">
        <v>176</v>
      </c>
      <c r="AJ251" s="92" t="s">
        <v>176</v>
      </c>
      <c r="AK251" s="92">
        <f t="shared" si="109"/>
        <v>0</v>
      </c>
      <c r="AM251" s="157" t="s">
        <v>3</v>
      </c>
    </row>
    <row r="252" spans="1:39" x14ac:dyDescent="0.25">
      <c r="A252" s="157" t="str">
        <f t="shared" si="95"/>
        <v>AbrilLa Monumental de Seguros, S. A.</v>
      </c>
      <c r="B252" s="51" t="s">
        <v>90</v>
      </c>
      <c r="C252" s="93">
        <f t="shared" si="97"/>
        <v>0</v>
      </c>
      <c r="D252" s="93">
        <f t="shared" si="98"/>
        <v>0</v>
      </c>
      <c r="E252" s="92" t="s">
        <v>176</v>
      </c>
      <c r="F252" s="92" t="s">
        <v>176</v>
      </c>
      <c r="G252" s="92">
        <f t="shared" si="99"/>
        <v>0</v>
      </c>
      <c r="H252" s="92" t="s">
        <v>176</v>
      </c>
      <c r="I252" s="92" t="s">
        <v>176</v>
      </c>
      <c r="J252" s="92">
        <f t="shared" si="100"/>
        <v>0</v>
      </c>
      <c r="K252" s="92" t="s">
        <v>176</v>
      </c>
      <c r="L252" s="92" t="s">
        <v>176</v>
      </c>
      <c r="M252" s="92">
        <f t="shared" si="101"/>
        <v>0</v>
      </c>
      <c r="N252" s="92" t="s">
        <v>176</v>
      </c>
      <c r="O252" s="92" t="s">
        <v>176</v>
      </c>
      <c r="P252" s="92">
        <f t="shared" si="102"/>
        <v>0</v>
      </c>
      <c r="Q252" s="92" t="s">
        <v>176</v>
      </c>
      <c r="R252" s="92" t="s">
        <v>176</v>
      </c>
      <c r="S252" s="92">
        <f t="shared" si="103"/>
        <v>0</v>
      </c>
      <c r="T252" s="92" t="s">
        <v>176</v>
      </c>
      <c r="U252" s="92" t="s">
        <v>176</v>
      </c>
      <c r="V252" s="92">
        <f t="shared" si="104"/>
        <v>0</v>
      </c>
      <c r="W252" s="92" t="s">
        <v>176</v>
      </c>
      <c r="X252" s="92" t="s">
        <v>176</v>
      </c>
      <c r="Y252" s="92">
        <f t="shared" si="105"/>
        <v>0</v>
      </c>
      <c r="Z252" s="92" t="s">
        <v>176</v>
      </c>
      <c r="AA252" s="92" t="s">
        <v>176</v>
      </c>
      <c r="AB252" s="92">
        <f t="shared" si="106"/>
        <v>0</v>
      </c>
      <c r="AC252" s="92" t="s">
        <v>176</v>
      </c>
      <c r="AD252" s="92" t="s">
        <v>176</v>
      </c>
      <c r="AE252" s="92">
        <f t="shared" si="107"/>
        <v>0</v>
      </c>
      <c r="AF252" s="92" t="s">
        <v>176</v>
      </c>
      <c r="AG252" s="92" t="s">
        <v>176</v>
      </c>
      <c r="AH252" s="92">
        <f t="shared" si="108"/>
        <v>0</v>
      </c>
      <c r="AI252" s="92" t="s">
        <v>176</v>
      </c>
      <c r="AJ252" s="92" t="s">
        <v>176</v>
      </c>
      <c r="AK252" s="92">
        <f t="shared" si="109"/>
        <v>0</v>
      </c>
      <c r="AM252" s="157" t="s">
        <v>3</v>
      </c>
    </row>
    <row r="253" spans="1:39" x14ac:dyDescent="0.25">
      <c r="A253" s="157" t="str">
        <f t="shared" si="95"/>
        <v>AbrilSeguros Crecer, S. A.</v>
      </c>
      <c r="B253" s="51" t="s">
        <v>119</v>
      </c>
      <c r="C253" s="93">
        <f t="shared" si="97"/>
        <v>0</v>
      </c>
      <c r="D253" s="93">
        <f t="shared" si="98"/>
        <v>0</v>
      </c>
      <c r="E253" s="92" t="s">
        <v>176</v>
      </c>
      <c r="F253" s="92" t="s">
        <v>176</v>
      </c>
      <c r="G253" s="92">
        <f t="shared" si="99"/>
        <v>0</v>
      </c>
      <c r="H253" s="92" t="s">
        <v>176</v>
      </c>
      <c r="I253" s="92" t="s">
        <v>176</v>
      </c>
      <c r="J253" s="92">
        <f t="shared" si="100"/>
        <v>0</v>
      </c>
      <c r="K253" s="92" t="s">
        <v>176</v>
      </c>
      <c r="L253" s="92" t="s">
        <v>176</v>
      </c>
      <c r="M253" s="92">
        <f t="shared" si="101"/>
        <v>0</v>
      </c>
      <c r="N253" s="92" t="s">
        <v>176</v>
      </c>
      <c r="O253" s="92" t="s">
        <v>176</v>
      </c>
      <c r="P253" s="92">
        <f t="shared" si="102"/>
        <v>0</v>
      </c>
      <c r="Q253" s="92" t="s">
        <v>176</v>
      </c>
      <c r="R253" s="92" t="s">
        <v>176</v>
      </c>
      <c r="S253" s="92">
        <f t="shared" si="103"/>
        <v>0</v>
      </c>
      <c r="T253" s="92" t="s">
        <v>176</v>
      </c>
      <c r="U253" s="92" t="s">
        <v>176</v>
      </c>
      <c r="V253" s="92">
        <f t="shared" si="104"/>
        <v>0</v>
      </c>
      <c r="W253" s="92" t="s">
        <v>176</v>
      </c>
      <c r="X253" s="92" t="s">
        <v>176</v>
      </c>
      <c r="Y253" s="92">
        <f t="shared" si="105"/>
        <v>0</v>
      </c>
      <c r="Z253" s="92" t="s">
        <v>176</v>
      </c>
      <c r="AA253" s="92" t="s">
        <v>176</v>
      </c>
      <c r="AB253" s="92">
        <f t="shared" si="106"/>
        <v>0</v>
      </c>
      <c r="AC253" s="92" t="s">
        <v>176</v>
      </c>
      <c r="AD253" s="92" t="s">
        <v>176</v>
      </c>
      <c r="AE253" s="92">
        <f t="shared" si="107"/>
        <v>0</v>
      </c>
      <c r="AF253" s="92" t="s">
        <v>176</v>
      </c>
      <c r="AG253" s="92" t="s">
        <v>176</v>
      </c>
      <c r="AH253" s="92">
        <f t="shared" si="108"/>
        <v>0</v>
      </c>
      <c r="AI253" s="92" t="s">
        <v>176</v>
      </c>
      <c r="AJ253" s="92" t="s">
        <v>176</v>
      </c>
      <c r="AK253" s="92">
        <f t="shared" si="109"/>
        <v>0</v>
      </c>
      <c r="AM253" s="157" t="s">
        <v>3</v>
      </c>
    </row>
    <row r="254" spans="1:39" x14ac:dyDescent="0.25">
      <c r="A254" s="157" t="str">
        <f t="shared" si="95"/>
        <v>AbrilSeguros Pepin, S. A.</v>
      </c>
      <c r="B254" s="51" t="s">
        <v>77</v>
      </c>
      <c r="C254" s="93">
        <f t="shared" si="97"/>
        <v>0</v>
      </c>
      <c r="D254" s="93">
        <f t="shared" si="98"/>
        <v>0</v>
      </c>
      <c r="E254" s="92" t="s">
        <v>176</v>
      </c>
      <c r="F254" s="92" t="s">
        <v>176</v>
      </c>
      <c r="G254" s="92">
        <f t="shared" si="99"/>
        <v>0</v>
      </c>
      <c r="H254" s="92" t="s">
        <v>176</v>
      </c>
      <c r="I254" s="92" t="s">
        <v>176</v>
      </c>
      <c r="J254" s="92">
        <f t="shared" si="100"/>
        <v>0</v>
      </c>
      <c r="K254" s="92" t="s">
        <v>176</v>
      </c>
      <c r="L254" s="92" t="s">
        <v>176</v>
      </c>
      <c r="M254" s="92">
        <f t="shared" si="101"/>
        <v>0</v>
      </c>
      <c r="N254" s="92" t="s">
        <v>176</v>
      </c>
      <c r="O254" s="92" t="s">
        <v>176</v>
      </c>
      <c r="P254" s="92">
        <f t="shared" si="102"/>
        <v>0</v>
      </c>
      <c r="Q254" s="92" t="s">
        <v>176</v>
      </c>
      <c r="R254" s="92" t="s">
        <v>176</v>
      </c>
      <c r="S254" s="92">
        <f t="shared" si="103"/>
        <v>0</v>
      </c>
      <c r="T254" s="92" t="s">
        <v>176</v>
      </c>
      <c r="U254" s="92" t="s">
        <v>176</v>
      </c>
      <c r="V254" s="92">
        <f t="shared" si="104"/>
        <v>0</v>
      </c>
      <c r="W254" s="92" t="s">
        <v>176</v>
      </c>
      <c r="X254" s="92" t="s">
        <v>176</v>
      </c>
      <c r="Y254" s="92">
        <f t="shared" si="105"/>
        <v>0</v>
      </c>
      <c r="Z254" s="92" t="s">
        <v>176</v>
      </c>
      <c r="AA254" s="92" t="s">
        <v>176</v>
      </c>
      <c r="AB254" s="92">
        <f t="shared" si="106"/>
        <v>0</v>
      </c>
      <c r="AC254" s="92" t="s">
        <v>176</v>
      </c>
      <c r="AD254" s="92" t="s">
        <v>176</v>
      </c>
      <c r="AE254" s="92">
        <f t="shared" si="107"/>
        <v>0</v>
      </c>
      <c r="AF254" s="92" t="s">
        <v>176</v>
      </c>
      <c r="AG254" s="92" t="s">
        <v>176</v>
      </c>
      <c r="AH254" s="92">
        <f t="shared" si="108"/>
        <v>0</v>
      </c>
      <c r="AI254" s="92" t="s">
        <v>176</v>
      </c>
      <c r="AJ254" s="92" t="s">
        <v>176</v>
      </c>
      <c r="AK254" s="92">
        <f t="shared" si="109"/>
        <v>0</v>
      </c>
      <c r="AM254" s="157" t="s">
        <v>3</v>
      </c>
    </row>
    <row r="255" spans="1:39" x14ac:dyDescent="0.25">
      <c r="A255" s="157" t="str">
        <f t="shared" si="95"/>
        <v>AbrilSeguros Worldwide, S. A.</v>
      </c>
      <c r="B255" s="51" t="s">
        <v>92</v>
      </c>
      <c r="C255" s="93">
        <f t="shared" si="97"/>
        <v>0</v>
      </c>
      <c r="D255" s="93">
        <f t="shared" si="98"/>
        <v>0</v>
      </c>
      <c r="E255" s="92" t="s">
        <v>176</v>
      </c>
      <c r="F255" s="92" t="s">
        <v>176</v>
      </c>
      <c r="G255" s="92">
        <f t="shared" si="99"/>
        <v>0</v>
      </c>
      <c r="H255" s="92" t="s">
        <v>176</v>
      </c>
      <c r="I255" s="92" t="s">
        <v>176</v>
      </c>
      <c r="J255" s="92">
        <f t="shared" si="100"/>
        <v>0</v>
      </c>
      <c r="K255" s="92" t="s">
        <v>176</v>
      </c>
      <c r="L255" s="92" t="s">
        <v>176</v>
      </c>
      <c r="M255" s="92">
        <f t="shared" si="101"/>
        <v>0</v>
      </c>
      <c r="N255" s="92" t="s">
        <v>176</v>
      </c>
      <c r="O255" s="92" t="s">
        <v>176</v>
      </c>
      <c r="P255" s="92">
        <f t="shared" si="102"/>
        <v>0</v>
      </c>
      <c r="Q255" s="92" t="s">
        <v>176</v>
      </c>
      <c r="R255" s="92" t="s">
        <v>176</v>
      </c>
      <c r="S255" s="92">
        <f t="shared" si="103"/>
        <v>0</v>
      </c>
      <c r="T255" s="92" t="s">
        <v>176</v>
      </c>
      <c r="U255" s="92" t="s">
        <v>176</v>
      </c>
      <c r="V255" s="92">
        <f t="shared" si="104"/>
        <v>0</v>
      </c>
      <c r="W255" s="92" t="s">
        <v>176</v>
      </c>
      <c r="X255" s="92" t="s">
        <v>176</v>
      </c>
      <c r="Y255" s="92">
        <f t="shared" si="105"/>
        <v>0</v>
      </c>
      <c r="Z255" s="92" t="s">
        <v>176</v>
      </c>
      <c r="AA255" s="92" t="s">
        <v>176</v>
      </c>
      <c r="AB255" s="92">
        <f t="shared" si="106"/>
        <v>0</v>
      </c>
      <c r="AC255" s="92" t="s">
        <v>176</v>
      </c>
      <c r="AD255" s="92" t="s">
        <v>176</v>
      </c>
      <c r="AE255" s="92">
        <f t="shared" si="107"/>
        <v>0</v>
      </c>
      <c r="AF255" s="92" t="s">
        <v>176</v>
      </c>
      <c r="AG255" s="92" t="s">
        <v>176</v>
      </c>
      <c r="AH255" s="92">
        <f t="shared" si="108"/>
        <v>0</v>
      </c>
      <c r="AI255" s="92" t="s">
        <v>176</v>
      </c>
      <c r="AJ255" s="92" t="s">
        <v>176</v>
      </c>
      <c r="AK255" s="92">
        <f t="shared" si="109"/>
        <v>0</v>
      </c>
      <c r="AM255" s="157" t="s">
        <v>3</v>
      </c>
    </row>
    <row r="256" spans="1:39" x14ac:dyDescent="0.25">
      <c r="A256" s="157" t="str">
        <f t="shared" si="95"/>
        <v>AbrilConfederación del Canada Dominicana. S. A.</v>
      </c>
      <c r="B256" s="51" t="s">
        <v>94</v>
      </c>
      <c r="C256" s="93">
        <f t="shared" si="97"/>
        <v>0</v>
      </c>
      <c r="D256" s="93">
        <f t="shared" si="98"/>
        <v>0</v>
      </c>
      <c r="E256" s="92" t="s">
        <v>176</v>
      </c>
      <c r="F256" s="92" t="s">
        <v>176</v>
      </c>
      <c r="G256" s="92">
        <f t="shared" si="99"/>
        <v>0</v>
      </c>
      <c r="H256" s="92" t="s">
        <v>176</v>
      </c>
      <c r="I256" s="92" t="s">
        <v>176</v>
      </c>
      <c r="J256" s="92">
        <f t="shared" si="100"/>
        <v>0</v>
      </c>
      <c r="K256" s="92" t="s">
        <v>176</v>
      </c>
      <c r="L256" s="92" t="s">
        <v>176</v>
      </c>
      <c r="M256" s="92">
        <f t="shared" si="101"/>
        <v>0</v>
      </c>
      <c r="N256" s="92" t="s">
        <v>176</v>
      </c>
      <c r="O256" s="92" t="s">
        <v>176</v>
      </c>
      <c r="P256" s="92">
        <f t="shared" si="102"/>
        <v>0</v>
      </c>
      <c r="Q256" s="92" t="s">
        <v>176</v>
      </c>
      <c r="R256" s="92" t="s">
        <v>176</v>
      </c>
      <c r="S256" s="92">
        <f t="shared" si="103"/>
        <v>0</v>
      </c>
      <c r="T256" s="92" t="s">
        <v>176</v>
      </c>
      <c r="U256" s="92" t="s">
        <v>176</v>
      </c>
      <c r="V256" s="92">
        <f t="shared" si="104"/>
        <v>0</v>
      </c>
      <c r="W256" s="92" t="s">
        <v>176</v>
      </c>
      <c r="X256" s="92" t="s">
        <v>176</v>
      </c>
      <c r="Y256" s="92">
        <f t="shared" si="105"/>
        <v>0</v>
      </c>
      <c r="Z256" s="92" t="s">
        <v>176</v>
      </c>
      <c r="AA256" s="92" t="s">
        <v>176</v>
      </c>
      <c r="AB256" s="92">
        <f t="shared" si="106"/>
        <v>0</v>
      </c>
      <c r="AC256" s="92" t="s">
        <v>176</v>
      </c>
      <c r="AD256" s="92" t="s">
        <v>176</v>
      </c>
      <c r="AE256" s="92">
        <f t="shared" si="107"/>
        <v>0</v>
      </c>
      <c r="AF256" s="92" t="s">
        <v>176</v>
      </c>
      <c r="AG256" s="92" t="s">
        <v>176</v>
      </c>
      <c r="AH256" s="92">
        <f t="shared" si="108"/>
        <v>0</v>
      </c>
      <c r="AI256" s="92" t="s">
        <v>176</v>
      </c>
      <c r="AJ256" s="92" t="s">
        <v>176</v>
      </c>
      <c r="AK256" s="92">
        <f t="shared" si="109"/>
        <v>0</v>
      </c>
      <c r="AM256" s="157" t="s">
        <v>3</v>
      </c>
    </row>
    <row r="257" spans="1:39" x14ac:dyDescent="0.25">
      <c r="A257" s="157" t="str">
        <f t="shared" si="95"/>
        <v>AbrilSeguros La Internacional, S. A.</v>
      </c>
      <c r="B257" s="51" t="s">
        <v>82</v>
      </c>
      <c r="C257" s="93">
        <f t="shared" si="97"/>
        <v>0</v>
      </c>
      <c r="D257" s="93">
        <f t="shared" si="98"/>
        <v>0</v>
      </c>
      <c r="E257" s="92" t="s">
        <v>176</v>
      </c>
      <c r="F257" s="92" t="s">
        <v>176</v>
      </c>
      <c r="G257" s="92">
        <f t="shared" si="99"/>
        <v>0</v>
      </c>
      <c r="H257" s="92" t="s">
        <v>176</v>
      </c>
      <c r="I257" s="92" t="s">
        <v>176</v>
      </c>
      <c r="J257" s="92">
        <f t="shared" si="100"/>
        <v>0</v>
      </c>
      <c r="K257" s="92" t="s">
        <v>176</v>
      </c>
      <c r="L257" s="92" t="s">
        <v>176</v>
      </c>
      <c r="M257" s="92">
        <f t="shared" si="101"/>
        <v>0</v>
      </c>
      <c r="N257" s="92" t="s">
        <v>176</v>
      </c>
      <c r="O257" s="92" t="s">
        <v>176</v>
      </c>
      <c r="P257" s="92">
        <f t="shared" si="102"/>
        <v>0</v>
      </c>
      <c r="Q257" s="92" t="s">
        <v>176</v>
      </c>
      <c r="R257" s="92" t="s">
        <v>176</v>
      </c>
      <c r="S257" s="92">
        <f t="shared" si="103"/>
        <v>0</v>
      </c>
      <c r="T257" s="92" t="s">
        <v>176</v>
      </c>
      <c r="U257" s="92" t="s">
        <v>176</v>
      </c>
      <c r="V257" s="92">
        <f t="shared" si="104"/>
        <v>0</v>
      </c>
      <c r="W257" s="92" t="s">
        <v>176</v>
      </c>
      <c r="X257" s="92" t="s">
        <v>176</v>
      </c>
      <c r="Y257" s="92">
        <f t="shared" si="105"/>
        <v>0</v>
      </c>
      <c r="Z257" s="92" t="s">
        <v>176</v>
      </c>
      <c r="AA257" s="92" t="s">
        <v>176</v>
      </c>
      <c r="AB257" s="92">
        <f t="shared" si="106"/>
        <v>0</v>
      </c>
      <c r="AC257" s="92" t="s">
        <v>176</v>
      </c>
      <c r="AD257" s="92" t="s">
        <v>176</v>
      </c>
      <c r="AE257" s="92">
        <f t="shared" si="107"/>
        <v>0</v>
      </c>
      <c r="AF257" s="92" t="s">
        <v>176</v>
      </c>
      <c r="AG257" s="92" t="s">
        <v>176</v>
      </c>
      <c r="AH257" s="92">
        <f t="shared" si="108"/>
        <v>0</v>
      </c>
      <c r="AI257" s="92" t="s">
        <v>176</v>
      </c>
      <c r="AJ257" s="92" t="s">
        <v>176</v>
      </c>
      <c r="AK257" s="92">
        <f t="shared" si="109"/>
        <v>0</v>
      </c>
      <c r="AM257" s="157" t="s">
        <v>3</v>
      </c>
    </row>
    <row r="258" spans="1:39" x14ac:dyDescent="0.25">
      <c r="A258" s="157" t="str">
        <f t="shared" si="95"/>
        <v>AbrilUnit, S.A</v>
      </c>
      <c r="B258" s="51" t="s">
        <v>121</v>
      </c>
      <c r="C258" s="93">
        <f t="shared" si="97"/>
        <v>0</v>
      </c>
      <c r="D258" s="93">
        <f t="shared" si="98"/>
        <v>0</v>
      </c>
      <c r="E258" s="92" t="s">
        <v>176</v>
      </c>
      <c r="F258" s="92" t="s">
        <v>176</v>
      </c>
      <c r="G258" s="92">
        <f t="shared" si="99"/>
        <v>0</v>
      </c>
      <c r="H258" s="92" t="s">
        <v>176</v>
      </c>
      <c r="I258" s="92" t="s">
        <v>176</v>
      </c>
      <c r="J258" s="92">
        <f t="shared" si="100"/>
        <v>0</v>
      </c>
      <c r="K258" s="92" t="s">
        <v>176</v>
      </c>
      <c r="L258" s="92" t="s">
        <v>176</v>
      </c>
      <c r="M258" s="92">
        <f t="shared" si="101"/>
        <v>0</v>
      </c>
      <c r="N258" s="92" t="s">
        <v>176</v>
      </c>
      <c r="O258" s="92" t="s">
        <v>176</v>
      </c>
      <c r="P258" s="92">
        <f t="shared" si="102"/>
        <v>0</v>
      </c>
      <c r="Q258" s="92" t="s">
        <v>176</v>
      </c>
      <c r="R258" s="92" t="s">
        <v>176</v>
      </c>
      <c r="S258" s="92">
        <f t="shared" si="103"/>
        <v>0</v>
      </c>
      <c r="T258" s="92" t="s">
        <v>176</v>
      </c>
      <c r="U258" s="92" t="s">
        <v>176</v>
      </c>
      <c r="V258" s="92">
        <f t="shared" si="104"/>
        <v>0</v>
      </c>
      <c r="W258" s="92" t="s">
        <v>176</v>
      </c>
      <c r="X258" s="92" t="s">
        <v>176</v>
      </c>
      <c r="Y258" s="92">
        <f t="shared" si="105"/>
        <v>0</v>
      </c>
      <c r="Z258" s="92" t="s">
        <v>176</v>
      </c>
      <c r="AA258" s="92" t="s">
        <v>176</v>
      </c>
      <c r="AB258" s="92">
        <f t="shared" si="106"/>
        <v>0</v>
      </c>
      <c r="AC258" s="92" t="s">
        <v>176</v>
      </c>
      <c r="AD258" s="92" t="s">
        <v>176</v>
      </c>
      <c r="AE258" s="92">
        <f t="shared" si="107"/>
        <v>0</v>
      </c>
      <c r="AF258" s="92" t="s">
        <v>176</v>
      </c>
      <c r="AG258" s="92" t="s">
        <v>176</v>
      </c>
      <c r="AH258" s="92">
        <f t="shared" si="108"/>
        <v>0</v>
      </c>
      <c r="AI258" s="92" t="s">
        <v>176</v>
      </c>
      <c r="AJ258" s="92" t="s">
        <v>176</v>
      </c>
      <c r="AK258" s="92">
        <f t="shared" si="109"/>
        <v>0</v>
      </c>
      <c r="AM258" s="157" t="s">
        <v>3</v>
      </c>
    </row>
    <row r="259" spans="1:39" x14ac:dyDescent="0.25">
      <c r="A259" s="157" t="str">
        <f t="shared" si="95"/>
        <v>AbrilCooperativa Nacional de Seguros, Inc.</v>
      </c>
      <c r="B259" s="51" t="s">
        <v>80</v>
      </c>
      <c r="C259" s="93">
        <f t="shared" si="97"/>
        <v>0</v>
      </c>
      <c r="D259" s="93">
        <f t="shared" si="98"/>
        <v>0</v>
      </c>
      <c r="E259" s="92" t="s">
        <v>176</v>
      </c>
      <c r="F259" s="92" t="s">
        <v>176</v>
      </c>
      <c r="G259" s="92">
        <f t="shared" si="99"/>
        <v>0</v>
      </c>
      <c r="H259" s="92" t="s">
        <v>176</v>
      </c>
      <c r="I259" s="92" t="s">
        <v>176</v>
      </c>
      <c r="J259" s="92">
        <f t="shared" si="100"/>
        <v>0</v>
      </c>
      <c r="K259" s="92" t="s">
        <v>176</v>
      </c>
      <c r="L259" s="92" t="s">
        <v>176</v>
      </c>
      <c r="M259" s="92">
        <f t="shared" si="101"/>
        <v>0</v>
      </c>
      <c r="N259" s="92" t="s">
        <v>176</v>
      </c>
      <c r="O259" s="92" t="s">
        <v>176</v>
      </c>
      <c r="P259" s="92">
        <f t="shared" si="102"/>
        <v>0</v>
      </c>
      <c r="Q259" s="92" t="s">
        <v>176</v>
      </c>
      <c r="R259" s="92" t="s">
        <v>176</v>
      </c>
      <c r="S259" s="92">
        <f t="shared" si="103"/>
        <v>0</v>
      </c>
      <c r="T259" s="92" t="s">
        <v>176</v>
      </c>
      <c r="U259" s="92" t="s">
        <v>176</v>
      </c>
      <c r="V259" s="92">
        <f t="shared" si="104"/>
        <v>0</v>
      </c>
      <c r="W259" s="92" t="s">
        <v>176</v>
      </c>
      <c r="X259" s="92" t="s">
        <v>176</v>
      </c>
      <c r="Y259" s="92">
        <f t="shared" si="105"/>
        <v>0</v>
      </c>
      <c r="Z259" s="92" t="s">
        <v>176</v>
      </c>
      <c r="AA259" s="92" t="s">
        <v>176</v>
      </c>
      <c r="AB259" s="92">
        <f t="shared" si="106"/>
        <v>0</v>
      </c>
      <c r="AC259" s="92" t="s">
        <v>176</v>
      </c>
      <c r="AD259" s="92" t="s">
        <v>176</v>
      </c>
      <c r="AE259" s="92">
        <f t="shared" si="107"/>
        <v>0</v>
      </c>
      <c r="AF259" s="92" t="s">
        <v>176</v>
      </c>
      <c r="AG259" s="92" t="s">
        <v>176</v>
      </c>
      <c r="AH259" s="92">
        <f t="shared" si="108"/>
        <v>0</v>
      </c>
      <c r="AI259" s="92" t="s">
        <v>176</v>
      </c>
      <c r="AJ259" s="92" t="s">
        <v>176</v>
      </c>
      <c r="AK259" s="92">
        <f t="shared" si="109"/>
        <v>0</v>
      </c>
      <c r="AM259" s="157" t="s">
        <v>3</v>
      </c>
    </row>
    <row r="260" spans="1:39" x14ac:dyDescent="0.25">
      <c r="A260" s="157" t="str">
        <f t="shared" si="95"/>
        <v>AbrilAngloamericana de Seguros, S. A.</v>
      </c>
      <c r="B260" s="51" t="s">
        <v>79</v>
      </c>
      <c r="C260" s="93">
        <f t="shared" si="97"/>
        <v>0</v>
      </c>
      <c r="D260" s="93">
        <f t="shared" si="98"/>
        <v>0</v>
      </c>
      <c r="E260" s="92" t="s">
        <v>176</v>
      </c>
      <c r="F260" s="92" t="s">
        <v>176</v>
      </c>
      <c r="G260" s="92">
        <f t="shared" si="99"/>
        <v>0</v>
      </c>
      <c r="H260" s="92" t="s">
        <v>176</v>
      </c>
      <c r="I260" s="92" t="s">
        <v>176</v>
      </c>
      <c r="J260" s="92">
        <f t="shared" si="100"/>
        <v>0</v>
      </c>
      <c r="K260" s="92" t="s">
        <v>176</v>
      </c>
      <c r="L260" s="92" t="s">
        <v>176</v>
      </c>
      <c r="M260" s="92">
        <f t="shared" si="101"/>
        <v>0</v>
      </c>
      <c r="N260" s="92" t="s">
        <v>176</v>
      </c>
      <c r="O260" s="92" t="s">
        <v>176</v>
      </c>
      <c r="P260" s="92">
        <f t="shared" si="102"/>
        <v>0</v>
      </c>
      <c r="Q260" s="92" t="s">
        <v>176</v>
      </c>
      <c r="R260" s="92" t="s">
        <v>176</v>
      </c>
      <c r="S260" s="92">
        <f t="shared" si="103"/>
        <v>0</v>
      </c>
      <c r="T260" s="92" t="s">
        <v>176</v>
      </c>
      <c r="U260" s="92" t="s">
        <v>176</v>
      </c>
      <c r="V260" s="92">
        <f t="shared" si="104"/>
        <v>0</v>
      </c>
      <c r="W260" s="92" t="s">
        <v>176</v>
      </c>
      <c r="X260" s="92" t="s">
        <v>176</v>
      </c>
      <c r="Y260" s="92">
        <f t="shared" si="105"/>
        <v>0</v>
      </c>
      <c r="Z260" s="92" t="s">
        <v>176</v>
      </c>
      <c r="AA260" s="92" t="s">
        <v>176</v>
      </c>
      <c r="AB260" s="92">
        <f t="shared" si="106"/>
        <v>0</v>
      </c>
      <c r="AC260" s="92" t="s">
        <v>176</v>
      </c>
      <c r="AD260" s="92" t="s">
        <v>176</v>
      </c>
      <c r="AE260" s="92">
        <f t="shared" si="107"/>
        <v>0</v>
      </c>
      <c r="AF260" s="92" t="s">
        <v>176</v>
      </c>
      <c r="AG260" s="92" t="s">
        <v>176</v>
      </c>
      <c r="AH260" s="92">
        <f t="shared" si="108"/>
        <v>0</v>
      </c>
      <c r="AI260" s="92" t="s">
        <v>176</v>
      </c>
      <c r="AJ260" s="92" t="s">
        <v>176</v>
      </c>
      <c r="AK260" s="92">
        <f t="shared" si="109"/>
        <v>0</v>
      </c>
      <c r="AL260" s="41"/>
      <c r="AM260" s="157" t="s">
        <v>3</v>
      </c>
    </row>
    <row r="261" spans="1:39" x14ac:dyDescent="0.25">
      <c r="A261" s="157" t="str">
        <f t="shared" si="95"/>
        <v>AbrilPatria, S. A. Compañía de Seguros</v>
      </c>
      <c r="B261" s="51" t="s">
        <v>102</v>
      </c>
      <c r="C261" s="93">
        <f t="shared" si="97"/>
        <v>0</v>
      </c>
      <c r="D261" s="93">
        <f t="shared" si="98"/>
        <v>0</v>
      </c>
      <c r="E261" s="92" t="s">
        <v>176</v>
      </c>
      <c r="F261" s="92" t="s">
        <v>176</v>
      </c>
      <c r="G261" s="92">
        <f t="shared" si="99"/>
        <v>0</v>
      </c>
      <c r="H261" s="92" t="s">
        <v>176</v>
      </c>
      <c r="I261" s="92" t="s">
        <v>176</v>
      </c>
      <c r="J261" s="92">
        <f t="shared" si="100"/>
        <v>0</v>
      </c>
      <c r="K261" s="92" t="s">
        <v>176</v>
      </c>
      <c r="L261" s="92" t="s">
        <v>176</v>
      </c>
      <c r="M261" s="92">
        <f t="shared" si="101"/>
        <v>0</v>
      </c>
      <c r="N261" s="92" t="s">
        <v>176</v>
      </c>
      <c r="O261" s="92" t="s">
        <v>176</v>
      </c>
      <c r="P261" s="92">
        <f t="shared" si="102"/>
        <v>0</v>
      </c>
      <c r="Q261" s="92" t="s">
        <v>176</v>
      </c>
      <c r="R261" s="92" t="s">
        <v>176</v>
      </c>
      <c r="S261" s="92">
        <f t="shared" si="103"/>
        <v>0</v>
      </c>
      <c r="T261" s="92" t="s">
        <v>176</v>
      </c>
      <c r="U261" s="92" t="s">
        <v>176</v>
      </c>
      <c r="V261" s="92">
        <f t="shared" si="104"/>
        <v>0</v>
      </c>
      <c r="W261" s="92" t="s">
        <v>176</v>
      </c>
      <c r="X261" s="92" t="s">
        <v>176</v>
      </c>
      <c r="Y261" s="92">
        <f t="shared" si="105"/>
        <v>0</v>
      </c>
      <c r="Z261" s="92" t="s">
        <v>176</v>
      </c>
      <c r="AA261" s="92" t="s">
        <v>176</v>
      </c>
      <c r="AB261" s="92">
        <f t="shared" si="106"/>
        <v>0</v>
      </c>
      <c r="AC261" s="92" t="s">
        <v>176</v>
      </c>
      <c r="AD261" s="92" t="s">
        <v>176</v>
      </c>
      <c r="AE261" s="92">
        <f t="shared" si="107"/>
        <v>0</v>
      </c>
      <c r="AF261" s="92" t="s">
        <v>176</v>
      </c>
      <c r="AG261" s="92" t="s">
        <v>176</v>
      </c>
      <c r="AH261" s="92">
        <f t="shared" si="108"/>
        <v>0</v>
      </c>
      <c r="AI261" s="92" t="s">
        <v>176</v>
      </c>
      <c r="AJ261" s="92" t="s">
        <v>176</v>
      </c>
      <c r="AK261" s="92">
        <f t="shared" si="109"/>
        <v>0</v>
      </c>
      <c r="AM261" s="157" t="s">
        <v>3</v>
      </c>
    </row>
    <row r="262" spans="1:39" x14ac:dyDescent="0.25">
      <c r="A262" s="157" t="str">
        <f t="shared" ref="A262:A325" si="110">AM262&amp;B262</f>
        <v>AbrilGeneral de Seguros, S. A.</v>
      </c>
      <c r="B262" s="51" t="s">
        <v>78</v>
      </c>
      <c r="C262" s="93">
        <f t="shared" si="97"/>
        <v>0</v>
      </c>
      <c r="D262" s="93">
        <f t="shared" si="98"/>
        <v>0</v>
      </c>
      <c r="E262" s="92" t="s">
        <v>176</v>
      </c>
      <c r="F262" s="92" t="s">
        <v>176</v>
      </c>
      <c r="G262" s="92">
        <f t="shared" si="99"/>
        <v>0</v>
      </c>
      <c r="H262" s="92" t="s">
        <v>176</v>
      </c>
      <c r="I262" s="92" t="s">
        <v>176</v>
      </c>
      <c r="J262" s="92">
        <f t="shared" si="100"/>
        <v>0</v>
      </c>
      <c r="K262" s="92" t="s">
        <v>176</v>
      </c>
      <c r="L262" s="92" t="s">
        <v>176</v>
      </c>
      <c r="M262" s="92">
        <f t="shared" si="101"/>
        <v>0</v>
      </c>
      <c r="N262" s="92" t="s">
        <v>176</v>
      </c>
      <c r="O262" s="92" t="s">
        <v>176</v>
      </c>
      <c r="P262" s="92">
        <f t="shared" si="102"/>
        <v>0</v>
      </c>
      <c r="Q262" s="92" t="s">
        <v>176</v>
      </c>
      <c r="R262" s="92" t="s">
        <v>176</v>
      </c>
      <c r="S262" s="92">
        <f t="shared" si="103"/>
        <v>0</v>
      </c>
      <c r="T262" s="92" t="s">
        <v>176</v>
      </c>
      <c r="U262" s="92" t="s">
        <v>176</v>
      </c>
      <c r="V262" s="92">
        <f t="shared" si="104"/>
        <v>0</v>
      </c>
      <c r="W262" s="92" t="s">
        <v>176</v>
      </c>
      <c r="X262" s="92" t="s">
        <v>176</v>
      </c>
      <c r="Y262" s="92">
        <f t="shared" si="105"/>
        <v>0</v>
      </c>
      <c r="Z262" s="92" t="s">
        <v>176</v>
      </c>
      <c r="AA262" s="92" t="s">
        <v>176</v>
      </c>
      <c r="AB262" s="92">
        <f t="shared" si="106"/>
        <v>0</v>
      </c>
      <c r="AC262" s="92" t="s">
        <v>176</v>
      </c>
      <c r="AD262" s="92" t="s">
        <v>176</v>
      </c>
      <c r="AE262" s="92">
        <f t="shared" si="107"/>
        <v>0</v>
      </c>
      <c r="AF262" s="92" t="s">
        <v>176</v>
      </c>
      <c r="AG262" s="92" t="s">
        <v>176</v>
      </c>
      <c r="AH262" s="92">
        <f t="shared" si="108"/>
        <v>0</v>
      </c>
      <c r="AI262" s="92" t="s">
        <v>176</v>
      </c>
      <c r="AJ262" s="92" t="s">
        <v>176</v>
      </c>
      <c r="AK262" s="92">
        <f t="shared" si="109"/>
        <v>0</v>
      </c>
      <c r="AM262" s="157" t="s">
        <v>3</v>
      </c>
    </row>
    <row r="263" spans="1:39" x14ac:dyDescent="0.25">
      <c r="A263" s="157" t="str">
        <f t="shared" si="110"/>
        <v>AbrilLa Comercial de Seguros, S. A.</v>
      </c>
      <c r="B263" s="51" t="s">
        <v>83</v>
      </c>
      <c r="C263" s="93">
        <f t="shared" si="97"/>
        <v>0</v>
      </c>
      <c r="D263" s="93">
        <f t="shared" si="98"/>
        <v>0</v>
      </c>
      <c r="E263" s="92" t="s">
        <v>176</v>
      </c>
      <c r="F263" s="92" t="s">
        <v>176</v>
      </c>
      <c r="G263" s="92">
        <f t="shared" si="99"/>
        <v>0</v>
      </c>
      <c r="H263" s="92" t="s">
        <v>176</v>
      </c>
      <c r="I263" s="92" t="s">
        <v>176</v>
      </c>
      <c r="J263" s="92">
        <f t="shared" si="100"/>
        <v>0</v>
      </c>
      <c r="K263" s="92" t="s">
        <v>176</v>
      </c>
      <c r="L263" s="92" t="s">
        <v>176</v>
      </c>
      <c r="M263" s="92">
        <f t="shared" si="101"/>
        <v>0</v>
      </c>
      <c r="N263" s="92" t="s">
        <v>176</v>
      </c>
      <c r="O263" s="92" t="s">
        <v>176</v>
      </c>
      <c r="P263" s="92">
        <f t="shared" si="102"/>
        <v>0</v>
      </c>
      <c r="Q263" s="92" t="s">
        <v>176</v>
      </c>
      <c r="R263" s="92" t="s">
        <v>176</v>
      </c>
      <c r="S263" s="92">
        <f t="shared" si="103"/>
        <v>0</v>
      </c>
      <c r="T263" s="92" t="s">
        <v>176</v>
      </c>
      <c r="U263" s="92" t="s">
        <v>176</v>
      </c>
      <c r="V263" s="92">
        <f t="shared" si="104"/>
        <v>0</v>
      </c>
      <c r="W263" s="92" t="s">
        <v>176</v>
      </c>
      <c r="X263" s="92" t="s">
        <v>176</v>
      </c>
      <c r="Y263" s="92">
        <f t="shared" si="105"/>
        <v>0</v>
      </c>
      <c r="Z263" s="92" t="s">
        <v>176</v>
      </c>
      <c r="AA263" s="92" t="s">
        <v>176</v>
      </c>
      <c r="AB263" s="92">
        <f t="shared" si="106"/>
        <v>0</v>
      </c>
      <c r="AC263" s="92" t="s">
        <v>176</v>
      </c>
      <c r="AD263" s="92" t="s">
        <v>176</v>
      </c>
      <c r="AE263" s="92">
        <f t="shared" si="107"/>
        <v>0</v>
      </c>
      <c r="AF263" s="92" t="s">
        <v>176</v>
      </c>
      <c r="AG263" s="92" t="s">
        <v>176</v>
      </c>
      <c r="AH263" s="92">
        <f t="shared" si="108"/>
        <v>0</v>
      </c>
      <c r="AI263" s="92" t="s">
        <v>176</v>
      </c>
      <c r="AJ263" s="92" t="s">
        <v>176</v>
      </c>
      <c r="AK263" s="92">
        <f t="shared" si="109"/>
        <v>0</v>
      </c>
      <c r="AL263" s="42"/>
      <c r="AM263" s="157" t="s">
        <v>3</v>
      </c>
    </row>
    <row r="264" spans="1:39" x14ac:dyDescent="0.25">
      <c r="A264" s="157" t="str">
        <f t="shared" si="110"/>
        <v>AbrilBMI Compañía de Seguros, S. A.</v>
      </c>
      <c r="B264" s="51" t="s">
        <v>96</v>
      </c>
      <c r="C264" s="93">
        <f t="shared" si="97"/>
        <v>0</v>
      </c>
      <c r="D264" s="93">
        <f t="shared" si="98"/>
        <v>0</v>
      </c>
      <c r="E264" s="92" t="s">
        <v>176</v>
      </c>
      <c r="F264" s="92" t="s">
        <v>176</v>
      </c>
      <c r="G264" s="92">
        <f t="shared" si="99"/>
        <v>0</v>
      </c>
      <c r="H264" s="92" t="s">
        <v>176</v>
      </c>
      <c r="I264" s="92" t="s">
        <v>176</v>
      </c>
      <c r="J264" s="92">
        <f t="shared" si="100"/>
        <v>0</v>
      </c>
      <c r="K264" s="92" t="s">
        <v>176</v>
      </c>
      <c r="L264" s="92" t="s">
        <v>176</v>
      </c>
      <c r="M264" s="92">
        <f t="shared" si="101"/>
        <v>0</v>
      </c>
      <c r="N264" s="92" t="s">
        <v>176</v>
      </c>
      <c r="O264" s="92" t="s">
        <v>176</v>
      </c>
      <c r="P264" s="92">
        <f t="shared" si="102"/>
        <v>0</v>
      </c>
      <c r="Q264" s="92" t="s">
        <v>176</v>
      </c>
      <c r="R264" s="92" t="s">
        <v>176</v>
      </c>
      <c r="S264" s="92">
        <f t="shared" si="103"/>
        <v>0</v>
      </c>
      <c r="T264" s="92" t="s">
        <v>176</v>
      </c>
      <c r="U264" s="92" t="s">
        <v>176</v>
      </c>
      <c r="V264" s="92">
        <f t="shared" si="104"/>
        <v>0</v>
      </c>
      <c r="W264" s="92" t="s">
        <v>176</v>
      </c>
      <c r="X264" s="92" t="s">
        <v>176</v>
      </c>
      <c r="Y264" s="92">
        <f t="shared" si="105"/>
        <v>0</v>
      </c>
      <c r="Z264" s="92" t="s">
        <v>176</v>
      </c>
      <c r="AA264" s="92" t="s">
        <v>176</v>
      </c>
      <c r="AB264" s="92">
        <f t="shared" si="106"/>
        <v>0</v>
      </c>
      <c r="AC264" s="92" t="s">
        <v>176</v>
      </c>
      <c r="AD264" s="92" t="s">
        <v>176</v>
      </c>
      <c r="AE264" s="92">
        <f t="shared" si="107"/>
        <v>0</v>
      </c>
      <c r="AF264" s="92" t="s">
        <v>176</v>
      </c>
      <c r="AG264" s="92" t="s">
        <v>176</v>
      </c>
      <c r="AH264" s="92">
        <f t="shared" si="108"/>
        <v>0</v>
      </c>
      <c r="AI264" s="92" t="s">
        <v>176</v>
      </c>
      <c r="AJ264" s="92" t="s">
        <v>176</v>
      </c>
      <c r="AK264" s="92">
        <f t="shared" si="109"/>
        <v>0</v>
      </c>
      <c r="AL264" s="42"/>
      <c r="AM264" s="157" t="s">
        <v>3</v>
      </c>
    </row>
    <row r="265" spans="1:39" x14ac:dyDescent="0.25">
      <c r="A265" s="157" t="str">
        <f t="shared" si="110"/>
        <v>AbrilAmigos Compañía de Seguros, S. A.</v>
      </c>
      <c r="B265" s="51" t="s">
        <v>89</v>
      </c>
      <c r="C265" s="93">
        <f t="shared" si="97"/>
        <v>0</v>
      </c>
      <c r="D265" s="93">
        <f t="shared" si="98"/>
        <v>0</v>
      </c>
      <c r="E265" s="92" t="s">
        <v>176</v>
      </c>
      <c r="F265" s="92" t="s">
        <v>176</v>
      </c>
      <c r="G265" s="92">
        <f t="shared" si="99"/>
        <v>0</v>
      </c>
      <c r="H265" s="92" t="s">
        <v>176</v>
      </c>
      <c r="I265" s="92" t="s">
        <v>176</v>
      </c>
      <c r="J265" s="92">
        <f t="shared" si="100"/>
        <v>0</v>
      </c>
      <c r="K265" s="92" t="s">
        <v>176</v>
      </c>
      <c r="L265" s="92" t="s">
        <v>176</v>
      </c>
      <c r="M265" s="92">
        <f t="shared" si="101"/>
        <v>0</v>
      </c>
      <c r="N265" s="92" t="s">
        <v>176</v>
      </c>
      <c r="O265" s="92" t="s">
        <v>176</v>
      </c>
      <c r="P265" s="92">
        <f t="shared" si="102"/>
        <v>0</v>
      </c>
      <c r="Q265" s="92" t="s">
        <v>176</v>
      </c>
      <c r="R265" s="92" t="s">
        <v>176</v>
      </c>
      <c r="S265" s="92">
        <f t="shared" si="103"/>
        <v>0</v>
      </c>
      <c r="T265" s="92" t="s">
        <v>176</v>
      </c>
      <c r="U265" s="92" t="s">
        <v>176</v>
      </c>
      <c r="V265" s="92">
        <f t="shared" si="104"/>
        <v>0</v>
      </c>
      <c r="W265" s="92" t="s">
        <v>176</v>
      </c>
      <c r="X265" s="92" t="s">
        <v>176</v>
      </c>
      <c r="Y265" s="92">
        <f t="shared" si="105"/>
        <v>0</v>
      </c>
      <c r="Z265" s="92" t="s">
        <v>176</v>
      </c>
      <c r="AA265" s="92" t="s">
        <v>176</v>
      </c>
      <c r="AB265" s="92">
        <f t="shared" si="106"/>
        <v>0</v>
      </c>
      <c r="AC265" s="92" t="s">
        <v>176</v>
      </c>
      <c r="AD265" s="92" t="s">
        <v>176</v>
      </c>
      <c r="AE265" s="92">
        <f t="shared" si="107"/>
        <v>0</v>
      </c>
      <c r="AF265" s="92" t="s">
        <v>176</v>
      </c>
      <c r="AG265" s="92" t="s">
        <v>176</v>
      </c>
      <c r="AH265" s="92">
        <f t="shared" si="108"/>
        <v>0</v>
      </c>
      <c r="AI265" s="92" t="s">
        <v>176</v>
      </c>
      <c r="AJ265" s="92" t="s">
        <v>176</v>
      </c>
      <c r="AK265" s="92">
        <f t="shared" si="109"/>
        <v>0</v>
      </c>
      <c r="AL265" s="26"/>
      <c r="AM265" s="157" t="s">
        <v>3</v>
      </c>
    </row>
    <row r="266" spans="1:39" x14ac:dyDescent="0.25">
      <c r="A266" s="157" t="str">
        <f t="shared" si="110"/>
        <v>AbrilCompañía Dominicana de Seguros, S.R.L.</v>
      </c>
      <c r="B266" s="51" t="s">
        <v>97</v>
      </c>
      <c r="C266" s="93">
        <f t="shared" si="97"/>
        <v>0</v>
      </c>
      <c r="D266" s="93">
        <f t="shared" si="98"/>
        <v>0</v>
      </c>
      <c r="E266" s="92" t="s">
        <v>176</v>
      </c>
      <c r="F266" s="92" t="s">
        <v>176</v>
      </c>
      <c r="G266" s="92">
        <f t="shared" si="99"/>
        <v>0</v>
      </c>
      <c r="H266" s="92" t="s">
        <v>176</v>
      </c>
      <c r="I266" s="92" t="s">
        <v>176</v>
      </c>
      <c r="J266" s="92">
        <f t="shared" si="100"/>
        <v>0</v>
      </c>
      <c r="K266" s="92" t="s">
        <v>176</v>
      </c>
      <c r="L266" s="92" t="s">
        <v>176</v>
      </c>
      <c r="M266" s="92">
        <f t="shared" si="101"/>
        <v>0</v>
      </c>
      <c r="N266" s="92" t="s">
        <v>176</v>
      </c>
      <c r="O266" s="92" t="s">
        <v>176</v>
      </c>
      <c r="P266" s="92">
        <f t="shared" si="102"/>
        <v>0</v>
      </c>
      <c r="Q266" s="92" t="s">
        <v>176</v>
      </c>
      <c r="R266" s="92" t="s">
        <v>176</v>
      </c>
      <c r="S266" s="92">
        <f t="shared" si="103"/>
        <v>0</v>
      </c>
      <c r="T266" s="92" t="s">
        <v>176</v>
      </c>
      <c r="U266" s="92" t="s">
        <v>176</v>
      </c>
      <c r="V266" s="92">
        <f t="shared" si="104"/>
        <v>0</v>
      </c>
      <c r="W266" s="92" t="s">
        <v>176</v>
      </c>
      <c r="X266" s="92" t="s">
        <v>176</v>
      </c>
      <c r="Y266" s="92">
        <f t="shared" si="105"/>
        <v>0</v>
      </c>
      <c r="Z266" s="92" t="s">
        <v>176</v>
      </c>
      <c r="AA266" s="92" t="s">
        <v>176</v>
      </c>
      <c r="AB266" s="92">
        <f t="shared" si="106"/>
        <v>0</v>
      </c>
      <c r="AC266" s="92" t="s">
        <v>176</v>
      </c>
      <c r="AD266" s="92" t="s">
        <v>176</v>
      </c>
      <c r="AE266" s="92">
        <f t="shared" si="107"/>
        <v>0</v>
      </c>
      <c r="AF266" s="92" t="s">
        <v>176</v>
      </c>
      <c r="AG266" s="92" t="s">
        <v>176</v>
      </c>
      <c r="AH266" s="92">
        <f t="shared" si="108"/>
        <v>0</v>
      </c>
      <c r="AI266" s="92" t="s">
        <v>176</v>
      </c>
      <c r="AJ266" s="92" t="s">
        <v>176</v>
      </c>
      <c r="AK266" s="92">
        <f t="shared" si="109"/>
        <v>0</v>
      </c>
      <c r="AL266" s="42"/>
      <c r="AM266" s="157" t="s">
        <v>3</v>
      </c>
    </row>
    <row r="267" spans="1:39" x14ac:dyDescent="0.25">
      <c r="A267" s="157" t="str">
        <f t="shared" si="110"/>
        <v>AbrilAtlantica Seguros, S. A.</v>
      </c>
      <c r="B267" s="50" t="s">
        <v>110</v>
      </c>
      <c r="C267" s="93">
        <f t="shared" si="97"/>
        <v>0</v>
      </c>
      <c r="D267" s="93">
        <f t="shared" si="98"/>
        <v>0</v>
      </c>
      <c r="E267" s="92" t="s">
        <v>176</v>
      </c>
      <c r="F267" s="92" t="s">
        <v>176</v>
      </c>
      <c r="G267" s="92">
        <f t="shared" si="99"/>
        <v>0</v>
      </c>
      <c r="H267" s="92" t="s">
        <v>176</v>
      </c>
      <c r="I267" s="92" t="s">
        <v>176</v>
      </c>
      <c r="J267" s="92">
        <f t="shared" si="100"/>
        <v>0</v>
      </c>
      <c r="K267" s="92" t="s">
        <v>176</v>
      </c>
      <c r="L267" s="92" t="s">
        <v>176</v>
      </c>
      <c r="M267" s="92">
        <f t="shared" si="101"/>
        <v>0</v>
      </c>
      <c r="N267" s="92" t="s">
        <v>176</v>
      </c>
      <c r="O267" s="92" t="s">
        <v>176</v>
      </c>
      <c r="P267" s="92">
        <f t="shared" si="102"/>
        <v>0</v>
      </c>
      <c r="Q267" s="92" t="s">
        <v>176</v>
      </c>
      <c r="R267" s="92" t="s">
        <v>176</v>
      </c>
      <c r="S267" s="92">
        <f t="shared" si="103"/>
        <v>0</v>
      </c>
      <c r="T267" s="92" t="s">
        <v>176</v>
      </c>
      <c r="U267" s="92" t="s">
        <v>176</v>
      </c>
      <c r="V267" s="92">
        <f t="shared" si="104"/>
        <v>0</v>
      </c>
      <c r="W267" s="92" t="s">
        <v>176</v>
      </c>
      <c r="X267" s="92" t="s">
        <v>176</v>
      </c>
      <c r="Y267" s="92">
        <f t="shared" si="105"/>
        <v>0</v>
      </c>
      <c r="Z267" s="92" t="s">
        <v>176</v>
      </c>
      <c r="AA267" s="92" t="s">
        <v>176</v>
      </c>
      <c r="AB267" s="92">
        <f t="shared" si="106"/>
        <v>0</v>
      </c>
      <c r="AC267" s="92" t="s">
        <v>176</v>
      </c>
      <c r="AD267" s="92" t="s">
        <v>176</v>
      </c>
      <c r="AE267" s="92">
        <f t="shared" si="107"/>
        <v>0</v>
      </c>
      <c r="AF267" s="92" t="s">
        <v>176</v>
      </c>
      <c r="AG267" s="92" t="s">
        <v>176</v>
      </c>
      <c r="AH267" s="92">
        <f t="shared" si="108"/>
        <v>0</v>
      </c>
      <c r="AI267" s="92" t="s">
        <v>176</v>
      </c>
      <c r="AJ267" s="92" t="s">
        <v>176</v>
      </c>
      <c r="AK267" s="92">
        <f t="shared" si="109"/>
        <v>0</v>
      </c>
      <c r="AL267" s="42"/>
      <c r="AM267" s="157" t="s">
        <v>3</v>
      </c>
    </row>
    <row r="268" spans="1:39" x14ac:dyDescent="0.25">
      <c r="A268" s="157" t="str">
        <f t="shared" si="110"/>
        <v>AbrilMarsh &amp; McLennan, LTD (Riskcorp, Inc.)</v>
      </c>
      <c r="B268" s="51" t="s">
        <v>101</v>
      </c>
      <c r="C268" s="93">
        <f t="shared" si="97"/>
        <v>0</v>
      </c>
      <c r="D268" s="93">
        <f t="shared" si="98"/>
        <v>0</v>
      </c>
      <c r="E268" s="92" t="s">
        <v>176</v>
      </c>
      <c r="F268" s="92" t="s">
        <v>176</v>
      </c>
      <c r="G268" s="92">
        <f t="shared" si="99"/>
        <v>0</v>
      </c>
      <c r="H268" s="92" t="s">
        <v>176</v>
      </c>
      <c r="I268" s="92" t="s">
        <v>176</v>
      </c>
      <c r="J268" s="92">
        <f t="shared" si="100"/>
        <v>0</v>
      </c>
      <c r="K268" s="92" t="s">
        <v>176</v>
      </c>
      <c r="L268" s="92" t="s">
        <v>176</v>
      </c>
      <c r="M268" s="92">
        <f t="shared" si="101"/>
        <v>0</v>
      </c>
      <c r="N268" s="92" t="s">
        <v>176</v>
      </c>
      <c r="O268" s="92" t="s">
        <v>176</v>
      </c>
      <c r="P268" s="92">
        <f t="shared" si="102"/>
        <v>0</v>
      </c>
      <c r="Q268" s="92" t="s">
        <v>176</v>
      </c>
      <c r="R268" s="92" t="s">
        <v>176</v>
      </c>
      <c r="S268" s="92">
        <f t="shared" si="103"/>
        <v>0</v>
      </c>
      <c r="T268" s="92" t="s">
        <v>176</v>
      </c>
      <c r="U268" s="92" t="s">
        <v>176</v>
      </c>
      <c r="V268" s="92">
        <f t="shared" si="104"/>
        <v>0</v>
      </c>
      <c r="W268" s="92" t="s">
        <v>176</v>
      </c>
      <c r="X268" s="92" t="s">
        <v>176</v>
      </c>
      <c r="Y268" s="92">
        <f t="shared" si="105"/>
        <v>0</v>
      </c>
      <c r="Z268" s="92" t="s">
        <v>176</v>
      </c>
      <c r="AA268" s="92" t="s">
        <v>176</v>
      </c>
      <c r="AB268" s="92">
        <f t="shared" si="106"/>
        <v>0</v>
      </c>
      <c r="AC268" s="92" t="s">
        <v>176</v>
      </c>
      <c r="AD268" s="92" t="s">
        <v>176</v>
      </c>
      <c r="AE268" s="92">
        <f t="shared" si="107"/>
        <v>0</v>
      </c>
      <c r="AF268" s="92" t="s">
        <v>176</v>
      </c>
      <c r="AG268" s="92" t="s">
        <v>176</v>
      </c>
      <c r="AH268" s="92">
        <f t="shared" si="108"/>
        <v>0</v>
      </c>
      <c r="AI268" s="92" t="s">
        <v>176</v>
      </c>
      <c r="AJ268" s="92" t="s">
        <v>176</v>
      </c>
      <c r="AK268" s="92">
        <f t="shared" si="109"/>
        <v>0</v>
      </c>
      <c r="AL268" s="42"/>
      <c r="AM268" s="157" t="s">
        <v>3</v>
      </c>
    </row>
    <row r="269" spans="1:39" x14ac:dyDescent="0.25">
      <c r="A269" s="157" t="str">
        <f t="shared" si="110"/>
        <v>AbrilAutoseguro, S. A.</v>
      </c>
      <c r="B269" s="51" t="s">
        <v>81</v>
      </c>
      <c r="C269" s="93">
        <f t="shared" si="97"/>
        <v>0</v>
      </c>
      <c r="D269" s="93">
        <f t="shared" si="98"/>
        <v>0</v>
      </c>
      <c r="E269" s="92" t="s">
        <v>176</v>
      </c>
      <c r="F269" s="92" t="s">
        <v>176</v>
      </c>
      <c r="G269" s="92">
        <f t="shared" si="99"/>
        <v>0</v>
      </c>
      <c r="H269" s="92" t="s">
        <v>176</v>
      </c>
      <c r="I269" s="92" t="s">
        <v>176</v>
      </c>
      <c r="J269" s="92">
        <f t="shared" si="100"/>
        <v>0</v>
      </c>
      <c r="K269" s="92" t="s">
        <v>176</v>
      </c>
      <c r="L269" s="92" t="s">
        <v>176</v>
      </c>
      <c r="M269" s="92">
        <f t="shared" si="101"/>
        <v>0</v>
      </c>
      <c r="N269" s="92" t="s">
        <v>176</v>
      </c>
      <c r="O269" s="92" t="s">
        <v>176</v>
      </c>
      <c r="P269" s="92">
        <f t="shared" si="102"/>
        <v>0</v>
      </c>
      <c r="Q269" s="92" t="s">
        <v>176</v>
      </c>
      <c r="R269" s="92" t="s">
        <v>176</v>
      </c>
      <c r="S269" s="92">
        <f t="shared" si="103"/>
        <v>0</v>
      </c>
      <c r="T269" s="92" t="s">
        <v>176</v>
      </c>
      <c r="U269" s="92" t="s">
        <v>176</v>
      </c>
      <c r="V269" s="92">
        <f t="shared" si="104"/>
        <v>0</v>
      </c>
      <c r="W269" s="92" t="s">
        <v>176</v>
      </c>
      <c r="X269" s="92" t="s">
        <v>176</v>
      </c>
      <c r="Y269" s="92">
        <f t="shared" si="105"/>
        <v>0</v>
      </c>
      <c r="Z269" s="92" t="s">
        <v>176</v>
      </c>
      <c r="AA269" s="92" t="s">
        <v>176</v>
      </c>
      <c r="AB269" s="92">
        <f t="shared" si="106"/>
        <v>0</v>
      </c>
      <c r="AC269" s="92" t="s">
        <v>176</v>
      </c>
      <c r="AD269" s="92" t="s">
        <v>176</v>
      </c>
      <c r="AE269" s="92">
        <f t="shared" si="107"/>
        <v>0</v>
      </c>
      <c r="AF269" s="92" t="s">
        <v>176</v>
      </c>
      <c r="AG269" s="92" t="s">
        <v>176</v>
      </c>
      <c r="AH269" s="92">
        <f t="shared" si="108"/>
        <v>0</v>
      </c>
      <c r="AI269" s="92" t="s">
        <v>176</v>
      </c>
      <c r="AJ269" s="92" t="s">
        <v>176</v>
      </c>
      <c r="AK269" s="92">
        <f t="shared" si="109"/>
        <v>0</v>
      </c>
      <c r="AM269" s="157" t="s">
        <v>3</v>
      </c>
    </row>
    <row r="270" spans="1:39" x14ac:dyDescent="0.25">
      <c r="A270" s="157" t="str">
        <f t="shared" si="110"/>
        <v>AbrilSeguros DHI Atlas, S. A.</v>
      </c>
      <c r="B270" s="51" t="s">
        <v>100</v>
      </c>
      <c r="C270" s="93">
        <f t="shared" si="97"/>
        <v>0</v>
      </c>
      <c r="D270" s="93">
        <f t="shared" si="98"/>
        <v>0</v>
      </c>
      <c r="E270" s="92" t="s">
        <v>176</v>
      </c>
      <c r="F270" s="92" t="s">
        <v>176</v>
      </c>
      <c r="G270" s="92">
        <f t="shared" si="99"/>
        <v>0</v>
      </c>
      <c r="H270" s="92" t="s">
        <v>176</v>
      </c>
      <c r="I270" s="92" t="s">
        <v>176</v>
      </c>
      <c r="J270" s="92">
        <f t="shared" si="100"/>
        <v>0</v>
      </c>
      <c r="K270" s="92" t="s">
        <v>176</v>
      </c>
      <c r="L270" s="92" t="s">
        <v>176</v>
      </c>
      <c r="M270" s="92">
        <f t="shared" si="101"/>
        <v>0</v>
      </c>
      <c r="N270" s="92" t="s">
        <v>176</v>
      </c>
      <c r="O270" s="92" t="s">
        <v>176</v>
      </c>
      <c r="P270" s="92">
        <f t="shared" si="102"/>
        <v>0</v>
      </c>
      <c r="Q270" s="92" t="s">
        <v>176</v>
      </c>
      <c r="R270" s="92" t="s">
        <v>176</v>
      </c>
      <c r="S270" s="92">
        <f t="shared" si="103"/>
        <v>0</v>
      </c>
      <c r="T270" s="92" t="s">
        <v>176</v>
      </c>
      <c r="U270" s="92" t="s">
        <v>176</v>
      </c>
      <c r="V270" s="92">
        <f t="shared" si="104"/>
        <v>0</v>
      </c>
      <c r="W270" s="92" t="s">
        <v>176</v>
      </c>
      <c r="X270" s="92" t="s">
        <v>176</v>
      </c>
      <c r="Y270" s="92">
        <f t="shared" si="105"/>
        <v>0</v>
      </c>
      <c r="Z270" s="92" t="s">
        <v>176</v>
      </c>
      <c r="AA270" s="92" t="s">
        <v>176</v>
      </c>
      <c r="AB270" s="92">
        <f t="shared" si="106"/>
        <v>0</v>
      </c>
      <c r="AC270" s="92" t="s">
        <v>176</v>
      </c>
      <c r="AD270" s="92" t="s">
        <v>176</v>
      </c>
      <c r="AE270" s="92">
        <f t="shared" si="107"/>
        <v>0</v>
      </c>
      <c r="AF270" s="92" t="s">
        <v>176</v>
      </c>
      <c r="AG270" s="92" t="s">
        <v>176</v>
      </c>
      <c r="AH270" s="92">
        <f t="shared" si="108"/>
        <v>0</v>
      </c>
      <c r="AI270" s="92" t="s">
        <v>176</v>
      </c>
      <c r="AJ270" s="92" t="s">
        <v>176</v>
      </c>
      <c r="AK270" s="92">
        <f t="shared" si="109"/>
        <v>0</v>
      </c>
      <c r="AM270" s="157" t="s">
        <v>3</v>
      </c>
    </row>
    <row r="271" spans="1:39" x14ac:dyDescent="0.25">
      <c r="A271" s="157" t="str">
        <f t="shared" si="110"/>
        <v>AbrilBanesco Seguros, S.A.</v>
      </c>
      <c r="B271" s="51" t="s">
        <v>109</v>
      </c>
      <c r="C271" s="93">
        <f t="shared" si="97"/>
        <v>0</v>
      </c>
      <c r="D271" s="93">
        <f t="shared" si="98"/>
        <v>0</v>
      </c>
      <c r="E271" s="92" t="s">
        <v>176</v>
      </c>
      <c r="F271" s="92" t="s">
        <v>176</v>
      </c>
      <c r="G271" s="92">
        <f t="shared" si="99"/>
        <v>0</v>
      </c>
      <c r="H271" s="92" t="s">
        <v>176</v>
      </c>
      <c r="I271" s="92" t="s">
        <v>176</v>
      </c>
      <c r="J271" s="92">
        <f t="shared" si="100"/>
        <v>0</v>
      </c>
      <c r="K271" s="92" t="s">
        <v>176</v>
      </c>
      <c r="L271" s="92" t="s">
        <v>176</v>
      </c>
      <c r="M271" s="92">
        <f t="shared" si="101"/>
        <v>0</v>
      </c>
      <c r="N271" s="92" t="s">
        <v>176</v>
      </c>
      <c r="O271" s="92" t="s">
        <v>176</v>
      </c>
      <c r="P271" s="92">
        <f t="shared" si="102"/>
        <v>0</v>
      </c>
      <c r="Q271" s="92" t="s">
        <v>176</v>
      </c>
      <c r="R271" s="92" t="s">
        <v>176</v>
      </c>
      <c r="S271" s="92">
        <f t="shared" si="103"/>
        <v>0</v>
      </c>
      <c r="T271" s="92" t="s">
        <v>176</v>
      </c>
      <c r="U271" s="92" t="s">
        <v>176</v>
      </c>
      <c r="V271" s="92">
        <f t="shared" si="104"/>
        <v>0</v>
      </c>
      <c r="W271" s="92" t="s">
        <v>176</v>
      </c>
      <c r="X271" s="92" t="s">
        <v>176</v>
      </c>
      <c r="Y271" s="92">
        <f t="shared" si="105"/>
        <v>0</v>
      </c>
      <c r="Z271" s="92" t="s">
        <v>176</v>
      </c>
      <c r="AA271" s="92" t="s">
        <v>176</v>
      </c>
      <c r="AB271" s="92">
        <f t="shared" si="106"/>
        <v>0</v>
      </c>
      <c r="AC271" s="92" t="s">
        <v>176</v>
      </c>
      <c r="AD271" s="92" t="s">
        <v>176</v>
      </c>
      <c r="AE271" s="92">
        <f t="shared" si="107"/>
        <v>0</v>
      </c>
      <c r="AF271" s="92" t="s">
        <v>176</v>
      </c>
      <c r="AG271" s="92" t="s">
        <v>176</v>
      </c>
      <c r="AH271" s="92">
        <f t="shared" si="108"/>
        <v>0</v>
      </c>
      <c r="AI271" s="92" t="s">
        <v>176</v>
      </c>
      <c r="AJ271" s="92" t="s">
        <v>176</v>
      </c>
      <c r="AK271" s="92">
        <f t="shared" si="109"/>
        <v>0</v>
      </c>
      <c r="AM271" s="157" t="s">
        <v>3</v>
      </c>
    </row>
    <row r="272" spans="1:39" x14ac:dyDescent="0.25">
      <c r="A272" s="157" t="str">
        <f t="shared" si="110"/>
        <v>AbrilHumano Seguros, S. A.</v>
      </c>
      <c r="B272" s="51" t="s">
        <v>111</v>
      </c>
      <c r="C272" s="93">
        <f t="shared" si="97"/>
        <v>0</v>
      </c>
      <c r="D272" s="93">
        <f t="shared" si="98"/>
        <v>0</v>
      </c>
      <c r="E272" s="92" t="s">
        <v>176</v>
      </c>
      <c r="F272" s="92" t="s">
        <v>176</v>
      </c>
      <c r="G272" s="92">
        <f t="shared" si="99"/>
        <v>0</v>
      </c>
      <c r="H272" s="92" t="s">
        <v>176</v>
      </c>
      <c r="I272" s="92" t="s">
        <v>176</v>
      </c>
      <c r="J272" s="92">
        <f t="shared" si="100"/>
        <v>0</v>
      </c>
      <c r="K272" s="92" t="s">
        <v>176</v>
      </c>
      <c r="L272" s="92" t="s">
        <v>176</v>
      </c>
      <c r="M272" s="92">
        <f t="shared" si="101"/>
        <v>0</v>
      </c>
      <c r="N272" s="92" t="s">
        <v>176</v>
      </c>
      <c r="O272" s="92" t="s">
        <v>176</v>
      </c>
      <c r="P272" s="92">
        <f t="shared" si="102"/>
        <v>0</v>
      </c>
      <c r="Q272" s="92" t="s">
        <v>176</v>
      </c>
      <c r="R272" s="92" t="s">
        <v>176</v>
      </c>
      <c r="S272" s="92">
        <f t="shared" si="103"/>
        <v>0</v>
      </c>
      <c r="T272" s="92" t="s">
        <v>176</v>
      </c>
      <c r="U272" s="92" t="s">
        <v>176</v>
      </c>
      <c r="V272" s="92">
        <f t="shared" si="104"/>
        <v>0</v>
      </c>
      <c r="W272" s="92" t="s">
        <v>176</v>
      </c>
      <c r="X272" s="92" t="s">
        <v>176</v>
      </c>
      <c r="Y272" s="92">
        <f t="shared" si="105"/>
        <v>0</v>
      </c>
      <c r="Z272" s="92" t="s">
        <v>176</v>
      </c>
      <c r="AA272" s="92" t="s">
        <v>176</v>
      </c>
      <c r="AB272" s="92">
        <f t="shared" si="106"/>
        <v>0</v>
      </c>
      <c r="AC272" s="92" t="s">
        <v>176</v>
      </c>
      <c r="AD272" s="92" t="s">
        <v>176</v>
      </c>
      <c r="AE272" s="92">
        <f t="shared" si="107"/>
        <v>0</v>
      </c>
      <c r="AF272" s="92" t="s">
        <v>176</v>
      </c>
      <c r="AG272" s="92" t="s">
        <v>176</v>
      </c>
      <c r="AH272" s="92">
        <f t="shared" si="108"/>
        <v>0</v>
      </c>
      <c r="AI272" s="92" t="s">
        <v>176</v>
      </c>
      <c r="AJ272" s="92" t="s">
        <v>176</v>
      </c>
      <c r="AK272" s="92">
        <f t="shared" si="109"/>
        <v>0</v>
      </c>
      <c r="AM272" s="157" t="s">
        <v>3</v>
      </c>
    </row>
    <row r="273" spans="1:39" x14ac:dyDescent="0.25">
      <c r="A273" s="157" t="str">
        <f t="shared" si="110"/>
        <v>AbrilAtrio Seguros, S. A.</v>
      </c>
      <c r="B273" s="51" t="s">
        <v>113</v>
      </c>
      <c r="C273" s="93">
        <f t="shared" si="97"/>
        <v>0</v>
      </c>
      <c r="D273" s="93">
        <f t="shared" si="98"/>
        <v>0</v>
      </c>
      <c r="E273" s="92" t="s">
        <v>176</v>
      </c>
      <c r="F273" s="92" t="s">
        <v>176</v>
      </c>
      <c r="G273" s="92">
        <f t="shared" si="99"/>
        <v>0</v>
      </c>
      <c r="H273" s="92" t="s">
        <v>176</v>
      </c>
      <c r="I273" s="92" t="s">
        <v>176</v>
      </c>
      <c r="J273" s="92">
        <f t="shared" si="100"/>
        <v>0</v>
      </c>
      <c r="K273" s="92" t="s">
        <v>176</v>
      </c>
      <c r="L273" s="92" t="s">
        <v>176</v>
      </c>
      <c r="M273" s="92">
        <f t="shared" si="101"/>
        <v>0</v>
      </c>
      <c r="N273" s="92" t="s">
        <v>176</v>
      </c>
      <c r="O273" s="92" t="s">
        <v>176</v>
      </c>
      <c r="P273" s="92">
        <f t="shared" si="102"/>
        <v>0</v>
      </c>
      <c r="Q273" s="92" t="s">
        <v>176</v>
      </c>
      <c r="R273" s="92" t="s">
        <v>176</v>
      </c>
      <c r="S273" s="92">
        <f t="shared" si="103"/>
        <v>0</v>
      </c>
      <c r="T273" s="92" t="s">
        <v>176</v>
      </c>
      <c r="U273" s="92" t="s">
        <v>176</v>
      </c>
      <c r="V273" s="92">
        <f t="shared" si="104"/>
        <v>0</v>
      </c>
      <c r="W273" s="92" t="s">
        <v>176</v>
      </c>
      <c r="X273" s="92" t="s">
        <v>176</v>
      </c>
      <c r="Y273" s="92">
        <f t="shared" si="105"/>
        <v>0</v>
      </c>
      <c r="Z273" s="92" t="s">
        <v>176</v>
      </c>
      <c r="AA273" s="92" t="s">
        <v>176</v>
      </c>
      <c r="AB273" s="92">
        <f t="shared" si="106"/>
        <v>0</v>
      </c>
      <c r="AC273" s="92" t="s">
        <v>176</v>
      </c>
      <c r="AD273" s="92" t="s">
        <v>176</v>
      </c>
      <c r="AE273" s="92">
        <f t="shared" si="107"/>
        <v>0</v>
      </c>
      <c r="AF273" s="92" t="s">
        <v>176</v>
      </c>
      <c r="AG273" s="92" t="s">
        <v>176</v>
      </c>
      <c r="AH273" s="92">
        <f t="shared" si="108"/>
        <v>0</v>
      </c>
      <c r="AI273" s="92" t="s">
        <v>176</v>
      </c>
      <c r="AJ273" s="92" t="s">
        <v>176</v>
      </c>
      <c r="AK273" s="92">
        <f t="shared" si="109"/>
        <v>0</v>
      </c>
      <c r="AM273" s="157" t="s">
        <v>3</v>
      </c>
    </row>
    <row r="274" spans="1:39" x14ac:dyDescent="0.25">
      <c r="A274" s="157" t="str">
        <f t="shared" si="110"/>
        <v>AbrilSeguros APS, S.A</v>
      </c>
      <c r="B274" s="51" t="s">
        <v>117</v>
      </c>
      <c r="C274" s="93">
        <f t="shared" si="97"/>
        <v>0</v>
      </c>
      <c r="D274" s="93">
        <f t="shared" si="98"/>
        <v>0</v>
      </c>
      <c r="E274" s="92" t="s">
        <v>176</v>
      </c>
      <c r="F274" s="92" t="s">
        <v>176</v>
      </c>
      <c r="G274" s="92">
        <f t="shared" si="99"/>
        <v>0</v>
      </c>
      <c r="H274" s="92" t="s">
        <v>176</v>
      </c>
      <c r="I274" s="92" t="s">
        <v>176</v>
      </c>
      <c r="J274" s="92">
        <f t="shared" si="100"/>
        <v>0</v>
      </c>
      <c r="K274" s="92" t="s">
        <v>176</v>
      </c>
      <c r="L274" s="92" t="s">
        <v>176</v>
      </c>
      <c r="M274" s="92">
        <f t="shared" si="101"/>
        <v>0</v>
      </c>
      <c r="N274" s="92" t="s">
        <v>176</v>
      </c>
      <c r="O274" s="92" t="s">
        <v>176</v>
      </c>
      <c r="P274" s="92">
        <f t="shared" si="102"/>
        <v>0</v>
      </c>
      <c r="Q274" s="92" t="s">
        <v>176</v>
      </c>
      <c r="R274" s="92" t="s">
        <v>176</v>
      </c>
      <c r="S274" s="92">
        <f t="shared" si="103"/>
        <v>0</v>
      </c>
      <c r="T274" s="92" t="s">
        <v>176</v>
      </c>
      <c r="U274" s="92" t="s">
        <v>176</v>
      </c>
      <c r="V274" s="92">
        <f t="shared" si="104"/>
        <v>0</v>
      </c>
      <c r="W274" s="92" t="s">
        <v>176</v>
      </c>
      <c r="X274" s="92" t="s">
        <v>176</v>
      </c>
      <c r="Y274" s="92">
        <f t="shared" si="105"/>
        <v>0</v>
      </c>
      <c r="Z274" s="92" t="s">
        <v>176</v>
      </c>
      <c r="AA274" s="92" t="s">
        <v>176</v>
      </c>
      <c r="AB274" s="92">
        <f t="shared" si="106"/>
        <v>0</v>
      </c>
      <c r="AC274" s="92" t="s">
        <v>176</v>
      </c>
      <c r="AD274" s="92" t="s">
        <v>176</v>
      </c>
      <c r="AE274" s="92">
        <f t="shared" si="107"/>
        <v>0</v>
      </c>
      <c r="AF274" s="92" t="s">
        <v>176</v>
      </c>
      <c r="AG274" s="92" t="s">
        <v>176</v>
      </c>
      <c r="AH274" s="92">
        <f t="shared" si="108"/>
        <v>0</v>
      </c>
      <c r="AI274" s="92" t="s">
        <v>176</v>
      </c>
      <c r="AJ274" s="92" t="s">
        <v>176</v>
      </c>
      <c r="AK274" s="92">
        <f t="shared" si="109"/>
        <v>0</v>
      </c>
      <c r="AM274" s="157" t="s">
        <v>3</v>
      </c>
    </row>
    <row r="275" spans="1:39" x14ac:dyDescent="0.25">
      <c r="A275" s="157" t="str">
        <f t="shared" si="110"/>
        <v>AbrilSegna, Compañía de Seguros, S.A.</v>
      </c>
      <c r="B275" s="51" t="s">
        <v>98</v>
      </c>
      <c r="C275" s="93">
        <f t="shared" si="97"/>
        <v>0</v>
      </c>
      <c r="D275" s="93">
        <f t="shared" si="98"/>
        <v>0</v>
      </c>
      <c r="E275" s="92" t="s">
        <v>176</v>
      </c>
      <c r="F275" s="92" t="s">
        <v>176</v>
      </c>
      <c r="G275" s="92">
        <f t="shared" si="99"/>
        <v>0</v>
      </c>
      <c r="H275" s="92" t="s">
        <v>176</v>
      </c>
      <c r="I275" s="92" t="s">
        <v>176</v>
      </c>
      <c r="J275" s="92">
        <f t="shared" si="100"/>
        <v>0</v>
      </c>
      <c r="K275" s="92" t="s">
        <v>176</v>
      </c>
      <c r="L275" s="92" t="s">
        <v>176</v>
      </c>
      <c r="M275" s="92">
        <f t="shared" si="101"/>
        <v>0</v>
      </c>
      <c r="N275" s="92" t="s">
        <v>176</v>
      </c>
      <c r="O275" s="92" t="s">
        <v>176</v>
      </c>
      <c r="P275" s="92">
        <f t="shared" si="102"/>
        <v>0</v>
      </c>
      <c r="Q275" s="92" t="s">
        <v>176</v>
      </c>
      <c r="R275" s="92" t="s">
        <v>176</v>
      </c>
      <c r="S275" s="92">
        <f t="shared" si="103"/>
        <v>0</v>
      </c>
      <c r="T275" s="92" t="s">
        <v>176</v>
      </c>
      <c r="U275" s="92" t="s">
        <v>176</v>
      </c>
      <c r="V275" s="92">
        <f t="shared" si="104"/>
        <v>0</v>
      </c>
      <c r="W275" s="92" t="s">
        <v>176</v>
      </c>
      <c r="X275" s="92" t="s">
        <v>176</v>
      </c>
      <c r="Y275" s="92">
        <f t="shared" si="105"/>
        <v>0</v>
      </c>
      <c r="Z275" s="92" t="s">
        <v>176</v>
      </c>
      <c r="AA275" s="92" t="s">
        <v>176</v>
      </c>
      <c r="AB275" s="92">
        <f t="shared" si="106"/>
        <v>0</v>
      </c>
      <c r="AC275" s="92" t="s">
        <v>176</v>
      </c>
      <c r="AD275" s="92" t="s">
        <v>176</v>
      </c>
      <c r="AE275" s="92">
        <f t="shared" si="107"/>
        <v>0</v>
      </c>
      <c r="AF275" s="92" t="s">
        <v>176</v>
      </c>
      <c r="AG275" s="92" t="s">
        <v>176</v>
      </c>
      <c r="AH275" s="92">
        <f t="shared" si="108"/>
        <v>0</v>
      </c>
      <c r="AI275" s="92" t="s">
        <v>176</v>
      </c>
      <c r="AJ275" s="92" t="s">
        <v>176</v>
      </c>
      <c r="AK275" s="92">
        <f t="shared" si="109"/>
        <v>0</v>
      </c>
      <c r="AM275" s="157" t="s">
        <v>3</v>
      </c>
    </row>
    <row r="276" spans="1:39" x14ac:dyDescent="0.25">
      <c r="A276" s="157" t="str">
        <f t="shared" si="110"/>
        <v>AbrilBupa Dominicana, S.A.</v>
      </c>
      <c r="B276" s="50" t="s">
        <v>104</v>
      </c>
      <c r="C276" s="93">
        <f t="shared" si="97"/>
        <v>0</v>
      </c>
      <c r="D276" s="93">
        <f t="shared" si="98"/>
        <v>0</v>
      </c>
      <c r="E276" s="92" t="s">
        <v>176</v>
      </c>
      <c r="F276" s="92" t="s">
        <v>176</v>
      </c>
      <c r="G276" s="92">
        <f t="shared" si="99"/>
        <v>0</v>
      </c>
      <c r="H276" s="92" t="s">
        <v>176</v>
      </c>
      <c r="I276" s="92" t="s">
        <v>176</v>
      </c>
      <c r="J276" s="92">
        <f t="shared" si="100"/>
        <v>0</v>
      </c>
      <c r="K276" s="92" t="s">
        <v>176</v>
      </c>
      <c r="L276" s="92" t="s">
        <v>176</v>
      </c>
      <c r="M276" s="92">
        <f t="shared" si="101"/>
        <v>0</v>
      </c>
      <c r="N276" s="92" t="s">
        <v>176</v>
      </c>
      <c r="O276" s="92" t="s">
        <v>176</v>
      </c>
      <c r="P276" s="92">
        <f t="shared" si="102"/>
        <v>0</v>
      </c>
      <c r="Q276" s="92" t="s">
        <v>176</v>
      </c>
      <c r="R276" s="92" t="s">
        <v>176</v>
      </c>
      <c r="S276" s="92">
        <f t="shared" si="103"/>
        <v>0</v>
      </c>
      <c r="T276" s="92" t="s">
        <v>176</v>
      </c>
      <c r="U276" s="92" t="s">
        <v>176</v>
      </c>
      <c r="V276" s="92">
        <f t="shared" si="104"/>
        <v>0</v>
      </c>
      <c r="W276" s="92" t="s">
        <v>176</v>
      </c>
      <c r="X276" s="92" t="s">
        <v>176</v>
      </c>
      <c r="Y276" s="92">
        <f t="shared" si="105"/>
        <v>0</v>
      </c>
      <c r="Z276" s="92" t="s">
        <v>176</v>
      </c>
      <c r="AA276" s="92" t="s">
        <v>176</v>
      </c>
      <c r="AB276" s="92">
        <f t="shared" si="106"/>
        <v>0</v>
      </c>
      <c r="AC276" s="92" t="s">
        <v>176</v>
      </c>
      <c r="AD276" s="92" t="s">
        <v>176</v>
      </c>
      <c r="AE276" s="92">
        <f t="shared" si="107"/>
        <v>0</v>
      </c>
      <c r="AF276" s="92" t="s">
        <v>176</v>
      </c>
      <c r="AG276" s="92" t="s">
        <v>176</v>
      </c>
      <c r="AH276" s="92">
        <f t="shared" si="108"/>
        <v>0</v>
      </c>
      <c r="AI276" s="92" t="s">
        <v>176</v>
      </c>
      <c r="AJ276" s="92" t="s">
        <v>176</v>
      </c>
      <c r="AK276" s="92">
        <f t="shared" si="109"/>
        <v>0</v>
      </c>
      <c r="AM276" s="157" t="s">
        <v>3</v>
      </c>
    </row>
    <row r="277" spans="1:39" x14ac:dyDescent="0.25">
      <c r="A277" s="157" t="str">
        <f t="shared" si="110"/>
        <v>AbrilMultiseguros S.U, S. A.</v>
      </c>
      <c r="B277" s="51" t="s">
        <v>116</v>
      </c>
      <c r="C277" s="93">
        <f t="shared" si="97"/>
        <v>0</v>
      </c>
      <c r="D277" s="93">
        <f t="shared" si="98"/>
        <v>0</v>
      </c>
      <c r="E277" s="92" t="s">
        <v>176</v>
      </c>
      <c r="F277" s="92" t="s">
        <v>176</v>
      </c>
      <c r="G277" s="92">
        <f t="shared" si="99"/>
        <v>0</v>
      </c>
      <c r="H277" s="92" t="s">
        <v>176</v>
      </c>
      <c r="I277" s="92" t="s">
        <v>176</v>
      </c>
      <c r="J277" s="92">
        <f t="shared" si="100"/>
        <v>0</v>
      </c>
      <c r="K277" s="92" t="s">
        <v>176</v>
      </c>
      <c r="L277" s="92" t="s">
        <v>176</v>
      </c>
      <c r="M277" s="92">
        <f t="shared" si="101"/>
        <v>0</v>
      </c>
      <c r="N277" s="92" t="s">
        <v>176</v>
      </c>
      <c r="O277" s="92" t="s">
        <v>176</v>
      </c>
      <c r="P277" s="92">
        <f t="shared" si="102"/>
        <v>0</v>
      </c>
      <c r="Q277" s="92" t="s">
        <v>176</v>
      </c>
      <c r="R277" s="92" t="s">
        <v>176</v>
      </c>
      <c r="S277" s="92">
        <f t="shared" si="103"/>
        <v>0</v>
      </c>
      <c r="T277" s="92" t="s">
        <v>176</v>
      </c>
      <c r="U277" s="92" t="s">
        <v>176</v>
      </c>
      <c r="V277" s="92">
        <f t="shared" si="104"/>
        <v>0</v>
      </c>
      <c r="W277" s="92" t="s">
        <v>176</v>
      </c>
      <c r="X277" s="92" t="s">
        <v>176</v>
      </c>
      <c r="Y277" s="92">
        <f t="shared" si="105"/>
        <v>0</v>
      </c>
      <c r="Z277" s="92" t="s">
        <v>176</v>
      </c>
      <c r="AA277" s="92" t="s">
        <v>176</v>
      </c>
      <c r="AB277" s="92">
        <f t="shared" si="106"/>
        <v>0</v>
      </c>
      <c r="AC277" s="92" t="s">
        <v>176</v>
      </c>
      <c r="AD277" s="92" t="s">
        <v>176</v>
      </c>
      <c r="AE277" s="92">
        <f t="shared" si="107"/>
        <v>0</v>
      </c>
      <c r="AF277" s="92" t="s">
        <v>176</v>
      </c>
      <c r="AG277" s="92" t="s">
        <v>176</v>
      </c>
      <c r="AH277" s="92">
        <f t="shared" si="108"/>
        <v>0</v>
      </c>
      <c r="AI277" s="92" t="s">
        <v>176</v>
      </c>
      <c r="AJ277" s="92" t="s">
        <v>176</v>
      </c>
      <c r="AK277" s="92">
        <f t="shared" si="109"/>
        <v>0</v>
      </c>
      <c r="AM277" s="157" t="s">
        <v>3</v>
      </c>
    </row>
    <row r="278" spans="1:39" x14ac:dyDescent="0.25">
      <c r="A278" s="157" t="str">
        <f t="shared" si="110"/>
        <v>AbrilSeguros ADEMI, S. A.</v>
      </c>
      <c r="B278" s="51" t="s">
        <v>112</v>
      </c>
      <c r="C278" s="93">
        <f t="shared" si="97"/>
        <v>0</v>
      </c>
      <c r="D278" s="93">
        <f t="shared" si="98"/>
        <v>0</v>
      </c>
      <c r="E278" s="92" t="s">
        <v>176</v>
      </c>
      <c r="F278" s="92" t="s">
        <v>176</v>
      </c>
      <c r="G278" s="92">
        <f t="shared" si="99"/>
        <v>0</v>
      </c>
      <c r="H278" s="92" t="s">
        <v>176</v>
      </c>
      <c r="I278" s="92" t="s">
        <v>176</v>
      </c>
      <c r="J278" s="92">
        <f t="shared" si="100"/>
        <v>0</v>
      </c>
      <c r="K278" s="92" t="s">
        <v>176</v>
      </c>
      <c r="L278" s="92" t="s">
        <v>176</v>
      </c>
      <c r="M278" s="92">
        <f t="shared" si="101"/>
        <v>0</v>
      </c>
      <c r="N278" s="92" t="s">
        <v>176</v>
      </c>
      <c r="O278" s="92" t="s">
        <v>176</v>
      </c>
      <c r="P278" s="92">
        <f t="shared" si="102"/>
        <v>0</v>
      </c>
      <c r="Q278" s="92" t="s">
        <v>176</v>
      </c>
      <c r="R278" s="92" t="s">
        <v>176</v>
      </c>
      <c r="S278" s="92">
        <f t="shared" si="103"/>
        <v>0</v>
      </c>
      <c r="T278" s="92" t="s">
        <v>176</v>
      </c>
      <c r="U278" s="92" t="s">
        <v>176</v>
      </c>
      <c r="V278" s="92">
        <f t="shared" si="104"/>
        <v>0</v>
      </c>
      <c r="W278" s="92" t="s">
        <v>176</v>
      </c>
      <c r="X278" s="92" t="s">
        <v>176</v>
      </c>
      <c r="Y278" s="92">
        <f t="shared" si="105"/>
        <v>0</v>
      </c>
      <c r="Z278" s="92" t="s">
        <v>176</v>
      </c>
      <c r="AA278" s="92" t="s">
        <v>176</v>
      </c>
      <c r="AB278" s="92">
        <f t="shared" si="106"/>
        <v>0</v>
      </c>
      <c r="AC278" s="92" t="s">
        <v>176</v>
      </c>
      <c r="AD278" s="92" t="s">
        <v>176</v>
      </c>
      <c r="AE278" s="92">
        <f t="shared" si="107"/>
        <v>0</v>
      </c>
      <c r="AF278" s="92" t="s">
        <v>176</v>
      </c>
      <c r="AG278" s="92" t="s">
        <v>176</v>
      </c>
      <c r="AH278" s="92">
        <f t="shared" si="108"/>
        <v>0</v>
      </c>
      <c r="AI278" s="92" t="s">
        <v>176</v>
      </c>
      <c r="AJ278" s="92" t="s">
        <v>176</v>
      </c>
      <c r="AK278" s="92">
        <f t="shared" si="109"/>
        <v>0</v>
      </c>
      <c r="AM278" s="157" t="s">
        <v>3</v>
      </c>
    </row>
    <row r="279" spans="1:39" x14ac:dyDescent="0.25">
      <c r="A279" s="157" t="str">
        <f t="shared" si="110"/>
        <v>AbrilREHSA Cía. de Seguros y Reaseguros, S.A.</v>
      </c>
      <c r="B279" s="51" t="s">
        <v>114</v>
      </c>
      <c r="C279" s="93">
        <f t="shared" si="97"/>
        <v>0</v>
      </c>
      <c r="D279" s="93">
        <f t="shared" si="98"/>
        <v>0</v>
      </c>
      <c r="E279" s="92" t="s">
        <v>176</v>
      </c>
      <c r="F279" s="92" t="s">
        <v>176</v>
      </c>
      <c r="G279" s="92">
        <f t="shared" si="99"/>
        <v>0</v>
      </c>
      <c r="H279" s="92" t="s">
        <v>176</v>
      </c>
      <c r="I279" s="92" t="s">
        <v>176</v>
      </c>
      <c r="J279" s="92">
        <f t="shared" si="100"/>
        <v>0</v>
      </c>
      <c r="K279" s="92" t="s">
        <v>176</v>
      </c>
      <c r="L279" s="92" t="s">
        <v>176</v>
      </c>
      <c r="M279" s="92">
        <f t="shared" si="101"/>
        <v>0</v>
      </c>
      <c r="N279" s="92" t="s">
        <v>176</v>
      </c>
      <c r="O279" s="92" t="s">
        <v>176</v>
      </c>
      <c r="P279" s="92">
        <f t="shared" si="102"/>
        <v>0</v>
      </c>
      <c r="Q279" s="92" t="s">
        <v>176</v>
      </c>
      <c r="R279" s="92" t="s">
        <v>176</v>
      </c>
      <c r="S279" s="92">
        <f t="shared" si="103"/>
        <v>0</v>
      </c>
      <c r="T279" s="92" t="s">
        <v>176</v>
      </c>
      <c r="U279" s="92" t="s">
        <v>176</v>
      </c>
      <c r="V279" s="92">
        <f t="shared" si="104"/>
        <v>0</v>
      </c>
      <c r="W279" s="92" t="s">
        <v>176</v>
      </c>
      <c r="X279" s="92" t="s">
        <v>176</v>
      </c>
      <c r="Y279" s="92">
        <f t="shared" si="105"/>
        <v>0</v>
      </c>
      <c r="Z279" s="92" t="s">
        <v>176</v>
      </c>
      <c r="AA279" s="92" t="s">
        <v>176</v>
      </c>
      <c r="AB279" s="92">
        <f t="shared" si="106"/>
        <v>0</v>
      </c>
      <c r="AC279" s="92" t="s">
        <v>176</v>
      </c>
      <c r="AD279" s="92" t="s">
        <v>176</v>
      </c>
      <c r="AE279" s="92">
        <f t="shared" si="107"/>
        <v>0</v>
      </c>
      <c r="AF279" s="92" t="s">
        <v>176</v>
      </c>
      <c r="AG279" s="92" t="s">
        <v>176</v>
      </c>
      <c r="AH279" s="92">
        <f t="shared" si="108"/>
        <v>0</v>
      </c>
      <c r="AI279" s="92" t="s">
        <v>176</v>
      </c>
      <c r="AJ279" s="92" t="s">
        <v>176</v>
      </c>
      <c r="AK279" s="92">
        <f t="shared" si="109"/>
        <v>0</v>
      </c>
      <c r="AM279" s="157" t="s">
        <v>3</v>
      </c>
    </row>
    <row r="280" spans="1:39" x14ac:dyDescent="0.25">
      <c r="A280" s="157" t="str">
        <f t="shared" si="110"/>
        <v>AbrilMidas Seguros, S. A.</v>
      </c>
      <c r="B280" s="51" t="s">
        <v>118</v>
      </c>
      <c r="C280" s="93">
        <f t="shared" si="97"/>
        <v>0</v>
      </c>
      <c r="D280" s="93">
        <f t="shared" si="98"/>
        <v>0</v>
      </c>
      <c r="E280" s="92" t="s">
        <v>176</v>
      </c>
      <c r="F280" s="92" t="s">
        <v>176</v>
      </c>
      <c r="G280" s="92">
        <f t="shared" si="99"/>
        <v>0</v>
      </c>
      <c r="H280" s="92" t="s">
        <v>176</v>
      </c>
      <c r="I280" s="92" t="s">
        <v>176</v>
      </c>
      <c r="J280" s="92">
        <f t="shared" si="100"/>
        <v>0</v>
      </c>
      <c r="K280" s="92" t="s">
        <v>176</v>
      </c>
      <c r="L280" s="92" t="s">
        <v>176</v>
      </c>
      <c r="M280" s="92">
        <f t="shared" si="101"/>
        <v>0</v>
      </c>
      <c r="N280" s="92" t="s">
        <v>176</v>
      </c>
      <c r="O280" s="92" t="s">
        <v>176</v>
      </c>
      <c r="P280" s="92">
        <f t="shared" si="102"/>
        <v>0</v>
      </c>
      <c r="Q280" s="92" t="s">
        <v>176</v>
      </c>
      <c r="R280" s="92" t="s">
        <v>176</v>
      </c>
      <c r="S280" s="92">
        <f t="shared" si="103"/>
        <v>0</v>
      </c>
      <c r="T280" s="92" t="s">
        <v>176</v>
      </c>
      <c r="U280" s="92" t="s">
        <v>176</v>
      </c>
      <c r="V280" s="92">
        <f t="shared" si="104"/>
        <v>0</v>
      </c>
      <c r="W280" s="92" t="s">
        <v>176</v>
      </c>
      <c r="X280" s="92" t="s">
        <v>176</v>
      </c>
      <c r="Y280" s="92">
        <f t="shared" si="105"/>
        <v>0</v>
      </c>
      <c r="Z280" s="92" t="s">
        <v>176</v>
      </c>
      <c r="AA280" s="92" t="s">
        <v>176</v>
      </c>
      <c r="AB280" s="92">
        <f t="shared" si="106"/>
        <v>0</v>
      </c>
      <c r="AC280" s="92" t="s">
        <v>176</v>
      </c>
      <c r="AD280" s="92" t="s">
        <v>176</v>
      </c>
      <c r="AE280" s="92">
        <f t="shared" si="107"/>
        <v>0</v>
      </c>
      <c r="AF280" s="92" t="s">
        <v>176</v>
      </c>
      <c r="AG280" s="92" t="s">
        <v>176</v>
      </c>
      <c r="AH280" s="92">
        <f t="shared" si="108"/>
        <v>0</v>
      </c>
      <c r="AI280" s="92" t="s">
        <v>176</v>
      </c>
      <c r="AJ280" s="92" t="s">
        <v>176</v>
      </c>
      <c r="AK280" s="92">
        <f t="shared" si="109"/>
        <v>0</v>
      </c>
      <c r="AM280" s="157" t="s">
        <v>3</v>
      </c>
    </row>
    <row r="281" spans="1:39" x14ac:dyDescent="0.25">
      <c r="A281" s="157" t="str">
        <f t="shared" si="110"/>
        <v>AbrilHylseg Seguros, S.A.</v>
      </c>
      <c r="B281" s="51" t="s">
        <v>120</v>
      </c>
      <c r="C281" s="93">
        <f t="shared" si="97"/>
        <v>0</v>
      </c>
      <c r="D281" s="93">
        <f t="shared" si="98"/>
        <v>0</v>
      </c>
      <c r="E281" s="92" t="s">
        <v>176</v>
      </c>
      <c r="F281" s="92" t="s">
        <v>176</v>
      </c>
      <c r="G281" s="92">
        <f t="shared" si="99"/>
        <v>0</v>
      </c>
      <c r="H281" s="92" t="s">
        <v>176</v>
      </c>
      <c r="I281" s="92" t="s">
        <v>176</v>
      </c>
      <c r="J281" s="92">
        <f t="shared" si="100"/>
        <v>0</v>
      </c>
      <c r="K281" s="92" t="s">
        <v>176</v>
      </c>
      <c r="L281" s="92" t="s">
        <v>176</v>
      </c>
      <c r="M281" s="92">
        <f t="shared" si="101"/>
        <v>0</v>
      </c>
      <c r="N281" s="92" t="s">
        <v>176</v>
      </c>
      <c r="O281" s="92" t="s">
        <v>176</v>
      </c>
      <c r="P281" s="92">
        <f t="shared" si="102"/>
        <v>0</v>
      </c>
      <c r="Q281" s="92" t="s">
        <v>176</v>
      </c>
      <c r="R281" s="92" t="s">
        <v>176</v>
      </c>
      <c r="S281" s="92">
        <f t="shared" si="103"/>
        <v>0</v>
      </c>
      <c r="T281" s="92" t="s">
        <v>176</v>
      </c>
      <c r="U281" s="92" t="s">
        <v>176</v>
      </c>
      <c r="V281" s="92">
        <f t="shared" si="104"/>
        <v>0</v>
      </c>
      <c r="W281" s="92" t="s">
        <v>176</v>
      </c>
      <c r="X281" s="92" t="s">
        <v>176</v>
      </c>
      <c r="Y281" s="92">
        <f t="shared" si="105"/>
        <v>0</v>
      </c>
      <c r="Z281" s="92" t="s">
        <v>176</v>
      </c>
      <c r="AA281" s="92" t="s">
        <v>176</v>
      </c>
      <c r="AB281" s="92">
        <f t="shared" si="106"/>
        <v>0</v>
      </c>
      <c r="AC281" s="92" t="s">
        <v>176</v>
      </c>
      <c r="AD281" s="92" t="s">
        <v>176</v>
      </c>
      <c r="AE281" s="92">
        <f t="shared" si="107"/>
        <v>0</v>
      </c>
      <c r="AF281" s="92" t="s">
        <v>176</v>
      </c>
      <c r="AG281" s="92" t="s">
        <v>176</v>
      </c>
      <c r="AH281" s="92">
        <f t="shared" si="108"/>
        <v>0</v>
      </c>
      <c r="AI281" s="92" t="s">
        <v>176</v>
      </c>
      <c r="AJ281" s="92" t="s">
        <v>176</v>
      </c>
      <c r="AK281" s="92">
        <f t="shared" si="109"/>
        <v>0</v>
      </c>
      <c r="AM281" s="157" t="s">
        <v>3</v>
      </c>
    </row>
    <row r="282" spans="1:39" x14ac:dyDescent="0.25">
      <c r="A282" s="157" t="str">
        <f t="shared" si="110"/>
        <v>AbrilAseguradora Agropecuaria Dominicana. S. A.</v>
      </c>
      <c r="B282" s="51" t="s">
        <v>99</v>
      </c>
      <c r="C282" s="93">
        <f t="shared" si="97"/>
        <v>0</v>
      </c>
      <c r="D282" s="93">
        <f t="shared" si="98"/>
        <v>0</v>
      </c>
      <c r="E282" s="92" t="s">
        <v>176</v>
      </c>
      <c r="F282" s="92" t="s">
        <v>176</v>
      </c>
      <c r="G282" s="92">
        <f t="shared" si="99"/>
        <v>0</v>
      </c>
      <c r="H282" s="92" t="s">
        <v>176</v>
      </c>
      <c r="I282" s="92" t="s">
        <v>176</v>
      </c>
      <c r="J282" s="92">
        <f t="shared" si="100"/>
        <v>0</v>
      </c>
      <c r="K282" s="92" t="s">
        <v>176</v>
      </c>
      <c r="L282" s="92" t="s">
        <v>176</v>
      </c>
      <c r="M282" s="92">
        <f t="shared" si="101"/>
        <v>0</v>
      </c>
      <c r="N282" s="92" t="s">
        <v>176</v>
      </c>
      <c r="O282" s="92" t="s">
        <v>176</v>
      </c>
      <c r="P282" s="92">
        <f t="shared" si="102"/>
        <v>0</v>
      </c>
      <c r="Q282" s="92" t="s">
        <v>176</v>
      </c>
      <c r="R282" s="92" t="s">
        <v>176</v>
      </c>
      <c r="S282" s="92">
        <f t="shared" si="103"/>
        <v>0</v>
      </c>
      <c r="T282" s="92" t="s">
        <v>176</v>
      </c>
      <c r="U282" s="92" t="s">
        <v>176</v>
      </c>
      <c r="V282" s="92">
        <f t="shared" si="104"/>
        <v>0</v>
      </c>
      <c r="W282" s="92" t="s">
        <v>176</v>
      </c>
      <c r="X282" s="92" t="s">
        <v>176</v>
      </c>
      <c r="Y282" s="92">
        <f t="shared" si="105"/>
        <v>0</v>
      </c>
      <c r="Z282" s="92" t="s">
        <v>176</v>
      </c>
      <c r="AA282" s="92" t="s">
        <v>176</v>
      </c>
      <c r="AB282" s="92">
        <f t="shared" si="106"/>
        <v>0</v>
      </c>
      <c r="AC282" s="92" t="s">
        <v>176</v>
      </c>
      <c r="AD282" s="92" t="s">
        <v>176</v>
      </c>
      <c r="AE282" s="92">
        <f t="shared" si="107"/>
        <v>0</v>
      </c>
      <c r="AF282" s="92" t="s">
        <v>176</v>
      </c>
      <c r="AG282" s="92" t="s">
        <v>176</v>
      </c>
      <c r="AH282" s="92">
        <f t="shared" si="108"/>
        <v>0</v>
      </c>
      <c r="AI282" s="92" t="s">
        <v>176</v>
      </c>
      <c r="AJ282" s="92" t="s">
        <v>176</v>
      </c>
      <c r="AK282" s="92">
        <f t="shared" si="109"/>
        <v>0</v>
      </c>
      <c r="AM282" s="157" t="s">
        <v>3</v>
      </c>
    </row>
    <row r="283" spans="1:39" ht="13.8" thickBot="1" x14ac:dyDescent="0.3">
      <c r="A283" s="157" t="str">
        <f t="shared" si="110"/>
        <v>AbrilCuna Mutual Insurance Society Dominicana, S.A.</v>
      </c>
      <c r="B283" s="51" t="s">
        <v>105</v>
      </c>
      <c r="C283" s="93">
        <f t="shared" si="97"/>
        <v>0</v>
      </c>
      <c r="D283" s="93">
        <f t="shared" si="98"/>
        <v>0</v>
      </c>
      <c r="E283" s="92" t="s">
        <v>176</v>
      </c>
      <c r="F283" s="92" t="s">
        <v>176</v>
      </c>
      <c r="G283" s="92">
        <f t="shared" si="99"/>
        <v>0</v>
      </c>
      <c r="H283" s="92" t="s">
        <v>176</v>
      </c>
      <c r="I283" s="92" t="s">
        <v>176</v>
      </c>
      <c r="J283" s="92">
        <f t="shared" si="100"/>
        <v>0</v>
      </c>
      <c r="K283" s="92" t="s">
        <v>176</v>
      </c>
      <c r="L283" s="92" t="s">
        <v>176</v>
      </c>
      <c r="M283" s="92">
        <f t="shared" si="101"/>
        <v>0</v>
      </c>
      <c r="N283" s="92" t="s">
        <v>176</v>
      </c>
      <c r="O283" s="92" t="s">
        <v>176</v>
      </c>
      <c r="P283" s="92">
        <f t="shared" si="102"/>
        <v>0</v>
      </c>
      <c r="Q283" s="92" t="s">
        <v>176</v>
      </c>
      <c r="R283" s="92" t="s">
        <v>176</v>
      </c>
      <c r="S283" s="92">
        <f t="shared" si="103"/>
        <v>0</v>
      </c>
      <c r="T283" s="92" t="s">
        <v>176</v>
      </c>
      <c r="U283" s="92" t="s">
        <v>176</v>
      </c>
      <c r="V283" s="92">
        <f t="shared" si="104"/>
        <v>0</v>
      </c>
      <c r="W283" s="92" t="s">
        <v>176</v>
      </c>
      <c r="X283" s="92" t="s">
        <v>176</v>
      </c>
      <c r="Y283" s="92">
        <f t="shared" si="105"/>
        <v>0</v>
      </c>
      <c r="Z283" s="92" t="s">
        <v>176</v>
      </c>
      <c r="AA283" s="92" t="s">
        <v>176</v>
      </c>
      <c r="AB283" s="92">
        <f t="shared" si="106"/>
        <v>0</v>
      </c>
      <c r="AC283" s="92" t="s">
        <v>176</v>
      </c>
      <c r="AD283" s="92" t="s">
        <v>176</v>
      </c>
      <c r="AE283" s="92">
        <f t="shared" si="107"/>
        <v>0</v>
      </c>
      <c r="AF283" s="92" t="s">
        <v>176</v>
      </c>
      <c r="AG283" s="92" t="s">
        <v>176</v>
      </c>
      <c r="AH283" s="92">
        <f t="shared" si="108"/>
        <v>0</v>
      </c>
      <c r="AI283" s="92" t="s">
        <v>176</v>
      </c>
      <c r="AJ283" s="92" t="s">
        <v>176</v>
      </c>
      <c r="AK283" s="92">
        <f t="shared" si="109"/>
        <v>0</v>
      </c>
      <c r="AM283" s="157" t="s">
        <v>3</v>
      </c>
    </row>
    <row r="284" spans="1:39" ht="14.4" thickTop="1" thickBot="1" x14ac:dyDescent="0.3">
      <c r="A284" s="157" t="str">
        <f t="shared" si="110"/>
        <v>Total General</v>
      </c>
      <c r="B284" s="53" t="s">
        <v>19</v>
      </c>
      <c r="C284" s="63">
        <f>SUM(C246:C283)</f>
        <v>0</v>
      </c>
      <c r="D284" s="63">
        <f t="shared" ref="D284:AK284" si="111">SUM(D246:D283)</f>
        <v>0</v>
      </c>
      <c r="E284" s="63">
        <f t="shared" si="111"/>
        <v>0</v>
      </c>
      <c r="F284" s="63">
        <f t="shared" si="111"/>
        <v>0</v>
      </c>
      <c r="G284" s="63">
        <f t="shared" si="111"/>
        <v>0</v>
      </c>
      <c r="H284" s="63">
        <f t="shared" si="111"/>
        <v>0</v>
      </c>
      <c r="I284" s="63">
        <f t="shared" si="111"/>
        <v>0</v>
      </c>
      <c r="J284" s="63">
        <f t="shared" si="111"/>
        <v>0</v>
      </c>
      <c r="K284" s="63">
        <f t="shared" si="111"/>
        <v>0</v>
      </c>
      <c r="L284" s="63">
        <f t="shared" si="111"/>
        <v>0</v>
      </c>
      <c r="M284" s="63">
        <f t="shared" si="111"/>
        <v>0</v>
      </c>
      <c r="N284" s="63">
        <f t="shared" si="111"/>
        <v>0</v>
      </c>
      <c r="O284" s="63">
        <f t="shared" si="111"/>
        <v>0</v>
      </c>
      <c r="P284" s="63">
        <f t="shared" si="111"/>
        <v>0</v>
      </c>
      <c r="Q284" s="63">
        <f t="shared" si="111"/>
        <v>0</v>
      </c>
      <c r="R284" s="63">
        <f t="shared" si="111"/>
        <v>0</v>
      </c>
      <c r="S284" s="63">
        <f t="shared" si="111"/>
        <v>0</v>
      </c>
      <c r="T284" s="63">
        <f t="shared" si="111"/>
        <v>0</v>
      </c>
      <c r="U284" s="63">
        <f t="shared" si="111"/>
        <v>0</v>
      </c>
      <c r="V284" s="63">
        <f t="shared" si="111"/>
        <v>0</v>
      </c>
      <c r="W284" s="63">
        <f t="shared" si="111"/>
        <v>0</v>
      </c>
      <c r="X284" s="63">
        <f t="shared" si="111"/>
        <v>0</v>
      </c>
      <c r="Y284" s="63">
        <f t="shared" si="111"/>
        <v>0</v>
      </c>
      <c r="Z284" s="63">
        <f t="shared" si="111"/>
        <v>0</v>
      </c>
      <c r="AA284" s="63">
        <f t="shared" si="111"/>
        <v>0</v>
      </c>
      <c r="AB284" s="63">
        <f t="shared" si="111"/>
        <v>0</v>
      </c>
      <c r="AC284" s="63">
        <f t="shared" si="111"/>
        <v>0</v>
      </c>
      <c r="AD284" s="63">
        <f t="shared" si="111"/>
        <v>0</v>
      </c>
      <c r="AE284" s="63">
        <f t="shared" si="111"/>
        <v>0</v>
      </c>
      <c r="AF284" s="63">
        <f t="shared" si="111"/>
        <v>0</v>
      </c>
      <c r="AG284" s="63">
        <f t="shared" si="111"/>
        <v>0</v>
      </c>
      <c r="AH284" s="63">
        <f t="shared" si="111"/>
        <v>0</v>
      </c>
      <c r="AI284" s="63">
        <f t="shared" si="111"/>
        <v>0</v>
      </c>
      <c r="AJ284" s="63">
        <f t="shared" si="111"/>
        <v>0</v>
      </c>
      <c r="AK284" s="91">
        <f t="shared" si="111"/>
        <v>0</v>
      </c>
    </row>
    <row r="285" spans="1:39" ht="13.8" thickTop="1" x14ac:dyDescent="0.25">
      <c r="A285" s="157" t="str">
        <f t="shared" si="110"/>
        <v/>
      </c>
      <c r="B285" s="124"/>
      <c r="C285" s="35"/>
      <c r="D285" s="34"/>
      <c r="E285" s="35"/>
      <c r="F285" s="34"/>
      <c r="G285" s="34"/>
      <c r="H285" s="35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</row>
    <row r="286" spans="1:39" x14ac:dyDescent="0.25">
      <c r="A286" s="157" t="str">
        <f>AM286&amp;B286</f>
        <v>% de Primas Exoneradas de Impuestos</v>
      </c>
      <c r="B286" s="20" t="s">
        <v>38</v>
      </c>
      <c r="C286" s="207">
        <f>IFERROR(D284/C287*100,0)</f>
        <v>0</v>
      </c>
      <c r="D286" s="207"/>
      <c r="E286" s="207">
        <f>IFERROR(F284/E287*100,0)</f>
        <v>0</v>
      </c>
      <c r="F286" s="207"/>
      <c r="G286" s="36"/>
      <c r="H286" s="207">
        <f>IFERROR(I284/H287*100,0)</f>
        <v>0</v>
      </c>
      <c r="I286" s="207"/>
      <c r="J286" s="36"/>
      <c r="K286" s="207">
        <f>IFERROR(L284/K287*100,0)</f>
        <v>0</v>
      </c>
      <c r="L286" s="207"/>
      <c r="M286" s="36"/>
      <c r="N286" s="207">
        <f>IFERROR(O284/N287*100,0)</f>
        <v>0</v>
      </c>
      <c r="O286" s="207"/>
      <c r="P286" s="36"/>
      <c r="Q286" s="207">
        <f>IFERROR(R284/Q287*100,0)</f>
        <v>0</v>
      </c>
      <c r="R286" s="207"/>
      <c r="S286" s="36"/>
      <c r="T286" s="207">
        <f>IFERROR(U284/T287*100,0)</f>
        <v>0</v>
      </c>
      <c r="U286" s="207"/>
      <c r="V286" s="36"/>
      <c r="W286" s="207">
        <f>IFERROR(X284/W287*100,0)</f>
        <v>0</v>
      </c>
      <c r="X286" s="207"/>
      <c r="Y286" s="36"/>
      <c r="Z286" s="207">
        <f>IFERROR(AA284/Z287*100,0)</f>
        <v>0</v>
      </c>
      <c r="AA286" s="207"/>
      <c r="AB286" s="36"/>
      <c r="AC286" s="207">
        <f>IFERROR(AD284/AC287*100,0)</f>
        <v>0</v>
      </c>
      <c r="AD286" s="207"/>
      <c r="AE286" s="36"/>
      <c r="AF286" s="207">
        <f>IFERROR(AG284/AF287*100,0)</f>
        <v>0</v>
      </c>
      <c r="AG286" s="207"/>
      <c r="AH286" s="36"/>
      <c r="AI286" s="207">
        <f>IFERROR(AJ284/AI287*100,0)</f>
        <v>0</v>
      </c>
      <c r="AJ286" s="207"/>
      <c r="AK286" s="36"/>
    </row>
    <row r="287" spans="1:39" x14ac:dyDescent="0.25">
      <c r="A287" s="157" t="str">
        <f>AM287&amp;B287</f>
        <v>Primas Netas Totales</v>
      </c>
      <c r="B287" s="5" t="s">
        <v>39</v>
      </c>
      <c r="C287" s="205">
        <f>IFERROR(C284+D284,0)</f>
        <v>0</v>
      </c>
      <c r="D287" s="206"/>
      <c r="E287" s="205">
        <f>IFERROR(E284+F284,0)</f>
        <v>0</v>
      </c>
      <c r="F287" s="206"/>
      <c r="G287" s="37"/>
      <c r="H287" s="205">
        <f>IFERROR(H284+I284,0)</f>
        <v>0</v>
      </c>
      <c r="I287" s="206"/>
      <c r="J287" s="37"/>
      <c r="K287" s="205">
        <f>IFERROR(K284+L284,0)</f>
        <v>0</v>
      </c>
      <c r="L287" s="206"/>
      <c r="M287" s="37"/>
      <c r="N287" s="205">
        <f>IFERROR(N284+O284,0)</f>
        <v>0</v>
      </c>
      <c r="O287" s="206"/>
      <c r="P287" s="37"/>
      <c r="Q287" s="205">
        <f>IFERROR(Q284+R284,0)</f>
        <v>0</v>
      </c>
      <c r="R287" s="206"/>
      <c r="S287" s="37"/>
      <c r="T287" s="205">
        <f>IFERROR(T284+U284,0)</f>
        <v>0</v>
      </c>
      <c r="U287" s="206"/>
      <c r="V287" s="37"/>
      <c r="W287" s="205">
        <f>IFERROR(W284+X284,0)</f>
        <v>0</v>
      </c>
      <c r="X287" s="206"/>
      <c r="Y287" s="37"/>
      <c r="Z287" s="205">
        <f>IFERROR(Z284+AA284,0)</f>
        <v>0</v>
      </c>
      <c r="AA287" s="206"/>
      <c r="AB287" s="37"/>
      <c r="AC287" s="205">
        <f>IFERROR(AC284+AD284,0)</f>
        <v>0</v>
      </c>
      <c r="AD287" s="206"/>
      <c r="AE287" s="37"/>
      <c r="AF287" s="205">
        <f>IFERROR(AF284+AG284,0)</f>
        <v>0</v>
      </c>
      <c r="AG287" s="206"/>
      <c r="AH287" s="37"/>
      <c r="AI287" s="205">
        <f>IFERROR(AI284+AJ284,0)</f>
        <v>0</v>
      </c>
      <c r="AJ287" s="206"/>
      <c r="AK287" s="37"/>
    </row>
    <row r="288" spans="1:39" x14ac:dyDescent="0.25">
      <c r="A288" s="157" t="str">
        <f>AM288&amp;B288</f>
        <v>% Por Ramos Primas Netas Cobradas</v>
      </c>
      <c r="B288" s="5" t="s">
        <v>40</v>
      </c>
      <c r="C288" s="207">
        <f>SUM(E288:AJ288,0)</f>
        <v>0</v>
      </c>
      <c r="D288" s="206"/>
      <c r="E288" s="207">
        <f>IFERROR(E287/C287*100,0)</f>
        <v>0</v>
      </c>
      <c r="F288" s="207"/>
      <c r="G288" s="36"/>
      <c r="H288" s="207">
        <f>IFERROR(H287/C287*100,0)</f>
        <v>0</v>
      </c>
      <c r="I288" s="207"/>
      <c r="J288" s="36"/>
      <c r="K288" s="207">
        <f>IFERROR(K287/C287*100,0)</f>
        <v>0</v>
      </c>
      <c r="L288" s="207"/>
      <c r="M288" s="36"/>
      <c r="N288" s="207">
        <f>IFERROR(N287/C287*100,0)</f>
        <v>0</v>
      </c>
      <c r="O288" s="207"/>
      <c r="P288" s="36"/>
      <c r="Q288" s="207">
        <f>IFERROR(Q287/C287*100,0)</f>
        <v>0</v>
      </c>
      <c r="R288" s="207"/>
      <c r="S288" s="36"/>
      <c r="T288" s="207">
        <f>IFERROR(T287/C287*100,0)</f>
        <v>0</v>
      </c>
      <c r="U288" s="207"/>
      <c r="V288" s="36"/>
      <c r="W288" s="207">
        <f>IFERROR(W287/C287*100,0)</f>
        <v>0</v>
      </c>
      <c r="X288" s="207"/>
      <c r="Y288" s="36"/>
      <c r="Z288" s="207">
        <f>IFERROR(Z287/C287*100,0)</f>
        <v>0</v>
      </c>
      <c r="AA288" s="207"/>
      <c r="AB288" s="36"/>
      <c r="AC288" s="207">
        <f>IFERROR(AC287/C287*100,0)</f>
        <v>0</v>
      </c>
      <c r="AD288" s="207"/>
      <c r="AE288" s="36"/>
      <c r="AF288" s="207">
        <f>IFERROR(AF287/C287*100,0)</f>
        <v>0</v>
      </c>
      <c r="AG288" s="207"/>
      <c r="AH288" s="36"/>
      <c r="AI288" s="207">
        <f>IFERROR(AI287/C287*100,0)</f>
        <v>0</v>
      </c>
      <c r="AJ288" s="207"/>
      <c r="AK288" s="36"/>
    </row>
    <row r="289" spans="1:39" x14ac:dyDescent="0.25">
      <c r="A289" s="157" t="str">
        <f t="shared" si="110"/>
        <v>Fuente: Superintendencia de Seguros, Dirección de Análisis Financiero y Estadísticas</v>
      </c>
      <c r="B289" s="98" t="s">
        <v>174</v>
      </c>
    </row>
    <row r="290" spans="1:39" x14ac:dyDescent="0.25">
      <c r="A290" s="157" t="str">
        <f t="shared" si="110"/>
        <v/>
      </c>
    </row>
    <row r="291" spans="1:39" x14ac:dyDescent="0.25">
      <c r="A291" s="157" t="str">
        <f t="shared" si="110"/>
        <v/>
      </c>
    </row>
    <row r="292" spans="1:39" x14ac:dyDescent="0.25">
      <c r="A292" s="157" t="str">
        <f t="shared" si="110"/>
        <v/>
      </c>
    </row>
    <row r="293" spans="1:39" x14ac:dyDescent="0.25">
      <c r="A293" s="157" t="str">
        <f t="shared" si="110"/>
        <v/>
      </c>
    </row>
    <row r="294" spans="1:39" x14ac:dyDescent="0.25">
      <c r="A294" s="157" t="str">
        <f t="shared" si="110"/>
        <v/>
      </c>
    </row>
    <row r="295" spans="1:39" ht="21" x14ac:dyDescent="0.4">
      <c r="A295" s="157" t="str">
        <f t="shared" si="110"/>
        <v>Superintendencia de Seguros</v>
      </c>
      <c r="B295" s="209" t="s">
        <v>42</v>
      </c>
      <c r="C295" s="209"/>
      <c r="D295" s="209"/>
      <c r="E295" s="209"/>
      <c r="F295" s="209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  <c r="AA295" s="209"/>
      <c r="AB295" s="209"/>
      <c r="AC295" s="209"/>
      <c r="AD295" s="209"/>
      <c r="AE295" s="209"/>
      <c r="AF295" s="209"/>
      <c r="AG295" s="209"/>
      <c r="AH295" s="209"/>
      <c r="AI295" s="209"/>
      <c r="AJ295" s="209"/>
    </row>
    <row r="296" spans="1:39" x14ac:dyDescent="0.25">
      <c r="A296" s="157" t="str">
        <f t="shared" si="110"/>
        <v>Primas Netas Cobradas por Compañías, Según Ramos</v>
      </c>
      <c r="B296" s="210" t="s">
        <v>56</v>
      </c>
      <c r="C296" s="210"/>
      <c r="D296" s="210"/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  <c r="AA296" s="210"/>
      <c r="AB296" s="210"/>
      <c r="AC296" s="210"/>
      <c r="AD296" s="210"/>
      <c r="AE296" s="210"/>
      <c r="AF296" s="210"/>
      <c r="AG296" s="210"/>
      <c r="AH296" s="210"/>
      <c r="AI296" s="210"/>
      <c r="AJ296" s="210"/>
    </row>
    <row r="297" spans="1:39" x14ac:dyDescent="0.25">
      <c r="A297" s="157" t="str">
        <f t="shared" si="110"/>
        <v>Mayo, 2021</v>
      </c>
      <c r="B297" s="211" t="s">
        <v>165</v>
      </c>
      <c r="C297" s="212"/>
      <c r="D297" s="212"/>
      <c r="E297" s="212"/>
      <c r="F297" s="212"/>
      <c r="G297" s="212"/>
      <c r="H297" s="212"/>
      <c r="I297" s="212"/>
      <c r="J297" s="212"/>
      <c r="K297" s="212"/>
      <c r="L297" s="212"/>
      <c r="M297" s="212"/>
      <c r="N297" s="212"/>
      <c r="O297" s="212"/>
      <c r="P297" s="212"/>
      <c r="Q297" s="212"/>
      <c r="R297" s="212"/>
      <c r="S297" s="212"/>
      <c r="T297" s="212"/>
      <c r="U297" s="212"/>
      <c r="V297" s="212"/>
      <c r="W297" s="212"/>
      <c r="X297" s="212"/>
      <c r="Y297" s="212"/>
      <c r="Z297" s="212"/>
      <c r="AA297" s="212"/>
      <c r="AB297" s="212"/>
      <c r="AC297" s="212"/>
      <c r="AD297" s="212"/>
      <c r="AE297" s="212"/>
      <c r="AF297" s="212"/>
      <c r="AG297" s="212"/>
      <c r="AH297" s="212"/>
      <c r="AI297" s="212"/>
      <c r="AJ297" s="212"/>
    </row>
    <row r="298" spans="1:39" x14ac:dyDescent="0.25">
      <c r="A298" s="157" t="str">
        <f t="shared" si="110"/>
        <v>(Valores en RD$)</v>
      </c>
      <c r="B298" s="210" t="s">
        <v>108</v>
      </c>
      <c r="C298" s="210"/>
      <c r="D298" s="210"/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  <c r="AA298" s="210"/>
      <c r="AB298" s="210"/>
      <c r="AC298" s="210"/>
      <c r="AD298" s="210"/>
      <c r="AE298" s="210"/>
      <c r="AF298" s="210"/>
      <c r="AG298" s="210"/>
      <c r="AH298" s="210"/>
      <c r="AI298" s="210"/>
      <c r="AJ298" s="210"/>
    </row>
    <row r="299" spans="1:39" x14ac:dyDescent="0.25">
      <c r="A299" s="157" t="str">
        <f t="shared" si="110"/>
        <v/>
      </c>
      <c r="B299" s="4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1:39" ht="13.8" thickBot="1" x14ac:dyDescent="0.3">
      <c r="A300" s="157" t="str">
        <f t="shared" si="110"/>
        <v/>
      </c>
    </row>
    <row r="301" spans="1:39" ht="14.4" thickTop="1" thickBot="1" x14ac:dyDescent="0.3">
      <c r="A301" s="157" t="str">
        <f t="shared" si="110"/>
        <v>Compañías</v>
      </c>
      <c r="B301" s="202" t="s">
        <v>33</v>
      </c>
      <c r="C301" s="208" t="s">
        <v>0</v>
      </c>
      <c r="D301" s="208"/>
      <c r="E301" s="208" t="s">
        <v>12</v>
      </c>
      <c r="F301" s="208"/>
      <c r="G301" s="130"/>
      <c r="H301" s="208" t="s">
        <v>13</v>
      </c>
      <c r="I301" s="208"/>
      <c r="J301" s="130"/>
      <c r="K301" s="208" t="s">
        <v>14</v>
      </c>
      <c r="L301" s="208"/>
      <c r="M301" s="130"/>
      <c r="N301" s="208" t="s">
        <v>15</v>
      </c>
      <c r="O301" s="208"/>
      <c r="P301" s="130"/>
      <c r="Q301" s="208" t="s">
        <v>27</v>
      </c>
      <c r="R301" s="208"/>
      <c r="S301" s="130"/>
      <c r="T301" s="208" t="s">
        <v>35</v>
      </c>
      <c r="U301" s="208"/>
      <c r="V301" s="130"/>
      <c r="W301" s="208" t="s">
        <v>16</v>
      </c>
      <c r="X301" s="208"/>
      <c r="Y301" s="130"/>
      <c r="Z301" s="208" t="s">
        <v>67</v>
      </c>
      <c r="AA301" s="208"/>
      <c r="AB301" s="130"/>
      <c r="AC301" s="208" t="s">
        <v>34</v>
      </c>
      <c r="AD301" s="208"/>
      <c r="AE301" s="130"/>
      <c r="AF301" s="208" t="s">
        <v>17</v>
      </c>
      <c r="AG301" s="208"/>
      <c r="AH301" s="130"/>
      <c r="AI301" s="208" t="s">
        <v>18</v>
      </c>
      <c r="AJ301" s="208"/>
      <c r="AK301" s="70"/>
    </row>
    <row r="302" spans="1:39" ht="14.4" thickTop="1" thickBot="1" x14ac:dyDescent="0.3">
      <c r="A302" s="157" t="str">
        <f t="shared" si="110"/>
        <v/>
      </c>
      <c r="B302" s="213"/>
      <c r="C302" s="130" t="s">
        <v>28</v>
      </c>
      <c r="D302" s="130" t="s">
        <v>25</v>
      </c>
      <c r="E302" s="130" t="s">
        <v>28</v>
      </c>
      <c r="F302" s="130" t="s">
        <v>25</v>
      </c>
      <c r="G302" s="130"/>
      <c r="H302" s="130" t="s">
        <v>28</v>
      </c>
      <c r="I302" s="130" t="s">
        <v>25</v>
      </c>
      <c r="J302" s="130"/>
      <c r="K302" s="130" t="s">
        <v>28</v>
      </c>
      <c r="L302" s="130" t="s">
        <v>25</v>
      </c>
      <c r="M302" s="130"/>
      <c r="N302" s="130" t="s">
        <v>28</v>
      </c>
      <c r="O302" s="130" t="s">
        <v>25</v>
      </c>
      <c r="P302" s="130"/>
      <c r="Q302" s="130" t="s">
        <v>28</v>
      </c>
      <c r="R302" s="130" t="s">
        <v>25</v>
      </c>
      <c r="S302" s="130"/>
      <c r="T302" s="130" t="s">
        <v>28</v>
      </c>
      <c r="U302" s="130" t="s">
        <v>25</v>
      </c>
      <c r="V302" s="130"/>
      <c r="W302" s="130" t="s">
        <v>28</v>
      </c>
      <c r="X302" s="130" t="s">
        <v>25</v>
      </c>
      <c r="Y302" s="130"/>
      <c r="Z302" s="130" t="s">
        <v>28</v>
      </c>
      <c r="AA302" s="130" t="s">
        <v>25</v>
      </c>
      <c r="AB302" s="130"/>
      <c r="AC302" s="130" t="s">
        <v>28</v>
      </c>
      <c r="AD302" s="130" t="s">
        <v>25</v>
      </c>
      <c r="AE302" s="130"/>
      <c r="AF302" s="130" t="s">
        <v>28</v>
      </c>
      <c r="AG302" s="130" t="s">
        <v>25</v>
      </c>
      <c r="AH302" s="130"/>
      <c r="AI302" s="130" t="s">
        <v>28</v>
      </c>
      <c r="AJ302" s="130" t="s">
        <v>25</v>
      </c>
      <c r="AK302" s="70"/>
    </row>
    <row r="303" spans="1:39" ht="13.8" thickTop="1" x14ac:dyDescent="0.25">
      <c r="A303" s="157" t="str">
        <f t="shared" si="110"/>
        <v>MayoSeguros Universal, S. A.</v>
      </c>
      <c r="B303" s="92" t="s">
        <v>87</v>
      </c>
      <c r="C303" s="93">
        <f>SUMIF($E$67:$AJ$67,$C$67,$E303:$AJ303)</f>
        <v>0</v>
      </c>
      <c r="D303" s="93">
        <f>SUMIF($E$67:$AJ$67,$D$67,$E303:$AJ303)</f>
        <v>0</v>
      </c>
      <c r="E303" s="92" t="s">
        <v>176</v>
      </c>
      <c r="F303" s="92" t="s">
        <v>176</v>
      </c>
      <c r="G303" s="92">
        <f>SUBTOTAL(109,E303:F303)</f>
        <v>0</v>
      </c>
      <c r="H303" s="92" t="s">
        <v>176</v>
      </c>
      <c r="I303" s="92" t="s">
        <v>176</v>
      </c>
      <c r="J303" s="92">
        <f>SUBTOTAL(109,H303:I303)</f>
        <v>0</v>
      </c>
      <c r="K303" s="92" t="s">
        <v>176</v>
      </c>
      <c r="L303" s="92" t="s">
        <v>176</v>
      </c>
      <c r="M303" s="92">
        <f>SUBTOTAL(109,K303:L303)</f>
        <v>0</v>
      </c>
      <c r="N303" s="92" t="s">
        <v>176</v>
      </c>
      <c r="O303" s="92" t="s">
        <v>176</v>
      </c>
      <c r="P303" s="92">
        <f>SUBTOTAL(109,N303:O303)</f>
        <v>0</v>
      </c>
      <c r="Q303" s="92" t="s">
        <v>176</v>
      </c>
      <c r="R303" s="92" t="s">
        <v>176</v>
      </c>
      <c r="S303" s="92">
        <f>SUBTOTAL(109,Q303:R303)</f>
        <v>0</v>
      </c>
      <c r="T303" s="92" t="s">
        <v>176</v>
      </c>
      <c r="U303" s="92" t="s">
        <v>176</v>
      </c>
      <c r="V303" s="92">
        <f>SUBTOTAL(109,T303:U303)</f>
        <v>0</v>
      </c>
      <c r="W303" s="92" t="s">
        <v>176</v>
      </c>
      <c r="X303" s="92" t="s">
        <v>176</v>
      </c>
      <c r="Y303" s="92">
        <f>SUBTOTAL(109,W303:X303)</f>
        <v>0</v>
      </c>
      <c r="Z303" s="92" t="s">
        <v>176</v>
      </c>
      <c r="AA303" s="92" t="s">
        <v>176</v>
      </c>
      <c r="AB303" s="92">
        <f>SUBTOTAL(109,Z303:AA303)</f>
        <v>0</v>
      </c>
      <c r="AC303" s="92" t="s">
        <v>176</v>
      </c>
      <c r="AD303" s="92" t="s">
        <v>176</v>
      </c>
      <c r="AE303" s="92">
        <f>SUBTOTAL(109,AC303:AD303)</f>
        <v>0</v>
      </c>
      <c r="AF303" s="92" t="s">
        <v>176</v>
      </c>
      <c r="AG303" s="92" t="s">
        <v>176</v>
      </c>
      <c r="AH303" s="92">
        <f>SUBTOTAL(109,AF303:AG303)</f>
        <v>0</v>
      </c>
      <c r="AI303" s="92" t="s">
        <v>176</v>
      </c>
      <c r="AJ303" s="92" t="s">
        <v>176</v>
      </c>
      <c r="AK303" s="92">
        <f>SUBTOTAL(109,AI303:AJ303)</f>
        <v>0</v>
      </c>
      <c r="AM303" s="157" t="s">
        <v>4</v>
      </c>
    </row>
    <row r="304" spans="1:39" x14ac:dyDescent="0.25">
      <c r="A304" s="157" t="str">
        <f t="shared" si="110"/>
        <v>MayoSeguros Reservas, S. A.</v>
      </c>
      <c r="B304" s="51" t="s">
        <v>115</v>
      </c>
      <c r="C304" s="93">
        <f t="shared" ref="C304:C340" si="112">SUMIF($E$67:$AJ$67,$C$67,$E304:$AJ304)</f>
        <v>0</v>
      </c>
      <c r="D304" s="93">
        <f t="shared" ref="D304:D340" si="113">SUMIF($E$67:$AJ$67,$D$67,$E304:$AJ304)</f>
        <v>0</v>
      </c>
      <c r="E304" s="92" t="s">
        <v>176</v>
      </c>
      <c r="F304" s="92" t="s">
        <v>176</v>
      </c>
      <c r="G304" s="92">
        <f t="shared" ref="G304:G340" si="114">SUBTOTAL(109,E304:F304)</f>
        <v>0</v>
      </c>
      <c r="H304" s="92" t="s">
        <v>176</v>
      </c>
      <c r="I304" s="92" t="s">
        <v>176</v>
      </c>
      <c r="J304" s="92">
        <f t="shared" ref="J304:J340" si="115">SUBTOTAL(109,H304:I304)</f>
        <v>0</v>
      </c>
      <c r="K304" s="92" t="s">
        <v>176</v>
      </c>
      <c r="L304" s="92" t="s">
        <v>176</v>
      </c>
      <c r="M304" s="92">
        <f t="shared" ref="M304:M340" si="116">SUBTOTAL(109,K304:L304)</f>
        <v>0</v>
      </c>
      <c r="N304" s="92" t="s">
        <v>176</v>
      </c>
      <c r="O304" s="92" t="s">
        <v>176</v>
      </c>
      <c r="P304" s="92">
        <f t="shared" ref="P304:P340" si="117">SUBTOTAL(109,N304:O304)</f>
        <v>0</v>
      </c>
      <c r="Q304" s="92" t="s">
        <v>176</v>
      </c>
      <c r="R304" s="92" t="s">
        <v>176</v>
      </c>
      <c r="S304" s="92">
        <f t="shared" ref="S304:S340" si="118">SUBTOTAL(109,Q304:R304)</f>
        <v>0</v>
      </c>
      <c r="T304" s="92" t="s">
        <v>176</v>
      </c>
      <c r="U304" s="92" t="s">
        <v>176</v>
      </c>
      <c r="V304" s="92">
        <f t="shared" ref="V304:V340" si="119">SUBTOTAL(109,T304:U304)</f>
        <v>0</v>
      </c>
      <c r="W304" s="92" t="s">
        <v>176</v>
      </c>
      <c r="X304" s="92" t="s">
        <v>176</v>
      </c>
      <c r="Y304" s="92">
        <f t="shared" ref="Y304:Y340" si="120">SUBTOTAL(109,W304:X304)</f>
        <v>0</v>
      </c>
      <c r="Z304" s="92" t="s">
        <v>176</v>
      </c>
      <c r="AA304" s="92" t="s">
        <v>176</v>
      </c>
      <c r="AB304" s="92">
        <f t="shared" ref="AB304:AB340" si="121">SUBTOTAL(109,Z304:AA304)</f>
        <v>0</v>
      </c>
      <c r="AC304" s="92" t="s">
        <v>176</v>
      </c>
      <c r="AD304" s="92" t="s">
        <v>176</v>
      </c>
      <c r="AE304" s="92">
        <f t="shared" ref="AE304:AE340" si="122">SUBTOTAL(109,AC304:AD304)</f>
        <v>0</v>
      </c>
      <c r="AF304" s="92" t="s">
        <v>176</v>
      </c>
      <c r="AG304" s="92" t="s">
        <v>176</v>
      </c>
      <c r="AH304" s="92">
        <f t="shared" ref="AH304:AH340" si="123">SUBTOTAL(109,AF304:AG304)</f>
        <v>0</v>
      </c>
      <c r="AI304" s="92" t="s">
        <v>176</v>
      </c>
      <c r="AJ304" s="92" t="s">
        <v>176</v>
      </c>
      <c r="AK304" s="92">
        <f t="shared" ref="AK304:AK340" si="124">SUBTOTAL(109,AI304:AJ304)</f>
        <v>0</v>
      </c>
      <c r="AM304" s="157" t="s">
        <v>4</v>
      </c>
    </row>
    <row r="305" spans="1:39" x14ac:dyDescent="0.25">
      <c r="A305" s="157" t="str">
        <f t="shared" si="110"/>
        <v>MayoMAPFRE BHD Cía de Seguros, S. A.</v>
      </c>
      <c r="B305" s="51" t="s">
        <v>95</v>
      </c>
      <c r="C305" s="93">
        <f t="shared" si="112"/>
        <v>0</v>
      </c>
      <c r="D305" s="93">
        <f t="shared" si="113"/>
        <v>0</v>
      </c>
      <c r="E305" s="92" t="s">
        <v>176</v>
      </c>
      <c r="F305" s="92" t="s">
        <v>176</v>
      </c>
      <c r="G305" s="92">
        <f t="shared" si="114"/>
        <v>0</v>
      </c>
      <c r="H305" s="92" t="s">
        <v>176</v>
      </c>
      <c r="I305" s="92" t="s">
        <v>176</v>
      </c>
      <c r="J305" s="92">
        <f t="shared" si="115"/>
        <v>0</v>
      </c>
      <c r="K305" s="92" t="s">
        <v>176</v>
      </c>
      <c r="L305" s="92" t="s">
        <v>176</v>
      </c>
      <c r="M305" s="92">
        <f t="shared" si="116"/>
        <v>0</v>
      </c>
      <c r="N305" s="92" t="s">
        <v>176</v>
      </c>
      <c r="O305" s="92" t="s">
        <v>176</v>
      </c>
      <c r="P305" s="92">
        <f t="shared" si="117"/>
        <v>0</v>
      </c>
      <c r="Q305" s="92" t="s">
        <v>176</v>
      </c>
      <c r="R305" s="92" t="s">
        <v>176</v>
      </c>
      <c r="S305" s="92">
        <f t="shared" si="118"/>
        <v>0</v>
      </c>
      <c r="T305" s="92" t="s">
        <v>176</v>
      </c>
      <c r="U305" s="92" t="s">
        <v>176</v>
      </c>
      <c r="V305" s="92">
        <f t="shared" si="119"/>
        <v>0</v>
      </c>
      <c r="W305" s="92" t="s">
        <v>176</v>
      </c>
      <c r="X305" s="92" t="s">
        <v>176</v>
      </c>
      <c r="Y305" s="92">
        <f t="shared" si="120"/>
        <v>0</v>
      </c>
      <c r="Z305" s="92" t="s">
        <v>176</v>
      </c>
      <c r="AA305" s="92" t="s">
        <v>176</v>
      </c>
      <c r="AB305" s="92">
        <f t="shared" si="121"/>
        <v>0</v>
      </c>
      <c r="AC305" s="92" t="s">
        <v>176</v>
      </c>
      <c r="AD305" s="92" t="s">
        <v>176</v>
      </c>
      <c r="AE305" s="92">
        <f t="shared" si="122"/>
        <v>0</v>
      </c>
      <c r="AF305" s="92" t="s">
        <v>176</v>
      </c>
      <c r="AG305" s="92" t="s">
        <v>176</v>
      </c>
      <c r="AH305" s="92">
        <f t="shared" si="123"/>
        <v>0</v>
      </c>
      <c r="AI305" s="92" t="s">
        <v>176</v>
      </c>
      <c r="AJ305" s="92" t="s">
        <v>176</v>
      </c>
      <c r="AK305" s="92">
        <f t="shared" si="124"/>
        <v>0</v>
      </c>
      <c r="AM305" s="157" t="s">
        <v>4</v>
      </c>
    </row>
    <row r="306" spans="1:39" x14ac:dyDescent="0.25">
      <c r="A306" s="157" t="str">
        <f t="shared" si="110"/>
        <v>MayoSeguros Sura, S. A.</v>
      </c>
      <c r="B306" s="51" t="s">
        <v>93</v>
      </c>
      <c r="C306" s="93">
        <f t="shared" si="112"/>
        <v>0</v>
      </c>
      <c r="D306" s="93">
        <f t="shared" si="113"/>
        <v>0</v>
      </c>
      <c r="E306" s="92" t="s">
        <v>176</v>
      </c>
      <c r="F306" s="92" t="s">
        <v>176</v>
      </c>
      <c r="G306" s="92">
        <f t="shared" si="114"/>
        <v>0</v>
      </c>
      <c r="H306" s="92" t="s">
        <v>176</v>
      </c>
      <c r="I306" s="92" t="s">
        <v>176</v>
      </c>
      <c r="J306" s="92">
        <f t="shared" si="115"/>
        <v>0</v>
      </c>
      <c r="K306" s="92" t="s">
        <v>176</v>
      </c>
      <c r="L306" s="92" t="s">
        <v>176</v>
      </c>
      <c r="M306" s="92">
        <f t="shared" si="116"/>
        <v>0</v>
      </c>
      <c r="N306" s="92" t="s">
        <v>176</v>
      </c>
      <c r="O306" s="92" t="s">
        <v>176</v>
      </c>
      <c r="P306" s="92">
        <f t="shared" si="117"/>
        <v>0</v>
      </c>
      <c r="Q306" s="92" t="s">
        <v>176</v>
      </c>
      <c r="R306" s="92" t="s">
        <v>176</v>
      </c>
      <c r="S306" s="92">
        <f t="shared" si="118"/>
        <v>0</v>
      </c>
      <c r="T306" s="92" t="s">
        <v>176</v>
      </c>
      <c r="U306" s="92" t="s">
        <v>176</v>
      </c>
      <c r="V306" s="92">
        <f t="shared" si="119"/>
        <v>0</v>
      </c>
      <c r="W306" s="92" t="s">
        <v>176</v>
      </c>
      <c r="X306" s="92" t="s">
        <v>176</v>
      </c>
      <c r="Y306" s="92">
        <f t="shared" si="120"/>
        <v>0</v>
      </c>
      <c r="Z306" s="92" t="s">
        <v>176</v>
      </c>
      <c r="AA306" s="92" t="s">
        <v>176</v>
      </c>
      <c r="AB306" s="92">
        <f t="shared" si="121"/>
        <v>0</v>
      </c>
      <c r="AC306" s="92" t="s">
        <v>176</v>
      </c>
      <c r="AD306" s="92" t="s">
        <v>176</v>
      </c>
      <c r="AE306" s="92">
        <f t="shared" si="122"/>
        <v>0</v>
      </c>
      <c r="AF306" s="92" t="s">
        <v>176</v>
      </c>
      <c r="AG306" s="92" t="s">
        <v>176</v>
      </c>
      <c r="AH306" s="92">
        <f t="shared" si="123"/>
        <v>0</v>
      </c>
      <c r="AI306" s="92" t="s">
        <v>176</v>
      </c>
      <c r="AJ306" s="92" t="s">
        <v>176</v>
      </c>
      <c r="AK306" s="92">
        <f t="shared" si="124"/>
        <v>0</v>
      </c>
      <c r="AM306" s="157" t="s">
        <v>4</v>
      </c>
    </row>
    <row r="307" spans="1:39" x14ac:dyDescent="0.25">
      <c r="A307" s="157" t="str">
        <f t="shared" si="110"/>
        <v>MayoLa Colonial de Seguros, S. A.</v>
      </c>
      <c r="B307" s="51" t="s">
        <v>88</v>
      </c>
      <c r="C307" s="93">
        <f t="shared" si="112"/>
        <v>0</v>
      </c>
      <c r="D307" s="93">
        <f t="shared" si="113"/>
        <v>0</v>
      </c>
      <c r="E307" s="92" t="s">
        <v>176</v>
      </c>
      <c r="F307" s="92" t="s">
        <v>176</v>
      </c>
      <c r="G307" s="92">
        <f t="shared" si="114"/>
        <v>0</v>
      </c>
      <c r="H307" s="92" t="s">
        <v>176</v>
      </c>
      <c r="I307" s="92" t="s">
        <v>176</v>
      </c>
      <c r="J307" s="92">
        <f t="shared" si="115"/>
        <v>0</v>
      </c>
      <c r="K307" s="92" t="s">
        <v>176</v>
      </c>
      <c r="L307" s="92" t="s">
        <v>176</v>
      </c>
      <c r="M307" s="92">
        <f t="shared" si="116"/>
        <v>0</v>
      </c>
      <c r="N307" s="92" t="s">
        <v>176</v>
      </c>
      <c r="O307" s="92" t="s">
        <v>176</v>
      </c>
      <c r="P307" s="92">
        <f t="shared" si="117"/>
        <v>0</v>
      </c>
      <c r="Q307" s="92" t="s">
        <v>176</v>
      </c>
      <c r="R307" s="92" t="s">
        <v>176</v>
      </c>
      <c r="S307" s="92">
        <f t="shared" si="118"/>
        <v>0</v>
      </c>
      <c r="T307" s="92" t="s">
        <v>176</v>
      </c>
      <c r="U307" s="92" t="s">
        <v>176</v>
      </c>
      <c r="V307" s="92">
        <f t="shared" si="119"/>
        <v>0</v>
      </c>
      <c r="W307" s="92" t="s">
        <v>176</v>
      </c>
      <c r="X307" s="92" t="s">
        <v>176</v>
      </c>
      <c r="Y307" s="92">
        <f t="shared" si="120"/>
        <v>0</v>
      </c>
      <c r="Z307" s="92" t="s">
        <v>176</v>
      </c>
      <c r="AA307" s="92" t="s">
        <v>176</v>
      </c>
      <c r="AB307" s="92">
        <f t="shared" si="121"/>
        <v>0</v>
      </c>
      <c r="AC307" s="92" t="s">
        <v>176</v>
      </c>
      <c r="AD307" s="92" t="s">
        <v>176</v>
      </c>
      <c r="AE307" s="92">
        <f t="shared" si="122"/>
        <v>0</v>
      </c>
      <c r="AF307" s="92" t="s">
        <v>176</v>
      </c>
      <c r="AG307" s="92" t="s">
        <v>176</v>
      </c>
      <c r="AH307" s="92">
        <f t="shared" si="123"/>
        <v>0</v>
      </c>
      <c r="AI307" s="92" t="s">
        <v>176</v>
      </c>
      <c r="AJ307" s="92" t="s">
        <v>176</v>
      </c>
      <c r="AK307" s="92">
        <f t="shared" si="124"/>
        <v>0</v>
      </c>
      <c r="AM307" s="157" t="s">
        <v>4</v>
      </c>
    </row>
    <row r="308" spans="1:39" x14ac:dyDescent="0.25">
      <c r="A308" s="157" t="str">
        <f t="shared" si="110"/>
        <v>MayoSeguros Yunen, S. A.</v>
      </c>
      <c r="B308" s="51" t="s">
        <v>122</v>
      </c>
      <c r="C308" s="93">
        <f t="shared" si="112"/>
        <v>0</v>
      </c>
      <c r="D308" s="93">
        <f t="shared" si="113"/>
        <v>0</v>
      </c>
      <c r="E308" s="92" t="s">
        <v>176</v>
      </c>
      <c r="F308" s="92" t="s">
        <v>176</v>
      </c>
      <c r="G308" s="92">
        <f t="shared" si="114"/>
        <v>0</v>
      </c>
      <c r="H308" s="92" t="s">
        <v>176</v>
      </c>
      <c r="I308" s="92" t="s">
        <v>176</v>
      </c>
      <c r="J308" s="92">
        <f t="shared" si="115"/>
        <v>0</v>
      </c>
      <c r="K308" s="92" t="s">
        <v>176</v>
      </c>
      <c r="L308" s="92" t="s">
        <v>176</v>
      </c>
      <c r="M308" s="92">
        <f t="shared" si="116"/>
        <v>0</v>
      </c>
      <c r="N308" s="92" t="s">
        <v>176</v>
      </c>
      <c r="O308" s="92" t="s">
        <v>176</v>
      </c>
      <c r="P308" s="92">
        <f t="shared" si="117"/>
        <v>0</v>
      </c>
      <c r="Q308" s="92" t="s">
        <v>176</v>
      </c>
      <c r="R308" s="92" t="s">
        <v>176</v>
      </c>
      <c r="S308" s="92">
        <f t="shared" si="118"/>
        <v>0</v>
      </c>
      <c r="T308" s="92" t="s">
        <v>176</v>
      </c>
      <c r="U308" s="92" t="s">
        <v>176</v>
      </c>
      <c r="V308" s="92">
        <f t="shared" si="119"/>
        <v>0</v>
      </c>
      <c r="W308" s="92" t="s">
        <v>176</v>
      </c>
      <c r="X308" s="92" t="s">
        <v>176</v>
      </c>
      <c r="Y308" s="92">
        <f t="shared" si="120"/>
        <v>0</v>
      </c>
      <c r="Z308" s="92" t="s">
        <v>176</v>
      </c>
      <c r="AA308" s="92" t="s">
        <v>176</v>
      </c>
      <c r="AB308" s="92">
        <f t="shared" si="121"/>
        <v>0</v>
      </c>
      <c r="AC308" s="92" t="s">
        <v>176</v>
      </c>
      <c r="AD308" s="92" t="s">
        <v>176</v>
      </c>
      <c r="AE308" s="92">
        <f t="shared" si="122"/>
        <v>0</v>
      </c>
      <c r="AF308" s="92" t="s">
        <v>176</v>
      </c>
      <c r="AG308" s="92" t="s">
        <v>176</v>
      </c>
      <c r="AH308" s="92">
        <f t="shared" si="123"/>
        <v>0</v>
      </c>
      <c r="AI308" s="92" t="s">
        <v>176</v>
      </c>
      <c r="AJ308" s="92" t="s">
        <v>176</v>
      </c>
      <c r="AK308" s="92">
        <f t="shared" si="124"/>
        <v>0</v>
      </c>
      <c r="AM308" s="157" t="s">
        <v>4</v>
      </c>
    </row>
    <row r="309" spans="1:39" x14ac:dyDescent="0.25">
      <c r="A309" s="157" t="str">
        <f t="shared" si="110"/>
        <v>MayoLa Monumental de Seguros, S. A.</v>
      </c>
      <c r="B309" s="51" t="s">
        <v>90</v>
      </c>
      <c r="C309" s="93">
        <f t="shared" si="112"/>
        <v>0</v>
      </c>
      <c r="D309" s="93">
        <f t="shared" si="113"/>
        <v>0</v>
      </c>
      <c r="E309" s="92" t="s">
        <v>176</v>
      </c>
      <c r="F309" s="92" t="s">
        <v>176</v>
      </c>
      <c r="G309" s="92">
        <f t="shared" si="114"/>
        <v>0</v>
      </c>
      <c r="H309" s="92" t="s">
        <v>176</v>
      </c>
      <c r="I309" s="92" t="s">
        <v>176</v>
      </c>
      <c r="J309" s="92">
        <f t="shared" si="115"/>
        <v>0</v>
      </c>
      <c r="K309" s="92" t="s">
        <v>176</v>
      </c>
      <c r="L309" s="92" t="s">
        <v>176</v>
      </c>
      <c r="M309" s="92">
        <f t="shared" si="116"/>
        <v>0</v>
      </c>
      <c r="N309" s="92" t="s">
        <v>176</v>
      </c>
      <c r="O309" s="92" t="s">
        <v>176</v>
      </c>
      <c r="P309" s="92">
        <f t="shared" si="117"/>
        <v>0</v>
      </c>
      <c r="Q309" s="92" t="s">
        <v>176</v>
      </c>
      <c r="R309" s="92" t="s">
        <v>176</v>
      </c>
      <c r="S309" s="92">
        <f t="shared" si="118"/>
        <v>0</v>
      </c>
      <c r="T309" s="92" t="s">
        <v>176</v>
      </c>
      <c r="U309" s="92" t="s">
        <v>176</v>
      </c>
      <c r="V309" s="92">
        <f t="shared" si="119"/>
        <v>0</v>
      </c>
      <c r="W309" s="92" t="s">
        <v>176</v>
      </c>
      <c r="X309" s="92" t="s">
        <v>176</v>
      </c>
      <c r="Y309" s="92">
        <f t="shared" si="120"/>
        <v>0</v>
      </c>
      <c r="Z309" s="92" t="s">
        <v>176</v>
      </c>
      <c r="AA309" s="92" t="s">
        <v>176</v>
      </c>
      <c r="AB309" s="92">
        <f t="shared" si="121"/>
        <v>0</v>
      </c>
      <c r="AC309" s="92" t="s">
        <v>176</v>
      </c>
      <c r="AD309" s="92" t="s">
        <v>176</v>
      </c>
      <c r="AE309" s="92">
        <f t="shared" si="122"/>
        <v>0</v>
      </c>
      <c r="AF309" s="92" t="s">
        <v>176</v>
      </c>
      <c r="AG309" s="92" t="s">
        <v>176</v>
      </c>
      <c r="AH309" s="92">
        <f t="shared" si="123"/>
        <v>0</v>
      </c>
      <c r="AI309" s="92" t="s">
        <v>176</v>
      </c>
      <c r="AJ309" s="92" t="s">
        <v>176</v>
      </c>
      <c r="AK309" s="92">
        <f t="shared" si="124"/>
        <v>0</v>
      </c>
      <c r="AM309" s="157" t="s">
        <v>4</v>
      </c>
    </row>
    <row r="310" spans="1:39" x14ac:dyDescent="0.25">
      <c r="A310" s="157" t="str">
        <f t="shared" si="110"/>
        <v>MayoSeguros Crecer, S. A.</v>
      </c>
      <c r="B310" s="51" t="s">
        <v>119</v>
      </c>
      <c r="C310" s="93">
        <f t="shared" si="112"/>
        <v>0</v>
      </c>
      <c r="D310" s="93">
        <f t="shared" si="113"/>
        <v>0</v>
      </c>
      <c r="E310" s="92" t="s">
        <v>176</v>
      </c>
      <c r="F310" s="92" t="s">
        <v>176</v>
      </c>
      <c r="G310" s="92">
        <f t="shared" si="114"/>
        <v>0</v>
      </c>
      <c r="H310" s="92" t="s">
        <v>176</v>
      </c>
      <c r="I310" s="92" t="s">
        <v>176</v>
      </c>
      <c r="J310" s="92">
        <f t="shared" si="115"/>
        <v>0</v>
      </c>
      <c r="K310" s="92" t="s">
        <v>176</v>
      </c>
      <c r="L310" s="92" t="s">
        <v>176</v>
      </c>
      <c r="M310" s="92">
        <f t="shared" si="116"/>
        <v>0</v>
      </c>
      <c r="N310" s="92" t="s">
        <v>176</v>
      </c>
      <c r="O310" s="92" t="s">
        <v>176</v>
      </c>
      <c r="P310" s="92">
        <f t="shared" si="117"/>
        <v>0</v>
      </c>
      <c r="Q310" s="92" t="s">
        <v>176</v>
      </c>
      <c r="R310" s="92" t="s">
        <v>176</v>
      </c>
      <c r="S310" s="92">
        <f t="shared" si="118"/>
        <v>0</v>
      </c>
      <c r="T310" s="92" t="s">
        <v>176</v>
      </c>
      <c r="U310" s="92" t="s">
        <v>176</v>
      </c>
      <c r="V310" s="92">
        <f t="shared" si="119"/>
        <v>0</v>
      </c>
      <c r="W310" s="92" t="s">
        <v>176</v>
      </c>
      <c r="X310" s="92" t="s">
        <v>176</v>
      </c>
      <c r="Y310" s="92">
        <f t="shared" si="120"/>
        <v>0</v>
      </c>
      <c r="Z310" s="92" t="s">
        <v>176</v>
      </c>
      <c r="AA310" s="92" t="s">
        <v>176</v>
      </c>
      <c r="AB310" s="92">
        <f t="shared" si="121"/>
        <v>0</v>
      </c>
      <c r="AC310" s="92" t="s">
        <v>176</v>
      </c>
      <c r="AD310" s="92" t="s">
        <v>176</v>
      </c>
      <c r="AE310" s="92">
        <f t="shared" si="122"/>
        <v>0</v>
      </c>
      <c r="AF310" s="92" t="s">
        <v>176</v>
      </c>
      <c r="AG310" s="92" t="s">
        <v>176</v>
      </c>
      <c r="AH310" s="92">
        <f t="shared" si="123"/>
        <v>0</v>
      </c>
      <c r="AI310" s="92" t="s">
        <v>176</v>
      </c>
      <c r="AJ310" s="92" t="s">
        <v>176</v>
      </c>
      <c r="AK310" s="92">
        <f t="shared" si="124"/>
        <v>0</v>
      </c>
      <c r="AM310" s="157" t="s">
        <v>4</v>
      </c>
    </row>
    <row r="311" spans="1:39" x14ac:dyDescent="0.25">
      <c r="A311" s="157" t="str">
        <f t="shared" si="110"/>
        <v>MayoSeguros Pepin, S. A.</v>
      </c>
      <c r="B311" s="51" t="s">
        <v>77</v>
      </c>
      <c r="C311" s="93">
        <f t="shared" si="112"/>
        <v>0</v>
      </c>
      <c r="D311" s="93">
        <f t="shared" si="113"/>
        <v>0</v>
      </c>
      <c r="E311" s="92" t="s">
        <v>176</v>
      </c>
      <c r="F311" s="92" t="s">
        <v>176</v>
      </c>
      <c r="G311" s="92">
        <f t="shared" si="114"/>
        <v>0</v>
      </c>
      <c r="H311" s="92" t="s">
        <v>176</v>
      </c>
      <c r="I311" s="92" t="s">
        <v>176</v>
      </c>
      <c r="J311" s="92">
        <f t="shared" si="115"/>
        <v>0</v>
      </c>
      <c r="K311" s="92" t="s">
        <v>176</v>
      </c>
      <c r="L311" s="92" t="s">
        <v>176</v>
      </c>
      <c r="M311" s="92">
        <f t="shared" si="116"/>
        <v>0</v>
      </c>
      <c r="N311" s="92" t="s">
        <v>176</v>
      </c>
      <c r="O311" s="92" t="s">
        <v>176</v>
      </c>
      <c r="P311" s="92">
        <f t="shared" si="117"/>
        <v>0</v>
      </c>
      <c r="Q311" s="92" t="s">
        <v>176</v>
      </c>
      <c r="R311" s="92" t="s">
        <v>176</v>
      </c>
      <c r="S311" s="92">
        <f t="shared" si="118"/>
        <v>0</v>
      </c>
      <c r="T311" s="92" t="s">
        <v>176</v>
      </c>
      <c r="U311" s="92" t="s">
        <v>176</v>
      </c>
      <c r="V311" s="92">
        <f t="shared" si="119"/>
        <v>0</v>
      </c>
      <c r="W311" s="92" t="s">
        <v>176</v>
      </c>
      <c r="X311" s="92" t="s">
        <v>176</v>
      </c>
      <c r="Y311" s="92">
        <f t="shared" si="120"/>
        <v>0</v>
      </c>
      <c r="Z311" s="92" t="s">
        <v>176</v>
      </c>
      <c r="AA311" s="92" t="s">
        <v>176</v>
      </c>
      <c r="AB311" s="92">
        <f t="shared" si="121"/>
        <v>0</v>
      </c>
      <c r="AC311" s="92" t="s">
        <v>176</v>
      </c>
      <c r="AD311" s="92" t="s">
        <v>176</v>
      </c>
      <c r="AE311" s="92">
        <f t="shared" si="122"/>
        <v>0</v>
      </c>
      <c r="AF311" s="92" t="s">
        <v>176</v>
      </c>
      <c r="AG311" s="92" t="s">
        <v>176</v>
      </c>
      <c r="AH311" s="92">
        <f t="shared" si="123"/>
        <v>0</v>
      </c>
      <c r="AI311" s="92" t="s">
        <v>176</v>
      </c>
      <c r="AJ311" s="92" t="s">
        <v>176</v>
      </c>
      <c r="AK311" s="92">
        <f t="shared" si="124"/>
        <v>0</v>
      </c>
      <c r="AM311" s="157" t="s">
        <v>4</v>
      </c>
    </row>
    <row r="312" spans="1:39" x14ac:dyDescent="0.25">
      <c r="A312" s="157" t="str">
        <f t="shared" si="110"/>
        <v>MayoSeguros Worldwide, S. A.</v>
      </c>
      <c r="B312" s="51" t="s">
        <v>92</v>
      </c>
      <c r="C312" s="93">
        <f t="shared" si="112"/>
        <v>0</v>
      </c>
      <c r="D312" s="93">
        <f t="shared" si="113"/>
        <v>0</v>
      </c>
      <c r="E312" s="92" t="s">
        <v>176</v>
      </c>
      <c r="F312" s="92" t="s">
        <v>176</v>
      </c>
      <c r="G312" s="92">
        <f t="shared" si="114"/>
        <v>0</v>
      </c>
      <c r="H312" s="92" t="s">
        <v>176</v>
      </c>
      <c r="I312" s="92" t="s">
        <v>176</v>
      </c>
      <c r="J312" s="92">
        <f t="shared" si="115"/>
        <v>0</v>
      </c>
      <c r="K312" s="92" t="s">
        <v>176</v>
      </c>
      <c r="L312" s="92" t="s">
        <v>176</v>
      </c>
      <c r="M312" s="92">
        <f t="shared" si="116"/>
        <v>0</v>
      </c>
      <c r="N312" s="92" t="s">
        <v>176</v>
      </c>
      <c r="O312" s="92" t="s">
        <v>176</v>
      </c>
      <c r="P312" s="92">
        <f t="shared" si="117"/>
        <v>0</v>
      </c>
      <c r="Q312" s="92" t="s">
        <v>176</v>
      </c>
      <c r="R312" s="92" t="s">
        <v>176</v>
      </c>
      <c r="S312" s="92">
        <f t="shared" si="118"/>
        <v>0</v>
      </c>
      <c r="T312" s="92" t="s">
        <v>176</v>
      </c>
      <c r="U312" s="92" t="s">
        <v>176</v>
      </c>
      <c r="V312" s="92">
        <f t="shared" si="119"/>
        <v>0</v>
      </c>
      <c r="W312" s="92" t="s">
        <v>176</v>
      </c>
      <c r="X312" s="92" t="s">
        <v>176</v>
      </c>
      <c r="Y312" s="92">
        <f t="shared" si="120"/>
        <v>0</v>
      </c>
      <c r="Z312" s="92" t="s">
        <v>176</v>
      </c>
      <c r="AA312" s="92" t="s">
        <v>176</v>
      </c>
      <c r="AB312" s="92">
        <f t="shared" si="121"/>
        <v>0</v>
      </c>
      <c r="AC312" s="92" t="s">
        <v>176</v>
      </c>
      <c r="AD312" s="92" t="s">
        <v>176</v>
      </c>
      <c r="AE312" s="92">
        <f t="shared" si="122"/>
        <v>0</v>
      </c>
      <c r="AF312" s="92" t="s">
        <v>176</v>
      </c>
      <c r="AG312" s="92" t="s">
        <v>176</v>
      </c>
      <c r="AH312" s="92">
        <f t="shared" si="123"/>
        <v>0</v>
      </c>
      <c r="AI312" s="92" t="s">
        <v>176</v>
      </c>
      <c r="AJ312" s="92" t="s">
        <v>176</v>
      </c>
      <c r="AK312" s="92">
        <f t="shared" si="124"/>
        <v>0</v>
      </c>
      <c r="AM312" s="157" t="s">
        <v>4</v>
      </c>
    </row>
    <row r="313" spans="1:39" x14ac:dyDescent="0.25">
      <c r="A313" s="157" t="str">
        <f t="shared" si="110"/>
        <v>MayoConfederación del Canada Dominicana. S. A.</v>
      </c>
      <c r="B313" s="51" t="s">
        <v>94</v>
      </c>
      <c r="C313" s="93">
        <f t="shared" si="112"/>
        <v>0</v>
      </c>
      <c r="D313" s="93">
        <f t="shared" si="113"/>
        <v>0</v>
      </c>
      <c r="E313" s="92" t="s">
        <v>176</v>
      </c>
      <c r="F313" s="92" t="s">
        <v>176</v>
      </c>
      <c r="G313" s="92">
        <f t="shared" si="114"/>
        <v>0</v>
      </c>
      <c r="H313" s="92" t="s">
        <v>176</v>
      </c>
      <c r="I313" s="92" t="s">
        <v>176</v>
      </c>
      <c r="J313" s="92">
        <f t="shared" si="115"/>
        <v>0</v>
      </c>
      <c r="K313" s="92" t="s">
        <v>176</v>
      </c>
      <c r="L313" s="92" t="s">
        <v>176</v>
      </c>
      <c r="M313" s="92">
        <f t="shared" si="116"/>
        <v>0</v>
      </c>
      <c r="N313" s="92" t="s">
        <v>176</v>
      </c>
      <c r="O313" s="92" t="s">
        <v>176</v>
      </c>
      <c r="P313" s="92">
        <f t="shared" si="117"/>
        <v>0</v>
      </c>
      <c r="Q313" s="92" t="s">
        <v>176</v>
      </c>
      <c r="R313" s="92" t="s">
        <v>176</v>
      </c>
      <c r="S313" s="92">
        <f t="shared" si="118"/>
        <v>0</v>
      </c>
      <c r="T313" s="92" t="s">
        <v>176</v>
      </c>
      <c r="U313" s="92" t="s">
        <v>176</v>
      </c>
      <c r="V313" s="92">
        <f t="shared" si="119"/>
        <v>0</v>
      </c>
      <c r="W313" s="92" t="s">
        <v>176</v>
      </c>
      <c r="X313" s="92" t="s">
        <v>176</v>
      </c>
      <c r="Y313" s="92">
        <f t="shared" si="120"/>
        <v>0</v>
      </c>
      <c r="Z313" s="92" t="s">
        <v>176</v>
      </c>
      <c r="AA313" s="92" t="s">
        <v>176</v>
      </c>
      <c r="AB313" s="92">
        <f t="shared" si="121"/>
        <v>0</v>
      </c>
      <c r="AC313" s="92" t="s">
        <v>176</v>
      </c>
      <c r="AD313" s="92" t="s">
        <v>176</v>
      </c>
      <c r="AE313" s="92">
        <f t="shared" si="122"/>
        <v>0</v>
      </c>
      <c r="AF313" s="92" t="s">
        <v>176</v>
      </c>
      <c r="AG313" s="92" t="s">
        <v>176</v>
      </c>
      <c r="AH313" s="92">
        <f t="shared" si="123"/>
        <v>0</v>
      </c>
      <c r="AI313" s="92" t="s">
        <v>176</v>
      </c>
      <c r="AJ313" s="92" t="s">
        <v>176</v>
      </c>
      <c r="AK313" s="92">
        <f t="shared" si="124"/>
        <v>0</v>
      </c>
      <c r="AM313" s="157" t="s">
        <v>4</v>
      </c>
    </row>
    <row r="314" spans="1:39" x14ac:dyDescent="0.25">
      <c r="A314" s="157" t="str">
        <f t="shared" si="110"/>
        <v>MayoSeguros La Internacional, S. A.</v>
      </c>
      <c r="B314" s="51" t="s">
        <v>82</v>
      </c>
      <c r="C314" s="93">
        <f t="shared" si="112"/>
        <v>0</v>
      </c>
      <c r="D314" s="93">
        <f t="shared" si="113"/>
        <v>0</v>
      </c>
      <c r="E314" s="92" t="s">
        <v>176</v>
      </c>
      <c r="F314" s="92" t="s">
        <v>176</v>
      </c>
      <c r="G314" s="92">
        <f t="shared" si="114"/>
        <v>0</v>
      </c>
      <c r="H314" s="92" t="s">
        <v>176</v>
      </c>
      <c r="I314" s="92" t="s">
        <v>176</v>
      </c>
      <c r="J314" s="92">
        <f t="shared" si="115"/>
        <v>0</v>
      </c>
      <c r="K314" s="92" t="s">
        <v>176</v>
      </c>
      <c r="L314" s="92" t="s">
        <v>176</v>
      </c>
      <c r="M314" s="92">
        <f t="shared" si="116"/>
        <v>0</v>
      </c>
      <c r="N314" s="92" t="s">
        <v>176</v>
      </c>
      <c r="O314" s="92" t="s">
        <v>176</v>
      </c>
      <c r="P314" s="92">
        <f t="shared" si="117"/>
        <v>0</v>
      </c>
      <c r="Q314" s="92" t="s">
        <v>176</v>
      </c>
      <c r="R314" s="92" t="s">
        <v>176</v>
      </c>
      <c r="S314" s="92">
        <f t="shared" si="118"/>
        <v>0</v>
      </c>
      <c r="T314" s="92" t="s">
        <v>176</v>
      </c>
      <c r="U314" s="92" t="s">
        <v>176</v>
      </c>
      <c r="V314" s="92">
        <f t="shared" si="119"/>
        <v>0</v>
      </c>
      <c r="W314" s="92" t="s">
        <v>176</v>
      </c>
      <c r="X314" s="92" t="s">
        <v>176</v>
      </c>
      <c r="Y314" s="92">
        <f t="shared" si="120"/>
        <v>0</v>
      </c>
      <c r="Z314" s="92" t="s">
        <v>176</v>
      </c>
      <c r="AA314" s="92" t="s">
        <v>176</v>
      </c>
      <c r="AB314" s="92">
        <f t="shared" si="121"/>
        <v>0</v>
      </c>
      <c r="AC314" s="92" t="s">
        <v>176</v>
      </c>
      <c r="AD314" s="92" t="s">
        <v>176</v>
      </c>
      <c r="AE314" s="92">
        <f t="shared" si="122"/>
        <v>0</v>
      </c>
      <c r="AF314" s="92" t="s">
        <v>176</v>
      </c>
      <c r="AG314" s="92" t="s">
        <v>176</v>
      </c>
      <c r="AH314" s="92">
        <f t="shared" si="123"/>
        <v>0</v>
      </c>
      <c r="AI314" s="92" t="s">
        <v>176</v>
      </c>
      <c r="AJ314" s="92" t="s">
        <v>176</v>
      </c>
      <c r="AK314" s="92">
        <f t="shared" si="124"/>
        <v>0</v>
      </c>
      <c r="AM314" s="157" t="s">
        <v>4</v>
      </c>
    </row>
    <row r="315" spans="1:39" x14ac:dyDescent="0.25">
      <c r="A315" s="157" t="str">
        <f t="shared" si="110"/>
        <v>MayoUnit, S.A</v>
      </c>
      <c r="B315" s="51" t="s">
        <v>121</v>
      </c>
      <c r="C315" s="93">
        <f t="shared" si="112"/>
        <v>0</v>
      </c>
      <c r="D315" s="93">
        <f t="shared" si="113"/>
        <v>0</v>
      </c>
      <c r="E315" s="92" t="s">
        <v>176</v>
      </c>
      <c r="F315" s="92" t="s">
        <v>176</v>
      </c>
      <c r="G315" s="92">
        <f t="shared" si="114"/>
        <v>0</v>
      </c>
      <c r="H315" s="92" t="s">
        <v>176</v>
      </c>
      <c r="I315" s="92" t="s">
        <v>176</v>
      </c>
      <c r="J315" s="92">
        <f t="shared" si="115"/>
        <v>0</v>
      </c>
      <c r="K315" s="92" t="s">
        <v>176</v>
      </c>
      <c r="L315" s="92" t="s">
        <v>176</v>
      </c>
      <c r="M315" s="92">
        <f t="shared" si="116"/>
        <v>0</v>
      </c>
      <c r="N315" s="92" t="s">
        <v>176</v>
      </c>
      <c r="O315" s="92" t="s">
        <v>176</v>
      </c>
      <c r="P315" s="92">
        <f t="shared" si="117"/>
        <v>0</v>
      </c>
      <c r="Q315" s="92" t="s">
        <v>176</v>
      </c>
      <c r="R315" s="92" t="s">
        <v>176</v>
      </c>
      <c r="S315" s="92">
        <f t="shared" si="118"/>
        <v>0</v>
      </c>
      <c r="T315" s="92" t="s">
        <v>176</v>
      </c>
      <c r="U315" s="92" t="s">
        <v>176</v>
      </c>
      <c r="V315" s="92">
        <f t="shared" si="119"/>
        <v>0</v>
      </c>
      <c r="W315" s="92" t="s">
        <v>176</v>
      </c>
      <c r="X315" s="92" t="s">
        <v>176</v>
      </c>
      <c r="Y315" s="92">
        <f t="shared" si="120"/>
        <v>0</v>
      </c>
      <c r="Z315" s="92" t="s">
        <v>176</v>
      </c>
      <c r="AA315" s="92" t="s">
        <v>176</v>
      </c>
      <c r="AB315" s="92">
        <f t="shared" si="121"/>
        <v>0</v>
      </c>
      <c r="AC315" s="92" t="s">
        <v>176</v>
      </c>
      <c r="AD315" s="92" t="s">
        <v>176</v>
      </c>
      <c r="AE315" s="92">
        <f t="shared" si="122"/>
        <v>0</v>
      </c>
      <c r="AF315" s="92" t="s">
        <v>176</v>
      </c>
      <c r="AG315" s="92" t="s">
        <v>176</v>
      </c>
      <c r="AH315" s="92">
        <f t="shared" si="123"/>
        <v>0</v>
      </c>
      <c r="AI315" s="92" t="s">
        <v>176</v>
      </c>
      <c r="AJ315" s="92" t="s">
        <v>176</v>
      </c>
      <c r="AK315" s="92">
        <f t="shared" si="124"/>
        <v>0</v>
      </c>
      <c r="AM315" s="157" t="s">
        <v>4</v>
      </c>
    </row>
    <row r="316" spans="1:39" x14ac:dyDescent="0.25">
      <c r="A316" s="157" t="str">
        <f t="shared" si="110"/>
        <v>MayoCooperativa Nacional de Seguros, Inc.</v>
      </c>
      <c r="B316" s="51" t="s">
        <v>80</v>
      </c>
      <c r="C316" s="93">
        <f t="shared" si="112"/>
        <v>0</v>
      </c>
      <c r="D316" s="93">
        <f t="shared" si="113"/>
        <v>0</v>
      </c>
      <c r="E316" s="92" t="s">
        <v>176</v>
      </c>
      <c r="F316" s="92" t="s">
        <v>176</v>
      </c>
      <c r="G316" s="92">
        <f t="shared" si="114"/>
        <v>0</v>
      </c>
      <c r="H316" s="92" t="s">
        <v>176</v>
      </c>
      <c r="I316" s="92" t="s">
        <v>176</v>
      </c>
      <c r="J316" s="92">
        <f t="shared" si="115"/>
        <v>0</v>
      </c>
      <c r="K316" s="92" t="s">
        <v>176</v>
      </c>
      <c r="L316" s="92" t="s">
        <v>176</v>
      </c>
      <c r="M316" s="92">
        <f t="shared" si="116"/>
        <v>0</v>
      </c>
      <c r="N316" s="92" t="s">
        <v>176</v>
      </c>
      <c r="O316" s="92" t="s">
        <v>176</v>
      </c>
      <c r="P316" s="92">
        <f t="shared" si="117"/>
        <v>0</v>
      </c>
      <c r="Q316" s="92" t="s">
        <v>176</v>
      </c>
      <c r="R316" s="92" t="s">
        <v>176</v>
      </c>
      <c r="S316" s="92">
        <f t="shared" si="118"/>
        <v>0</v>
      </c>
      <c r="T316" s="92" t="s">
        <v>176</v>
      </c>
      <c r="U316" s="92" t="s">
        <v>176</v>
      </c>
      <c r="V316" s="92">
        <f t="shared" si="119"/>
        <v>0</v>
      </c>
      <c r="W316" s="92" t="s">
        <v>176</v>
      </c>
      <c r="X316" s="92" t="s">
        <v>176</v>
      </c>
      <c r="Y316" s="92">
        <f t="shared" si="120"/>
        <v>0</v>
      </c>
      <c r="Z316" s="92" t="s">
        <v>176</v>
      </c>
      <c r="AA316" s="92" t="s">
        <v>176</v>
      </c>
      <c r="AB316" s="92">
        <f t="shared" si="121"/>
        <v>0</v>
      </c>
      <c r="AC316" s="92" t="s">
        <v>176</v>
      </c>
      <c r="AD316" s="92" t="s">
        <v>176</v>
      </c>
      <c r="AE316" s="92">
        <f t="shared" si="122"/>
        <v>0</v>
      </c>
      <c r="AF316" s="92" t="s">
        <v>176</v>
      </c>
      <c r="AG316" s="92" t="s">
        <v>176</v>
      </c>
      <c r="AH316" s="92">
        <f t="shared" si="123"/>
        <v>0</v>
      </c>
      <c r="AI316" s="92" t="s">
        <v>176</v>
      </c>
      <c r="AJ316" s="92" t="s">
        <v>176</v>
      </c>
      <c r="AK316" s="92">
        <f t="shared" si="124"/>
        <v>0</v>
      </c>
      <c r="AM316" s="157" t="s">
        <v>4</v>
      </c>
    </row>
    <row r="317" spans="1:39" x14ac:dyDescent="0.25">
      <c r="A317" s="157" t="str">
        <f t="shared" si="110"/>
        <v>MayoAngloamericana de Seguros, S. A.</v>
      </c>
      <c r="B317" s="51" t="s">
        <v>79</v>
      </c>
      <c r="C317" s="93">
        <f t="shared" si="112"/>
        <v>0</v>
      </c>
      <c r="D317" s="93">
        <f t="shared" si="113"/>
        <v>0</v>
      </c>
      <c r="E317" s="92" t="s">
        <v>176</v>
      </c>
      <c r="F317" s="92" t="s">
        <v>176</v>
      </c>
      <c r="G317" s="92">
        <f t="shared" si="114"/>
        <v>0</v>
      </c>
      <c r="H317" s="92" t="s">
        <v>176</v>
      </c>
      <c r="I317" s="92" t="s">
        <v>176</v>
      </c>
      <c r="J317" s="92">
        <f t="shared" si="115"/>
        <v>0</v>
      </c>
      <c r="K317" s="92" t="s">
        <v>176</v>
      </c>
      <c r="L317" s="92" t="s">
        <v>176</v>
      </c>
      <c r="M317" s="92">
        <f t="shared" si="116"/>
        <v>0</v>
      </c>
      <c r="N317" s="92" t="s">
        <v>176</v>
      </c>
      <c r="O317" s="92" t="s">
        <v>176</v>
      </c>
      <c r="P317" s="92">
        <f t="shared" si="117"/>
        <v>0</v>
      </c>
      <c r="Q317" s="92" t="s">
        <v>176</v>
      </c>
      <c r="R317" s="92" t="s">
        <v>176</v>
      </c>
      <c r="S317" s="92">
        <f t="shared" si="118"/>
        <v>0</v>
      </c>
      <c r="T317" s="92" t="s">
        <v>176</v>
      </c>
      <c r="U317" s="92" t="s">
        <v>176</v>
      </c>
      <c r="V317" s="92">
        <f t="shared" si="119"/>
        <v>0</v>
      </c>
      <c r="W317" s="92" t="s">
        <v>176</v>
      </c>
      <c r="X317" s="92" t="s">
        <v>176</v>
      </c>
      <c r="Y317" s="92">
        <f t="shared" si="120"/>
        <v>0</v>
      </c>
      <c r="Z317" s="92" t="s">
        <v>176</v>
      </c>
      <c r="AA317" s="92" t="s">
        <v>176</v>
      </c>
      <c r="AB317" s="92">
        <f t="shared" si="121"/>
        <v>0</v>
      </c>
      <c r="AC317" s="92" t="s">
        <v>176</v>
      </c>
      <c r="AD317" s="92" t="s">
        <v>176</v>
      </c>
      <c r="AE317" s="92">
        <f t="shared" si="122"/>
        <v>0</v>
      </c>
      <c r="AF317" s="92" t="s">
        <v>176</v>
      </c>
      <c r="AG317" s="92" t="s">
        <v>176</v>
      </c>
      <c r="AH317" s="92">
        <f t="shared" si="123"/>
        <v>0</v>
      </c>
      <c r="AI317" s="92" t="s">
        <v>176</v>
      </c>
      <c r="AJ317" s="92" t="s">
        <v>176</v>
      </c>
      <c r="AK317" s="92">
        <f t="shared" si="124"/>
        <v>0</v>
      </c>
      <c r="AM317" s="157" t="s">
        <v>4</v>
      </c>
    </row>
    <row r="318" spans="1:39" x14ac:dyDescent="0.25">
      <c r="A318" s="157" t="str">
        <f t="shared" si="110"/>
        <v>MayoPatria, S. A. Compañía de Seguros</v>
      </c>
      <c r="B318" s="51" t="s">
        <v>102</v>
      </c>
      <c r="C318" s="93">
        <f t="shared" si="112"/>
        <v>0</v>
      </c>
      <c r="D318" s="93">
        <f t="shared" si="113"/>
        <v>0</v>
      </c>
      <c r="E318" s="92" t="s">
        <v>176</v>
      </c>
      <c r="F318" s="92" t="s">
        <v>176</v>
      </c>
      <c r="G318" s="92">
        <f t="shared" si="114"/>
        <v>0</v>
      </c>
      <c r="H318" s="92" t="s">
        <v>176</v>
      </c>
      <c r="I318" s="92" t="s">
        <v>176</v>
      </c>
      <c r="J318" s="92">
        <f t="shared" si="115"/>
        <v>0</v>
      </c>
      <c r="K318" s="92" t="s">
        <v>176</v>
      </c>
      <c r="L318" s="92" t="s">
        <v>176</v>
      </c>
      <c r="M318" s="92">
        <f t="shared" si="116"/>
        <v>0</v>
      </c>
      <c r="N318" s="92" t="s">
        <v>176</v>
      </c>
      <c r="O318" s="92" t="s">
        <v>176</v>
      </c>
      <c r="P318" s="92">
        <f t="shared" si="117"/>
        <v>0</v>
      </c>
      <c r="Q318" s="92" t="s">
        <v>176</v>
      </c>
      <c r="R318" s="92" t="s">
        <v>176</v>
      </c>
      <c r="S318" s="92">
        <f t="shared" si="118"/>
        <v>0</v>
      </c>
      <c r="T318" s="92" t="s">
        <v>176</v>
      </c>
      <c r="U318" s="92" t="s">
        <v>176</v>
      </c>
      <c r="V318" s="92">
        <f t="shared" si="119"/>
        <v>0</v>
      </c>
      <c r="W318" s="92" t="s">
        <v>176</v>
      </c>
      <c r="X318" s="92" t="s">
        <v>176</v>
      </c>
      <c r="Y318" s="92">
        <f t="shared" si="120"/>
        <v>0</v>
      </c>
      <c r="Z318" s="92" t="s">
        <v>176</v>
      </c>
      <c r="AA318" s="92" t="s">
        <v>176</v>
      </c>
      <c r="AB318" s="92">
        <f t="shared" si="121"/>
        <v>0</v>
      </c>
      <c r="AC318" s="92" t="s">
        <v>176</v>
      </c>
      <c r="AD318" s="92" t="s">
        <v>176</v>
      </c>
      <c r="AE318" s="92">
        <f t="shared" si="122"/>
        <v>0</v>
      </c>
      <c r="AF318" s="92" t="s">
        <v>176</v>
      </c>
      <c r="AG318" s="92" t="s">
        <v>176</v>
      </c>
      <c r="AH318" s="92">
        <f t="shared" si="123"/>
        <v>0</v>
      </c>
      <c r="AI318" s="92" t="s">
        <v>176</v>
      </c>
      <c r="AJ318" s="92" t="s">
        <v>176</v>
      </c>
      <c r="AK318" s="92">
        <f t="shared" si="124"/>
        <v>0</v>
      </c>
      <c r="AM318" s="157" t="s">
        <v>4</v>
      </c>
    </row>
    <row r="319" spans="1:39" x14ac:dyDescent="0.25">
      <c r="A319" s="157" t="str">
        <f t="shared" si="110"/>
        <v>MayoGeneral de Seguros, S. A.</v>
      </c>
      <c r="B319" s="51" t="s">
        <v>78</v>
      </c>
      <c r="C319" s="93">
        <f t="shared" si="112"/>
        <v>0</v>
      </c>
      <c r="D319" s="93">
        <f t="shared" si="113"/>
        <v>0</v>
      </c>
      <c r="E319" s="92" t="s">
        <v>176</v>
      </c>
      <c r="F319" s="92" t="s">
        <v>176</v>
      </c>
      <c r="G319" s="92">
        <f t="shared" si="114"/>
        <v>0</v>
      </c>
      <c r="H319" s="92" t="s">
        <v>176</v>
      </c>
      <c r="I319" s="92" t="s">
        <v>176</v>
      </c>
      <c r="J319" s="92">
        <f t="shared" si="115"/>
        <v>0</v>
      </c>
      <c r="K319" s="92" t="s">
        <v>176</v>
      </c>
      <c r="L319" s="92" t="s">
        <v>176</v>
      </c>
      <c r="M319" s="92">
        <f t="shared" si="116"/>
        <v>0</v>
      </c>
      <c r="N319" s="92" t="s">
        <v>176</v>
      </c>
      <c r="O319" s="92" t="s">
        <v>176</v>
      </c>
      <c r="P319" s="92">
        <f t="shared" si="117"/>
        <v>0</v>
      </c>
      <c r="Q319" s="92" t="s">
        <v>176</v>
      </c>
      <c r="R319" s="92" t="s">
        <v>176</v>
      </c>
      <c r="S319" s="92">
        <f t="shared" si="118"/>
        <v>0</v>
      </c>
      <c r="T319" s="92" t="s">
        <v>176</v>
      </c>
      <c r="U319" s="92" t="s">
        <v>176</v>
      </c>
      <c r="V319" s="92">
        <f t="shared" si="119"/>
        <v>0</v>
      </c>
      <c r="W319" s="92" t="s">
        <v>176</v>
      </c>
      <c r="X319" s="92" t="s">
        <v>176</v>
      </c>
      <c r="Y319" s="92">
        <f t="shared" si="120"/>
        <v>0</v>
      </c>
      <c r="Z319" s="92" t="s">
        <v>176</v>
      </c>
      <c r="AA319" s="92" t="s">
        <v>176</v>
      </c>
      <c r="AB319" s="92">
        <f t="shared" si="121"/>
        <v>0</v>
      </c>
      <c r="AC319" s="92" t="s">
        <v>176</v>
      </c>
      <c r="AD319" s="92" t="s">
        <v>176</v>
      </c>
      <c r="AE319" s="92">
        <f t="shared" si="122"/>
        <v>0</v>
      </c>
      <c r="AF319" s="92" t="s">
        <v>176</v>
      </c>
      <c r="AG319" s="92" t="s">
        <v>176</v>
      </c>
      <c r="AH319" s="92">
        <f t="shared" si="123"/>
        <v>0</v>
      </c>
      <c r="AI319" s="92" t="s">
        <v>176</v>
      </c>
      <c r="AJ319" s="92" t="s">
        <v>176</v>
      </c>
      <c r="AK319" s="92">
        <f t="shared" si="124"/>
        <v>0</v>
      </c>
      <c r="AM319" s="157" t="s">
        <v>4</v>
      </c>
    </row>
    <row r="320" spans="1:39" x14ac:dyDescent="0.25">
      <c r="A320" s="157" t="str">
        <f t="shared" si="110"/>
        <v>MayoLa Comercial de Seguros, S. A.</v>
      </c>
      <c r="B320" s="51" t="s">
        <v>83</v>
      </c>
      <c r="C320" s="93">
        <f t="shared" si="112"/>
        <v>0</v>
      </c>
      <c r="D320" s="93">
        <f t="shared" si="113"/>
        <v>0</v>
      </c>
      <c r="E320" s="92" t="s">
        <v>176</v>
      </c>
      <c r="F320" s="92" t="s">
        <v>176</v>
      </c>
      <c r="G320" s="92">
        <f t="shared" si="114"/>
        <v>0</v>
      </c>
      <c r="H320" s="92" t="s">
        <v>176</v>
      </c>
      <c r="I320" s="92" t="s">
        <v>176</v>
      </c>
      <c r="J320" s="92">
        <f t="shared" si="115"/>
        <v>0</v>
      </c>
      <c r="K320" s="92" t="s">
        <v>176</v>
      </c>
      <c r="L320" s="92" t="s">
        <v>176</v>
      </c>
      <c r="M320" s="92">
        <f t="shared" si="116"/>
        <v>0</v>
      </c>
      <c r="N320" s="92" t="s">
        <v>176</v>
      </c>
      <c r="O320" s="92" t="s">
        <v>176</v>
      </c>
      <c r="P320" s="92">
        <f t="shared" si="117"/>
        <v>0</v>
      </c>
      <c r="Q320" s="92" t="s">
        <v>176</v>
      </c>
      <c r="R320" s="92" t="s">
        <v>176</v>
      </c>
      <c r="S320" s="92">
        <f t="shared" si="118"/>
        <v>0</v>
      </c>
      <c r="T320" s="92" t="s">
        <v>176</v>
      </c>
      <c r="U320" s="92" t="s">
        <v>176</v>
      </c>
      <c r="V320" s="92">
        <f t="shared" si="119"/>
        <v>0</v>
      </c>
      <c r="W320" s="92" t="s">
        <v>176</v>
      </c>
      <c r="X320" s="92" t="s">
        <v>176</v>
      </c>
      <c r="Y320" s="92">
        <f t="shared" si="120"/>
        <v>0</v>
      </c>
      <c r="Z320" s="92" t="s">
        <v>176</v>
      </c>
      <c r="AA320" s="92" t="s">
        <v>176</v>
      </c>
      <c r="AB320" s="92">
        <f t="shared" si="121"/>
        <v>0</v>
      </c>
      <c r="AC320" s="92" t="s">
        <v>176</v>
      </c>
      <c r="AD320" s="92" t="s">
        <v>176</v>
      </c>
      <c r="AE320" s="92">
        <f t="shared" si="122"/>
        <v>0</v>
      </c>
      <c r="AF320" s="92" t="s">
        <v>176</v>
      </c>
      <c r="AG320" s="92" t="s">
        <v>176</v>
      </c>
      <c r="AH320" s="92">
        <f t="shared" si="123"/>
        <v>0</v>
      </c>
      <c r="AI320" s="92" t="s">
        <v>176</v>
      </c>
      <c r="AJ320" s="92" t="s">
        <v>176</v>
      </c>
      <c r="AK320" s="92">
        <f t="shared" si="124"/>
        <v>0</v>
      </c>
      <c r="AM320" s="157" t="s">
        <v>4</v>
      </c>
    </row>
    <row r="321" spans="1:39" x14ac:dyDescent="0.25">
      <c r="A321" s="157" t="str">
        <f t="shared" si="110"/>
        <v>MayoBMI Compañía de Seguros, S. A.</v>
      </c>
      <c r="B321" s="51" t="s">
        <v>96</v>
      </c>
      <c r="C321" s="93">
        <f t="shared" si="112"/>
        <v>0</v>
      </c>
      <c r="D321" s="93">
        <f t="shared" si="113"/>
        <v>0</v>
      </c>
      <c r="E321" s="92" t="s">
        <v>176</v>
      </c>
      <c r="F321" s="92" t="s">
        <v>176</v>
      </c>
      <c r="G321" s="92">
        <f t="shared" si="114"/>
        <v>0</v>
      </c>
      <c r="H321" s="92" t="s">
        <v>176</v>
      </c>
      <c r="I321" s="92" t="s">
        <v>176</v>
      </c>
      <c r="J321" s="92">
        <f t="shared" si="115"/>
        <v>0</v>
      </c>
      <c r="K321" s="92" t="s">
        <v>176</v>
      </c>
      <c r="L321" s="92" t="s">
        <v>176</v>
      </c>
      <c r="M321" s="92">
        <f t="shared" si="116"/>
        <v>0</v>
      </c>
      <c r="N321" s="92" t="s">
        <v>176</v>
      </c>
      <c r="O321" s="92" t="s">
        <v>176</v>
      </c>
      <c r="P321" s="92">
        <f t="shared" si="117"/>
        <v>0</v>
      </c>
      <c r="Q321" s="92" t="s">
        <v>176</v>
      </c>
      <c r="R321" s="92" t="s">
        <v>176</v>
      </c>
      <c r="S321" s="92">
        <f t="shared" si="118"/>
        <v>0</v>
      </c>
      <c r="T321" s="92" t="s">
        <v>176</v>
      </c>
      <c r="U321" s="92" t="s">
        <v>176</v>
      </c>
      <c r="V321" s="92">
        <f t="shared" si="119"/>
        <v>0</v>
      </c>
      <c r="W321" s="92" t="s">
        <v>176</v>
      </c>
      <c r="X321" s="92" t="s">
        <v>176</v>
      </c>
      <c r="Y321" s="92">
        <f t="shared" si="120"/>
        <v>0</v>
      </c>
      <c r="Z321" s="92" t="s">
        <v>176</v>
      </c>
      <c r="AA321" s="92" t="s">
        <v>176</v>
      </c>
      <c r="AB321" s="92">
        <f t="shared" si="121"/>
        <v>0</v>
      </c>
      <c r="AC321" s="92" t="s">
        <v>176</v>
      </c>
      <c r="AD321" s="92" t="s">
        <v>176</v>
      </c>
      <c r="AE321" s="92">
        <f t="shared" si="122"/>
        <v>0</v>
      </c>
      <c r="AF321" s="92" t="s">
        <v>176</v>
      </c>
      <c r="AG321" s="92" t="s">
        <v>176</v>
      </c>
      <c r="AH321" s="92">
        <f t="shared" si="123"/>
        <v>0</v>
      </c>
      <c r="AI321" s="92" t="s">
        <v>176</v>
      </c>
      <c r="AJ321" s="92" t="s">
        <v>176</v>
      </c>
      <c r="AK321" s="92">
        <f t="shared" si="124"/>
        <v>0</v>
      </c>
      <c r="AM321" s="157" t="s">
        <v>4</v>
      </c>
    </row>
    <row r="322" spans="1:39" x14ac:dyDescent="0.25">
      <c r="A322" s="157" t="str">
        <f t="shared" si="110"/>
        <v>MayoAmigos Compañía de Seguros, S. A.</v>
      </c>
      <c r="B322" s="51" t="s">
        <v>89</v>
      </c>
      <c r="C322" s="93">
        <f t="shared" si="112"/>
        <v>0</v>
      </c>
      <c r="D322" s="93">
        <f t="shared" si="113"/>
        <v>0</v>
      </c>
      <c r="E322" s="92" t="s">
        <v>176</v>
      </c>
      <c r="F322" s="92" t="s">
        <v>176</v>
      </c>
      <c r="G322" s="92">
        <f t="shared" si="114"/>
        <v>0</v>
      </c>
      <c r="H322" s="92" t="s">
        <v>176</v>
      </c>
      <c r="I322" s="92" t="s">
        <v>176</v>
      </c>
      <c r="J322" s="92">
        <f t="shared" si="115"/>
        <v>0</v>
      </c>
      <c r="K322" s="92" t="s">
        <v>176</v>
      </c>
      <c r="L322" s="92" t="s">
        <v>176</v>
      </c>
      <c r="M322" s="92">
        <f t="shared" si="116"/>
        <v>0</v>
      </c>
      <c r="N322" s="92" t="s">
        <v>176</v>
      </c>
      <c r="O322" s="92" t="s">
        <v>176</v>
      </c>
      <c r="P322" s="92">
        <f t="shared" si="117"/>
        <v>0</v>
      </c>
      <c r="Q322" s="92" t="s">
        <v>176</v>
      </c>
      <c r="R322" s="92" t="s">
        <v>176</v>
      </c>
      <c r="S322" s="92">
        <f t="shared" si="118"/>
        <v>0</v>
      </c>
      <c r="T322" s="92" t="s">
        <v>176</v>
      </c>
      <c r="U322" s="92" t="s">
        <v>176</v>
      </c>
      <c r="V322" s="92">
        <f t="shared" si="119"/>
        <v>0</v>
      </c>
      <c r="W322" s="92" t="s">
        <v>176</v>
      </c>
      <c r="X322" s="92" t="s">
        <v>176</v>
      </c>
      <c r="Y322" s="92">
        <f t="shared" si="120"/>
        <v>0</v>
      </c>
      <c r="Z322" s="92" t="s">
        <v>176</v>
      </c>
      <c r="AA322" s="92" t="s">
        <v>176</v>
      </c>
      <c r="AB322" s="92">
        <f t="shared" si="121"/>
        <v>0</v>
      </c>
      <c r="AC322" s="92" t="s">
        <v>176</v>
      </c>
      <c r="AD322" s="92" t="s">
        <v>176</v>
      </c>
      <c r="AE322" s="92">
        <f t="shared" si="122"/>
        <v>0</v>
      </c>
      <c r="AF322" s="92" t="s">
        <v>176</v>
      </c>
      <c r="AG322" s="92" t="s">
        <v>176</v>
      </c>
      <c r="AH322" s="92">
        <f t="shared" si="123"/>
        <v>0</v>
      </c>
      <c r="AI322" s="92" t="s">
        <v>176</v>
      </c>
      <c r="AJ322" s="92" t="s">
        <v>176</v>
      </c>
      <c r="AK322" s="92">
        <f t="shared" si="124"/>
        <v>0</v>
      </c>
      <c r="AM322" s="157" t="s">
        <v>4</v>
      </c>
    </row>
    <row r="323" spans="1:39" x14ac:dyDescent="0.25">
      <c r="A323" s="157" t="str">
        <f t="shared" si="110"/>
        <v>MayoCompañía Dominicana de Seguros, S.R.L.</v>
      </c>
      <c r="B323" s="51" t="s">
        <v>97</v>
      </c>
      <c r="C323" s="93">
        <f t="shared" si="112"/>
        <v>0</v>
      </c>
      <c r="D323" s="93">
        <f t="shared" si="113"/>
        <v>0</v>
      </c>
      <c r="E323" s="92" t="s">
        <v>176</v>
      </c>
      <c r="F323" s="92" t="s">
        <v>176</v>
      </c>
      <c r="G323" s="92">
        <f t="shared" si="114"/>
        <v>0</v>
      </c>
      <c r="H323" s="92" t="s">
        <v>176</v>
      </c>
      <c r="I323" s="92" t="s">
        <v>176</v>
      </c>
      <c r="J323" s="92">
        <f t="shared" si="115"/>
        <v>0</v>
      </c>
      <c r="K323" s="92" t="s">
        <v>176</v>
      </c>
      <c r="L323" s="92" t="s">
        <v>176</v>
      </c>
      <c r="M323" s="92">
        <f t="shared" si="116"/>
        <v>0</v>
      </c>
      <c r="N323" s="92" t="s">
        <v>176</v>
      </c>
      <c r="O323" s="92" t="s">
        <v>176</v>
      </c>
      <c r="P323" s="92">
        <f t="shared" si="117"/>
        <v>0</v>
      </c>
      <c r="Q323" s="92" t="s">
        <v>176</v>
      </c>
      <c r="R323" s="92" t="s">
        <v>176</v>
      </c>
      <c r="S323" s="92">
        <f t="shared" si="118"/>
        <v>0</v>
      </c>
      <c r="T323" s="92" t="s">
        <v>176</v>
      </c>
      <c r="U323" s="92" t="s">
        <v>176</v>
      </c>
      <c r="V323" s="92">
        <f t="shared" si="119"/>
        <v>0</v>
      </c>
      <c r="W323" s="92" t="s">
        <v>176</v>
      </c>
      <c r="X323" s="92" t="s">
        <v>176</v>
      </c>
      <c r="Y323" s="92">
        <f t="shared" si="120"/>
        <v>0</v>
      </c>
      <c r="Z323" s="92" t="s">
        <v>176</v>
      </c>
      <c r="AA323" s="92" t="s">
        <v>176</v>
      </c>
      <c r="AB323" s="92">
        <f t="shared" si="121"/>
        <v>0</v>
      </c>
      <c r="AC323" s="92" t="s">
        <v>176</v>
      </c>
      <c r="AD323" s="92" t="s">
        <v>176</v>
      </c>
      <c r="AE323" s="92">
        <f t="shared" si="122"/>
        <v>0</v>
      </c>
      <c r="AF323" s="92" t="s">
        <v>176</v>
      </c>
      <c r="AG323" s="92" t="s">
        <v>176</v>
      </c>
      <c r="AH323" s="92">
        <f t="shared" si="123"/>
        <v>0</v>
      </c>
      <c r="AI323" s="92" t="s">
        <v>176</v>
      </c>
      <c r="AJ323" s="92" t="s">
        <v>176</v>
      </c>
      <c r="AK323" s="92">
        <f t="shared" si="124"/>
        <v>0</v>
      </c>
      <c r="AM323" s="157" t="s">
        <v>4</v>
      </c>
    </row>
    <row r="324" spans="1:39" x14ac:dyDescent="0.25">
      <c r="A324" s="157" t="str">
        <f t="shared" si="110"/>
        <v>MayoAtlantica Seguros, S. A.</v>
      </c>
      <c r="B324" s="50" t="s">
        <v>110</v>
      </c>
      <c r="C324" s="93">
        <f t="shared" si="112"/>
        <v>0</v>
      </c>
      <c r="D324" s="93">
        <f t="shared" si="113"/>
        <v>0</v>
      </c>
      <c r="E324" s="92" t="s">
        <v>176</v>
      </c>
      <c r="F324" s="92" t="s">
        <v>176</v>
      </c>
      <c r="G324" s="92">
        <f t="shared" si="114"/>
        <v>0</v>
      </c>
      <c r="H324" s="92" t="s">
        <v>176</v>
      </c>
      <c r="I324" s="92" t="s">
        <v>176</v>
      </c>
      <c r="J324" s="92">
        <f t="shared" si="115"/>
        <v>0</v>
      </c>
      <c r="K324" s="92" t="s">
        <v>176</v>
      </c>
      <c r="L324" s="92" t="s">
        <v>176</v>
      </c>
      <c r="M324" s="92">
        <f t="shared" si="116"/>
        <v>0</v>
      </c>
      <c r="N324" s="92" t="s">
        <v>176</v>
      </c>
      <c r="O324" s="92" t="s">
        <v>176</v>
      </c>
      <c r="P324" s="92">
        <f t="shared" si="117"/>
        <v>0</v>
      </c>
      <c r="Q324" s="92" t="s">
        <v>176</v>
      </c>
      <c r="R324" s="92" t="s">
        <v>176</v>
      </c>
      <c r="S324" s="92">
        <f t="shared" si="118"/>
        <v>0</v>
      </c>
      <c r="T324" s="92" t="s">
        <v>176</v>
      </c>
      <c r="U324" s="92" t="s">
        <v>176</v>
      </c>
      <c r="V324" s="92">
        <f t="shared" si="119"/>
        <v>0</v>
      </c>
      <c r="W324" s="92" t="s">
        <v>176</v>
      </c>
      <c r="X324" s="92" t="s">
        <v>176</v>
      </c>
      <c r="Y324" s="92">
        <f t="shared" si="120"/>
        <v>0</v>
      </c>
      <c r="Z324" s="92" t="s">
        <v>176</v>
      </c>
      <c r="AA324" s="92" t="s">
        <v>176</v>
      </c>
      <c r="AB324" s="92">
        <f t="shared" si="121"/>
        <v>0</v>
      </c>
      <c r="AC324" s="92" t="s">
        <v>176</v>
      </c>
      <c r="AD324" s="92" t="s">
        <v>176</v>
      </c>
      <c r="AE324" s="92">
        <f t="shared" si="122"/>
        <v>0</v>
      </c>
      <c r="AF324" s="92" t="s">
        <v>176</v>
      </c>
      <c r="AG324" s="92" t="s">
        <v>176</v>
      </c>
      <c r="AH324" s="92">
        <f t="shared" si="123"/>
        <v>0</v>
      </c>
      <c r="AI324" s="92" t="s">
        <v>176</v>
      </c>
      <c r="AJ324" s="92" t="s">
        <v>176</v>
      </c>
      <c r="AK324" s="92">
        <f t="shared" si="124"/>
        <v>0</v>
      </c>
      <c r="AM324" s="157" t="s">
        <v>4</v>
      </c>
    </row>
    <row r="325" spans="1:39" x14ac:dyDescent="0.25">
      <c r="A325" s="157" t="str">
        <f t="shared" si="110"/>
        <v>MayoMarsh &amp; McLennan, LTD (Riskcorp, Inc.)</v>
      </c>
      <c r="B325" s="51" t="s">
        <v>101</v>
      </c>
      <c r="C325" s="93">
        <f t="shared" si="112"/>
        <v>0</v>
      </c>
      <c r="D325" s="93">
        <f t="shared" si="113"/>
        <v>0</v>
      </c>
      <c r="E325" s="92" t="s">
        <v>176</v>
      </c>
      <c r="F325" s="92" t="s">
        <v>176</v>
      </c>
      <c r="G325" s="92">
        <f t="shared" si="114"/>
        <v>0</v>
      </c>
      <c r="H325" s="92" t="s">
        <v>176</v>
      </c>
      <c r="I325" s="92" t="s">
        <v>176</v>
      </c>
      <c r="J325" s="92">
        <f t="shared" si="115"/>
        <v>0</v>
      </c>
      <c r="K325" s="92" t="s">
        <v>176</v>
      </c>
      <c r="L325" s="92" t="s">
        <v>176</v>
      </c>
      <c r="M325" s="92">
        <f t="shared" si="116"/>
        <v>0</v>
      </c>
      <c r="N325" s="92" t="s">
        <v>176</v>
      </c>
      <c r="O325" s="92" t="s">
        <v>176</v>
      </c>
      <c r="P325" s="92">
        <f t="shared" si="117"/>
        <v>0</v>
      </c>
      <c r="Q325" s="92" t="s">
        <v>176</v>
      </c>
      <c r="R325" s="92" t="s">
        <v>176</v>
      </c>
      <c r="S325" s="92">
        <f t="shared" si="118"/>
        <v>0</v>
      </c>
      <c r="T325" s="92" t="s">
        <v>176</v>
      </c>
      <c r="U325" s="92" t="s">
        <v>176</v>
      </c>
      <c r="V325" s="92">
        <f t="shared" si="119"/>
        <v>0</v>
      </c>
      <c r="W325" s="92" t="s">
        <v>176</v>
      </c>
      <c r="X325" s="92" t="s">
        <v>176</v>
      </c>
      <c r="Y325" s="92">
        <f t="shared" si="120"/>
        <v>0</v>
      </c>
      <c r="Z325" s="92" t="s">
        <v>176</v>
      </c>
      <c r="AA325" s="92" t="s">
        <v>176</v>
      </c>
      <c r="AB325" s="92">
        <f t="shared" si="121"/>
        <v>0</v>
      </c>
      <c r="AC325" s="92" t="s">
        <v>176</v>
      </c>
      <c r="AD325" s="92" t="s">
        <v>176</v>
      </c>
      <c r="AE325" s="92">
        <f t="shared" si="122"/>
        <v>0</v>
      </c>
      <c r="AF325" s="92" t="s">
        <v>176</v>
      </c>
      <c r="AG325" s="92" t="s">
        <v>176</v>
      </c>
      <c r="AH325" s="92">
        <f t="shared" si="123"/>
        <v>0</v>
      </c>
      <c r="AI325" s="92" t="s">
        <v>176</v>
      </c>
      <c r="AJ325" s="92" t="s">
        <v>176</v>
      </c>
      <c r="AK325" s="92">
        <f t="shared" si="124"/>
        <v>0</v>
      </c>
      <c r="AM325" s="157" t="s">
        <v>4</v>
      </c>
    </row>
    <row r="326" spans="1:39" x14ac:dyDescent="0.25">
      <c r="A326" s="157" t="str">
        <f t="shared" ref="A326:A389" si="125">AM326&amp;B326</f>
        <v>MayoAutoseguro, S. A.</v>
      </c>
      <c r="B326" s="51" t="s">
        <v>81</v>
      </c>
      <c r="C326" s="93">
        <f t="shared" si="112"/>
        <v>0</v>
      </c>
      <c r="D326" s="93">
        <f t="shared" si="113"/>
        <v>0</v>
      </c>
      <c r="E326" s="92" t="s">
        <v>176</v>
      </c>
      <c r="F326" s="92" t="s">
        <v>176</v>
      </c>
      <c r="G326" s="92">
        <f t="shared" si="114"/>
        <v>0</v>
      </c>
      <c r="H326" s="92" t="s">
        <v>176</v>
      </c>
      <c r="I326" s="92" t="s">
        <v>176</v>
      </c>
      <c r="J326" s="92">
        <f t="shared" si="115"/>
        <v>0</v>
      </c>
      <c r="K326" s="92" t="s">
        <v>176</v>
      </c>
      <c r="L326" s="92" t="s">
        <v>176</v>
      </c>
      <c r="M326" s="92">
        <f t="shared" si="116"/>
        <v>0</v>
      </c>
      <c r="N326" s="92" t="s">
        <v>176</v>
      </c>
      <c r="O326" s="92" t="s">
        <v>176</v>
      </c>
      <c r="P326" s="92">
        <f t="shared" si="117"/>
        <v>0</v>
      </c>
      <c r="Q326" s="92" t="s">
        <v>176</v>
      </c>
      <c r="R326" s="92" t="s">
        <v>176</v>
      </c>
      <c r="S326" s="92">
        <f t="shared" si="118"/>
        <v>0</v>
      </c>
      <c r="T326" s="92" t="s">
        <v>176</v>
      </c>
      <c r="U326" s="92" t="s">
        <v>176</v>
      </c>
      <c r="V326" s="92">
        <f t="shared" si="119"/>
        <v>0</v>
      </c>
      <c r="W326" s="92" t="s">
        <v>176</v>
      </c>
      <c r="X326" s="92" t="s">
        <v>176</v>
      </c>
      <c r="Y326" s="92">
        <f t="shared" si="120"/>
        <v>0</v>
      </c>
      <c r="Z326" s="92" t="s">
        <v>176</v>
      </c>
      <c r="AA326" s="92" t="s">
        <v>176</v>
      </c>
      <c r="AB326" s="92">
        <f t="shared" si="121"/>
        <v>0</v>
      </c>
      <c r="AC326" s="92" t="s">
        <v>176</v>
      </c>
      <c r="AD326" s="92" t="s">
        <v>176</v>
      </c>
      <c r="AE326" s="92">
        <f t="shared" si="122"/>
        <v>0</v>
      </c>
      <c r="AF326" s="92" t="s">
        <v>176</v>
      </c>
      <c r="AG326" s="92" t="s">
        <v>176</v>
      </c>
      <c r="AH326" s="92">
        <f t="shared" si="123"/>
        <v>0</v>
      </c>
      <c r="AI326" s="92" t="s">
        <v>176</v>
      </c>
      <c r="AJ326" s="92" t="s">
        <v>176</v>
      </c>
      <c r="AK326" s="92">
        <f t="shared" si="124"/>
        <v>0</v>
      </c>
      <c r="AM326" s="157" t="s">
        <v>4</v>
      </c>
    </row>
    <row r="327" spans="1:39" x14ac:dyDescent="0.25">
      <c r="A327" s="157" t="str">
        <f t="shared" si="125"/>
        <v>MayoSeguros DHI Atlas, S. A.</v>
      </c>
      <c r="B327" s="51" t="s">
        <v>100</v>
      </c>
      <c r="C327" s="93">
        <f t="shared" si="112"/>
        <v>0</v>
      </c>
      <c r="D327" s="93">
        <f t="shared" si="113"/>
        <v>0</v>
      </c>
      <c r="E327" s="92" t="s">
        <v>176</v>
      </c>
      <c r="F327" s="92" t="s">
        <v>176</v>
      </c>
      <c r="G327" s="92">
        <f t="shared" si="114"/>
        <v>0</v>
      </c>
      <c r="H327" s="92" t="s">
        <v>176</v>
      </c>
      <c r="I327" s="92" t="s">
        <v>176</v>
      </c>
      <c r="J327" s="92">
        <f t="shared" si="115"/>
        <v>0</v>
      </c>
      <c r="K327" s="92" t="s">
        <v>176</v>
      </c>
      <c r="L327" s="92" t="s">
        <v>176</v>
      </c>
      <c r="M327" s="92">
        <f t="shared" si="116"/>
        <v>0</v>
      </c>
      <c r="N327" s="92" t="s">
        <v>176</v>
      </c>
      <c r="O327" s="92" t="s">
        <v>176</v>
      </c>
      <c r="P327" s="92">
        <f t="shared" si="117"/>
        <v>0</v>
      </c>
      <c r="Q327" s="92" t="s">
        <v>176</v>
      </c>
      <c r="R327" s="92" t="s">
        <v>176</v>
      </c>
      <c r="S327" s="92">
        <f t="shared" si="118"/>
        <v>0</v>
      </c>
      <c r="T327" s="92" t="s">
        <v>176</v>
      </c>
      <c r="U327" s="92" t="s">
        <v>176</v>
      </c>
      <c r="V327" s="92">
        <f t="shared" si="119"/>
        <v>0</v>
      </c>
      <c r="W327" s="92" t="s">
        <v>176</v>
      </c>
      <c r="X327" s="92" t="s">
        <v>176</v>
      </c>
      <c r="Y327" s="92">
        <f t="shared" si="120"/>
        <v>0</v>
      </c>
      <c r="Z327" s="92" t="s">
        <v>176</v>
      </c>
      <c r="AA327" s="92" t="s">
        <v>176</v>
      </c>
      <c r="AB327" s="92">
        <f t="shared" si="121"/>
        <v>0</v>
      </c>
      <c r="AC327" s="92" t="s">
        <v>176</v>
      </c>
      <c r="AD327" s="92" t="s">
        <v>176</v>
      </c>
      <c r="AE327" s="92">
        <f t="shared" si="122"/>
        <v>0</v>
      </c>
      <c r="AF327" s="92" t="s">
        <v>176</v>
      </c>
      <c r="AG327" s="92" t="s">
        <v>176</v>
      </c>
      <c r="AH327" s="92">
        <f t="shared" si="123"/>
        <v>0</v>
      </c>
      <c r="AI327" s="92" t="s">
        <v>176</v>
      </c>
      <c r="AJ327" s="92" t="s">
        <v>176</v>
      </c>
      <c r="AK327" s="92">
        <f t="shared" si="124"/>
        <v>0</v>
      </c>
      <c r="AM327" s="157" t="s">
        <v>4</v>
      </c>
    </row>
    <row r="328" spans="1:39" x14ac:dyDescent="0.25">
      <c r="A328" s="157" t="str">
        <f t="shared" si="125"/>
        <v>MayoBanesco Seguros, S.A.</v>
      </c>
      <c r="B328" s="51" t="s">
        <v>109</v>
      </c>
      <c r="C328" s="93">
        <f t="shared" si="112"/>
        <v>0</v>
      </c>
      <c r="D328" s="93">
        <f t="shared" si="113"/>
        <v>0</v>
      </c>
      <c r="E328" s="92" t="s">
        <v>176</v>
      </c>
      <c r="F328" s="92" t="s">
        <v>176</v>
      </c>
      <c r="G328" s="92">
        <f t="shared" si="114"/>
        <v>0</v>
      </c>
      <c r="H328" s="92" t="s">
        <v>176</v>
      </c>
      <c r="I328" s="92" t="s">
        <v>176</v>
      </c>
      <c r="J328" s="92">
        <f t="shared" si="115"/>
        <v>0</v>
      </c>
      <c r="K328" s="92" t="s">
        <v>176</v>
      </c>
      <c r="L328" s="92" t="s">
        <v>176</v>
      </c>
      <c r="M328" s="92">
        <f t="shared" si="116"/>
        <v>0</v>
      </c>
      <c r="N328" s="92" t="s">
        <v>176</v>
      </c>
      <c r="O328" s="92" t="s">
        <v>176</v>
      </c>
      <c r="P328" s="92">
        <f t="shared" si="117"/>
        <v>0</v>
      </c>
      <c r="Q328" s="92" t="s">
        <v>176</v>
      </c>
      <c r="R328" s="92" t="s">
        <v>176</v>
      </c>
      <c r="S328" s="92">
        <f t="shared" si="118"/>
        <v>0</v>
      </c>
      <c r="T328" s="92" t="s">
        <v>176</v>
      </c>
      <c r="U328" s="92" t="s">
        <v>176</v>
      </c>
      <c r="V328" s="92">
        <f t="shared" si="119"/>
        <v>0</v>
      </c>
      <c r="W328" s="92" t="s">
        <v>176</v>
      </c>
      <c r="X328" s="92" t="s">
        <v>176</v>
      </c>
      <c r="Y328" s="92">
        <f t="shared" si="120"/>
        <v>0</v>
      </c>
      <c r="Z328" s="92" t="s">
        <v>176</v>
      </c>
      <c r="AA328" s="92" t="s">
        <v>176</v>
      </c>
      <c r="AB328" s="92">
        <f t="shared" si="121"/>
        <v>0</v>
      </c>
      <c r="AC328" s="92" t="s">
        <v>176</v>
      </c>
      <c r="AD328" s="92" t="s">
        <v>176</v>
      </c>
      <c r="AE328" s="92">
        <f t="shared" si="122"/>
        <v>0</v>
      </c>
      <c r="AF328" s="92" t="s">
        <v>176</v>
      </c>
      <c r="AG328" s="92" t="s">
        <v>176</v>
      </c>
      <c r="AH328" s="92">
        <f t="shared" si="123"/>
        <v>0</v>
      </c>
      <c r="AI328" s="92" t="s">
        <v>176</v>
      </c>
      <c r="AJ328" s="92" t="s">
        <v>176</v>
      </c>
      <c r="AK328" s="92">
        <f t="shared" si="124"/>
        <v>0</v>
      </c>
      <c r="AM328" s="157" t="s">
        <v>4</v>
      </c>
    </row>
    <row r="329" spans="1:39" x14ac:dyDescent="0.25">
      <c r="A329" s="157" t="str">
        <f t="shared" si="125"/>
        <v>MayoHumano Seguros, S. A.</v>
      </c>
      <c r="B329" s="51" t="s">
        <v>111</v>
      </c>
      <c r="C329" s="93">
        <f t="shared" si="112"/>
        <v>0</v>
      </c>
      <c r="D329" s="93">
        <f t="shared" si="113"/>
        <v>0</v>
      </c>
      <c r="E329" s="92" t="s">
        <v>176</v>
      </c>
      <c r="F329" s="92" t="s">
        <v>176</v>
      </c>
      <c r="G329" s="92">
        <f t="shared" si="114"/>
        <v>0</v>
      </c>
      <c r="H329" s="92" t="s">
        <v>176</v>
      </c>
      <c r="I329" s="92" t="s">
        <v>176</v>
      </c>
      <c r="J329" s="92">
        <f t="shared" si="115"/>
        <v>0</v>
      </c>
      <c r="K329" s="92" t="s">
        <v>176</v>
      </c>
      <c r="L329" s="92" t="s">
        <v>176</v>
      </c>
      <c r="M329" s="92">
        <f t="shared" si="116"/>
        <v>0</v>
      </c>
      <c r="N329" s="92" t="s">
        <v>176</v>
      </c>
      <c r="O329" s="92" t="s">
        <v>176</v>
      </c>
      <c r="P329" s="92">
        <f t="shared" si="117"/>
        <v>0</v>
      </c>
      <c r="Q329" s="92" t="s">
        <v>176</v>
      </c>
      <c r="R329" s="92" t="s">
        <v>176</v>
      </c>
      <c r="S329" s="92">
        <f t="shared" si="118"/>
        <v>0</v>
      </c>
      <c r="T329" s="92" t="s">
        <v>176</v>
      </c>
      <c r="U329" s="92" t="s">
        <v>176</v>
      </c>
      <c r="V329" s="92">
        <f t="shared" si="119"/>
        <v>0</v>
      </c>
      <c r="W329" s="92" t="s">
        <v>176</v>
      </c>
      <c r="X329" s="92" t="s">
        <v>176</v>
      </c>
      <c r="Y329" s="92">
        <f t="shared" si="120"/>
        <v>0</v>
      </c>
      <c r="Z329" s="92" t="s">
        <v>176</v>
      </c>
      <c r="AA329" s="92" t="s">
        <v>176</v>
      </c>
      <c r="AB329" s="92">
        <f t="shared" si="121"/>
        <v>0</v>
      </c>
      <c r="AC329" s="92" t="s">
        <v>176</v>
      </c>
      <c r="AD329" s="92" t="s">
        <v>176</v>
      </c>
      <c r="AE329" s="92">
        <f t="shared" si="122"/>
        <v>0</v>
      </c>
      <c r="AF329" s="92" t="s">
        <v>176</v>
      </c>
      <c r="AG329" s="92" t="s">
        <v>176</v>
      </c>
      <c r="AH329" s="92">
        <f t="shared" si="123"/>
        <v>0</v>
      </c>
      <c r="AI329" s="92" t="s">
        <v>176</v>
      </c>
      <c r="AJ329" s="92" t="s">
        <v>176</v>
      </c>
      <c r="AK329" s="92">
        <f t="shared" si="124"/>
        <v>0</v>
      </c>
      <c r="AM329" s="157" t="s">
        <v>4</v>
      </c>
    </row>
    <row r="330" spans="1:39" x14ac:dyDescent="0.25">
      <c r="A330" s="157" t="str">
        <f t="shared" si="125"/>
        <v>MayoAtrio Seguros, S. A.</v>
      </c>
      <c r="B330" s="51" t="s">
        <v>113</v>
      </c>
      <c r="C330" s="93">
        <f t="shared" si="112"/>
        <v>0</v>
      </c>
      <c r="D330" s="93">
        <f t="shared" si="113"/>
        <v>0</v>
      </c>
      <c r="E330" s="92" t="s">
        <v>176</v>
      </c>
      <c r="F330" s="92" t="s">
        <v>176</v>
      </c>
      <c r="G330" s="92">
        <f t="shared" si="114"/>
        <v>0</v>
      </c>
      <c r="H330" s="92" t="s">
        <v>176</v>
      </c>
      <c r="I330" s="92" t="s">
        <v>176</v>
      </c>
      <c r="J330" s="92">
        <f t="shared" si="115"/>
        <v>0</v>
      </c>
      <c r="K330" s="92" t="s">
        <v>176</v>
      </c>
      <c r="L330" s="92" t="s">
        <v>176</v>
      </c>
      <c r="M330" s="92">
        <f t="shared" si="116"/>
        <v>0</v>
      </c>
      <c r="N330" s="92" t="s">
        <v>176</v>
      </c>
      <c r="O330" s="92" t="s">
        <v>176</v>
      </c>
      <c r="P330" s="92">
        <f t="shared" si="117"/>
        <v>0</v>
      </c>
      <c r="Q330" s="92" t="s">
        <v>176</v>
      </c>
      <c r="R330" s="92" t="s">
        <v>176</v>
      </c>
      <c r="S330" s="92">
        <f t="shared" si="118"/>
        <v>0</v>
      </c>
      <c r="T330" s="92" t="s">
        <v>176</v>
      </c>
      <c r="U330" s="92" t="s">
        <v>176</v>
      </c>
      <c r="V330" s="92">
        <f t="shared" si="119"/>
        <v>0</v>
      </c>
      <c r="W330" s="92" t="s">
        <v>176</v>
      </c>
      <c r="X330" s="92" t="s">
        <v>176</v>
      </c>
      <c r="Y330" s="92">
        <f t="shared" si="120"/>
        <v>0</v>
      </c>
      <c r="Z330" s="92" t="s">
        <v>176</v>
      </c>
      <c r="AA330" s="92" t="s">
        <v>176</v>
      </c>
      <c r="AB330" s="92">
        <f t="shared" si="121"/>
        <v>0</v>
      </c>
      <c r="AC330" s="92" t="s">
        <v>176</v>
      </c>
      <c r="AD330" s="92" t="s">
        <v>176</v>
      </c>
      <c r="AE330" s="92">
        <f t="shared" si="122"/>
        <v>0</v>
      </c>
      <c r="AF330" s="92" t="s">
        <v>176</v>
      </c>
      <c r="AG330" s="92" t="s">
        <v>176</v>
      </c>
      <c r="AH330" s="92">
        <f t="shared" si="123"/>
        <v>0</v>
      </c>
      <c r="AI330" s="92" t="s">
        <v>176</v>
      </c>
      <c r="AJ330" s="92" t="s">
        <v>176</v>
      </c>
      <c r="AK330" s="92">
        <f t="shared" si="124"/>
        <v>0</v>
      </c>
      <c r="AM330" s="157" t="s">
        <v>4</v>
      </c>
    </row>
    <row r="331" spans="1:39" x14ac:dyDescent="0.25">
      <c r="A331" s="157" t="str">
        <f t="shared" si="125"/>
        <v>MayoSeguros APS, S.A</v>
      </c>
      <c r="B331" s="51" t="s">
        <v>117</v>
      </c>
      <c r="C331" s="93">
        <f t="shared" si="112"/>
        <v>0</v>
      </c>
      <c r="D331" s="93">
        <f t="shared" si="113"/>
        <v>0</v>
      </c>
      <c r="E331" s="92" t="s">
        <v>176</v>
      </c>
      <c r="F331" s="92" t="s">
        <v>176</v>
      </c>
      <c r="G331" s="92">
        <f t="shared" si="114"/>
        <v>0</v>
      </c>
      <c r="H331" s="92" t="s">
        <v>176</v>
      </c>
      <c r="I331" s="92" t="s">
        <v>176</v>
      </c>
      <c r="J331" s="92">
        <f t="shared" si="115"/>
        <v>0</v>
      </c>
      <c r="K331" s="92" t="s">
        <v>176</v>
      </c>
      <c r="L331" s="92" t="s">
        <v>176</v>
      </c>
      <c r="M331" s="92">
        <f t="shared" si="116"/>
        <v>0</v>
      </c>
      <c r="N331" s="92" t="s">
        <v>176</v>
      </c>
      <c r="O331" s="92" t="s">
        <v>176</v>
      </c>
      <c r="P331" s="92">
        <f t="shared" si="117"/>
        <v>0</v>
      </c>
      <c r="Q331" s="92" t="s">
        <v>176</v>
      </c>
      <c r="R331" s="92" t="s">
        <v>176</v>
      </c>
      <c r="S331" s="92">
        <f t="shared" si="118"/>
        <v>0</v>
      </c>
      <c r="T331" s="92" t="s">
        <v>176</v>
      </c>
      <c r="U331" s="92" t="s">
        <v>176</v>
      </c>
      <c r="V331" s="92">
        <f t="shared" si="119"/>
        <v>0</v>
      </c>
      <c r="W331" s="92" t="s">
        <v>176</v>
      </c>
      <c r="X331" s="92" t="s">
        <v>176</v>
      </c>
      <c r="Y331" s="92">
        <f t="shared" si="120"/>
        <v>0</v>
      </c>
      <c r="Z331" s="92" t="s">
        <v>176</v>
      </c>
      <c r="AA331" s="92" t="s">
        <v>176</v>
      </c>
      <c r="AB331" s="92">
        <f t="shared" si="121"/>
        <v>0</v>
      </c>
      <c r="AC331" s="92" t="s">
        <v>176</v>
      </c>
      <c r="AD331" s="92" t="s">
        <v>176</v>
      </c>
      <c r="AE331" s="92">
        <f t="shared" si="122"/>
        <v>0</v>
      </c>
      <c r="AF331" s="92" t="s">
        <v>176</v>
      </c>
      <c r="AG331" s="92" t="s">
        <v>176</v>
      </c>
      <c r="AH331" s="92">
        <f t="shared" si="123"/>
        <v>0</v>
      </c>
      <c r="AI331" s="92" t="s">
        <v>176</v>
      </c>
      <c r="AJ331" s="92" t="s">
        <v>176</v>
      </c>
      <c r="AK331" s="92">
        <f t="shared" si="124"/>
        <v>0</v>
      </c>
      <c r="AM331" s="157" t="s">
        <v>4</v>
      </c>
    </row>
    <row r="332" spans="1:39" x14ac:dyDescent="0.25">
      <c r="A332" s="157" t="str">
        <f t="shared" si="125"/>
        <v>MayoSegna, Compañía de Seguros, S.A.</v>
      </c>
      <c r="B332" s="51" t="s">
        <v>98</v>
      </c>
      <c r="C332" s="93">
        <f t="shared" si="112"/>
        <v>0</v>
      </c>
      <c r="D332" s="93">
        <f t="shared" si="113"/>
        <v>0</v>
      </c>
      <c r="E332" s="92" t="s">
        <v>176</v>
      </c>
      <c r="F332" s="92" t="s">
        <v>176</v>
      </c>
      <c r="G332" s="92">
        <f t="shared" si="114"/>
        <v>0</v>
      </c>
      <c r="H332" s="92" t="s">
        <v>176</v>
      </c>
      <c r="I332" s="92" t="s">
        <v>176</v>
      </c>
      <c r="J332" s="92">
        <f t="shared" si="115"/>
        <v>0</v>
      </c>
      <c r="K332" s="92" t="s">
        <v>176</v>
      </c>
      <c r="L332" s="92" t="s">
        <v>176</v>
      </c>
      <c r="M332" s="92">
        <f t="shared" si="116"/>
        <v>0</v>
      </c>
      <c r="N332" s="92" t="s">
        <v>176</v>
      </c>
      <c r="O332" s="92" t="s">
        <v>176</v>
      </c>
      <c r="P332" s="92">
        <f t="shared" si="117"/>
        <v>0</v>
      </c>
      <c r="Q332" s="92" t="s">
        <v>176</v>
      </c>
      <c r="R332" s="92" t="s">
        <v>176</v>
      </c>
      <c r="S332" s="92">
        <f t="shared" si="118"/>
        <v>0</v>
      </c>
      <c r="T332" s="92" t="s">
        <v>176</v>
      </c>
      <c r="U332" s="92" t="s">
        <v>176</v>
      </c>
      <c r="V332" s="92">
        <f t="shared" si="119"/>
        <v>0</v>
      </c>
      <c r="W332" s="92" t="s">
        <v>176</v>
      </c>
      <c r="X332" s="92" t="s">
        <v>176</v>
      </c>
      <c r="Y332" s="92">
        <f t="shared" si="120"/>
        <v>0</v>
      </c>
      <c r="Z332" s="92" t="s">
        <v>176</v>
      </c>
      <c r="AA332" s="92" t="s">
        <v>176</v>
      </c>
      <c r="AB332" s="92">
        <f t="shared" si="121"/>
        <v>0</v>
      </c>
      <c r="AC332" s="92" t="s">
        <v>176</v>
      </c>
      <c r="AD332" s="92" t="s">
        <v>176</v>
      </c>
      <c r="AE332" s="92">
        <f t="shared" si="122"/>
        <v>0</v>
      </c>
      <c r="AF332" s="92" t="s">
        <v>176</v>
      </c>
      <c r="AG332" s="92" t="s">
        <v>176</v>
      </c>
      <c r="AH332" s="92">
        <f t="shared" si="123"/>
        <v>0</v>
      </c>
      <c r="AI332" s="92" t="s">
        <v>176</v>
      </c>
      <c r="AJ332" s="92" t="s">
        <v>176</v>
      </c>
      <c r="AK332" s="92">
        <f t="shared" si="124"/>
        <v>0</v>
      </c>
      <c r="AM332" s="157" t="s">
        <v>4</v>
      </c>
    </row>
    <row r="333" spans="1:39" x14ac:dyDescent="0.25">
      <c r="A333" s="157" t="str">
        <f t="shared" si="125"/>
        <v>MayoBupa Dominicana, S.A.</v>
      </c>
      <c r="B333" s="50" t="s">
        <v>104</v>
      </c>
      <c r="C333" s="93">
        <f t="shared" si="112"/>
        <v>0</v>
      </c>
      <c r="D333" s="93">
        <f t="shared" si="113"/>
        <v>0</v>
      </c>
      <c r="E333" s="92" t="s">
        <v>176</v>
      </c>
      <c r="F333" s="92" t="s">
        <v>176</v>
      </c>
      <c r="G333" s="92">
        <f t="shared" si="114"/>
        <v>0</v>
      </c>
      <c r="H333" s="92" t="s">
        <v>176</v>
      </c>
      <c r="I333" s="92" t="s">
        <v>176</v>
      </c>
      <c r="J333" s="92">
        <f t="shared" si="115"/>
        <v>0</v>
      </c>
      <c r="K333" s="92" t="s">
        <v>176</v>
      </c>
      <c r="L333" s="92" t="s">
        <v>176</v>
      </c>
      <c r="M333" s="92">
        <f t="shared" si="116"/>
        <v>0</v>
      </c>
      <c r="N333" s="92" t="s">
        <v>176</v>
      </c>
      <c r="O333" s="92" t="s">
        <v>176</v>
      </c>
      <c r="P333" s="92">
        <f t="shared" si="117"/>
        <v>0</v>
      </c>
      <c r="Q333" s="92" t="s">
        <v>176</v>
      </c>
      <c r="R333" s="92" t="s">
        <v>176</v>
      </c>
      <c r="S333" s="92">
        <f t="shared" si="118"/>
        <v>0</v>
      </c>
      <c r="T333" s="92" t="s">
        <v>176</v>
      </c>
      <c r="U333" s="92" t="s">
        <v>176</v>
      </c>
      <c r="V333" s="92">
        <f t="shared" si="119"/>
        <v>0</v>
      </c>
      <c r="W333" s="92" t="s">
        <v>176</v>
      </c>
      <c r="X333" s="92" t="s">
        <v>176</v>
      </c>
      <c r="Y333" s="92">
        <f t="shared" si="120"/>
        <v>0</v>
      </c>
      <c r="Z333" s="92" t="s">
        <v>176</v>
      </c>
      <c r="AA333" s="92" t="s">
        <v>176</v>
      </c>
      <c r="AB333" s="92">
        <f t="shared" si="121"/>
        <v>0</v>
      </c>
      <c r="AC333" s="92" t="s">
        <v>176</v>
      </c>
      <c r="AD333" s="92" t="s">
        <v>176</v>
      </c>
      <c r="AE333" s="92">
        <f t="shared" si="122"/>
        <v>0</v>
      </c>
      <c r="AF333" s="92" t="s">
        <v>176</v>
      </c>
      <c r="AG333" s="92" t="s">
        <v>176</v>
      </c>
      <c r="AH333" s="92">
        <f t="shared" si="123"/>
        <v>0</v>
      </c>
      <c r="AI333" s="92" t="s">
        <v>176</v>
      </c>
      <c r="AJ333" s="92" t="s">
        <v>176</v>
      </c>
      <c r="AK333" s="92">
        <f t="shared" si="124"/>
        <v>0</v>
      </c>
      <c r="AM333" s="157" t="s">
        <v>4</v>
      </c>
    </row>
    <row r="334" spans="1:39" x14ac:dyDescent="0.25">
      <c r="A334" s="157" t="str">
        <f t="shared" si="125"/>
        <v>MayoMultiseguros S.U, S. A.</v>
      </c>
      <c r="B334" s="51" t="s">
        <v>116</v>
      </c>
      <c r="C334" s="93">
        <f t="shared" si="112"/>
        <v>0</v>
      </c>
      <c r="D334" s="93">
        <f t="shared" si="113"/>
        <v>0</v>
      </c>
      <c r="E334" s="92" t="s">
        <v>176</v>
      </c>
      <c r="F334" s="92" t="s">
        <v>176</v>
      </c>
      <c r="G334" s="92">
        <f t="shared" si="114"/>
        <v>0</v>
      </c>
      <c r="H334" s="92" t="s">
        <v>176</v>
      </c>
      <c r="I334" s="92" t="s">
        <v>176</v>
      </c>
      <c r="J334" s="92">
        <f t="shared" si="115"/>
        <v>0</v>
      </c>
      <c r="K334" s="92" t="s">
        <v>176</v>
      </c>
      <c r="L334" s="92" t="s">
        <v>176</v>
      </c>
      <c r="M334" s="92">
        <f t="shared" si="116"/>
        <v>0</v>
      </c>
      <c r="N334" s="92" t="s">
        <v>176</v>
      </c>
      <c r="O334" s="92" t="s">
        <v>176</v>
      </c>
      <c r="P334" s="92">
        <f t="shared" si="117"/>
        <v>0</v>
      </c>
      <c r="Q334" s="92" t="s">
        <v>176</v>
      </c>
      <c r="R334" s="92" t="s">
        <v>176</v>
      </c>
      <c r="S334" s="92">
        <f t="shared" si="118"/>
        <v>0</v>
      </c>
      <c r="T334" s="92" t="s">
        <v>176</v>
      </c>
      <c r="U334" s="92" t="s">
        <v>176</v>
      </c>
      <c r="V334" s="92">
        <f t="shared" si="119"/>
        <v>0</v>
      </c>
      <c r="W334" s="92" t="s">
        <v>176</v>
      </c>
      <c r="X334" s="92" t="s">
        <v>176</v>
      </c>
      <c r="Y334" s="92">
        <f t="shared" si="120"/>
        <v>0</v>
      </c>
      <c r="Z334" s="92" t="s">
        <v>176</v>
      </c>
      <c r="AA334" s="92" t="s">
        <v>176</v>
      </c>
      <c r="AB334" s="92">
        <f t="shared" si="121"/>
        <v>0</v>
      </c>
      <c r="AC334" s="92" t="s">
        <v>176</v>
      </c>
      <c r="AD334" s="92" t="s">
        <v>176</v>
      </c>
      <c r="AE334" s="92">
        <f t="shared" si="122"/>
        <v>0</v>
      </c>
      <c r="AF334" s="92" t="s">
        <v>176</v>
      </c>
      <c r="AG334" s="92" t="s">
        <v>176</v>
      </c>
      <c r="AH334" s="92">
        <f t="shared" si="123"/>
        <v>0</v>
      </c>
      <c r="AI334" s="92" t="s">
        <v>176</v>
      </c>
      <c r="AJ334" s="92" t="s">
        <v>176</v>
      </c>
      <c r="AK334" s="92">
        <f t="shared" si="124"/>
        <v>0</v>
      </c>
      <c r="AM334" s="157" t="s">
        <v>4</v>
      </c>
    </row>
    <row r="335" spans="1:39" x14ac:dyDescent="0.25">
      <c r="A335" s="157" t="str">
        <f t="shared" si="125"/>
        <v>MayoSeguros ADEMI, S. A.</v>
      </c>
      <c r="B335" s="51" t="s">
        <v>112</v>
      </c>
      <c r="C335" s="93">
        <f t="shared" si="112"/>
        <v>0</v>
      </c>
      <c r="D335" s="93">
        <f t="shared" si="113"/>
        <v>0</v>
      </c>
      <c r="E335" s="92" t="s">
        <v>176</v>
      </c>
      <c r="F335" s="92" t="s">
        <v>176</v>
      </c>
      <c r="G335" s="92">
        <f t="shared" si="114"/>
        <v>0</v>
      </c>
      <c r="H335" s="92" t="s">
        <v>176</v>
      </c>
      <c r="I335" s="92" t="s">
        <v>176</v>
      </c>
      <c r="J335" s="92">
        <f t="shared" si="115"/>
        <v>0</v>
      </c>
      <c r="K335" s="92" t="s">
        <v>176</v>
      </c>
      <c r="L335" s="92" t="s">
        <v>176</v>
      </c>
      <c r="M335" s="92">
        <f t="shared" si="116"/>
        <v>0</v>
      </c>
      <c r="N335" s="92" t="s">
        <v>176</v>
      </c>
      <c r="O335" s="92" t="s">
        <v>176</v>
      </c>
      <c r="P335" s="92">
        <f t="shared" si="117"/>
        <v>0</v>
      </c>
      <c r="Q335" s="92" t="s">
        <v>176</v>
      </c>
      <c r="R335" s="92" t="s">
        <v>176</v>
      </c>
      <c r="S335" s="92">
        <f t="shared" si="118"/>
        <v>0</v>
      </c>
      <c r="T335" s="92" t="s">
        <v>176</v>
      </c>
      <c r="U335" s="92" t="s">
        <v>176</v>
      </c>
      <c r="V335" s="92">
        <f t="shared" si="119"/>
        <v>0</v>
      </c>
      <c r="W335" s="92" t="s">
        <v>176</v>
      </c>
      <c r="X335" s="92" t="s">
        <v>176</v>
      </c>
      <c r="Y335" s="92">
        <f t="shared" si="120"/>
        <v>0</v>
      </c>
      <c r="Z335" s="92" t="s">
        <v>176</v>
      </c>
      <c r="AA335" s="92" t="s">
        <v>176</v>
      </c>
      <c r="AB335" s="92">
        <f t="shared" si="121"/>
        <v>0</v>
      </c>
      <c r="AC335" s="92" t="s">
        <v>176</v>
      </c>
      <c r="AD335" s="92" t="s">
        <v>176</v>
      </c>
      <c r="AE335" s="92">
        <f t="shared" si="122"/>
        <v>0</v>
      </c>
      <c r="AF335" s="92" t="s">
        <v>176</v>
      </c>
      <c r="AG335" s="92" t="s">
        <v>176</v>
      </c>
      <c r="AH335" s="92">
        <f t="shared" si="123"/>
        <v>0</v>
      </c>
      <c r="AI335" s="92" t="s">
        <v>176</v>
      </c>
      <c r="AJ335" s="92" t="s">
        <v>176</v>
      </c>
      <c r="AK335" s="92">
        <f t="shared" si="124"/>
        <v>0</v>
      </c>
      <c r="AM335" s="157" t="s">
        <v>4</v>
      </c>
    </row>
    <row r="336" spans="1:39" x14ac:dyDescent="0.25">
      <c r="A336" s="157" t="str">
        <f t="shared" si="125"/>
        <v>MayoREHSA Cía. de Seguros y Reaseguros, S.A.</v>
      </c>
      <c r="B336" s="51" t="s">
        <v>114</v>
      </c>
      <c r="C336" s="93">
        <f t="shared" si="112"/>
        <v>0</v>
      </c>
      <c r="D336" s="93">
        <f t="shared" si="113"/>
        <v>0</v>
      </c>
      <c r="E336" s="92" t="s">
        <v>176</v>
      </c>
      <c r="F336" s="92" t="s">
        <v>176</v>
      </c>
      <c r="G336" s="92">
        <f t="shared" si="114"/>
        <v>0</v>
      </c>
      <c r="H336" s="92" t="s">
        <v>176</v>
      </c>
      <c r="I336" s="92" t="s">
        <v>176</v>
      </c>
      <c r="J336" s="92">
        <f t="shared" si="115"/>
        <v>0</v>
      </c>
      <c r="K336" s="92" t="s">
        <v>176</v>
      </c>
      <c r="L336" s="92" t="s">
        <v>176</v>
      </c>
      <c r="M336" s="92">
        <f t="shared" si="116"/>
        <v>0</v>
      </c>
      <c r="N336" s="92" t="s">
        <v>176</v>
      </c>
      <c r="O336" s="92" t="s">
        <v>176</v>
      </c>
      <c r="P336" s="92">
        <f t="shared" si="117"/>
        <v>0</v>
      </c>
      <c r="Q336" s="92" t="s">
        <v>176</v>
      </c>
      <c r="R336" s="92" t="s">
        <v>176</v>
      </c>
      <c r="S336" s="92">
        <f t="shared" si="118"/>
        <v>0</v>
      </c>
      <c r="T336" s="92" t="s">
        <v>176</v>
      </c>
      <c r="U336" s="92" t="s">
        <v>176</v>
      </c>
      <c r="V336" s="92">
        <f t="shared" si="119"/>
        <v>0</v>
      </c>
      <c r="W336" s="92" t="s">
        <v>176</v>
      </c>
      <c r="X336" s="92" t="s">
        <v>176</v>
      </c>
      <c r="Y336" s="92">
        <f t="shared" si="120"/>
        <v>0</v>
      </c>
      <c r="Z336" s="92" t="s">
        <v>176</v>
      </c>
      <c r="AA336" s="92" t="s">
        <v>176</v>
      </c>
      <c r="AB336" s="92">
        <f t="shared" si="121"/>
        <v>0</v>
      </c>
      <c r="AC336" s="92" t="s">
        <v>176</v>
      </c>
      <c r="AD336" s="92" t="s">
        <v>176</v>
      </c>
      <c r="AE336" s="92">
        <f t="shared" si="122"/>
        <v>0</v>
      </c>
      <c r="AF336" s="92" t="s">
        <v>176</v>
      </c>
      <c r="AG336" s="92" t="s">
        <v>176</v>
      </c>
      <c r="AH336" s="92">
        <f t="shared" si="123"/>
        <v>0</v>
      </c>
      <c r="AI336" s="92" t="s">
        <v>176</v>
      </c>
      <c r="AJ336" s="92" t="s">
        <v>176</v>
      </c>
      <c r="AK336" s="92">
        <f t="shared" si="124"/>
        <v>0</v>
      </c>
      <c r="AM336" s="157" t="s">
        <v>4</v>
      </c>
    </row>
    <row r="337" spans="1:39" x14ac:dyDescent="0.25">
      <c r="A337" s="157" t="str">
        <f t="shared" si="125"/>
        <v>MayoMidas Seguros, S. A.</v>
      </c>
      <c r="B337" s="51" t="s">
        <v>118</v>
      </c>
      <c r="C337" s="93">
        <f t="shared" si="112"/>
        <v>0</v>
      </c>
      <c r="D337" s="93">
        <f t="shared" si="113"/>
        <v>0</v>
      </c>
      <c r="E337" s="92" t="s">
        <v>176</v>
      </c>
      <c r="F337" s="92" t="s">
        <v>176</v>
      </c>
      <c r="G337" s="92">
        <f t="shared" si="114"/>
        <v>0</v>
      </c>
      <c r="H337" s="92" t="s">
        <v>176</v>
      </c>
      <c r="I337" s="92" t="s">
        <v>176</v>
      </c>
      <c r="J337" s="92">
        <f t="shared" si="115"/>
        <v>0</v>
      </c>
      <c r="K337" s="92" t="s">
        <v>176</v>
      </c>
      <c r="L337" s="92" t="s">
        <v>176</v>
      </c>
      <c r="M337" s="92">
        <f t="shared" si="116"/>
        <v>0</v>
      </c>
      <c r="N337" s="92" t="s">
        <v>176</v>
      </c>
      <c r="O337" s="92" t="s">
        <v>176</v>
      </c>
      <c r="P337" s="92">
        <f t="shared" si="117"/>
        <v>0</v>
      </c>
      <c r="Q337" s="92" t="s">
        <v>176</v>
      </c>
      <c r="R337" s="92" t="s">
        <v>176</v>
      </c>
      <c r="S337" s="92">
        <f t="shared" si="118"/>
        <v>0</v>
      </c>
      <c r="T337" s="92" t="s">
        <v>176</v>
      </c>
      <c r="U337" s="92" t="s">
        <v>176</v>
      </c>
      <c r="V337" s="92">
        <f t="shared" si="119"/>
        <v>0</v>
      </c>
      <c r="W337" s="92" t="s">
        <v>176</v>
      </c>
      <c r="X337" s="92" t="s">
        <v>176</v>
      </c>
      <c r="Y337" s="92">
        <f t="shared" si="120"/>
        <v>0</v>
      </c>
      <c r="Z337" s="92" t="s">
        <v>176</v>
      </c>
      <c r="AA337" s="92" t="s">
        <v>176</v>
      </c>
      <c r="AB337" s="92">
        <f t="shared" si="121"/>
        <v>0</v>
      </c>
      <c r="AC337" s="92" t="s">
        <v>176</v>
      </c>
      <c r="AD337" s="92" t="s">
        <v>176</v>
      </c>
      <c r="AE337" s="92">
        <f t="shared" si="122"/>
        <v>0</v>
      </c>
      <c r="AF337" s="92" t="s">
        <v>176</v>
      </c>
      <c r="AG337" s="92" t="s">
        <v>176</v>
      </c>
      <c r="AH337" s="92">
        <f t="shared" si="123"/>
        <v>0</v>
      </c>
      <c r="AI337" s="92" t="s">
        <v>176</v>
      </c>
      <c r="AJ337" s="92" t="s">
        <v>176</v>
      </c>
      <c r="AK337" s="92">
        <f t="shared" si="124"/>
        <v>0</v>
      </c>
      <c r="AM337" s="157" t="s">
        <v>4</v>
      </c>
    </row>
    <row r="338" spans="1:39" x14ac:dyDescent="0.25">
      <c r="A338" s="157" t="str">
        <f t="shared" si="125"/>
        <v>MayoHylseg Seguros, S.A.</v>
      </c>
      <c r="B338" s="51" t="s">
        <v>120</v>
      </c>
      <c r="C338" s="93">
        <f t="shared" si="112"/>
        <v>0</v>
      </c>
      <c r="D338" s="93">
        <f t="shared" si="113"/>
        <v>0</v>
      </c>
      <c r="E338" s="92" t="s">
        <v>176</v>
      </c>
      <c r="F338" s="92" t="s">
        <v>176</v>
      </c>
      <c r="G338" s="92">
        <f t="shared" si="114"/>
        <v>0</v>
      </c>
      <c r="H338" s="92" t="s">
        <v>176</v>
      </c>
      <c r="I338" s="92" t="s">
        <v>176</v>
      </c>
      <c r="J338" s="92">
        <f t="shared" si="115"/>
        <v>0</v>
      </c>
      <c r="K338" s="92" t="s">
        <v>176</v>
      </c>
      <c r="L338" s="92" t="s">
        <v>176</v>
      </c>
      <c r="M338" s="92">
        <f t="shared" si="116"/>
        <v>0</v>
      </c>
      <c r="N338" s="92" t="s">
        <v>176</v>
      </c>
      <c r="O338" s="92" t="s">
        <v>176</v>
      </c>
      <c r="P338" s="92">
        <f t="shared" si="117"/>
        <v>0</v>
      </c>
      <c r="Q338" s="92" t="s">
        <v>176</v>
      </c>
      <c r="R338" s="92" t="s">
        <v>176</v>
      </c>
      <c r="S338" s="92">
        <f t="shared" si="118"/>
        <v>0</v>
      </c>
      <c r="T338" s="92" t="s">
        <v>176</v>
      </c>
      <c r="U338" s="92" t="s">
        <v>176</v>
      </c>
      <c r="V338" s="92">
        <f t="shared" si="119"/>
        <v>0</v>
      </c>
      <c r="W338" s="92" t="s">
        <v>176</v>
      </c>
      <c r="X338" s="92" t="s">
        <v>176</v>
      </c>
      <c r="Y338" s="92">
        <f t="shared" si="120"/>
        <v>0</v>
      </c>
      <c r="Z338" s="92" t="s">
        <v>176</v>
      </c>
      <c r="AA338" s="92" t="s">
        <v>176</v>
      </c>
      <c r="AB338" s="92">
        <f t="shared" si="121"/>
        <v>0</v>
      </c>
      <c r="AC338" s="92" t="s">
        <v>176</v>
      </c>
      <c r="AD338" s="92" t="s">
        <v>176</v>
      </c>
      <c r="AE338" s="92">
        <f t="shared" si="122"/>
        <v>0</v>
      </c>
      <c r="AF338" s="92" t="s">
        <v>176</v>
      </c>
      <c r="AG338" s="92" t="s">
        <v>176</v>
      </c>
      <c r="AH338" s="92">
        <f t="shared" si="123"/>
        <v>0</v>
      </c>
      <c r="AI338" s="92" t="s">
        <v>176</v>
      </c>
      <c r="AJ338" s="92" t="s">
        <v>176</v>
      </c>
      <c r="AK338" s="92">
        <f t="shared" si="124"/>
        <v>0</v>
      </c>
      <c r="AM338" s="157" t="s">
        <v>4</v>
      </c>
    </row>
    <row r="339" spans="1:39" x14ac:dyDescent="0.25">
      <c r="A339" s="157" t="str">
        <f t="shared" si="125"/>
        <v>MayoAseguradora Agropecuaria Dominicana. S. A.</v>
      </c>
      <c r="B339" s="51" t="s">
        <v>99</v>
      </c>
      <c r="C339" s="93">
        <f t="shared" si="112"/>
        <v>0</v>
      </c>
      <c r="D339" s="93">
        <f t="shared" si="113"/>
        <v>0</v>
      </c>
      <c r="E339" s="92" t="s">
        <v>176</v>
      </c>
      <c r="F339" s="92" t="s">
        <v>176</v>
      </c>
      <c r="G339" s="92">
        <f t="shared" si="114"/>
        <v>0</v>
      </c>
      <c r="H339" s="92" t="s">
        <v>176</v>
      </c>
      <c r="I339" s="92" t="s">
        <v>176</v>
      </c>
      <c r="J339" s="92">
        <f t="shared" si="115"/>
        <v>0</v>
      </c>
      <c r="K339" s="92" t="s">
        <v>176</v>
      </c>
      <c r="L339" s="92" t="s">
        <v>176</v>
      </c>
      <c r="M339" s="92">
        <f t="shared" si="116"/>
        <v>0</v>
      </c>
      <c r="N339" s="92" t="s">
        <v>176</v>
      </c>
      <c r="O339" s="92" t="s">
        <v>176</v>
      </c>
      <c r="P339" s="92">
        <f t="shared" si="117"/>
        <v>0</v>
      </c>
      <c r="Q339" s="92" t="s">
        <v>176</v>
      </c>
      <c r="R339" s="92" t="s">
        <v>176</v>
      </c>
      <c r="S339" s="92">
        <f t="shared" si="118"/>
        <v>0</v>
      </c>
      <c r="T339" s="92" t="s">
        <v>176</v>
      </c>
      <c r="U339" s="92" t="s">
        <v>176</v>
      </c>
      <c r="V339" s="92">
        <f t="shared" si="119"/>
        <v>0</v>
      </c>
      <c r="W339" s="92" t="s">
        <v>176</v>
      </c>
      <c r="X339" s="92" t="s">
        <v>176</v>
      </c>
      <c r="Y339" s="92">
        <f t="shared" si="120"/>
        <v>0</v>
      </c>
      <c r="Z339" s="92" t="s">
        <v>176</v>
      </c>
      <c r="AA339" s="92" t="s">
        <v>176</v>
      </c>
      <c r="AB339" s="92">
        <f t="shared" si="121"/>
        <v>0</v>
      </c>
      <c r="AC339" s="92" t="s">
        <v>176</v>
      </c>
      <c r="AD339" s="92" t="s">
        <v>176</v>
      </c>
      <c r="AE339" s="92">
        <f t="shared" si="122"/>
        <v>0</v>
      </c>
      <c r="AF339" s="92" t="s">
        <v>176</v>
      </c>
      <c r="AG339" s="92" t="s">
        <v>176</v>
      </c>
      <c r="AH339" s="92">
        <f t="shared" si="123"/>
        <v>0</v>
      </c>
      <c r="AI339" s="92" t="s">
        <v>176</v>
      </c>
      <c r="AJ339" s="92" t="s">
        <v>176</v>
      </c>
      <c r="AK339" s="92">
        <f t="shared" si="124"/>
        <v>0</v>
      </c>
      <c r="AM339" s="157" t="s">
        <v>4</v>
      </c>
    </row>
    <row r="340" spans="1:39" ht="13.8" thickBot="1" x14ac:dyDescent="0.3">
      <c r="A340" s="157" t="str">
        <f t="shared" si="125"/>
        <v>MayoCuna Mutual Insurance Society Dominicana, S.A.</v>
      </c>
      <c r="B340" s="51" t="s">
        <v>105</v>
      </c>
      <c r="C340" s="93">
        <f t="shared" si="112"/>
        <v>0</v>
      </c>
      <c r="D340" s="93">
        <f t="shared" si="113"/>
        <v>0</v>
      </c>
      <c r="E340" s="92" t="s">
        <v>176</v>
      </c>
      <c r="F340" s="92" t="s">
        <v>176</v>
      </c>
      <c r="G340" s="92">
        <f t="shared" si="114"/>
        <v>0</v>
      </c>
      <c r="H340" s="92" t="s">
        <v>176</v>
      </c>
      <c r="I340" s="92" t="s">
        <v>176</v>
      </c>
      <c r="J340" s="92">
        <f t="shared" si="115"/>
        <v>0</v>
      </c>
      <c r="K340" s="92" t="s">
        <v>176</v>
      </c>
      <c r="L340" s="92" t="s">
        <v>176</v>
      </c>
      <c r="M340" s="92">
        <f t="shared" si="116"/>
        <v>0</v>
      </c>
      <c r="N340" s="92" t="s">
        <v>176</v>
      </c>
      <c r="O340" s="92" t="s">
        <v>176</v>
      </c>
      <c r="P340" s="92">
        <f t="shared" si="117"/>
        <v>0</v>
      </c>
      <c r="Q340" s="92" t="s">
        <v>176</v>
      </c>
      <c r="R340" s="92" t="s">
        <v>176</v>
      </c>
      <c r="S340" s="92">
        <f t="shared" si="118"/>
        <v>0</v>
      </c>
      <c r="T340" s="92" t="s">
        <v>176</v>
      </c>
      <c r="U340" s="92" t="s">
        <v>176</v>
      </c>
      <c r="V340" s="92">
        <f t="shared" si="119"/>
        <v>0</v>
      </c>
      <c r="W340" s="92" t="s">
        <v>176</v>
      </c>
      <c r="X340" s="92" t="s">
        <v>176</v>
      </c>
      <c r="Y340" s="92">
        <f t="shared" si="120"/>
        <v>0</v>
      </c>
      <c r="Z340" s="92" t="s">
        <v>176</v>
      </c>
      <c r="AA340" s="92" t="s">
        <v>176</v>
      </c>
      <c r="AB340" s="92">
        <f t="shared" si="121"/>
        <v>0</v>
      </c>
      <c r="AC340" s="92" t="s">
        <v>176</v>
      </c>
      <c r="AD340" s="92" t="s">
        <v>176</v>
      </c>
      <c r="AE340" s="92">
        <f t="shared" si="122"/>
        <v>0</v>
      </c>
      <c r="AF340" s="92" t="s">
        <v>176</v>
      </c>
      <c r="AG340" s="92" t="s">
        <v>176</v>
      </c>
      <c r="AH340" s="92">
        <f t="shared" si="123"/>
        <v>0</v>
      </c>
      <c r="AI340" s="92" t="s">
        <v>176</v>
      </c>
      <c r="AJ340" s="92" t="s">
        <v>176</v>
      </c>
      <c r="AK340" s="92">
        <f t="shared" si="124"/>
        <v>0</v>
      </c>
      <c r="AM340" s="157" t="s">
        <v>4</v>
      </c>
    </row>
    <row r="341" spans="1:39" ht="14.4" thickTop="1" thickBot="1" x14ac:dyDescent="0.3">
      <c r="A341" s="157" t="str">
        <f t="shared" si="125"/>
        <v>Total General</v>
      </c>
      <c r="B341" s="53" t="s">
        <v>19</v>
      </c>
      <c r="C341" s="63">
        <f>SUM(C303:C340)</f>
        <v>0</v>
      </c>
      <c r="D341" s="63">
        <f t="shared" ref="D341:AK341" si="126">SUM(D303:D340)</f>
        <v>0</v>
      </c>
      <c r="E341" s="63">
        <f t="shared" si="126"/>
        <v>0</v>
      </c>
      <c r="F341" s="63">
        <f t="shared" si="126"/>
        <v>0</v>
      </c>
      <c r="G341" s="63">
        <f t="shared" si="126"/>
        <v>0</v>
      </c>
      <c r="H341" s="63">
        <f t="shared" si="126"/>
        <v>0</v>
      </c>
      <c r="I341" s="63">
        <f t="shared" si="126"/>
        <v>0</v>
      </c>
      <c r="J341" s="63">
        <f t="shared" si="126"/>
        <v>0</v>
      </c>
      <c r="K341" s="63">
        <f t="shared" si="126"/>
        <v>0</v>
      </c>
      <c r="L341" s="63">
        <f t="shared" si="126"/>
        <v>0</v>
      </c>
      <c r="M341" s="63">
        <f t="shared" si="126"/>
        <v>0</v>
      </c>
      <c r="N341" s="63">
        <f t="shared" si="126"/>
        <v>0</v>
      </c>
      <c r="O341" s="63">
        <f t="shared" si="126"/>
        <v>0</v>
      </c>
      <c r="P341" s="63">
        <f t="shared" si="126"/>
        <v>0</v>
      </c>
      <c r="Q341" s="63">
        <f t="shared" si="126"/>
        <v>0</v>
      </c>
      <c r="R341" s="63">
        <f t="shared" si="126"/>
        <v>0</v>
      </c>
      <c r="S341" s="63">
        <f t="shared" si="126"/>
        <v>0</v>
      </c>
      <c r="T341" s="63">
        <f t="shared" si="126"/>
        <v>0</v>
      </c>
      <c r="U341" s="63">
        <f t="shared" si="126"/>
        <v>0</v>
      </c>
      <c r="V341" s="63">
        <f t="shared" si="126"/>
        <v>0</v>
      </c>
      <c r="W341" s="63">
        <f t="shared" si="126"/>
        <v>0</v>
      </c>
      <c r="X341" s="63">
        <f t="shared" si="126"/>
        <v>0</v>
      </c>
      <c r="Y341" s="63">
        <f t="shared" si="126"/>
        <v>0</v>
      </c>
      <c r="Z341" s="63">
        <f t="shared" si="126"/>
        <v>0</v>
      </c>
      <c r="AA341" s="63">
        <f t="shared" si="126"/>
        <v>0</v>
      </c>
      <c r="AB341" s="63">
        <f t="shared" si="126"/>
        <v>0</v>
      </c>
      <c r="AC341" s="63">
        <f t="shared" si="126"/>
        <v>0</v>
      </c>
      <c r="AD341" s="63">
        <f t="shared" si="126"/>
        <v>0</v>
      </c>
      <c r="AE341" s="63">
        <f t="shared" si="126"/>
        <v>0</v>
      </c>
      <c r="AF341" s="63">
        <f t="shared" si="126"/>
        <v>0</v>
      </c>
      <c r="AG341" s="63">
        <f t="shared" si="126"/>
        <v>0</v>
      </c>
      <c r="AH341" s="63">
        <f t="shared" si="126"/>
        <v>0</v>
      </c>
      <c r="AI341" s="63">
        <f t="shared" si="126"/>
        <v>0</v>
      </c>
      <c r="AJ341" s="63">
        <f t="shared" si="126"/>
        <v>0</v>
      </c>
      <c r="AK341" s="91">
        <f t="shared" si="126"/>
        <v>0</v>
      </c>
    </row>
    <row r="342" spans="1:39" ht="13.8" thickTop="1" x14ac:dyDescent="0.25">
      <c r="A342" s="157" t="str">
        <f t="shared" si="125"/>
        <v/>
      </c>
      <c r="B342" s="124"/>
      <c r="C342" s="35"/>
      <c r="D342" s="34"/>
      <c r="E342" s="35"/>
      <c r="F342" s="34"/>
      <c r="G342" s="34"/>
      <c r="H342" s="35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</row>
    <row r="343" spans="1:39" x14ac:dyDescent="0.25">
      <c r="A343" s="157" t="str">
        <f>AM343&amp;B343</f>
        <v>% de Primas Exoneradas de Impuestos</v>
      </c>
      <c r="B343" s="20" t="s">
        <v>38</v>
      </c>
      <c r="C343" s="207">
        <f>IFERROR(D341/C344*100,0)</f>
        <v>0</v>
      </c>
      <c r="D343" s="207"/>
      <c r="E343" s="207">
        <f>IFERROR(F341/E344*100,0)</f>
        <v>0</v>
      </c>
      <c r="F343" s="207"/>
      <c r="G343" s="36"/>
      <c r="H343" s="207">
        <f>IFERROR(I341/H344*100,0)</f>
        <v>0</v>
      </c>
      <c r="I343" s="207"/>
      <c r="J343" s="36"/>
      <c r="K343" s="207">
        <f>IFERROR(L341/K344*100,0)</f>
        <v>0</v>
      </c>
      <c r="L343" s="207"/>
      <c r="M343" s="36"/>
      <c r="N343" s="207">
        <f>IFERROR(O341/N344*100,0)</f>
        <v>0</v>
      </c>
      <c r="O343" s="207"/>
      <c r="P343" s="36"/>
      <c r="Q343" s="207">
        <f>IFERROR(R341/Q344*100,0)</f>
        <v>0</v>
      </c>
      <c r="R343" s="207"/>
      <c r="S343" s="36"/>
      <c r="T343" s="207">
        <f>IFERROR(U341/T344*100,0)</f>
        <v>0</v>
      </c>
      <c r="U343" s="207"/>
      <c r="V343" s="36"/>
      <c r="W343" s="207">
        <f>IFERROR(X341/W344*100,0)</f>
        <v>0</v>
      </c>
      <c r="X343" s="207"/>
      <c r="Y343" s="36"/>
      <c r="Z343" s="207">
        <f>IFERROR(AA341/Z344*100,0)</f>
        <v>0</v>
      </c>
      <c r="AA343" s="207"/>
      <c r="AB343" s="36"/>
      <c r="AC343" s="207">
        <f>IFERROR(AD341/AC344*100,0)</f>
        <v>0</v>
      </c>
      <c r="AD343" s="207"/>
      <c r="AE343" s="36"/>
      <c r="AF343" s="207">
        <f>IFERROR(AG341/AF344*100,0)</f>
        <v>0</v>
      </c>
      <c r="AG343" s="207"/>
      <c r="AH343" s="36"/>
      <c r="AI343" s="207">
        <f>IFERROR(AJ341/AI344*100,0)</f>
        <v>0</v>
      </c>
      <c r="AJ343" s="207"/>
      <c r="AK343" s="36"/>
    </row>
    <row r="344" spans="1:39" x14ac:dyDescent="0.25">
      <c r="A344" s="157" t="str">
        <f>AM344&amp;B344</f>
        <v>Primas Netas Totales</v>
      </c>
      <c r="B344" s="5" t="s">
        <v>39</v>
      </c>
      <c r="C344" s="205">
        <f>IFERROR(C341+D341,0)</f>
        <v>0</v>
      </c>
      <c r="D344" s="206"/>
      <c r="E344" s="205">
        <f>IFERROR(E341+F341,0)</f>
        <v>0</v>
      </c>
      <c r="F344" s="206"/>
      <c r="G344" s="37"/>
      <c r="H344" s="205">
        <f>IFERROR(H341+I341,0)</f>
        <v>0</v>
      </c>
      <c r="I344" s="206"/>
      <c r="J344" s="37"/>
      <c r="K344" s="205">
        <f>IFERROR(K341+L341,0)</f>
        <v>0</v>
      </c>
      <c r="L344" s="206"/>
      <c r="M344" s="37"/>
      <c r="N344" s="205">
        <f>IFERROR(N341+O341,0)</f>
        <v>0</v>
      </c>
      <c r="O344" s="206"/>
      <c r="P344" s="37"/>
      <c r="Q344" s="205">
        <f>IFERROR(Q341+R341,0)</f>
        <v>0</v>
      </c>
      <c r="R344" s="206"/>
      <c r="S344" s="37"/>
      <c r="T344" s="205">
        <f>IFERROR(T341+U341,0)</f>
        <v>0</v>
      </c>
      <c r="U344" s="206"/>
      <c r="V344" s="37"/>
      <c r="W344" s="205">
        <f>IFERROR(W341+X341,0)</f>
        <v>0</v>
      </c>
      <c r="X344" s="206"/>
      <c r="Y344" s="37"/>
      <c r="Z344" s="205">
        <f>IFERROR(Z341+AA341,0)</f>
        <v>0</v>
      </c>
      <c r="AA344" s="206"/>
      <c r="AB344" s="37"/>
      <c r="AC344" s="205">
        <f>IFERROR(AC341+AD341,0)</f>
        <v>0</v>
      </c>
      <c r="AD344" s="206"/>
      <c r="AE344" s="37"/>
      <c r="AF344" s="205">
        <f>IFERROR(AF341+AG341,0)</f>
        <v>0</v>
      </c>
      <c r="AG344" s="206"/>
      <c r="AH344" s="37"/>
      <c r="AI344" s="205">
        <f>IFERROR(AI341+AJ341,0)</f>
        <v>0</v>
      </c>
      <c r="AJ344" s="206"/>
      <c r="AK344" s="37"/>
    </row>
    <row r="345" spans="1:39" x14ac:dyDescent="0.25">
      <c r="A345" s="157" t="str">
        <f>AM345&amp;B345</f>
        <v>% Por Ramos Primas Netas Cobradas</v>
      </c>
      <c r="B345" s="5" t="s">
        <v>40</v>
      </c>
      <c r="C345" s="207">
        <f>SUM(E345:AJ345,0)</f>
        <v>0</v>
      </c>
      <c r="D345" s="206"/>
      <c r="E345" s="207">
        <f>IFERROR(E344/C344*100,0)</f>
        <v>0</v>
      </c>
      <c r="F345" s="207"/>
      <c r="G345" s="36"/>
      <c r="H345" s="207">
        <f>IFERROR(H344/C344*100,0)</f>
        <v>0</v>
      </c>
      <c r="I345" s="207"/>
      <c r="J345" s="36"/>
      <c r="K345" s="207">
        <f>IFERROR(K344/C344*100,0)</f>
        <v>0</v>
      </c>
      <c r="L345" s="207"/>
      <c r="M345" s="36"/>
      <c r="N345" s="207">
        <f>IFERROR(N344/C344*100,0)</f>
        <v>0</v>
      </c>
      <c r="O345" s="207"/>
      <c r="P345" s="36"/>
      <c r="Q345" s="207">
        <f>IFERROR(Q344/C344*100,0)</f>
        <v>0</v>
      </c>
      <c r="R345" s="207"/>
      <c r="S345" s="36"/>
      <c r="T345" s="207">
        <f>IFERROR(T344/C344*100,0)</f>
        <v>0</v>
      </c>
      <c r="U345" s="207"/>
      <c r="V345" s="36"/>
      <c r="W345" s="207">
        <f>IFERROR(W344/C344*100,0)</f>
        <v>0</v>
      </c>
      <c r="X345" s="207"/>
      <c r="Y345" s="36"/>
      <c r="Z345" s="207">
        <f>IFERROR(Z344/C344*100,0)</f>
        <v>0</v>
      </c>
      <c r="AA345" s="207"/>
      <c r="AB345" s="36"/>
      <c r="AC345" s="207">
        <f>IFERROR(AC344/C344*100,0)</f>
        <v>0</v>
      </c>
      <c r="AD345" s="207"/>
      <c r="AE345" s="36"/>
      <c r="AF345" s="207">
        <f>IFERROR(AF344/C344*100,0)</f>
        <v>0</v>
      </c>
      <c r="AG345" s="207"/>
      <c r="AH345" s="36"/>
      <c r="AI345" s="207">
        <f>IFERROR(AI344/C344*100,0)</f>
        <v>0</v>
      </c>
      <c r="AJ345" s="207"/>
      <c r="AK345" s="36"/>
    </row>
    <row r="346" spans="1:39" x14ac:dyDescent="0.25">
      <c r="A346" s="157" t="str">
        <f t="shared" si="125"/>
        <v>Fuente: Superintendencia de Seguros, Dirección de Análisis Financiero y Estadísticas</v>
      </c>
      <c r="B346" s="98" t="s">
        <v>174</v>
      </c>
    </row>
    <row r="347" spans="1:39" x14ac:dyDescent="0.25">
      <c r="A347" s="157" t="str">
        <f t="shared" si="125"/>
        <v/>
      </c>
      <c r="B347" s="38"/>
    </row>
    <row r="348" spans="1:39" x14ac:dyDescent="0.25">
      <c r="A348" s="157" t="str">
        <f t="shared" si="125"/>
        <v/>
      </c>
      <c r="B348" s="38"/>
    </row>
    <row r="349" spans="1:39" x14ac:dyDescent="0.25">
      <c r="A349" s="157" t="str">
        <f t="shared" si="125"/>
        <v/>
      </c>
      <c r="B349" s="38"/>
    </row>
    <row r="350" spans="1:39" x14ac:dyDescent="0.25">
      <c r="A350" s="157" t="str">
        <f t="shared" si="125"/>
        <v/>
      </c>
      <c r="B350" s="38"/>
    </row>
    <row r="351" spans="1:39" x14ac:dyDescent="0.25">
      <c r="A351" s="157" t="str">
        <f t="shared" si="125"/>
        <v/>
      </c>
      <c r="B351" s="38"/>
    </row>
    <row r="352" spans="1:39" x14ac:dyDescent="0.25">
      <c r="A352" s="157" t="str">
        <f t="shared" si="125"/>
        <v/>
      </c>
    </row>
    <row r="353" spans="1:39" x14ac:dyDescent="0.25">
      <c r="A353" s="157" t="str">
        <f t="shared" si="125"/>
        <v/>
      </c>
    </row>
    <row r="354" spans="1:39" x14ac:dyDescent="0.25">
      <c r="A354" s="157" t="str">
        <f t="shared" si="125"/>
        <v/>
      </c>
    </row>
    <row r="355" spans="1:39" ht="21" x14ac:dyDescent="0.4">
      <c r="A355" s="157" t="str">
        <f t="shared" si="125"/>
        <v>Superintendencia de Seguros</v>
      </c>
      <c r="B355" s="209" t="s">
        <v>42</v>
      </c>
      <c r="C355" s="209"/>
      <c r="D355" s="209"/>
      <c r="E355" s="209"/>
      <c r="F355" s="209"/>
      <c r="G355" s="209"/>
      <c r="H355" s="209"/>
      <c r="I355" s="209"/>
      <c r="J355" s="209"/>
      <c r="K355" s="209"/>
      <c r="L355" s="209"/>
      <c r="M355" s="209"/>
      <c r="N355" s="209"/>
      <c r="O355" s="209"/>
      <c r="P355" s="209"/>
      <c r="Q355" s="209"/>
      <c r="R355" s="209"/>
      <c r="S355" s="209"/>
      <c r="T355" s="209"/>
      <c r="U355" s="209"/>
      <c r="V355" s="209"/>
      <c r="W355" s="209"/>
      <c r="X355" s="209"/>
      <c r="Y355" s="209"/>
      <c r="Z355" s="209"/>
      <c r="AA355" s="209"/>
      <c r="AB355" s="209"/>
      <c r="AC355" s="209"/>
      <c r="AD355" s="209"/>
      <c r="AE355" s="209"/>
      <c r="AF355" s="209"/>
      <c r="AG355" s="209"/>
      <c r="AH355" s="209"/>
      <c r="AI355" s="209"/>
      <c r="AJ355" s="209"/>
    </row>
    <row r="356" spans="1:39" x14ac:dyDescent="0.25">
      <c r="A356" s="157" t="str">
        <f t="shared" si="125"/>
        <v>Primas Netas Cobradas por Compañías, Según Ramos</v>
      </c>
      <c r="B356" s="210" t="s">
        <v>56</v>
      </c>
      <c r="C356" s="210"/>
      <c r="D356" s="210"/>
      <c r="E356" s="210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/>
      <c r="AF356" s="210"/>
      <c r="AG356" s="210"/>
      <c r="AH356" s="210"/>
      <c r="AI356" s="210"/>
      <c r="AJ356" s="210"/>
    </row>
    <row r="357" spans="1:39" x14ac:dyDescent="0.25">
      <c r="A357" s="157" t="str">
        <f t="shared" si="125"/>
        <v>Junio, 2021</v>
      </c>
      <c r="B357" s="211" t="s">
        <v>166</v>
      </c>
      <c r="C357" s="212"/>
      <c r="D357" s="212"/>
      <c r="E357" s="212"/>
      <c r="F357" s="212"/>
      <c r="G357" s="212"/>
      <c r="H357" s="212"/>
      <c r="I357" s="212"/>
      <c r="J357" s="212"/>
      <c r="K357" s="212"/>
      <c r="L357" s="212"/>
      <c r="M357" s="212"/>
      <c r="N357" s="212"/>
      <c r="O357" s="212"/>
      <c r="P357" s="212"/>
      <c r="Q357" s="212"/>
      <c r="R357" s="212"/>
      <c r="S357" s="212"/>
      <c r="T357" s="212"/>
      <c r="U357" s="212"/>
      <c r="V357" s="212"/>
      <c r="W357" s="212"/>
      <c r="X357" s="212"/>
      <c r="Y357" s="212"/>
      <c r="Z357" s="212"/>
      <c r="AA357" s="212"/>
      <c r="AB357" s="212"/>
      <c r="AC357" s="212"/>
      <c r="AD357" s="212"/>
      <c r="AE357" s="212"/>
      <c r="AF357" s="212"/>
      <c r="AG357" s="212"/>
      <c r="AH357" s="212"/>
      <c r="AI357" s="212"/>
      <c r="AJ357" s="212"/>
    </row>
    <row r="358" spans="1:39" x14ac:dyDescent="0.25">
      <c r="A358" s="157" t="str">
        <f t="shared" si="125"/>
        <v>(Valores en RD$)</v>
      </c>
      <c r="B358" s="210" t="s">
        <v>108</v>
      </c>
      <c r="C358" s="210"/>
      <c r="D358" s="210"/>
      <c r="E358" s="210"/>
      <c r="F358" s="210"/>
      <c r="G358" s="210"/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  <c r="AA358" s="210"/>
      <c r="AB358" s="210"/>
      <c r="AC358" s="210"/>
      <c r="AD358" s="210"/>
      <c r="AE358" s="210"/>
      <c r="AF358" s="210"/>
      <c r="AG358" s="210"/>
      <c r="AH358" s="210"/>
      <c r="AI358" s="210"/>
      <c r="AJ358" s="210"/>
    </row>
    <row r="359" spans="1:39" x14ac:dyDescent="0.25">
      <c r="A359" s="157" t="str">
        <f t="shared" si="125"/>
        <v/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1:39" ht="13.8" thickBot="1" x14ac:dyDescent="0.3">
      <c r="A360" s="157" t="str">
        <f t="shared" si="125"/>
        <v/>
      </c>
    </row>
    <row r="361" spans="1:39" ht="14.4" thickTop="1" thickBot="1" x14ac:dyDescent="0.3">
      <c r="A361" s="157" t="str">
        <f t="shared" si="125"/>
        <v>Compañías</v>
      </c>
      <c r="B361" s="202" t="s">
        <v>33</v>
      </c>
      <c r="C361" s="208" t="s">
        <v>0</v>
      </c>
      <c r="D361" s="208"/>
      <c r="E361" s="208" t="s">
        <v>12</v>
      </c>
      <c r="F361" s="208"/>
      <c r="G361" s="130"/>
      <c r="H361" s="208" t="s">
        <v>13</v>
      </c>
      <c r="I361" s="208"/>
      <c r="J361" s="130"/>
      <c r="K361" s="208" t="s">
        <v>14</v>
      </c>
      <c r="L361" s="208"/>
      <c r="M361" s="130"/>
      <c r="N361" s="208" t="s">
        <v>15</v>
      </c>
      <c r="O361" s="208"/>
      <c r="P361" s="130"/>
      <c r="Q361" s="208" t="s">
        <v>27</v>
      </c>
      <c r="R361" s="208"/>
      <c r="S361" s="130"/>
      <c r="T361" s="208" t="s">
        <v>35</v>
      </c>
      <c r="U361" s="208"/>
      <c r="V361" s="130"/>
      <c r="W361" s="208" t="s">
        <v>16</v>
      </c>
      <c r="X361" s="208"/>
      <c r="Y361" s="130"/>
      <c r="Z361" s="208" t="s">
        <v>67</v>
      </c>
      <c r="AA361" s="208"/>
      <c r="AB361" s="130"/>
      <c r="AC361" s="208" t="s">
        <v>34</v>
      </c>
      <c r="AD361" s="208"/>
      <c r="AE361" s="130"/>
      <c r="AF361" s="208" t="s">
        <v>17</v>
      </c>
      <c r="AG361" s="208"/>
      <c r="AH361" s="130"/>
      <c r="AI361" s="208" t="s">
        <v>18</v>
      </c>
      <c r="AJ361" s="208"/>
      <c r="AK361" s="70"/>
    </row>
    <row r="362" spans="1:39" ht="14.4" thickTop="1" thickBot="1" x14ac:dyDescent="0.3">
      <c r="A362" s="157" t="str">
        <f t="shared" si="125"/>
        <v/>
      </c>
      <c r="B362" s="213"/>
      <c r="C362" s="130" t="s">
        <v>28</v>
      </c>
      <c r="D362" s="130" t="s">
        <v>25</v>
      </c>
      <c r="E362" s="130" t="s">
        <v>28</v>
      </c>
      <c r="F362" s="130" t="s">
        <v>25</v>
      </c>
      <c r="G362" s="130"/>
      <c r="H362" s="130" t="s">
        <v>28</v>
      </c>
      <c r="I362" s="130" t="s">
        <v>25</v>
      </c>
      <c r="J362" s="130"/>
      <c r="K362" s="130" t="s">
        <v>28</v>
      </c>
      <c r="L362" s="130" t="s">
        <v>25</v>
      </c>
      <c r="M362" s="130"/>
      <c r="N362" s="130" t="s">
        <v>28</v>
      </c>
      <c r="O362" s="130" t="s">
        <v>25</v>
      </c>
      <c r="P362" s="130"/>
      <c r="Q362" s="130" t="s">
        <v>28</v>
      </c>
      <c r="R362" s="130" t="s">
        <v>25</v>
      </c>
      <c r="S362" s="130"/>
      <c r="T362" s="130" t="s">
        <v>28</v>
      </c>
      <c r="U362" s="130" t="s">
        <v>25</v>
      </c>
      <c r="V362" s="130"/>
      <c r="W362" s="130" t="s">
        <v>28</v>
      </c>
      <c r="X362" s="130" t="s">
        <v>25</v>
      </c>
      <c r="Y362" s="130"/>
      <c r="Z362" s="130" t="s">
        <v>28</v>
      </c>
      <c r="AA362" s="130" t="s">
        <v>25</v>
      </c>
      <c r="AB362" s="130"/>
      <c r="AC362" s="130" t="s">
        <v>28</v>
      </c>
      <c r="AD362" s="130" t="s">
        <v>25</v>
      </c>
      <c r="AE362" s="130"/>
      <c r="AF362" s="130" t="s">
        <v>28</v>
      </c>
      <c r="AG362" s="130" t="s">
        <v>25</v>
      </c>
      <c r="AH362" s="130"/>
      <c r="AI362" s="130" t="s">
        <v>28</v>
      </c>
      <c r="AJ362" s="130" t="s">
        <v>25</v>
      </c>
      <c r="AK362" s="70"/>
    </row>
    <row r="363" spans="1:39" ht="13.8" thickTop="1" x14ac:dyDescent="0.25">
      <c r="A363" s="157" t="str">
        <f t="shared" si="125"/>
        <v>JunioSeguros Universal, S. A.</v>
      </c>
      <c r="B363" s="92" t="s">
        <v>87</v>
      </c>
      <c r="C363" s="93">
        <f>SUMIF($E$67:$AJ$67,$C$67,$E363:$AJ363)</f>
        <v>0</v>
      </c>
      <c r="D363" s="93">
        <f>SUMIF($E$67:$AJ$67,$D$67,$E363:$AJ363)</f>
        <v>0</v>
      </c>
      <c r="E363" s="92" t="s">
        <v>176</v>
      </c>
      <c r="F363" s="92" t="s">
        <v>176</v>
      </c>
      <c r="G363" s="92">
        <f>SUBTOTAL(109,E363:F363)</f>
        <v>0</v>
      </c>
      <c r="H363" s="92" t="s">
        <v>176</v>
      </c>
      <c r="I363" s="92" t="s">
        <v>176</v>
      </c>
      <c r="J363" s="92">
        <f>SUBTOTAL(109,H363:I363)</f>
        <v>0</v>
      </c>
      <c r="K363" s="92" t="s">
        <v>176</v>
      </c>
      <c r="L363" s="92" t="s">
        <v>176</v>
      </c>
      <c r="M363" s="92">
        <f>SUBTOTAL(109,K363:L363)</f>
        <v>0</v>
      </c>
      <c r="N363" s="92" t="s">
        <v>176</v>
      </c>
      <c r="O363" s="92" t="s">
        <v>176</v>
      </c>
      <c r="P363" s="92">
        <f>SUBTOTAL(109,N363:O363)</f>
        <v>0</v>
      </c>
      <c r="Q363" s="92" t="s">
        <v>176</v>
      </c>
      <c r="R363" s="92" t="s">
        <v>176</v>
      </c>
      <c r="S363" s="92">
        <f>SUBTOTAL(109,Q363:R363)</f>
        <v>0</v>
      </c>
      <c r="T363" s="92" t="s">
        <v>176</v>
      </c>
      <c r="U363" s="92" t="s">
        <v>176</v>
      </c>
      <c r="V363" s="92">
        <f>SUBTOTAL(109,T363:U363)</f>
        <v>0</v>
      </c>
      <c r="W363" s="92" t="s">
        <v>176</v>
      </c>
      <c r="X363" s="92" t="s">
        <v>176</v>
      </c>
      <c r="Y363" s="92">
        <f>SUBTOTAL(109,W363:X363)</f>
        <v>0</v>
      </c>
      <c r="Z363" s="92" t="s">
        <v>176</v>
      </c>
      <c r="AA363" s="92" t="s">
        <v>176</v>
      </c>
      <c r="AB363" s="92">
        <f>SUBTOTAL(109,Z363:AA363)</f>
        <v>0</v>
      </c>
      <c r="AC363" s="92" t="s">
        <v>176</v>
      </c>
      <c r="AD363" s="92" t="s">
        <v>176</v>
      </c>
      <c r="AE363" s="92">
        <f>SUBTOTAL(109,AC363:AD363)</f>
        <v>0</v>
      </c>
      <c r="AF363" s="92" t="s">
        <v>176</v>
      </c>
      <c r="AG363" s="92" t="s">
        <v>176</v>
      </c>
      <c r="AH363" s="92">
        <f>SUBTOTAL(109,AF363:AG363)</f>
        <v>0</v>
      </c>
      <c r="AI363" s="92" t="s">
        <v>176</v>
      </c>
      <c r="AJ363" s="92" t="s">
        <v>176</v>
      </c>
      <c r="AK363" s="92">
        <f>SUBTOTAL(109,AI363:AJ363)</f>
        <v>0</v>
      </c>
      <c r="AM363" s="157" t="s">
        <v>5</v>
      </c>
    </row>
    <row r="364" spans="1:39" x14ac:dyDescent="0.25">
      <c r="A364" s="157" t="str">
        <f t="shared" si="125"/>
        <v>JunioSeguros Reservas, S. A.</v>
      </c>
      <c r="B364" s="51" t="s">
        <v>115</v>
      </c>
      <c r="C364" s="93">
        <f t="shared" ref="C364:C400" si="127">SUMIF($E$67:$AJ$67,$C$67,$E364:$AJ364)</f>
        <v>0</v>
      </c>
      <c r="D364" s="93">
        <f t="shared" ref="D364:D400" si="128">SUMIF($E$67:$AJ$67,$D$67,$E364:$AJ364)</f>
        <v>0</v>
      </c>
      <c r="E364" s="92" t="s">
        <v>176</v>
      </c>
      <c r="F364" s="92" t="s">
        <v>176</v>
      </c>
      <c r="G364" s="92">
        <f t="shared" ref="G364:G400" si="129">SUBTOTAL(109,E364:F364)</f>
        <v>0</v>
      </c>
      <c r="H364" s="92" t="s">
        <v>176</v>
      </c>
      <c r="I364" s="92" t="s">
        <v>176</v>
      </c>
      <c r="J364" s="92">
        <f t="shared" ref="J364:J400" si="130">SUBTOTAL(109,H364:I364)</f>
        <v>0</v>
      </c>
      <c r="K364" s="92" t="s">
        <v>176</v>
      </c>
      <c r="L364" s="92" t="s">
        <v>176</v>
      </c>
      <c r="M364" s="92">
        <f t="shared" ref="M364:M400" si="131">SUBTOTAL(109,K364:L364)</f>
        <v>0</v>
      </c>
      <c r="N364" s="92" t="s">
        <v>176</v>
      </c>
      <c r="O364" s="92" t="s">
        <v>176</v>
      </c>
      <c r="P364" s="92">
        <f t="shared" ref="P364:P400" si="132">SUBTOTAL(109,N364:O364)</f>
        <v>0</v>
      </c>
      <c r="Q364" s="92" t="s">
        <v>176</v>
      </c>
      <c r="R364" s="92" t="s">
        <v>176</v>
      </c>
      <c r="S364" s="92">
        <f t="shared" ref="S364:S400" si="133">SUBTOTAL(109,Q364:R364)</f>
        <v>0</v>
      </c>
      <c r="T364" s="92" t="s">
        <v>176</v>
      </c>
      <c r="U364" s="92" t="s">
        <v>176</v>
      </c>
      <c r="V364" s="92">
        <f t="shared" ref="V364:V400" si="134">SUBTOTAL(109,T364:U364)</f>
        <v>0</v>
      </c>
      <c r="W364" s="92" t="s">
        <v>176</v>
      </c>
      <c r="X364" s="92" t="s">
        <v>176</v>
      </c>
      <c r="Y364" s="92">
        <f t="shared" ref="Y364:Y400" si="135">SUBTOTAL(109,W364:X364)</f>
        <v>0</v>
      </c>
      <c r="Z364" s="92" t="s">
        <v>176</v>
      </c>
      <c r="AA364" s="92" t="s">
        <v>176</v>
      </c>
      <c r="AB364" s="92">
        <f t="shared" ref="AB364:AB400" si="136">SUBTOTAL(109,Z364:AA364)</f>
        <v>0</v>
      </c>
      <c r="AC364" s="92" t="s">
        <v>176</v>
      </c>
      <c r="AD364" s="92" t="s">
        <v>176</v>
      </c>
      <c r="AE364" s="92">
        <f t="shared" ref="AE364:AE400" si="137">SUBTOTAL(109,AC364:AD364)</f>
        <v>0</v>
      </c>
      <c r="AF364" s="92" t="s">
        <v>176</v>
      </c>
      <c r="AG364" s="92" t="s">
        <v>176</v>
      </c>
      <c r="AH364" s="92">
        <f t="shared" ref="AH364:AH400" si="138">SUBTOTAL(109,AF364:AG364)</f>
        <v>0</v>
      </c>
      <c r="AI364" s="92" t="s">
        <v>176</v>
      </c>
      <c r="AJ364" s="92" t="s">
        <v>176</v>
      </c>
      <c r="AK364" s="92">
        <f t="shared" ref="AK364:AK400" si="139">SUBTOTAL(109,AI364:AJ364)</f>
        <v>0</v>
      </c>
      <c r="AM364" s="157" t="s">
        <v>5</v>
      </c>
    </row>
    <row r="365" spans="1:39" x14ac:dyDescent="0.25">
      <c r="A365" s="157" t="str">
        <f t="shared" si="125"/>
        <v>JunioMAPFRE BHD Cía de Seguros, S. A.</v>
      </c>
      <c r="B365" s="51" t="s">
        <v>95</v>
      </c>
      <c r="C365" s="93">
        <f t="shared" si="127"/>
        <v>0</v>
      </c>
      <c r="D365" s="93">
        <f t="shared" si="128"/>
        <v>0</v>
      </c>
      <c r="E365" s="92" t="s">
        <v>176</v>
      </c>
      <c r="F365" s="92" t="s">
        <v>176</v>
      </c>
      <c r="G365" s="92">
        <f t="shared" si="129"/>
        <v>0</v>
      </c>
      <c r="H365" s="92" t="s">
        <v>176</v>
      </c>
      <c r="I365" s="92" t="s">
        <v>176</v>
      </c>
      <c r="J365" s="92">
        <f t="shared" si="130"/>
        <v>0</v>
      </c>
      <c r="K365" s="92" t="s">
        <v>176</v>
      </c>
      <c r="L365" s="92" t="s">
        <v>176</v>
      </c>
      <c r="M365" s="92">
        <f t="shared" si="131"/>
        <v>0</v>
      </c>
      <c r="N365" s="92" t="s">
        <v>176</v>
      </c>
      <c r="O365" s="92" t="s">
        <v>176</v>
      </c>
      <c r="P365" s="92">
        <f t="shared" si="132"/>
        <v>0</v>
      </c>
      <c r="Q365" s="92" t="s">
        <v>176</v>
      </c>
      <c r="R365" s="92" t="s">
        <v>176</v>
      </c>
      <c r="S365" s="92">
        <f t="shared" si="133"/>
        <v>0</v>
      </c>
      <c r="T365" s="92" t="s">
        <v>176</v>
      </c>
      <c r="U365" s="92" t="s">
        <v>176</v>
      </c>
      <c r="V365" s="92">
        <f t="shared" si="134"/>
        <v>0</v>
      </c>
      <c r="W365" s="92" t="s">
        <v>176</v>
      </c>
      <c r="X365" s="92" t="s">
        <v>176</v>
      </c>
      <c r="Y365" s="92">
        <f t="shared" si="135"/>
        <v>0</v>
      </c>
      <c r="Z365" s="92" t="s">
        <v>176</v>
      </c>
      <c r="AA365" s="92" t="s">
        <v>176</v>
      </c>
      <c r="AB365" s="92">
        <f t="shared" si="136"/>
        <v>0</v>
      </c>
      <c r="AC365" s="92" t="s">
        <v>176</v>
      </c>
      <c r="AD365" s="92" t="s">
        <v>176</v>
      </c>
      <c r="AE365" s="92">
        <f t="shared" si="137"/>
        <v>0</v>
      </c>
      <c r="AF365" s="92" t="s">
        <v>176</v>
      </c>
      <c r="AG365" s="92" t="s">
        <v>176</v>
      </c>
      <c r="AH365" s="92">
        <f t="shared" si="138"/>
        <v>0</v>
      </c>
      <c r="AI365" s="92" t="s">
        <v>176</v>
      </c>
      <c r="AJ365" s="92" t="s">
        <v>176</v>
      </c>
      <c r="AK365" s="92">
        <f t="shared" si="139"/>
        <v>0</v>
      </c>
      <c r="AM365" s="157" t="s">
        <v>5</v>
      </c>
    </row>
    <row r="366" spans="1:39" x14ac:dyDescent="0.25">
      <c r="A366" s="157" t="str">
        <f t="shared" si="125"/>
        <v>JunioSeguros Sura, S. A.</v>
      </c>
      <c r="B366" s="51" t="s">
        <v>93</v>
      </c>
      <c r="C366" s="93">
        <f t="shared" si="127"/>
        <v>0</v>
      </c>
      <c r="D366" s="93">
        <f t="shared" si="128"/>
        <v>0</v>
      </c>
      <c r="E366" s="92" t="s">
        <v>176</v>
      </c>
      <c r="F366" s="92" t="s">
        <v>176</v>
      </c>
      <c r="G366" s="92">
        <f t="shared" si="129"/>
        <v>0</v>
      </c>
      <c r="H366" s="92" t="s">
        <v>176</v>
      </c>
      <c r="I366" s="92" t="s">
        <v>176</v>
      </c>
      <c r="J366" s="92">
        <f t="shared" si="130"/>
        <v>0</v>
      </c>
      <c r="K366" s="92" t="s">
        <v>176</v>
      </c>
      <c r="L366" s="92" t="s">
        <v>176</v>
      </c>
      <c r="M366" s="92">
        <f t="shared" si="131"/>
        <v>0</v>
      </c>
      <c r="N366" s="92" t="s">
        <v>176</v>
      </c>
      <c r="O366" s="92" t="s">
        <v>176</v>
      </c>
      <c r="P366" s="92">
        <f t="shared" si="132"/>
        <v>0</v>
      </c>
      <c r="Q366" s="92" t="s">
        <v>176</v>
      </c>
      <c r="R366" s="92" t="s">
        <v>176</v>
      </c>
      <c r="S366" s="92">
        <f t="shared" si="133"/>
        <v>0</v>
      </c>
      <c r="T366" s="92" t="s">
        <v>176</v>
      </c>
      <c r="U366" s="92" t="s">
        <v>176</v>
      </c>
      <c r="V366" s="92">
        <f t="shared" si="134"/>
        <v>0</v>
      </c>
      <c r="W366" s="92" t="s">
        <v>176</v>
      </c>
      <c r="X366" s="92" t="s">
        <v>176</v>
      </c>
      <c r="Y366" s="92">
        <f t="shared" si="135"/>
        <v>0</v>
      </c>
      <c r="Z366" s="92" t="s">
        <v>176</v>
      </c>
      <c r="AA366" s="92" t="s">
        <v>176</v>
      </c>
      <c r="AB366" s="92">
        <f t="shared" si="136"/>
        <v>0</v>
      </c>
      <c r="AC366" s="92" t="s">
        <v>176</v>
      </c>
      <c r="AD366" s="92" t="s">
        <v>176</v>
      </c>
      <c r="AE366" s="92">
        <f t="shared" si="137"/>
        <v>0</v>
      </c>
      <c r="AF366" s="92" t="s">
        <v>176</v>
      </c>
      <c r="AG366" s="92" t="s">
        <v>176</v>
      </c>
      <c r="AH366" s="92">
        <f t="shared" si="138"/>
        <v>0</v>
      </c>
      <c r="AI366" s="92" t="s">
        <v>176</v>
      </c>
      <c r="AJ366" s="92" t="s">
        <v>176</v>
      </c>
      <c r="AK366" s="92">
        <f t="shared" si="139"/>
        <v>0</v>
      </c>
      <c r="AM366" s="157" t="s">
        <v>5</v>
      </c>
    </row>
    <row r="367" spans="1:39" x14ac:dyDescent="0.25">
      <c r="A367" s="157" t="str">
        <f t="shared" si="125"/>
        <v>JunioLa Colonial de Seguros, S. A.</v>
      </c>
      <c r="B367" s="51" t="s">
        <v>88</v>
      </c>
      <c r="C367" s="93">
        <f t="shared" si="127"/>
        <v>0</v>
      </c>
      <c r="D367" s="93">
        <f t="shared" si="128"/>
        <v>0</v>
      </c>
      <c r="E367" s="92" t="s">
        <v>176</v>
      </c>
      <c r="F367" s="92" t="s">
        <v>176</v>
      </c>
      <c r="G367" s="92">
        <f t="shared" si="129"/>
        <v>0</v>
      </c>
      <c r="H367" s="92" t="s">
        <v>176</v>
      </c>
      <c r="I367" s="92" t="s">
        <v>176</v>
      </c>
      <c r="J367" s="92">
        <f t="shared" si="130"/>
        <v>0</v>
      </c>
      <c r="K367" s="92" t="s">
        <v>176</v>
      </c>
      <c r="L367" s="92" t="s">
        <v>176</v>
      </c>
      <c r="M367" s="92">
        <f t="shared" si="131"/>
        <v>0</v>
      </c>
      <c r="N367" s="92" t="s">
        <v>176</v>
      </c>
      <c r="O367" s="92" t="s">
        <v>176</v>
      </c>
      <c r="P367" s="92">
        <f t="shared" si="132"/>
        <v>0</v>
      </c>
      <c r="Q367" s="92" t="s">
        <v>176</v>
      </c>
      <c r="R367" s="92" t="s">
        <v>176</v>
      </c>
      <c r="S367" s="92">
        <f t="shared" si="133"/>
        <v>0</v>
      </c>
      <c r="T367" s="92" t="s">
        <v>176</v>
      </c>
      <c r="U367" s="92" t="s">
        <v>176</v>
      </c>
      <c r="V367" s="92">
        <f t="shared" si="134"/>
        <v>0</v>
      </c>
      <c r="W367" s="92" t="s">
        <v>176</v>
      </c>
      <c r="X367" s="92" t="s">
        <v>176</v>
      </c>
      <c r="Y367" s="92">
        <f t="shared" si="135"/>
        <v>0</v>
      </c>
      <c r="Z367" s="92" t="s">
        <v>176</v>
      </c>
      <c r="AA367" s="92" t="s">
        <v>176</v>
      </c>
      <c r="AB367" s="92">
        <f t="shared" si="136"/>
        <v>0</v>
      </c>
      <c r="AC367" s="92" t="s">
        <v>176</v>
      </c>
      <c r="AD367" s="92" t="s">
        <v>176</v>
      </c>
      <c r="AE367" s="92">
        <f t="shared" si="137"/>
        <v>0</v>
      </c>
      <c r="AF367" s="92" t="s">
        <v>176</v>
      </c>
      <c r="AG367" s="92" t="s">
        <v>176</v>
      </c>
      <c r="AH367" s="92">
        <f t="shared" si="138"/>
        <v>0</v>
      </c>
      <c r="AI367" s="92" t="s">
        <v>176</v>
      </c>
      <c r="AJ367" s="92" t="s">
        <v>176</v>
      </c>
      <c r="AK367" s="92">
        <f t="shared" si="139"/>
        <v>0</v>
      </c>
      <c r="AL367" s="41"/>
      <c r="AM367" s="157" t="s">
        <v>5</v>
      </c>
    </row>
    <row r="368" spans="1:39" x14ac:dyDescent="0.25">
      <c r="A368" s="157" t="str">
        <f t="shared" si="125"/>
        <v>JunioSeguros Yunen, S. A.</v>
      </c>
      <c r="B368" s="51" t="s">
        <v>122</v>
      </c>
      <c r="C368" s="93">
        <f t="shared" si="127"/>
        <v>0</v>
      </c>
      <c r="D368" s="93">
        <f t="shared" si="128"/>
        <v>0</v>
      </c>
      <c r="E368" s="92" t="s">
        <v>176</v>
      </c>
      <c r="F368" s="92" t="s">
        <v>176</v>
      </c>
      <c r="G368" s="92">
        <f t="shared" si="129"/>
        <v>0</v>
      </c>
      <c r="H368" s="92" t="s">
        <v>176</v>
      </c>
      <c r="I368" s="92" t="s">
        <v>176</v>
      </c>
      <c r="J368" s="92">
        <f t="shared" si="130"/>
        <v>0</v>
      </c>
      <c r="K368" s="92" t="s">
        <v>176</v>
      </c>
      <c r="L368" s="92" t="s">
        <v>176</v>
      </c>
      <c r="M368" s="92">
        <f t="shared" si="131"/>
        <v>0</v>
      </c>
      <c r="N368" s="92" t="s">
        <v>176</v>
      </c>
      <c r="O368" s="92" t="s">
        <v>176</v>
      </c>
      <c r="P368" s="92">
        <f t="shared" si="132"/>
        <v>0</v>
      </c>
      <c r="Q368" s="92" t="s">
        <v>176</v>
      </c>
      <c r="R368" s="92" t="s">
        <v>176</v>
      </c>
      <c r="S368" s="92">
        <f t="shared" si="133"/>
        <v>0</v>
      </c>
      <c r="T368" s="92" t="s">
        <v>176</v>
      </c>
      <c r="U368" s="92" t="s">
        <v>176</v>
      </c>
      <c r="V368" s="92">
        <f t="shared" si="134"/>
        <v>0</v>
      </c>
      <c r="W368" s="92" t="s">
        <v>176</v>
      </c>
      <c r="X368" s="92" t="s">
        <v>176</v>
      </c>
      <c r="Y368" s="92">
        <f t="shared" si="135"/>
        <v>0</v>
      </c>
      <c r="Z368" s="92" t="s">
        <v>176</v>
      </c>
      <c r="AA368" s="92" t="s">
        <v>176</v>
      </c>
      <c r="AB368" s="92">
        <f t="shared" si="136"/>
        <v>0</v>
      </c>
      <c r="AC368" s="92" t="s">
        <v>176</v>
      </c>
      <c r="AD368" s="92" t="s">
        <v>176</v>
      </c>
      <c r="AE368" s="92">
        <f t="shared" si="137"/>
        <v>0</v>
      </c>
      <c r="AF368" s="92" t="s">
        <v>176</v>
      </c>
      <c r="AG368" s="92" t="s">
        <v>176</v>
      </c>
      <c r="AH368" s="92">
        <f t="shared" si="138"/>
        <v>0</v>
      </c>
      <c r="AI368" s="92" t="s">
        <v>176</v>
      </c>
      <c r="AJ368" s="92" t="s">
        <v>176</v>
      </c>
      <c r="AK368" s="92">
        <f t="shared" si="139"/>
        <v>0</v>
      </c>
      <c r="AM368" s="157" t="s">
        <v>5</v>
      </c>
    </row>
    <row r="369" spans="1:39" x14ac:dyDescent="0.25">
      <c r="A369" s="157" t="str">
        <f t="shared" si="125"/>
        <v>JunioLa Monumental de Seguros, S. A.</v>
      </c>
      <c r="B369" s="51" t="s">
        <v>90</v>
      </c>
      <c r="C369" s="93">
        <f t="shared" si="127"/>
        <v>0</v>
      </c>
      <c r="D369" s="93">
        <f t="shared" si="128"/>
        <v>0</v>
      </c>
      <c r="E369" s="92" t="s">
        <v>176</v>
      </c>
      <c r="F369" s="92" t="s">
        <v>176</v>
      </c>
      <c r="G369" s="92">
        <f t="shared" si="129"/>
        <v>0</v>
      </c>
      <c r="H369" s="92" t="s">
        <v>176</v>
      </c>
      <c r="I369" s="92" t="s">
        <v>176</v>
      </c>
      <c r="J369" s="92">
        <f t="shared" si="130"/>
        <v>0</v>
      </c>
      <c r="K369" s="92" t="s">
        <v>176</v>
      </c>
      <c r="L369" s="92" t="s">
        <v>176</v>
      </c>
      <c r="M369" s="92">
        <f t="shared" si="131"/>
        <v>0</v>
      </c>
      <c r="N369" s="92" t="s">
        <v>176</v>
      </c>
      <c r="O369" s="92" t="s">
        <v>176</v>
      </c>
      <c r="P369" s="92">
        <f t="shared" si="132"/>
        <v>0</v>
      </c>
      <c r="Q369" s="92" t="s">
        <v>176</v>
      </c>
      <c r="R369" s="92" t="s">
        <v>176</v>
      </c>
      <c r="S369" s="92">
        <f t="shared" si="133"/>
        <v>0</v>
      </c>
      <c r="T369" s="92" t="s">
        <v>176</v>
      </c>
      <c r="U369" s="92" t="s">
        <v>176</v>
      </c>
      <c r="V369" s="92">
        <f t="shared" si="134"/>
        <v>0</v>
      </c>
      <c r="W369" s="92" t="s">
        <v>176</v>
      </c>
      <c r="X369" s="92" t="s">
        <v>176</v>
      </c>
      <c r="Y369" s="92">
        <f t="shared" si="135"/>
        <v>0</v>
      </c>
      <c r="Z369" s="92" t="s">
        <v>176</v>
      </c>
      <c r="AA369" s="92" t="s">
        <v>176</v>
      </c>
      <c r="AB369" s="92">
        <f t="shared" si="136"/>
        <v>0</v>
      </c>
      <c r="AC369" s="92" t="s">
        <v>176</v>
      </c>
      <c r="AD369" s="92" t="s">
        <v>176</v>
      </c>
      <c r="AE369" s="92">
        <f t="shared" si="137"/>
        <v>0</v>
      </c>
      <c r="AF369" s="92" t="s">
        <v>176</v>
      </c>
      <c r="AG369" s="92" t="s">
        <v>176</v>
      </c>
      <c r="AH369" s="92">
        <f t="shared" si="138"/>
        <v>0</v>
      </c>
      <c r="AI369" s="92" t="s">
        <v>176</v>
      </c>
      <c r="AJ369" s="92" t="s">
        <v>176</v>
      </c>
      <c r="AK369" s="92">
        <f t="shared" si="139"/>
        <v>0</v>
      </c>
      <c r="AM369" s="157" t="s">
        <v>5</v>
      </c>
    </row>
    <row r="370" spans="1:39" x14ac:dyDescent="0.25">
      <c r="A370" s="157" t="str">
        <f t="shared" si="125"/>
        <v>JunioSeguros Crecer, S. A.</v>
      </c>
      <c r="B370" s="51" t="s">
        <v>119</v>
      </c>
      <c r="C370" s="93">
        <f t="shared" si="127"/>
        <v>0</v>
      </c>
      <c r="D370" s="93">
        <f t="shared" si="128"/>
        <v>0</v>
      </c>
      <c r="E370" s="92" t="s">
        <v>176</v>
      </c>
      <c r="F370" s="92" t="s">
        <v>176</v>
      </c>
      <c r="G370" s="92">
        <f t="shared" si="129"/>
        <v>0</v>
      </c>
      <c r="H370" s="92" t="s">
        <v>176</v>
      </c>
      <c r="I370" s="92" t="s">
        <v>176</v>
      </c>
      <c r="J370" s="92">
        <f t="shared" si="130"/>
        <v>0</v>
      </c>
      <c r="K370" s="92" t="s">
        <v>176</v>
      </c>
      <c r="L370" s="92" t="s">
        <v>176</v>
      </c>
      <c r="M370" s="92">
        <f t="shared" si="131"/>
        <v>0</v>
      </c>
      <c r="N370" s="92" t="s">
        <v>176</v>
      </c>
      <c r="O370" s="92" t="s">
        <v>176</v>
      </c>
      <c r="P370" s="92">
        <f t="shared" si="132"/>
        <v>0</v>
      </c>
      <c r="Q370" s="92" t="s">
        <v>176</v>
      </c>
      <c r="R370" s="92" t="s">
        <v>176</v>
      </c>
      <c r="S370" s="92">
        <f t="shared" si="133"/>
        <v>0</v>
      </c>
      <c r="T370" s="92" t="s">
        <v>176</v>
      </c>
      <c r="U370" s="92" t="s">
        <v>176</v>
      </c>
      <c r="V370" s="92">
        <f t="shared" si="134"/>
        <v>0</v>
      </c>
      <c r="W370" s="92" t="s">
        <v>176</v>
      </c>
      <c r="X370" s="92" t="s">
        <v>176</v>
      </c>
      <c r="Y370" s="92">
        <f t="shared" si="135"/>
        <v>0</v>
      </c>
      <c r="Z370" s="92" t="s">
        <v>176</v>
      </c>
      <c r="AA370" s="92" t="s">
        <v>176</v>
      </c>
      <c r="AB370" s="92">
        <f t="shared" si="136"/>
        <v>0</v>
      </c>
      <c r="AC370" s="92" t="s">
        <v>176</v>
      </c>
      <c r="AD370" s="92" t="s">
        <v>176</v>
      </c>
      <c r="AE370" s="92">
        <f t="shared" si="137"/>
        <v>0</v>
      </c>
      <c r="AF370" s="92" t="s">
        <v>176</v>
      </c>
      <c r="AG370" s="92" t="s">
        <v>176</v>
      </c>
      <c r="AH370" s="92">
        <f t="shared" si="138"/>
        <v>0</v>
      </c>
      <c r="AI370" s="92" t="s">
        <v>176</v>
      </c>
      <c r="AJ370" s="92" t="s">
        <v>176</v>
      </c>
      <c r="AK370" s="92">
        <f t="shared" si="139"/>
        <v>0</v>
      </c>
      <c r="AM370" s="157" t="s">
        <v>5</v>
      </c>
    </row>
    <row r="371" spans="1:39" x14ac:dyDescent="0.25">
      <c r="A371" s="157" t="str">
        <f t="shared" si="125"/>
        <v>JunioSeguros Pepin, S. A.</v>
      </c>
      <c r="B371" s="51" t="s">
        <v>77</v>
      </c>
      <c r="C371" s="93">
        <f t="shared" si="127"/>
        <v>0</v>
      </c>
      <c r="D371" s="93">
        <f t="shared" si="128"/>
        <v>0</v>
      </c>
      <c r="E371" s="92" t="s">
        <v>176</v>
      </c>
      <c r="F371" s="92" t="s">
        <v>176</v>
      </c>
      <c r="G371" s="92">
        <f t="shared" si="129"/>
        <v>0</v>
      </c>
      <c r="H371" s="92" t="s">
        <v>176</v>
      </c>
      <c r="I371" s="92" t="s">
        <v>176</v>
      </c>
      <c r="J371" s="92">
        <f t="shared" si="130"/>
        <v>0</v>
      </c>
      <c r="K371" s="92" t="s">
        <v>176</v>
      </c>
      <c r="L371" s="92" t="s">
        <v>176</v>
      </c>
      <c r="M371" s="92">
        <f t="shared" si="131"/>
        <v>0</v>
      </c>
      <c r="N371" s="92" t="s">
        <v>176</v>
      </c>
      <c r="O371" s="92" t="s">
        <v>176</v>
      </c>
      <c r="P371" s="92">
        <f t="shared" si="132"/>
        <v>0</v>
      </c>
      <c r="Q371" s="92" t="s">
        <v>176</v>
      </c>
      <c r="R371" s="92" t="s">
        <v>176</v>
      </c>
      <c r="S371" s="92">
        <f t="shared" si="133"/>
        <v>0</v>
      </c>
      <c r="T371" s="92" t="s">
        <v>176</v>
      </c>
      <c r="U371" s="92" t="s">
        <v>176</v>
      </c>
      <c r="V371" s="92">
        <f t="shared" si="134"/>
        <v>0</v>
      </c>
      <c r="W371" s="92" t="s">
        <v>176</v>
      </c>
      <c r="X371" s="92" t="s">
        <v>176</v>
      </c>
      <c r="Y371" s="92">
        <f t="shared" si="135"/>
        <v>0</v>
      </c>
      <c r="Z371" s="92" t="s">
        <v>176</v>
      </c>
      <c r="AA371" s="92" t="s">
        <v>176</v>
      </c>
      <c r="AB371" s="92">
        <f t="shared" si="136"/>
        <v>0</v>
      </c>
      <c r="AC371" s="92" t="s">
        <v>176</v>
      </c>
      <c r="AD371" s="92" t="s">
        <v>176</v>
      </c>
      <c r="AE371" s="92">
        <f t="shared" si="137"/>
        <v>0</v>
      </c>
      <c r="AF371" s="92" t="s">
        <v>176</v>
      </c>
      <c r="AG371" s="92" t="s">
        <v>176</v>
      </c>
      <c r="AH371" s="92">
        <f t="shared" si="138"/>
        <v>0</v>
      </c>
      <c r="AI371" s="92" t="s">
        <v>176</v>
      </c>
      <c r="AJ371" s="92" t="s">
        <v>176</v>
      </c>
      <c r="AK371" s="92">
        <f t="shared" si="139"/>
        <v>0</v>
      </c>
      <c r="AM371" s="157" t="s">
        <v>5</v>
      </c>
    </row>
    <row r="372" spans="1:39" x14ac:dyDescent="0.25">
      <c r="A372" s="157" t="str">
        <f t="shared" si="125"/>
        <v>JunioSeguros Worldwide, S. A.</v>
      </c>
      <c r="B372" s="51" t="s">
        <v>92</v>
      </c>
      <c r="C372" s="93">
        <f t="shared" si="127"/>
        <v>0</v>
      </c>
      <c r="D372" s="93">
        <f t="shared" si="128"/>
        <v>0</v>
      </c>
      <c r="E372" s="92" t="s">
        <v>176</v>
      </c>
      <c r="F372" s="92" t="s">
        <v>176</v>
      </c>
      <c r="G372" s="92">
        <f t="shared" si="129"/>
        <v>0</v>
      </c>
      <c r="H372" s="92" t="s">
        <v>176</v>
      </c>
      <c r="I372" s="92" t="s">
        <v>176</v>
      </c>
      <c r="J372" s="92">
        <f t="shared" si="130"/>
        <v>0</v>
      </c>
      <c r="K372" s="92" t="s">
        <v>176</v>
      </c>
      <c r="L372" s="92" t="s">
        <v>176</v>
      </c>
      <c r="M372" s="92">
        <f t="shared" si="131"/>
        <v>0</v>
      </c>
      <c r="N372" s="92" t="s">
        <v>176</v>
      </c>
      <c r="O372" s="92" t="s">
        <v>176</v>
      </c>
      <c r="P372" s="92">
        <f t="shared" si="132"/>
        <v>0</v>
      </c>
      <c r="Q372" s="92" t="s">
        <v>176</v>
      </c>
      <c r="R372" s="92" t="s">
        <v>176</v>
      </c>
      <c r="S372" s="92">
        <f t="shared" si="133"/>
        <v>0</v>
      </c>
      <c r="T372" s="92" t="s">
        <v>176</v>
      </c>
      <c r="U372" s="92" t="s">
        <v>176</v>
      </c>
      <c r="V372" s="92">
        <f t="shared" si="134"/>
        <v>0</v>
      </c>
      <c r="W372" s="92" t="s">
        <v>176</v>
      </c>
      <c r="X372" s="92" t="s">
        <v>176</v>
      </c>
      <c r="Y372" s="92">
        <f t="shared" si="135"/>
        <v>0</v>
      </c>
      <c r="Z372" s="92" t="s">
        <v>176</v>
      </c>
      <c r="AA372" s="92" t="s">
        <v>176</v>
      </c>
      <c r="AB372" s="92">
        <f t="shared" si="136"/>
        <v>0</v>
      </c>
      <c r="AC372" s="92" t="s">
        <v>176</v>
      </c>
      <c r="AD372" s="92" t="s">
        <v>176</v>
      </c>
      <c r="AE372" s="92">
        <f t="shared" si="137"/>
        <v>0</v>
      </c>
      <c r="AF372" s="92" t="s">
        <v>176</v>
      </c>
      <c r="AG372" s="92" t="s">
        <v>176</v>
      </c>
      <c r="AH372" s="92">
        <f t="shared" si="138"/>
        <v>0</v>
      </c>
      <c r="AI372" s="92" t="s">
        <v>176</v>
      </c>
      <c r="AJ372" s="92" t="s">
        <v>176</v>
      </c>
      <c r="AK372" s="92">
        <f t="shared" si="139"/>
        <v>0</v>
      </c>
      <c r="AM372" s="157" t="s">
        <v>5</v>
      </c>
    </row>
    <row r="373" spans="1:39" x14ac:dyDescent="0.25">
      <c r="A373" s="157" t="str">
        <f t="shared" si="125"/>
        <v>JunioConfederación del Canada Dominicana. S. A.</v>
      </c>
      <c r="B373" s="51" t="s">
        <v>94</v>
      </c>
      <c r="C373" s="93">
        <f t="shared" si="127"/>
        <v>0</v>
      </c>
      <c r="D373" s="93">
        <f t="shared" si="128"/>
        <v>0</v>
      </c>
      <c r="E373" s="92" t="s">
        <v>176</v>
      </c>
      <c r="F373" s="92" t="s">
        <v>176</v>
      </c>
      <c r="G373" s="92">
        <f t="shared" si="129"/>
        <v>0</v>
      </c>
      <c r="H373" s="92" t="s">
        <v>176</v>
      </c>
      <c r="I373" s="92" t="s">
        <v>176</v>
      </c>
      <c r="J373" s="92">
        <f t="shared" si="130"/>
        <v>0</v>
      </c>
      <c r="K373" s="92" t="s">
        <v>176</v>
      </c>
      <c r="L373" s="92" t="s">
        <v>176</v>
      </c>
      <c r="M373" s="92">
        <f t="shared" si="131"/>
        <v>0</v>
      </c>
      <c r="N373" s="92" t="s">
        <v>176</v>
      </c>
      <c r="O373" s="92" t="s">
        <v>176</v>
      </c>
      <c r="P373" s="92">
        <f t="shared" si="132"/>
        <v>0</v>
      </c>
      <c r="Q373" s="92" t="s">
        <v>176</v>
      </c>
      <c r="R373" s="92" t="s">
        <v>176</v>
      </c>
      <c r="S373" s="92">
        <f t="shared" si="133"/>
        <v>0</v>
      </c>
      <c r="T373" s="92" t="s">
        <v>176</v>
      </c>
      <c r="U373" s="92" t="s">
        <v>176</v>
      </c>
      <c r="V373" s="92">
        <f t="shared" si="134"/>
        <v>0</v>
      </c>
      <c r="W373" s="92" t="s">
        <v>176</v>
      </c>
      <c r="X373" s="92" t="s">
        <v>176</v>
      </c>
      <c r="Y373" s="92">
        <f t="shared" si="135"/>
        <v>0</v>
      </c>
      <c r="Z373" s="92" t="s">
        <v>176</v>
      </c>
      <c r="AA373" s="92" t="s">
        <v>176</v>
      </c>
      <c r="AB373" s="92">
        <f t="shared" si="136"/>
        <v>0</v>
      </c>
      <c r="AC373" s="92" t="s">
        <v>176</v>
      </c>
      <c r="AD373" s="92" t="s">
        <v>176</v>
      </c>
      <c r="AE373" s="92">
        <f t="shared" si="137"/>
        <v>0</v>
      </c>
      <c r="AF373" s="92" t="s">
        <v>176</v>
      </c>
      <c r="AG373" s="92" t="s">
        <v>176</v>
      </c>
      <c r="AH373" s="92">
        <f t="shared" si="138"/>
        <v>0</v>
      </c>
      <c r="AI373" s="92" t="s">
        <v>176</v>
      </c>
      <c r="AJ373" s="92" t="s">
        <v>176</v>
      </c>
      <c r="AK373" s="92">
        <f t="shared" si="139"/>
        <v>0</v>
      </c>
      <c r="AM373" s="157" t="s">
        <v>5</v>
      </c>
    </row>
    <row r="374" spans="1:39" x14ac:dyDescent="0.25">
      <c r="A374" s="157" t="str">
        <f t="shared" si="125"/>
        <v>JunioSeguros La Internacional, S. A.</v>
      </c>
      <c r="B374" s="51" t="s">
        <v>82</v>
      </c>
      <c r="C374" s="93">
        <f t="shared" si="127"/>
        <v>0</v>
      </c>
      <c r="D374" s="93">
        <f t="shared" si="128"/>
        <v>0</v>
      </c>
      <c r="E374" s="92" t="s">
        <v>176</v>
      </c>
      <c r="F374" s="92" t="s">
        <v>176</v>
      </c>
      <c r="G374" s="92">
        <f t="shared" si="129"/>
        <v>0</v>
      </c>
      <c r="H374" s="92" t="s">
        <v>176</v>
      </c>
      <c r="I374" s="92" t="s">
        <v>176</v>
      </c>
      <c r="J374" s="92">
        <f t="shared" si="130"/>
        <v>0</v>
      </c>
      <c r="K374" s="92" t="s">
        <v>176</v>
      </c>
      <c r="L374" s="92" t="s">
        <v>176</v>
      </c>
      <c r="M374" s="92">
        <f t="shared" si="131"/>
        <v>0</v>
      </c>
      <c r="N374" s="92" t="s">
        <v>176</v>
      </c>
      <c r="O374" s="92" t="s">
        <v>176</v>
      </c>
      <c r="P374" s="92">
        <f t="shared" si="132"/>
        <v>0</v>
      </c>
      <c r="Q374" s="92" t="s">
        <v>176</v>
      </c>
      <c r="R374" s="92" t="s">
        <v>176</v>
      </c>
      <c r="S374" s="92">
        <f t="shared" si="133"/>
        <v>0</v>
      </c>
      <c r="T374" s="92" t="s">
        <v>176</v>
      </c>
      <c r="U374" s="92" t="s">
        <v>176</v>
      </c>
      <c r="V374" s="92">
        <f t="shared" si="134"/>
        <v>0</v>
      </c>
      <c r="W374" s="92" t="s">
        <v>176</v>
      </c>
      <c r="X374" s="92" t="s">
        <v>176</v>
      </c>
      <c r="Y374" s="92">
        <f t="shared" si="135"/>
        <v>0</v>
      </c>
      <c r="Z374" s="92" t="s">
        <v>176</v>
      </c>
      <c r="AA374" s="92" t="s">
        <v>176</v>
      </c>
      <c r="AB374" s="92">
        <f t="shared" si="136"/>
        <v>0</v>
      </c>
      <c r="AC374" s="92" t="s">
        <v>176</v>
      </c>
      <c r="AD374" s="92" t="s">
        <v>176</v>
      </c>
      <c r="AE374" s="92">
        <f t="shared" si="137"/>
        <v>0</v>
      </c>
      <c r="AF374" s="92" t="s">
        <v>176</v>
      </c>
      <c r="AG374" s="92" t="s">
        <v>176</v>
      </c>
      <c r="AH374" s="92">
        <f t="shared" si="138"/>
        <v>0</v>
      </c>
      <c r="AI374" s="92" t="s">
        <v>176</v>
      </c>
      <c r="AJ374" s="92" t="s">
        <v>176</v>
      </c>
      <c r="AK374" s="92">
        <f t="shared" si="139"/>
        <v>0</v>
      </c>
      <c r="AM374" s="157" t="s">
        <v>5</v>
      </c>
    </row>
    <row r="375" spans="1:39" x14ac:dyDescent="0.25">
      <c r="A375" s="157" t="str">
        <f t="shared" si="125"/>
        <v>JunioUnit, S.A</v>
      </c>
      <c r="B375" s="51" t="s">
        <v>121</v>
      </c>
      <c r="C375" s="93">
        <f t="shared" si="127"/>
        <v>0</v>
      </c>
      <c r="D375" s="93">
        <f t="shared" si="128"/>
        <v>0</v>
      </c>
      <c r="E375" s="92" t="s">
        <v>176</v>
      </c>
      <c r="F375" s="92" t="s">
        <v>176</v>
      </c>
      <c r="G375" s="92">
        <f t="shared" si="129"/>
        <v>0</v>
      </c>
      <c r="H375" s="92" t="s">
        <v>176</v>
      </c>
      <c r="I375" s="92" t="s">
        <v>176</v>
      </c>
      <c r="J375" s="92">
        <f t="shared" si="130"/>
        <v>0</v>
      </c>
      <c r="K375" s="92" t="s">
        <v>176</v>
      </c>
      <c r="L375" s="92" t="s">
        <v>176</v>
      </c>
      <c r="M375" s="92">
        <f t="shared" si="131"/>
        <v>0</v>
      </c>
      <c r="N375" s="92" t="s">
        <v>176</v>
      </c>
      <c r="O375" s="92" t="s">
        <v>176</v>
      </c>
      <c r="P375" s="92">
        <f t="shared" si="132"/>
        <v>0</v>
      </c>
      <c r="Q375" s="92" t="s">
        <v>176</v>
      </c>
      <c r="R375" s="92" t="s">
        <v>176</v>
      </c>
      <c r="S375" s="92">
        <f t="shared" si="133"/>
        <v>0</v>
      </c>
      <c r="T375" s="92" t="s">
        <v>176</v>
      </c>
      <c r="U375" s="92" t="s">
        <v>176</v>
      </c>
      <c r="V375" s="92">
        <f t="shared" si="134"/>
        <v>0</v>
      </c>
      <c r="W375" s="92" t="s">
        <v>176</v>
      </c>
      <c r="X375" s="92" t="s">
        <v>176</v>
      </c>
      <c r="Y375" s="92">
        <f t="shared" si="135"/>
        <v>0</v>
      </c>
      <c r="Z375" s="92" t="s">
        <v>176</v>
      </c>
      <c r="AA375" s="92" t="s">
        <v>176</v>
      </c>
      <c r="AB375" s="92">
        <f t="shared" si="136"/>
        <v>0</v>
      </c>
      <c r="AC375" s="92" t="s">
        <v>176</v>
      </c>
      <c r="AD375" s="92" t="s">
        <v>176</v>
      </c>
      <c r="AE375" s="92">
        <f t="shared" si="137"/>
        <v>0</v>
      </c>
      <c r="AF375" s="92" t="s">
        <v>176</v>
      </c>
      <c r="AG375" s="92" t="s">
        <v>176</v>
      </c>
      <c r="AH375" s="92">
        <f t="shared" si="138"/>
        <v>0</v>
      </c>
      <c r="AI375" s="92" t="s">
        <v>176</v>
      </c>
      <c r="AJ375" s="92" t="s">
        <v>176</v>
      </c>
      <c r="AK375" s="92">
        <f t="shared" si="139"/>
        <v>0</v>
      </c>
      <c r="AM375" s="157" t="s">
        <v>5</v>
      </c>
    </row>
    <row r="376" spans="1:39" x14ac:dyDescent="0.25">
      <c r="A376" s="157" t="str">
        <f t="shared" si="125"/>
        <v>JunioCooperativa Nacional de Seguros, Inc.</v>
      </c>
      <c r="B376" s="51" t="s">
        <v>80</v>
      </c>
      <c r="C376" s="93">
        <f t="shared" si="127"/>
        <v>0</v>
      </c>
      <c r="D376" s="93">
        <f t="shared" si="128"/>
        <v>0</v>
      </c>
      <c r="E376" s="92" t="s">
        <v>176</v>
      </c>
      <c r="F376" s="92" t="s">
        <v>176</v>
      </c>
      <c r="G376" s="92">
        <f t="shared" si="129"/>
        <v>0</v>
      </c>
      <c r="H376" s="92" t="s">
        <v>176</v>
      </c>
      <c r="I376" s="92" t="s">
        <v>176</v>
      </c>
      <c r="J376" s="92">
        <f t="shared" si="130"/>
        <v>0</v>
      </c>
      <c r="K376" s="92" t="s">
        <v>176</v>
      </c>
      <c r="L376" s="92" t="s">
        <v>176</v>
      </c>
      <c r="M376" s="92">
        <f t="shared" si="131"/>
        <v>0</v>
      </c>
      <c r="N376" s="92" t="s">
        <v>176</v>
      </c>
      <c r="O376" s="92" t="s">
        <v>176</v>
      </c>
      <c r="P376" s="92">
        <f t="shared" si="132"/>
        <v>0</v>
      </c>
      <c r="Q376" s="92" t="s">
        <v>176</v>
      </c>
      <c r="R376" s="92" t="s">
        <v>176</v>
      </c>
      <c r="S376" s="92">
        <f t="shared" si="133"/>
        <v>0</v>
      </c>
      <c r="T376" s="92" t="s">
        <v>176</v>
      </c>
      <c r="U376" s="92" t="s">
        <v>176</v>
      </c>
      <c r="V376" s="92">
        <f t="shared" si="134"/>
        <v>0</v>
      </c>
      <c r="W376" s="92" t="s">
        <v>176</v>
      </c>
      <c r="X376" s="92" t="s">
        <v>176</v>
      </c>
      <c r="Y376" s="92">
        <f t="shared" si="135"/>
        <v>0</v>
      </c>
      <c r="Z376" s="92" t="s">
        <v>176</v>
      </c>
      <c r="AA376" s="92" t="s">
        <v>176</v>
      </c>
      <c r="AB376" s="92">
        <f t="shared" si="136"/>
        <v>0</v>
      </c>
      <c r="AC376" s="92" t="s">
        <v>176</v>
      </c>
      <c r="AD376" s="92" t="s">
        <v>176</v>
      </c>
      <c r="AE376" s="92">
        <f t="shared" si="137"/>
        <v>0</v>
      </c>
      <c r="AF376" s="92" t="s">
        <v>176</v>
      </c>
      <c r="AG376" s="92" t="s">
        <v>176</v>
      </c>
      <c r="AH376" s="92">
        <f t="shared" si="138"/>
        <v>0</v>
      </c>
      <c r="AI376" s="92" t="s">
        <v>176</v>
      </c>
      <c r="AJ376" s="92" t="s">
        <v>176</v>
      </c>
      <c r="AK376" s="92">
        <f t="shared" si="139"/>
        <v>0</v>
      </c>
      <c r="AM376" s="157" t="s">
        <v>5</v>
      </c>
    </row>
    <row r="377" spans="1:39" x14ac:dyDescent="0.25">
      <c r="A377" s="157" t="str">
        <f t="shared" si="125"/>
        <v>JunioAngloamericana de Seguros, S. A.</v>
      </c>
      <c r="B377" s="51" t="s">
        <v>79</v>
      </c>
      <c r="C377" s="93">
        <f t="shared" si="127"/>
        <v>0</v>
      </c>
      <c r="D377" s="93">
        <f t="shared" si="128"/>
        <v>0</v>
      </c>
      <c r="E377" s="92" t="s">
        <v>176</v>
      </c>
      <c r="F377" s="92" t="s">
        <v>176</v>
      </c>
      <c r="G377" s="92">
        <f t="shared" si="129"/>
        <v>0</v>
      </c>
      <c r="H377" s="92" t="s">
        <v>176</v>
      </c>
      <c r="I377" s="92" t="s">
        <v>176</v>
      </c>
      <c r="J377" s="92">
        <f t="shared" si="130"/>
        <v>0</v>
      </c>
      <c r="K377" s="92" t="s">
        <v>176</v>
      </c>
      <c r="L377" s="92" t="s">
        <v>176</v>
      </c>
      <c r="M377" s="92">
        <f t="shared" si="131"/>
        <v>0</v>
      </c>
      <c r="N377" s="92" t="s">
        <v>176</v>
      </c>
      <c r="O377" s="92" t="s">
        <v>176</v>
      </c>
      <c r="P377" s="92">
        <f t="shared" si="132"/>
        <v>0</v>
      </c>
      <c r="Q377" s="92" t="s">
        <v>176</v>
      </c>
      <c r="R377" s="92" t="s">
        <v>176</v>
      </c>
      <c r="S377" s="92">
        <f t="shared" si="133"/>
        <v>0</v>
      </c>
      <c r="T377" s="92" t="s">
        <v>176</v>
      </c>
      <c r="U377" s="92" t="s">
        <v>176</v>
      </c>
      <c r="V377" s="92">
        <f t="shared" si="134"/>
        <v>0</v>
      </c>
      <c r="W377" s="92" t="s">
        <v>176</v>
      </c>
      <c r="X377" s="92" t="s">
        <v>176</v>
      </c>
      <c r="Y377" s="92">
        <f t="shared" si="135"/>
        <v>0</v>
      </c>
      <c r="Z377" s="92" t="s">
        <v>176</v>
      </c>
      <c r="AA377" s="92" t="s">
        <v>176</v>
      </c>
      <c r="AB377" s="92">
        <f t="shared" si="136"/>
        <v>0</v>
      </c>
      <c r="AC377" s="92" t="s">
        <v>176</v>
      </c>
      <c r="AD377" s="92" t="s">
        <v>176</v>
      </c>
      <c r="AE377" s="92">
        <f t="shared" si="137"/>
        <v>0</v>
      </c>
      <c r="AF377" s="92" t="s">
        <v>176</v>
      </c>
      <c r="AG377" s="92" t="s">
        <v>176</v>
      </c>
      <c r="AH377" s="92">
        <f t="shared" si="138"/>
        <v>0</v>
      </c>
      <c r="AI377" s="92" t="s">
        <v>176</v>
      </c>
      <c r="AJ377" s="92" t="s">
        <v>176</v>
      </c>
      <c r="AK377" s="92">
        <f t="shared" si="139"/>
        <v>0</v>
      </c>
      <c r="AM377" s="157" t="s">
        <v>5</v>
      </c>
    </row>
    <row r="378" spans="1:39" x14ac:dyDescent="0.25">
      <c r="A378" s="157" t="str">
        <f t="shared" si="125"/>
        <v>JunioPatria, S. A. Compañía de Seguros</v>
      </c>
      <c r="B378" s="51" t="s">
        <v>102</v>
      </c>
      <c r="C378" s="93">
        <f t="shared" si="127"/>
        <v>0</v>
      </c>
      <c r="D378" s="93">
        <f t="shared" si="128"/>
        <v>0</v>
      </c>
      <c r="E378" s="92" t="s">
        <v>176</v>
      </c>
      <c r="F378" s="92" t="s">
        <v>176</v>
      </c>
      <c r="G378" s="92">
        <f t="shared" si="129"/>
        <v>0</v>
      </c>
      <c r="H378" s="92" t="s">
        <v>176</v>
      </c>
      <c r="I378" s="92" t="s">
        <v>176</v>
      </c>
      <c r="J378" s="92">
        <f t="shared" si="130"/>
        <v>0</v>
      </c>
      <c r="K378" s="92" t="s">
        <v>176</v>
      </c>
      <c r="L378" s="92" t="s">
        <v>176</v>
      </c>
      <c r="M378" s="92">
        <f t="shared" si="131"/>
        <v>0</v>
      </c>
      <c r="N378" s="92" t="s">
        <v>176</v>
      </c>
      <c r="O378" s="92" t="s">
        <v>176</v>
      </c>
      <c r="P378" s="92">
        <f t="shared" si="132"/>
        <v>0</v>
      </c>
      <c r="Q378" s="92" t="s">
        <v>176</v>
      </c>
      <c r="R378" s="92" t="s">
        <v>176</v>
      </c>
      <c r="S378" s="92">
        <f t="shared" si="133"/>
        <v>0</v>
      </c>
      <c r="T378" s="92" t="s">
        <v>176</v>
      </c>
      <c r="U378" s="92" t="s">
        <v>176</v>
      </c>
      <c r="V378" s="92">
        <f t="shared" si="134"/>
        <v>0</v>
      </c>
      <c r="W378" s="92" t="s">
        <v>176</v>
      </c>
      <c r="X378" s="92" t="s">
        <v>176</v>
      </c>
      <c r="Y378" s="92">
        <f t="shared" si="135"/>
        <v>0</v>
      </c>
      <c r="Z378" s="92" t="s">
        <v>176</v>
      </c>
      <c r="AA378" s="92" t="s">
        <v>176</v>
      </c>
      <c r="AB378" s="92">
        <f t="shared" si="136"/>
        <v>0</v>
      </c>
      <c r="AC378" s="92" t="s">
        <v>176</v>
      </c>
      <c r="AD378" s="92" t="s">
        <v>176</v>
      </c>
      <c r="AE378" s="92">
        <f t="shared" si="137"/>
        <v>0</v>
      </c>
      <c r="AF378" s="92" t="s">
        <v>176</v>
      </c>
      <c r="AG378" s="92" t="s">
        <v>176</v>
      </c>
      <c r="AH378" s="92">
        <f t="shared" si="138"/>
        <v>0</v>
      </c>
      <c r="AI378" s="92" t="s">
        <v>176</v>
      </c>
      <c r="AJ378" s="92" t="s">
        <v>176</v>
      </c>
      <c r="AK378" s="92">
        <f t="shared" si="139"/>
        <v>0</v>
      </c>
      <c r="AM378" s="157" t="s">
        <v>5</v>
      </c>
    </row>
    <row r="379" spans="1:39" x14ac:dyDescent="0.25">
      <c r="A379" s="157" t="str">
        <f t="shared" si="125"/>
        <v>JunioGeneral de Seguros, S. A.</v>
      </c>
      <c r="B379" s="51" t="s">
        <v>78</v>
      </c>
      <c r="C379" s="93">
        <f t="shared" si="127"/>
        <v>0</v>
      </c>
      <c r="D379" s="93">
        <f t="shared" si="128"/>
        <v>0</v>
      </c>
      <c r="E379" s="92" t="s">
        <v>176</v>
      </c>
      <c r="F379" s="92" t="s">
        <v>176</v>
      </c>
      <c r="G379" s="92">
        <f t="shared" si="129"/>
        <v>0</v>
      </c>
      <c r="H379" s="92" t="s">
        <v>176</v>
      </c>
      <c r="I379" s="92" t="s">
        <v>176</v>
      </c>
      <c r="J379" s="92">
        <f t="shared" si="130"/>
        <v>0</v>
      </c>
      <c r="K379" s="92" t="s">
        <v>176</v>
      </c>
      <c r="L379" s="92" t="s">
        <v>176</v>
      </c>
      <c r="M379" s="92">
        <f t="shared" si="131"/>
        <v>0</v>
      </c>
      <c r="N379" s="92" t="s">
        <v>176</v>
      </c>
      <c r="O379" s="92" t="s">
        <v>176</v>
      </c>
      <c r="P379" s="92">
        <f t="shared" si="132"/>
        <v>0</v>
      </c>
      <c r="Q379" s="92" t="s">
        <v>176</v>
      </c>
      <c r="R379" s="92" t="s">
        <v>176</v>
      </c>
      <c r="S379" s="92">
        <f t="shared" si="133"/>
        <v>0</v>
      </c>
      <c r="T379" s="92" t="s">
        <v>176</v>
      </c>
      <c r="U379" s="92" t="s">
        <v>176</v>
      </c>
      <c r="V379" s="92">
        <f t="shared" si="134"/>
        <v>0</v>
      </c>
      <c r="W379" s="92" t="s">
        <v>176</v>
      </c>
      <c r="X379" s="92" t="s">
        <v>176</v>
      </c>
      <c r="Y379" s="92">
        <f t="shared" si="135"/>
        <v>0</v>
      </c>
      <c r="Z379" s="92" t="s">
        <v>176</v>
      </c>
      <c r="AA379" s="92" t="s">
        <v>176</v>
      </c>
      <c r="AB379" s="92">
        <f t="shared" si="136"/>
        <v>0</v>
      </c>
      <c r="AC379" s="92" t="s">
        <v>176</v>
      </c>
      <c r="AD379" s="92" t="s">
        <v>176</v>
      </c>
      <c r="AE379" s="92">
        <f t="shared" si="137"/>
        <v>0</v>
      </c>
      <c r="AF379" s="92" t="s">
        <v>176</v>
      </c>
      <c r="AG379" s="92" t="s">
        <v>176</v>
      </c>
      <c r="AH379" s="92">
        <f t="shared" si="138"/>
        <v>0</v>
      </c>
      <c r="AI379" s="92" t="s">
        <v>176</v>
      </c>
      <c r="AJ379" s="92" t="s">
        <v>176</v>
      </c>
      <c r="AK379" s="92">
        <f t="shared" si="139"/>
        <v>0</v>
      </c>
      <c r="AM379" s="157" t="s">
        <v>5</v>
      </c>
    </row>
    <row r="380" spans="1:39" x14ac:dyDescent="0.25">
      <c r="A380" s="157" t="str">
        <f t="shared" si="125"/>
        <v>JunioLa Comercial de Seguros, S. A.</v>
      </c>
      <c r="B380" s="51" t="s">
        <v>83</v>
      </c>
      <c r="C380" s="93">
        <f t="shared" si="127"/>
        <v>0</v>
      </c>
      <c r="D380" s="93">
        <f t="shared" si="128"/>
        <v>0</v>
      </c>
      <c r="E380" s="92" t="s">
        <v>176</v>
      </c>
      <c r="F380" s="92" t="s">
        <v>176</v>
      </c>
      <c r="G380" s="92">
        <f t="shared" si="129"/>
        <v>0</v>
      </c>
      <c r="H380" s="92" t="s">
        <v>176</v>
      </c>
      <c r="I380" s="92" t="s">
        <v>176</v>
      </c>
      <c r="J380" s="92">
        <f t="shared" si="130"/>
        <v>0</v>
      </c>
      <c r="K380" s="92" t="s">
        <v>176</v>
      </c>
      <c r="L380" s="92" t="s">
        <v>176</v>
      </c>
      <c r="M380" s="92">
        <f t="shared" si="131"/>
        <v>0</v>
      </c>
      <c r="N380" s="92" t="s">
        <v>176</v>
      </c>
      <c r="O380" s="92" t="s">
        <v>176</v>
      </c>
      <c r="P380" s="92">
        <f t="shared" si="132"/>
        <v>0</v>
      </c>
      <c r="Q380" s="92" t="s">
        <v>176</v>
      </c>
      <c r="R380" s="92" t="s">
        <v>176</v>
      </c>
      <c r="S380" s="92">
        <f t="shared" si="133"/>
        <v>0</v>
      </c>
      <c r="T380" s="92" t="s">
        <v>176</v>
      </c>
      <c r="U380" s="92" t="s">
        <v>176</v>
      </c>
      <c r="V380" s="92">
        <f t="shared" si="134"/>
        <v>0</v>
      </c>
      <c r="W380" s="92" t="s">
        <v>176</v>
      </c>
      <c r="X380" s="92" t="s">
        <v>176</v>
      </c>
      <c r="Y380" s="92">
        <f t="shared" si="135"/>
        <v>0</v>
      </c>
      <c r="Z380" s="92" t="s">
        <v>176</v>
      </c>
      <c r="AA380" s="92" t="s">
        <v>176</v>
      </c>
      <c r="AB380" s="92">
        <f t="shared" si="136"/>
        <v>0</v>
      </c>
      <c r="AC380" s="92" t="s">
        <v>176</v>
      </c>
      <c r="AD380" s="92" t="s">
        <v>176</v>
      </c>
      <c r="AE380" s="92">
        <f t="shared" si="137"/>
        <v>0</v>
      </c>
      <c r="AF380" s="92" t="s">
        <v>176</v>
      </c>
      <c r="AG380" s="92" t="s">
        <v>176</v>
      </c>
      <c r="AH380" s="92">
        <f t="shared" si="138"/>
        <v>0</v>
      </c>
      <c r="AI380" s="92" t="s">
        <v>176</v>
      </c>
      <c r="AJ380" s="92" t="s">
        <v>176</v>
      </c>
      <c r="AK380" s="92">
        <f t="shared" si="139"/>
        <v>0</v>
      </c>
      <c r="AM380" s="157" t="s">
        <v>5</v>
      </c>
    </row>
    <row r="381" spans="1:39" x14ac:dyDescent="0.25">
      <c r="A381" s="157" t="str">
        <f t="shared" si="125"/>
        <v>JunioBMI Compañía de Seguros, S. A.</v>
      </c>
      <c r="B381" s="51" t="s">
        <v>96</v>
      </c>
      <c r="C381" s="93">
        <f t="shared" si="127"/>
        <v>0</v>
      </c>
      <c r="D381" s="93">
        <f t="shared" si="128"/>
        <v>0</v>
      </c>
      <c r="E381" s="92" t="s">
        <v>176</v>
      </c>
      <c r="F381" s="92" t="s">
        <v>176</v>
      </c>
      <c r="G381" s="92">
        <f t="shared" si="129"/>
        <v>0</v>
      </c>
      <c r="H381" s="92" t="s">
        <v>176</v>
      </c>
      <c r="I381" s="92" t="s">
        <v>176</v>
      </c>
      <c r="J381" s="92">
        <f t="shared" si="130"/>
        <v>0</v>
      </c>
      <c r="K381" s="92" t="s">
        <v>176</v>
      </c>
      <c r="L381" s="92" t="s">
        <v>176</v>
      </c>
      <c r="M381" s="92">
        <f t="shared" si="131"/>
        <v>0</v>
      </c>
      <c r="N381" s="92" t="s">
        <v>176</v>
      </c>
      <c r="O381" s="92" t="s">
        <v>176</v>
      </c>
      <c r="P381" s="92">
        <f t="shared" si="132"/>
        <v>0</v>
      </c>
      <c r="Q381" s="92" t="s">
        <v>176</v>
      </c>
      <c r="R381" s="92" t="s">
        <v>176</v>
      </c>
      <c r="S381" s="92">
        <f t="shared" si="133"/>
        <v>0</v>
      </c>
      <c r="T381" s="92" t="s">
        <v>176</v>
      </c>
      <c r="U381" s="92" t="s">
        <v>176</v>
      </c>
      <c r="V381" s="92">
        <f t="shared" si="134"/>
        <v>0</v>
      </c>
      <c r="W381" s="92" t="s">
        <v>176</v>
      </c>
      <c r="X381" s="92" t="s">
        <v>176</v>
      </c>
      <c r="Y381" s="92">
        <f t="shared" si="135"/>
        <v>0</v>
      </c>
      <c r="Z381" s="92" t="s">
        <v>176</v>
      </c>
      <c r="AA381" s="92" t="s">
        <v>176</v>
      </c>
      <c r="AB381" s="92">
        <f t="shared" si="136"/>
        <v>0</v>
      </c>
      <c r="AC381" s="92" t="s">
        <v>176</v>
      </c>
      <c r="AD381" s="92" t="s">
        <v>176</v>
      </c>
      <c r="AE381" s="92">
        <f t="shared" si="137"/>
        <v>0</v>
      </c>
      <c r="AF381" s="92" t="s">
        <v>176</v>
      </c>
      <c r="AG381" s="92" t="s">
        <v>176</v>
      </c>
      <c r="AH381" s="92">
        <f t="shared" si="138"/>
        <v>0</v>
      </c>
      <c r="AI381" s="92" t="s">
        <v>176</v>
      </c>
      <c r="AJ381" s="92" t="s">
        <v>176</v>
      </c>
      <c r="AK381" s="92">
        <f t="shared" si="139"/>
        <v>0</v>
      </c>
      <c r="AM381" s="157" t="s">
        <v>5</v>
      </c>
    </row>
    <row r="382" spans="1:39" x14ac:dyDescent="0.25">
      <c r="A382" s="157" t="str">
        <f t="shared" si="125"/>
        <v>JunioAmigos Compañía de Seguros, S. A.</v>
      </c>
      <c r="B382" s="51" t="s">
        <v>89</v>
      </c>
      <c r="C382" s="93">
        <f t="shared" si="127"/>
        <v>0</v>
      </c>
      <c r="D382" s="93">
        <f t="shared" si="128"/>
        <v>0</v>
      </c>
      <c r="E382" s="92" t="s">
        <v>176</v>
      </c>
      <c r="F382" s="92" t="s">
        <v>176</v>
      </c>
      <c r="G382" s="92">
        <f t="shared" si="129"/>
        <v>0</v>
      </c>
      <c r="H382" s="92" t="s">
        <v>176</v>
      </c>
      <c r="I382" s="92" t="s">
        <v>176</v>
      </c>
      <c r="J382" s="92">
        <f t="shared" si="130"/>
        <v>0</v>
      </c>
      <c r="K382" s="92" t="s">
        <v>176</v>
      </c>
      <c r="L382" s="92" t="s">
        <v>176</v>
      </c>
      <c r="M382" s="92">
        <f t="shared" si="131"/>
        <v>0</v>
      </c>
      <c r="N382" s="92" t="s">
        <v>176</v>
      </c>
      <c r="O382" s="92" t="s">
        <v>176</v>
      </c>
      <c r="P382" s="92">
        <f t="shared" si="132"/>
        <v>0</v>
      </c>
      <c r="Q382" s="92" t="s">
        <v>176</v>
      </c>
      <c r="R382" s="92" t="s">
        <v>176</v>
      </c>
      <c r="S382" s="92">
        <f t="shared" si="133"/>
        <v>0</v>
      </c>
      <c r="T382" s="92" t="s">
        <v>176</v>
      </c>
      <c r="U382" s="92" t="s">
        <v>176</v>
      </c>
      <c r="V382" s="92">
        <f t="shared" si="134"/>
        <v>0</v>
      </c>
      <c r="W382" s="92" t="s">
        <v>176</v>
      </c>
      <c r="X382" s="92" t="s">
        <v>176</v>
      </c>
      <c r="Y382" s="92">
        <f t="shared" si="135"/>
        <v>0</v>
      </c>
      <c r="Z382" s="92" t="s">
        <v>176</v>
      </c>
      <c r="AA382" s="92" t="s">
        <v>176</v>
      </c>
      <c r="AB382" s="92">
        <f t="shared" si="136"/>
        <v>0</v>
      </c>
      <c r="AC382" s="92" t="s">
        <v>176</v>
      </c>
      <c r="AD382" s="92" t="s">
        <v>176</v>
      </c>
      <c r="AE382" s="92">
        <f t="shared" si="137"/>
        <v>0</v>
      </c>
      <c r="AF382" s="92" t="s">
        <v>176</v>
      </c>
      <c r="AG382" s="92" t="s">
        <v>176</v>
      </c>
      <c r="AH382" s="92">
        <f t="shared" si="138"/>
        <v>0</v>
      </c>
      <c r="AI382" s="92" t="s">
        <v>176</v>
      </c>
      <c r="AJ382" s="92" t="s">
        <v>176</v>
      </c>
      <c r="AK382" s="92">
        <f t="shared" si="139"/>
        <v>0</v>
      </c>
      <c r="AM382" s="157" t="s">
        <v>5</v>
      </c>
    </row>
    <row r="383" spans="1:39" x14ac:dyDescent="0.25">
      <c r="A383" s="157" t="str">
        <f t="shared" si="125"/>
        <v>JunioCompañía Dominicana de Seguros, S.R.L.</v>
      </c>
      <c r="B383" s="51" t="s">
        <v>97</v>
      </c>
      <c r="C383" s="93">
        <f t="shared" si="127"/>
        <v>0</v>
      </c>
      <c r="D383" s="93">
        <f t="shared" si="128"/>
        <v>0</v>
      </c>
      <c r="E383" s="92" t="s">
        <v>176</v>
      </c>
      <c r="F383" s="92" t="s">
        <v>176</v>
      </c>
      <c r="G383" s="92">
        <f t="shared" si="129"/>
        <v>0</v>
      </c>
      <c r="H383" s="92" t="s">
        <v>176</v>
      </c>
      <c r="I383" s="92" t="s">
        <v>176</v>
      </c>
      <c r="J383" s="92">
        <f t="shared" si="130"/>
        <v>0</v>
      </c>
      <c r="K383" s="92" t="s">
        <v>176</v>
      </c>
      <c r="L383" s="92" t="s">
        <v>176</v>
      </c>
      <c r="M383" s="92">
        <f t="shared" si="131"/>
        <v>0</v>
      </c>
      <c r="N383" s="92" t="s">
        <v>176</v>
      </c>
      <c r="O383" s="92" t="s">
        <v>176</v>
      </c>
      <c r="P383" s="92">
        <f t="shared" si="132"/>
        <v>0</v>
      </c>
      <c r="Q383" s="92" t="s">
        <v>176</v>
      </c>
      <c r="R383" s="92" t="s">
        <v>176</v>
      </c>
      <c r="S383" s="92">
        <f t="shared" si="133"/>
        <v>0</v>
      </c>
      <c r="T383" s="92" t="s">
        <v>176</v>
      </c>
      <c r="U383" s="92" t="s">
        <v>176</v>
      </c>
      <c r="V383" s="92">
        <f t="shared" si="134"/>
        <v>0</v>
      </c>
      <c r="W383" s="92" t="s">
        <v>176</v>
      </c>
      <c r="X383" s="92" t="s">
        <v>176</v>
      </c>
      <c r="Y383" s="92">
        <f t="shared" si="135"/>
        <v>0</v>
      </c>
      <c r="Z383" s="92" t="s">
        <v>176</v>
      </c>
      <c r="AA383" s="92" t="s">
        <v>176</v>
      </c>
      <c r="AB383" s="92">
        <f t="shared" si="136"/>
        <v>0</v>
      </c>
      <c r="AC383" s="92" t="s">
        <v>176</v>
      </c>
      <c r="AD383" s="92" t="s">
        <v>176</v>
      </c>
      <c r="AE383" s="92">
        <f t="shared" si="137"/>
        <v>0</v>
      </c>
      <c r="AF383" s="92" t="s">
        <v>176</v>
      </c>
      <c r="AG383" s="92" t="s">
        <v>176</v>
      </c>
      <c r="AH383" s="92">
        <f t="shared" si="138"/>
        <v>0</v>
      </c>
      <c r="AI383" s="92" t="s">
        <v>176</v>
      </c>
      <c r="AJ383" s="92" t="s">
        <v>176</v>
      </c>
      <c r="AK383" s="92">
        <f t="shared" si="139"/>
        <v>0</v>
      </c>
      <c r="AM383" s="157" t="s">
        <v>5</v>
      </c>
    </row>
    <row r="384" spans="1:39" x14ac:dyDescent="0.25">
      <c r="A384" s="157" t="str">
        <f t="shared" si="125"/>
        <v>JunioAtlantica Seguros, S. A.</v>
      </c>
      <c r="B384" s="50" t="s">
        <v>110</v>
      </c>
      <c r="C384" s="93">
        <f t="shared" si="127"/>
        <v>0</v>
      </c>
      <c r="D384" s="93">
        <f t="shared" si="128"/>
        <v>0</v>
      </c>
      <c r="E384" s="92" t="s">
        <v>176</v>
      </c>
      <c r="F384" s="92" t="s">
        <v>176</v>
      </c>
      <c r="G384" s="92">
        <f t="shared" si="129"/>
        <v>0</v>
      </c>
      <c r="H384" s="92" t="s">
        <v>176</v>
      </c>
      <c r="I384" s="92" t="s">
        <v>176</v>
      </c>
      <c r="J384" s="92">
        <f t="shared" si="130"/>
        <v>0</v>
      </c>
      <c r="K384" s="92" t="s">
        <v>176</v>
      </c>
      <c r="L384" s="92" t="s">
        <v>176</v>
      </c>
      <c r="M384" s="92">
        <f t="shared" si="131"/>
        <v>0</v>
      </c>
      <c r="N384" s="92" t="s">
        <v>176</v>
      </c>
      <c r="O384" s="92" t="s">
        <v>176</v>
      </c>
      <c r="P384" s="92">
        <f t="shared" si="132"/>
        <v>0</v>
      </c>
      <c r="Q384" s="92" t="s">
        <v>176</v>
      </c>
      <c r="R384" s="92" t="s">
        <v>176</v>
      </c>
      <c r="S384" s="92">
        <f t="shared" si="133"/>
        <v>0</v>
      </c>
      <c r="T384" s="92" t="s">
        <v>176</v>
      </c>
      <c r="U384" s="92" t="s">
        <v>176</v>
      </c>
      <c r="V384" s="92">
        <f t="shared" si="134"/>
        <v>0</v>
      </c>
      <c r="W384" s="92" t="s">
        <v>176</v>
      </c>
      <c r="X384" s="92" t="s">
        <v>176</v>
      </c>
      <c r="Y384" s="92">
        <f t="shared" si="135"/>
        <v>0</v>
      </c>
      <c r="Z384" s="92" t="s">
        <v>176</v>
      </c>
      <c r="AA384" s="92" t="s">
        <v>176</v>
      </c>
      <c r="AB384" s="92">
        <f t="shared" si="136"/>
        <v>0</v>
      </c>
      <c r="AC384" s="92" t="s">
        <v>176</v>
      </c>
      <c r="AD384" s="92" t="s">
        <v>176</v>
      </c>
      <c r="AE384" s="92">
        <f t="shared" si="137"/>
        <v>0</v>
      </c>
      <c r="AF384" s="92" t="s">
        <v>176</v>
      </c>
      <c r="AG384" s="92" t="s">
        <v>176</v>
      </c>
      <c r="AH384" s="92">
        <f t="shared" si="138"/>
        <v>0</v>
      </c>
      <c r="AI384" s="92" t="s">
        <v>176</v>
      </c>
      <c r="AJ384" s="92" t="s">
        <v>176</v>
      </c>
      <c r="AK384" s="92">
        <f t="shared" si="139"/>
        <v>0</v>
      </c>
      <c r="AM384" s="157" t="s">
        <v>5</v>
      </c>
    </row>
    <row r="385" spans="1:39" x14ac:dyDescent="0.25">
      <c r="A385" s="157" t="str">
        <f t="shared" si="125"/>
        <v>JunioMarsh &amp; McLennan, LTD (Riskcorp, Inc.)</v>
      </c>
      <c r="B385" s="51" t="s">
        <v>101</v>
      </c>
      <c r="C385" s="93">
        <f t="shared" si="127"/>
        <v>0</v>
      </c>
      <c r="D385" s="93">
        <f t="shared" si="128"/>
        <v>0</v>
      </c>
      <c r="E385" s="92" t="s">
        <v>176</v>
      </c>
      <c r="F385" s="92" t="s">
        <v>176</v>
      </c>
      <c r="G385" s="92">
        <f t="shared" si="129"/>
        <v>0</v>
      </c>
      <c r="H385" s="92" t="s">
        <v>176</v>
      </c>
      <c r="I385" s="92" t="s">
        <v>176</v>
      </c>
      <c r="J385" s="92">
        <f t="shared" si="130"/>
        <v>0</v>
      </c>
      <c r="K385" s="92" t="s">
        <v>176</v>
      </c>
      <c r="L385" s="92" t="s">
        <v>176</v>
      </c>
      <c r="M385" s="92">
        <f t="shared" si="131"/>
        <v>0</v>
      </c>
      <c r="N385" s="92" t="s">
        <v>176</v>
      </c>
      <c r="O385" s="92" t="s">
        <v>176</v>
      </c>
      <c r="P385" s="92">
        <f t="shared" si="132"/>
        <v>0</v>
      </c>
      <c r="Q385" s="92" t="s">
        <v>176</v>
      </c>
      <c r="R385" s="92" t="s">
        <v>176</v>
      </c>
      <c r="S385" s="92">
        <f t="shared" si="133"/>
        <v>0</v>
      </c>
      <c r="T385" s="92" t="s">
        <v>176</v>
      </c>
      <c r="U385" s="92" t="s">
        <v>176</v>
      </c>
      <c r="V385" s="92">
        <f t="shared" si="134"/>
        <v>0</v>
      </c>
      <c r="W385" s="92" t="s">
        <v>176</v>
      </c>
      <c r="X385" s="92" t="s">
        <v>176</v>
      </c>
      <c r="Y385" s="92">
        <f t="shared" si="135"/>
        <v>0</v>
      </c>
      <c r="Z385" s="92" t="s">
        <v>176</v>
      </c>
      <c r="AA385" s="92" t="s">
        <v>176</v>
      </c>
      <c r="AB385" s="92">
        <f t="shared" si="136"/>
        <v>0</v>
      </c>
      <c r="AC385" s="92" t="s">
        <v>176</v>
      </c>
      <c r="AD385" s="92" t="s">
        <v>176</v>
      </c>
      <c r="AE385" s="92">
        <f t="shared" si="137"/>
        <v>0</v>
      </c>
      <c r="AF385" s="92" t="s">
        <v>176</v>
      </c>
      <c r="AG385" s="92" t="s">
        <v>176</v>
      </c>
      <c r="AH385" s="92">
        <f t="shared" si="138"/>
        <v>0</v>
      </c>
      <c r="AI385" s="92" t="s">
        <v>176</v>
      </c>
      <c r="AJ385" s="92" t="s">
        <v>176</v>
      </c>
      <c r="AK385" s="92">
        <f t="shared" si="139"/>
        <v>0</v>
      </c>
      <c r="AM385" s="157" t="s">
        <v>5</v>
      </c>
    </row>
    <row r="386" spans="1:39" x14ac:dyDescent="0.25">
      <c r="A386" s="157" t="str">
        <f t="shared" si="125"/>
        <v>JunioAutoseguro, S. A.</v>
      </c>
      <c r="B386" s="51" t="s">
        <v>81</v>
      </c>
      <c r="C386" s="93">
        <f t="shared" si="127"/>
        <v>0</v>
      </c>
      <c r="D386" s="93">
        <f t="shared" si="128"/>
        <v>0</v>
      </c>
      <c r="E386" s="92" t="s">
        <v>176</v>
      </c>
      <c r="F386" s="92" t="s">
        <v>176</v>
      </c>
      <c r="G386" s="92">
        <f t="shared" si="129"/>
        <v>0</v>
      </c>
      <c r="H386" s="92" t="s">
        <v>176</v>
      </c>
      <c r="I386" s="92" t="s">
        <v>176</v>
      </c>
      <c r="J386" s="92">
        <f t="shared" si="130"/>
        <v>0</v>
      </c>
      <c r="K386" s="92" t="s">
        <v>176</v>
      </c>
      <c r="L386" s="92" t="s">
        <v>176</v>
      </c>
      <c r="M386" s="92">
        <f t="shared" si="131"/>
        <v>0</v>
      </c>
      <c r="N386" s="92" t="s">
        <v>176</v>
      </c>
      <c r="O386" s="92" t="s">
        <v>176</v>
      </c>
      <c r="P386" s="92">
        <f t="shared" si="132"/>
        <v>0</v>
      </c>
      <c r="Q386" s="92" t="s">
        <v>176</v>
      </c>
      <c r="R386" s="92" t="s">
        <v>176</v>
      </c>
      <c r="S386" s="92">
        <f t="shared" si="133"/>
        <v>0</v>
      </c>
      <c r="T386" s="92" t="s">
        <v>176</v>
      </c>
      <c r="U386" s="92" t="s">
        <v>176</v>
      </c>
      <c r="V386" s="92">
        <f t="shared" si="134"/>
        <v>0</v>
      </c>
      <c r="W386" s="92" t="s">
        <v>176</v>
      </c>
      <c r="X386" s="92" t="s">
        <v>176</v>
      </c>
      <c r="Y386" s="92">
        <f t="shared" si="135"/>
        <v>0</v>
      </c>
      <c r="Z386" s="92" t="s">
        <v>176</v>
      </c>
      <c r="AA386" s="92" t="s">
        <v>176</v>
      </c>
      <c r="AB386" s="92">
        <f t="shared" si="136"/>
        <v>0</v>
      </c>
      <c r="AC386" s="92" t="s">
        <v>176</v>
      </c>
      <c r="AD386" s="92" t="s">
        <v>176</v>
      </c>
      <c r="AE386" s="92">
        <f t="shared" si="137"/>
        <v>0</v>
      </c>
      <c r="AF386" s="92" t="s">
        <v>176</v>
      </c>
      <c r="AG386" s="92" t="s">
        <v>176</v>
      </c>
      <c r="AH386" s="92">
        <f t="shared" si="138"/>
        <v>0</v>
      </c>
      <c r="AI386" s="92" t="s">
        <v>176</v>
      </c>
      <c r="AJ386" s="92" t="s">
        <v>176</v>
      </c>
      <c r="AK386" s="92">
        <f t="shared" si="139"/>
        <v>0</v>
      </c>
      <c r="AM386" s="157" t="s">
        <v>5</v>
      </c>
    </row>
    <row r="387" spans="1:39" x14ac:dyDescent="0.25">
      <c r="A387" s="157" t="str">
        <f t="shared" si="125"/>
        <v>JunioSeguros DHI Atlas, S. A.</v>
      </c>
      <c r="B387" s="51" t="s">
        <v>100</v>
      </c>
      <c r="C387" s="93">
        <f t="shared" si="127"/>
        <v>0</v>
      </c>
      <c r="D387" s="93">
        <f t="shared" si="128"/>
        <v>0</v>
      </c>
      <c r="E387" s="92" t="s">
        <v>176</v>
      </c>
      <c r="F387" s="92" t="s">
        <v>176</v>
      </c>
      <c r="G387" s="92">
        <f t="shared" si="129"/>
        <v>0</v>
      </c>
      <c r="H387" s="92" t="s">
        <v>176</v>
      </c>
      <c r="I387" s="92" t="s">
        <v>176</v>
      </c>
      <c r="J387" s="92">
        <f t="shared" si="130"/>
        <v>0</v>
      </c>
      <c r="K387" s="92" t="s">
        <v>176</v>
      </c>
      <c r="L387" s="92" t="s">
        <v>176</v>
      </c>
      <c r="M387" s="92">
        <f t="shared" si="131"/>
        <v>0</v>
      </c>
      <c r="N387" s="92" t="s">
        <v>176</v>
      </c>
      <c r="O387" s="92" t="s">
        <v>176</v>
      </c>
      <c r="P387" s="92">
        <f t="shared" si="132"/>
        <v>0</v>
      </c>
      <c r="Q387" s="92" t="s">
        <v>176</v>
      </c>
      <c r="R387" s="92" t="s">
        <v>176</v>
      </c>
      <c r="S387" s="92">
        <f t="shared" si="133"/>
        <v>0</v>
      </c>
      <c r="T387" s="92" t="s">
        <v>176</v>
      </c>
      <c r="U387" s="92" t="s">
        <v>176</v>
      </c>
      <c r="V387" s="92">
        <f t="shared" si="134"/>
        <v>0</v>
      </c>
      <c r="W387" s="92" t="s">
        <v>176</v>
      </c>
      <c r="X387" s="92" t="s">
        <v>176</v>
      </c>
      <c r="Y387" s="92">
        <f t="shared" si="135"/>
        <v>0</v>
      </c>
      <c r="Z387" s="92" t="s">
        <v>176</v>
      </c>
      <c r="AA387" s="92" t="s">
        <v>176</v>
      </c>
      <c r="AB387" s="92">
        <f t="shared" si="136"/>
        <v>0</v>
      </c>
      <c r="AC387" s="92" t="s">
        <v>176</v>
      </c>
      <c r="AD387" s="92" t="s">
        <v>176</v>
      </c>
      <c r="AE387" s="92">
        <f t="shared" si="137"/>
        <v>0</v>
      </c>
      <c r="AF387" s="92" t="s">
        <v>176</v>
      </c>
      <c r="AG387" s="92" t="s">
        <v>176</v>
      </c>
      <c r="AH387" s="92">
        <f t="shared" si="138"/>
        <v>0</v>
      </c>
      <c r="AI387" s="92" t="s">
        <v>176</v>
      </c>
      <c r="AJ387" s="92" t="s">
        <v>176</v>
      </c>
      <c r="AK387" s="92">
        <f t="shared" si="139"/>
        <v>0</v>
      </c>
      <c r="AM387" s="157" t="s">
        <v>5</v>
      </c>
    </row>
    <row r="388" spans="1:39" x14ac:dyDescent="0.25">
      <c r="A388" s="157" t="str">
        <f t="shared" si="125"/>
        <v>JunioBanesco Seguros, S.A.</v>
      </c>
      <c r="B388" s="51" t="s">
        <v>109</v>
      </c>
      <c r="C388" s="93">
        <f t="shared" si="127"/>
        <v>0</v>
      </c>
      <c r="D388" s="93">
        <f t="shared" si="128"/>
        <v>0</v>
      </c>
      <c r="E388" s="92" t="s">
        <v>176</v>
      </c>
      <c r="F388" s="92" t="s">
        <v>176</v>
      </c>
      <c r="G388" s="92">
        <f t="shared" si="129"/>
        <v>0</v>
      </c>
      <c r="H388" s="92" t="s">
        <v>176</v>
      </c>
      <c r="I388" s="92" t="s">
        <v>176</v>
      </c>
      <c r="J388" s="92">
        <f t="shared" si="130"/>
        <v>0</v>
      </c>
      <c r="K388" s="92" t="s">
        <v>176</v>
      </c>
      <c r="L388" s="92" t="s">
        <v>176</v>
      </c>
      <c r="M388" s="92">
        <f t="shared" si="131"/>
        <v>0</v>
      </c>
      <c r="N388" s="92" t="s">
        <v>176</v>
      </c>
      <c r="O388" s="92" t="s">
        <v>176</v>
      </c>
      <c r="P388" s="92">
        <f t="shared" si="132"/>
        <v>0</v>
      </c>
      <c r="Q388" s="92" t="s">
        <v>176</v>
      </c>
      <c r="R388" s="92" t="s">
        <v>176</v>
      </c>
      <c r="S388" s="92">
        <f t="shared" si="133"/>
        <v>0</v>
      </c>
      <c r="T388" s="92" t="s">
        <v>176</v>
      </c>
      <c r="U388" s="92" t="s">
        <v>176</v>
      </c>
      <c r="V388" s="92">
        <f t="shared" si="134"/>
        <v>0</v>
      </c>
      <c r="W388" s="92" t="s">
        <v>176</v>
      </c>
      <c r="X388" s="92" t="s">
        <v>176</v>
      </c>
      <c r="Y388" s="92">
        <f t="shared" si="135"/>
        <v>0</v>
      </c>
      <c r="Z388" s="92" t="s">
        <v>176</v>
      </c>
      <c r="AA388" s="92" t="s">
        <v>176</v>
      </c>
      <c r="AB388" s="92">
        <f t="shared" si="136"/>
        <v>0</v>
      </c>
      <c r="AC388" s="92" t="s">
        <v>176</v>
      </c>
      <c r="AD388" s="92" t="s">
        <v>176</v>
      </c>
      <c r="AE388" s="92">
        <f t="shared" si="137"/>
        <v>0</v>
      </c>
      <c r="AF388" s="92" t="s">
        <v>176</v>
      </c>
      <c r="AG388" s="92" t="s">
        <v>176</v>
      </c>
      <c r="AH388" s="92">
        <f t="shared" si="138"/>
        <v>0</v>
      </c>
      <c r="AI388" s="92" t="s">
        <v>176</v>
      </c>
      <c r="AJ388" s="92" t="s">
        <v>176</v>
      </c>
      <c r="AK388" s="92">
        <f t="shared" si="139"/>
        <v>0</v>
      </c>
      <c r="AM388" s="157" t="s">
        <v>5</v>
      </c>
    </row>
    <row r="389" spans="1:39" x14ac:dyDescent="0.25">
      <c r="A389" s="157" t="str">
        <f t="shared" si="125"/>
        <v>JunioHumano Seguros, S. A.</v>
      </c>
      <c r="B389" s="51" t="s">
        <v>111</v>
      </c>
      <c r="C389" s="93">
        <f t="shared" si="127"/>
        <v>0</v>
      </c>
      <c r="D389" s="93">
        <f t="shared" si="128"/>
        <v>0</v>
      </c>
      <c r="E389" s="92" t="s">
        <v>176</v>
      </c>
      <c r="F389" s="92" t="s">
        <v>176</v>
      </c>
      <c r="G389" s="92">
        <f t="shared" si="129"/>
        <v>0</v>
      </c>
      <c r="H389" s="92" t="s">
        <v>176</v>
      </c>
      <c r="I389" s="92" t="s">
        <v>176</v>
      </c>
      <c r="J389" s="92">
        <f t="shared" si="130"/>
        <v>0</v>
      </c>
      <c r="K389" s="92" t="s">
        <v>176</v>
      </c>
      <c r="L389" s="92" t="s">
        <v>176</v>
      </c>
      <c r="M389" s="92">
        <f t="shared" si="131"/>
        <v>0</v>
      </c>
      <c r="N389" s="92" t="s">
        <v>176</v>
      </c>
      <c r="O389" s="92" t="s">
        <v>176</v>
      </c>
      <c r="P389" s="92">
        <f t="shared" si="132"/>
        <v>0</v>
      </c>
      <c r="Q389" s="92" t="s">
        <v>176</v>
      </c>
      <c r="R389" s="92" t="s">
        <v>176</v>
      </c>
      <c r="S389" s="92">
        <f t="shared" si="133"/>
        <v>0</v>
      </c>
      <c r="T389" s="92" t="s">
        <v>176</v>
      </c>
      <c r="U389" s="92" t="s">
        <v>176</v>
      </c>
      <c r="V389" s="92">
        <f t="shared" si="134"/>
        <v>0</v>
      </c>
      <c r="W389" s="92" t="s">
        <v>176</v>
      </c>
      <c r="X389" s="92" t="s">
        <v>176</v>
      </c>
      <c r="Y389" s="92">
        <f t="shared" si="135"/>
        <v>0</v>
      </c>
      <c r="Z389" s="92" t="s">
        <v>176</v>
      </c>
      <c r="AA389" s="92" t="s">
        <v>176</v>
      </c>
      <c r="AB389" s="92">
        <f t="shared" si="136"/>
        <v>0</v>
      </c>
      <c r="AC389" s="92" t="s">
        <v>176</v>
      </c>
      <c r="AD389" s="92" t="s">
        <v>176</v>
      </c>
      <c r="AE389" s="92">
        <f t="shared" si="137"/>
        <v>0</v>
      </c>
      <c r="AF389" s="92" t="s">
        <v>176</v>
      </c>
      <c r="AG389" s="92" t="s">
        <v>176</v>
      </c>
      <c r="AH389" s="92">
        <f t="shared" si="138"/>
        <v>0</v>
      </c>
      <c r="AI389" s="92" t="s">
        <v>176</v>
      </c>
      <c r="AJ389" s="92" t="s">
        <v>176</v>
      </c>
      <c r="AK389" s="92">
        <f t="shared" si="139"/>
        <v>0</v>
      </c>
      <c r="AM389" s="157" t="s">
        <v>5</v>
      </c>
    </row>
    <row r="390" spans="1:39" x14ac:dyDescent="0.25">
      <c r="A390" s="157" t="str">
        <f t="shared" ref="A390:A453" si="140">AM390&amp;B390</f>
        <v>JunioAtrio Seguros, S. A.</v>
      </c>
      <c r="B390" s="51" t="s">
        <v>113</v>
      </c>
      <c r="C390" s="93">
        <f t="shared" si="127"/>
        <v>0</v>
      </c>
      <c r="D390" s="93">
        <f t="shared" si="128"/>
        <v>0</v>
      </c>
      <c r="E390" s="92" t="s">
        <v>176</v>
      </c>
      <c r="F390" s="92" t="s">
        <v>176</v>
      </c>
      <c r="G390" s="92">
        <f t="shared" si="129"/>
        <v>0</v>
      </c>
      <c r="H390" s="92" t="s">
        <v>176</v>
      </c>
      <c r="I390" s="92" t="s">
        <v>176</v>
      </c>
      <c r="J390" s="92">
        <f t="shared" si="130"/>
        <v>0</v>
      </c>
      <c r="K390" s="92" t="s">
        <v>176</v>
      </c>
      <c r="L390" s="92" t="s">
        <v>176</v>
      </c>
      <c r="M390" s="92">
        <f t="shared" si="131"/>
        <v>0</v>
      </c>
      <c r="N390" s="92" t="s">
        <v>176</v>
      </c>
      <c r="O390" s="92" t="s">
        <v>176</v>
      </c>
      <c r="P390" s="92">
        <f t="shared" si="132"/>
        <v>0</v>
      </c>
      <c r="Q390" s="92" t="s">
        <v>176</v>
      </c>
      <c r="R390" s="92" t="s">
        <v>176</v>
      </c>
      <c r="S390" s="92">
        <f t="shared" si="133"/>
        <v>0</v>
      </c>
      <c r="T390" s="92" t="s">
        <v>176</v>
      </c>
      <c r="U390" s="92" t="s">
        <v>176</v>
      </c>
      <c r="V390" s="92">
        <f t="shared" si="134"/>
        <v>0</v>
      </c>
      <c r="W390" s="92" t="s">
        <v>176</v>
      </c>
      <c r="X390" s="92" t="s">
        <v>176</v>
      </c>
      <c r="Y390" s="92">
        <f t="shared" si="135"/>
        <v>0</v>
      </c>
      <c r="Z390" s="92" t="s">
        <v>176</v>
      </c>
      <c r="AA390" s="92" t="s">
        <v>176</v>
      </c>
      <c r="AB390" s="92">
        <f t="shared" si="136"/>
        <v>0</v>
      </c>
      <c r="AC390" s="92" t="s">
        <v>176</v>
      </c>
      <c r="AD390" s="92" t="s">
        <v>176</v>
      </c>
      <c r="AE390" s="92">
        <f t="shared" si="137"/>
        <v>0</v>
      </c>
      <c r="AF390" s="92" t="s">
        <v>176</v>
      </c>
      <c r="AG390" s="92" t="s">
        <v>176</v>
      </c>
      <c r="AH390" s="92">
        <f t="shared" si="138"/>
        <v>0</v>
      </c>
      <c r="AI390" s="92" t="s">
        <v>176</v>
      </c>
      <c r="AJ390" s="92" t="s">
        <v>176</v>
      </c>
      <c r="AK390" s="92">
        <f t="shared" si="139"/>
        <v>0</v>
      </c>
      <c r="AM390" s="157" t="s">
        <v>5</v>
      </c>
    </row>
    <row r="391" spans="1:39" x14ac:dyDescent="0.25">
      <c r="A391" s="157" t="str">
        <f t="shared" si="140"/>
        <v>JunioSeguros APS, S.A</v>
      </c>
      <c r="B391" s="51" t="s">
        <v>117</v>
      </c>
      <c r="C391" s="93">
        <f t="shared" si="127"/>
        <v>0</v>
      </c>
      <c r="D391" s="93">
        <f t="shared" si="128"/>
        <v>0</v>
      </c>
      <c r="E391" s="92" t="s">
        <v>176</v>
      </c>
      <c r="F391" s="92" t="s">
        <v>176</v>
      </c>
      <c r="G391" s="92">
        <f t="shared" si="129"/>
        <v>0</v>
      </c>
      <c r="H391" s="92" t="s">
        <v>176</v>
      </c>
      <c r="I391" s="92" t="s">
        <v>176</v>
      </c>
      <c r="J391" s="92">
        <f t="shared" si="130"/>
        <v>0</v>
      </c>
      <c r="K391" s="92" t="s">
        <v>176</v>
      </c>
      <c r="L391" s="92" t="s">
        <v>176</v>
      </c>
      <c r="M391" s="92">
        <f t="shared" si="131"/>
        <v>0</v>
      </c>
      <c r="N391" s="92" t="s">
        <v>176</v>
      </c>
      <c r="O391" s="92" t="s">
        <v>176</v>
      </c>
      <c r="P391" s="92">
        <f t="shared" si="132"/>
        <v>0</v>
      </c>
      <c r="Q391" s="92" t="s">
        <v>176</v>
      </c>
      <c r="R391" s="92" t="s">
        <v>176</v>
      </c>
      <c r="S391" s="92">
        <f t="shared" si="133"/>
        <v>0</v>
      </c>
      <c r="T391" s="92" t="s">
        <v>176</v>
      </c>
      <c r="U391" s="92" t="s">
        <v>176</v>
      </c>
      <c r="V391" s="92">
        <f t="shared" si="134"/>
        <v>0</v>
      </c>
      <c r="W391" s="92" t="s">
        <v>176</v>
      </c>
      <c r="X391" s="92" t="s">
        <v>176</v>
      </c>
      <c r="Y391" s="92">
        <f t="shared" si="135"/>
        <v>0</v>
      </c>
      <c r="Z391" s="92" t="s">
        <v>176</v>
      </c>
      <c r="AA391" s="92" t="s">
        <v>176</v>
      </c>
      <c r="AB391" s="92">
        <f t="shared" si="136"/>
        <v>0</v>
      </c>
      <c r="AC391" s="92" t="s">
        <v>176</v>
      </c>
      <c r="AD391" s="92" t="s">
        <v>176</v>
      </c>
      <c r="AE391" s="92">
        <f t="shared" si="137"/>
        <v>0</v>
      </c>
      <c r="AF391" s="92" t="s">
        <v>176</v>
      </c>
      <c r="AG391" s="92" t="s">
        <v>176</v>
      </c>
      <c r="AH391" s="92">
        <f t="shared" si="138"/>
        <v>0</v>
      </c>
      <c r="AI391" s="92" t="s">
        <v>176</v>
      </c>
      <c r="AJ391" s="92" t="s">
        <v>176</v>
      </c>
      <c r="AK391" s="92">
        <f t="shared" si="139"/>
        <v>0</v>
      </c>
      <c r="AM391" s="157" t="s">
        <v>5</v>
      </c>
    </row>
    <row r="392" spans="1:39" x14ac:dyDescent="0.25">
      <c r="A392" s="157" t="str">
        <f t="shared" si="140"/>
        <v>JunioSegna, Compañía de Seguros, S.A.</v>
      </c>
      <c r="B392" s="51" t="s">
        <v>98</v>
      </c>
      <c r="C392" s="93">
        <f t="shared" si="127"/>
        <v>0</v>
      </c>
      <c r="D392" s="93">
        <f t="shared" si="128"/>
        <v>0</v>
      </c>
      <c r="E392" s="92" t="s">
        <v>176</v>
      </c>
      <c r="F392" s="92" t="s">
        <v>176</v>
      </c>
      <c r="G392" s="92">
        <f t="shared" si="129"/>
        <v>0</v>
      </c>
      <c r="H392" s="92" t="s">
        <v>176</v>
      </c>
      <c r="I392" s="92" t="s">
        <v>176</v>
      </c>
      <c r="J392" s="92">
        <f t="shared" si="130"/>
        <v>0</v>
      </c>
      <c r="K392" s="92" t="s">
        <v>176</v>
      </c>
      <c r="L392" s="92" t="s">
        <v>176</v>
      </c>
      <c r="M392" s="92">
        <f t="shared" si="131"/>
        <v>0</v>
      </c>
      <c r="N392" s="92" t="s">
        <v>176</v>
      </c>
      <c r="O392" s="92" t="s">
        <v>176</v>
      </c>
      <c r="P392" s="92">
        <f t="shared" si="132"/>
        <v>0</v>
      </c>
      <c r="Q392" s="92" t="s">
        <v>176</v>
      </c>
      <c r="R392" s="92" t="s">
        <v>176</v>
      </c>
      <c r="S392" s="92">
        <f t="shared" si="133"/>
        <v>0</v>
      </c>
      <c r="T392" s="92" t="s">
        <v>176</v>
      </c>
      <c r="U392" s="92" t="s">
        <v>176</v>
      </c>
      <c r="V392" s="92">
        <f t="shared" si="134"/>
        <v>0</v>
      </c>
      <c r="W392" s="92" t="s">
        <v>176</v>
      </c>
      <c r="X392" s="92" t="s">
        <v>176</v>
      </c>
      <c r="Y392" s="92">
        <f t="shared" si="135"/>
        <v>0</v>
      </c>
      <c r="Z392" s="92" t="s">
        <v>176</v>
      </c>
      <c r="AA392" s="92" t="s">
        <v>176</v>
      </c>
      <c r="AB392" s="92">
        <f t="shared" si="136"/>
        <v>0</v>
      </c>
      <c r="AC392" s="92" t="s">
        <v>176</v>
      </c>
      <c r="AD392" s="92" t="s">
        <v>176</v>
      </c>
      <c r="AE392" s="92">
        <f t="shared" si="137"/>
        <v>0</v>
      </c>
      <c r="AF392" s="92" t="s">
        <v>176</v>
      </c>
      <c r="AG392" s="92" t="s">
        <v>176</v>
      </c>
      <c r="AH392" s="92">
        <f t="shared" si="138"/>
        <v>0</v>
      </c>
      <c r="AI392" s="92" t="s">
        <v>176</v>
      </c>
      <c r="AJ392" s="92" t="s">
        <v>176</v>
      </c>
      <c r="AK392" s="92">
        <f t="shared" si="139"/>
        <v>0</v>
      </c>
      <c r="AM392" s="157" t="s">
        <v>5</v>
      </c>
    </row>
    <row r="393" spans="1:39" x14ac:dyDescent="0.25">
      <c r="A393" s="157" t="str">
        <f t="shared" si="140"/>
        <v>JunioBupa Dominicana, S.A.</v>
      </c>
      <c r="B393" s="50" t="s">
        <v>104</v>
      </c>
      <c r="C393" s="93">
        <f t="shared" si="127"/>
        <v>0</v>
      </c>
      <c r="D393" s="93">
        <f t="shared" si="128"/>
        <v>0</v>
      </c>
      <c r="E393" s="92" t="s">
        <v>176</v>
      </c>
      <c r="F393" s="92" t="s">
        <v>176</v>
      </c>
      <c r="G393" s="92">
        <f t="shared" si="129"/>
        <v>0</v>
      </c>
      <c r="H393" s="92" t="s">
        <v>176</v>
      </c>
      <c r="I393" s="92" t="s">
        <v>176</v>
      </c>
      <c r="J393" s="92">
        <f t="shared" si="130"/>
        <v>0</v>
      </c>
      <c r="K393" s="92" t="s">
        <v>176</v>
      </c>
      <c r="L393" s="92" t="s">
        <v>176</v>
      </c>
      <c r="M393" s="92">
        <f t="shared" si="131"/>
        <v>0</v>
      </c>
      <c r="N393" s="92" t="s">
        <v>176</v>
      </c>
      <c r="O393" s="92" t="s">
        <v>176</v>
      </c>
      <c r="P393" s="92">
        <f t="shared" si="132"/>
        <v>0</v>
      </c>
      <c r="Q393" s="92" t="s">
        <v>176</v>
      </c>
      <c r="R393" s="92" t="s">
        <v>176</v>
      </c>
      <c r="S393" s="92">
        <f t="shared" si="133"/>
        <v>0</v>
      </c>
      <c r="T393" s="92" t="s">
        <v>176</v>
      </c>
      <c r="U393" s="92" t="s">
        <v>176</v>
      </c>
      <c r="V393" s="92">
        <f t="shared" si="134"/>
        <v>0</v>
      </c>
      <c r="W393" s="92" t="s">
        <v>176</v>
      </c>
      <c r="X393" s="92" t="s">
        <v>176</v>
      </c>
      <c r="Y393" s="92">
        <f t="shared" si="135"/>
        <v>0</v>
      </c>
      <c r="Z393" s="92" t="s">
        <v>176</v>
      </c>
      <c r="AA393" s="92" t="s">
        <v>176</v>
      </c>
      <c r="AB393" s="92">
        <f t="shared" si="136"/>
        <v>0</v>
      </c>
      <c r="AC393" s="92" t="s">
        <v>176</v>
      </c>
      <c r="AD393" s="92" t="s">
        <v>176</v>
      </c>
      <c r="AE393" s="92">
        <f t="shared" si="137"/>
        <v>0</v>
      </c>
      <c r="AF393" s="92" t="s">
        <v>176</v>
      </c>
      <c r="AG393" s="92" t="s">
        <v>176</v>
      </c>
      <c r="AH393" s="92">
        <f t="shared" si="138"/>
        <v>0</v>
      </c>
      <c r="AI393" s="92" t="s">
        <v>176</v>
      </c>
      <c r="AJ393" s="92" t="s">
        <v>176</v>
      </c>
      <c r="AK393" s="92">
        <f t="shared" si="139"/>
        <v>0</v>
      </c>
      <c r="AM393" s="157" t="s">
        <v>5</v>
      </c>
    </row>
    <row r="394" spans="1:39" x14ac:dyDescent="0.25">
      <c r="A394" s="157" t="str">
        <f t="shared" si="140"/>
        <v>JunioMultiseguros S.U, S. A.</v>
      </c>
      <c r="B394" s="51" t="s">
        <v>116</v>
      </c>
      <c r="C394" s="93">
        <f t="shared" si="127"/>
        <v>0</v>
      </c>
      <c r="D394" s="93">
        <f t="shared" si="128"/>
        <v>0</v>
      </c>
      <c r="E394" s="92" t="s">
        <v>176</v>
      </c>
      <c r="F394" s="92" t="s">
        <v>176</v>
      </c>
      <c r="G394" s="92">
        <f t="shared" si="129"/>
        <v>0</v>
      </c>
      <c r="H394" s="92" t="s">
        <v>176</v>
      </c>
      <c r="I394" s="92" t="s">
        <v>176</v>
      </c>
      <c r="J394" s="92">
        <f t="shared" si="130"/>
        <v>0</v>
      </c>
      <c r="K394" s="92" t="s">
        <v>176</v>
      </c>
      <c r="L394" s="92" t="s">
        <v>176</v>
      </c>
      <c r="M394" s="92">
        <f t="shared" si="131"/>
        <v>0</v>
      </c>
      <c r="N394" s="92" t="s">
        <v>176</v>
      </c>
      <c r="O394" s="92" t="s">
        <v>176</v>
      </c>
      <c r="P394" s="92">
        <f t="shared" si="132"/>
        <v>0</v>
      </c>
      <c r="Q394" s="92" t="s">
        <v>176</v>
      </c>
      <c r="R394" s="92" t="s">
        <v>176</v>
      </c>
      <c r="S394" s="92">
        <f t="shared" si="133"/>
        <v>0</v>
      </c>
      <c r="T394" s="92" t="s">
        <v>176</v>
      </c>
      <c r="U394" s="92" t="s">
        <v>176</v>
      </c>
      <c r="V394" s="92">
        <f t="shared" si="134"/>
        <v>0</v>
      </c>
      <c r="W394" s="92" t="s">
        <v>176</v>
      </c>
      <c r="X394" s="92" t="s">
        <v>176</v>
      </c>
      <c r="Y394" s="92">
        <f t="shared" si="135"/>
        <v>0</v>
      </c>
      <c r="Z394" s="92" t="s">
        <v>176</v>
      </c>
      <c r="AA394" s="92" t="s">
        <v>176</v>
      </c>
      <c r="AB394" s="92">
        <f t="shared" si="136"/>
        <v>0</v>
      </c>
      <c r="AC394" s="92" t="s">
        <v>176</v>
      </c>
      <c r="AD394" s="92" t="s">
        <v>176</v>
      </c>
      <c r="AE394" s="92">
        <f t="shared" si="137"/>
        <v>0</v>
      </c>
      <c r="AF394" s="92" t="s">
        <v>176</v>
      </c>
      <c r="AG394" s="92" t="s">
        <v>176</v>
      </c>
      <c r="AH394" s="92">
        <f t="shared" si="138"/>
        <v>0</v>
      </c>
      <c r="AI394" s="92" t="s">
        <v>176</v>
      </c>
      <c r="AJ394" s="92" t="s">
        <v>176</v>
      </c>
      <c r="AK394" s="92">
        <f t="shared" si="139"/>
        <v>0</v>
      </c>
      <c r="AM394" s="157" t="s">
        <v>5</v>
      </c>
    </row>
    <row r="395" spans="1:39" x14ac:dyDescent="0.25">
      <c r="A395" s="157" t="str">
        <f t="shared" si="140"/>
        <v>JunioSeguros ADEMI, S. A.</v>
      </c>
      <c r="B395" s="51" t="s">
        <v>112</v>
      </c>
      <c r="C395" s="93">
        <f t="shared" si="127"/>
        <v>0</v>
      </c>
      <c r="D395" s="93">
        <f t="shared" si="128"/>
        <v>0</v>
      </c>
      <c r="E395" s="92" t="s">
        <v>176</v>
      </c>
      <c r="F395" s="92" t="s">
        <v>176</v>
      </c>
      <c r="G395" s="92">
        <f t="shared" si="129"/>
        <v>0</v>
      </c>
      <c r="H395" s="92" t="s">
        <v>176</v>
      </c>
      <c r="I395" s="92" t="s">
        <v>176</v>
      </c>
      <c r="J395" s="92">
        <f t="shared" si="130"/>
        <v>0</v>
      </c>
      <c r="K395" s="92" t="s">
        <v>176</v>
      </c>
      <c r="L395" s="92" t="s">
        <v>176</v>
      </c>
      <c r="M395" s="92">
        <f t="shared" si="131"/>
        <v>0</v>
      </c>
      <c r="N395" s="92" t="s">
        <v>176</v>
      </c>
      <c r="O395" s="92" t="s">
        <v>176</v>
      </c>
      <c r="P395" s="92">
        <f t="shared" si="132"/>
        <v>0</v>
      </c>
      <c r="Q395" s="92" t="s">
        <v>176</v>
      </c>
      <c r="R395" s="92" t="s">
        <v>176</v>
      </c>
      <c r="S395" s="92">
        <f t="shared" si="133"/>
        <v>0</v>
      </c>
      <c r="T395" s="92" t="s">
        <v>176</v>
      </c>
      <c r="U395" s="92" t="s">
        <v>176</v>
      </c>
      <c r="V395" s="92">
        <f t="shared" si="134"/>
        <v>0</v>
      </c>
      <c r="W395" s="92" t="s">
        <v>176</v>
      </c>
      <c r="X395" s="92" t="s">
        <v>176</v>
      </c>
      <c r="Y395" s="92">
        <f t="shared" si="135"/>
        <v>0</v>
      </c>
      <c r="Z395" s="92" t="s">
        <v>176</v>
      </c>
      <c r="AA395" s="92" t="s">
        <v>176</v>
      </c>
      <c r="AB395" s="92">
        <f t="shared" si="136"/>
        <v>0</v>
      </c>
      <c r="AC395" s="92" t="s">
        <v>176</v>
      </c>
      <c r="AD395" s="92" t="s">
        <v>176</v>
      </c>
      <c r="AE395" s="92">
        <f t="shared" si="137"/>
        <v>0</v>
      </c>
      <c r="AF395" s="92" t="s">
        <v>176</v>
      </c>
      <c r="AG395" s="92" t="s">
        <v>176</v>
      </c>
      <c r="AH395" s="92">
        <f t="shared" si="138"/>
        <v>0</v>
      </c>
      <c r="AI395" s="92" t="s">
        <v>176</v>
      </c>
      <c r="AJ395" s="92" t="s">
        <v>176</v>
      </c>
      <c r="AK395" s="92">
        <f t="shared" si="139"/>
        <v>0</v>
      </c>
      <c r="AL395" s="32"/>
      <c r="AM395" s="157" t="s">
        <v>5</v>
      </c>
    </row>
    <row r="396" spans="1:39" x14ac:dyDescent="0.25">
      <c r="A396" s="157" t="str">
        <f t="shared" si="140"/>
        <v>JunioREHSA Cía. de Seguros y Reaseguros, S.A.</v>
      </c>
      <c r="B396" s="51" t="s">
        <v>114</v>
      </c>
      <c r="C396" s="93">
        <f t="shared" si="127"/>
        <v>0</v>
      </c>
      <c r="D396" s="93">
        <f t="shared" si="128"/>
        <v>0</v>
      </c>
      <c r="E396" s="92" t="s">
        <v>176</v>
      </c>
      <c r="F396" s="92" t="s">
        <v>176</v>
      </c>
      <c r="G396" s="92">
        <f t="shared" si="129"/>
        <v>0</v>
      </c>
      <c r="H396" s="92" t="s">
        <v>176</v>
      </c>
      <c r="I396" s="92" t="s">
        <v>176</v>
      </c>
      <c r="J396" s="92">
        <f t="shared" si="130"/>
        <v>0</v>
      </c>
      <c r="K396" s="92" t="s">
        <v>176</v>
      </c>
      <c r="L396" s="92" t="s">
        <v>176</v>
      </c>
      <c r="M396" s="92">
        <f t="shared" si="131"/>
        <v>0</v>
      </c>
      <c r="N396" s="92" t="s">
        <v>176</v>
      </c>
      <c r="O396" s="92" t="s">
        <v>176</v>
      </c>
      <c r="P396" s="92">
        <f t="shared" si="132"/>
        <v>0</v>
      </c>
      <c r="Q396" s="92" t="s">
        <v>176</v>
      </c>
      <c r="R396" s="92" t="s">
        <v>176</v>
      </c>
      <c r="S396" s="92">
        <f t="shared" si="133"/>
        <v>0</v>
      </c>
      <c r="T396" s="92" t="s">
        <v>176</v>
      </c>
      <c r="U396" s="92" t="s">
        <v>176</v>
      </c>
      <c r="V396" s="92">
        <f t="shared" si="134"/>
        <v>0</v>
      </c>
      <c r="W396" s="92" t="s">
        <v>176</v>
      </c>
      <c r="X396" s="92" t="s">
        <v>176</v>
      </c>
      <c r="Y396" s="92">
        <f t="shared" si="135"/>
        <v>0</v>
      </c>
      <c r="Z396" s="92" t="s">
        <v>176</v>
      </c>
      <c r="AA396" s="92" t="s">
        <v>176</v>
      </c>
      <c r="AB396" s="92">
        <f t="shared" si="136"/>
        <v>0</v>
      </c>
      <c r="AC396" s="92" t="s">
        <v>176</v>
      </c>
      <c r="AD396" s="92" t="s">
        <v>176</v>
      </c>
      <c r="AE396" s="92">
        <f t="shared" si="137"/>
        <v>0</v>
      </c>
      <c r="AF396" s="92" t="s">
        <v>176</v>
      </c>
      <c r="AG396" s="92" t="s">
        <v>176</v>
      </c>
      <c r="AH396" s="92">
        <f t="shared" si="138"/>
        <v>0</v>
      </c>
      <c r="AI396" s="92" t="s">
        <v>176</v>
      </c>
      <c r="AJ396" s="92" t="s">
        <v>176</v>
      </c>
      <c r="AK396" s="92">
        <f t="shared" si="139"/>
        <v>0</v>
      </c>
      <c r="AM396" s="157" t="s">
        <v>5</v>
      </c>
    </row>
    <row r="397" spans="1:39" x14ac:dyDescent="0.25">
      <c r="A397" s="157" t="str">
        <f t="shared" si="140"/>
        <v>JunioMidas Seguros, S. A.</v>
      </c>
      <c r="B397" s="51" t="s">
        <v>118</v>
      </c>
      <c r="C397" s="93">
        <f t="shared" si="127"/>
        <v>0</v>
      </c>
      <c r="D397" s="93">
        <f t="shared" si="128"/>
        <v>0</v>
      </c>
      <c r="E397" s="92" t="s">
        <v>176</v>
      </c>
      <c r="F397" s="92" t="s">
        <v>176</v>
      </c>
      <c r="G397" s="92">
        <f t="shared" si="129"/>
        <v>0</v>
      </c>
      <c r="H397" s="92" t="s">
        <v>176</v>
      </c>
      <c r="I397" s="92" t="s">
        <v>176</v>
      </c>
      <c r="J397" s="92">
        <f t="shared" si="130"/>
        <v>0</v>
      </c>
      <c r="K397" s="92" t="s">
        <v>176</v>
      </c>
      <c r="L397" s="92" t="s">
        <v>176</v>
      </c>
      <c r="M397" s="92">
        <f t="shared" si="131"/>
        <v>0</v>
      </c>
      <c r="N397" s="92" t="s">
        <v>176</v>
      </c>
      <c r="O397" s="92" t="s">
        <v>176</v>
      </c>
      <c r="P397" s="92">
        <f t="shared" si="132"/>
        <v>0</v>
      </c>
      <c r="Q397" s="92" t="s">
        <v>176</v>
      </c>
      <c r="R397" s="92" t="s">
        <v>176</v>
      </c>
      <c r="S397" s="92">
        <f t="shared" si="133"/>
        <v>0</v>
      </c>
      <c r="T397" s="92" t="s">
        <v>176</v>
      </c>
      <c r="U397" s="92" t="s">
        <v>176</v>
      </c>
      <c r="V397" s="92">
        <f t="shared" si="134"/>
        <v>0</v>
      </c>
      <c r="W397" s="92" t="s">
        <v>176</v>
      </c>
      <c r="X397" s="92" t="s">
        <v>176</v>
      </c>
      <c r="Y397" s="92">
        <f t="shared" si="135"/>
        <v>0</v>
      </c>
      <c r="Z397" s="92" t="s">
        <v>176</v>
      </c>
      <c r="AA397" s="92" t="s">
        <v>176</v>
      </c>
      <c r="AB397" s="92">
        <f t="shared" si="136"/>
        <v>0</v>
      </c>
      <c r="AC397" s="92" t="s">
        <v>176</v>
      </c>
      <c r="AD397" s="92" t="s">
        <v>176</v>
      </c>
      <c r="AE397" s="92">
        <f t="shared" si="137"/>
        <v>0</v>
      </c>
      <c r="AF397" s="92" t="s">
        <v>176</v>
      </c>
      <c r="AG397" s="92" t="s">
        <v>176</v>
      </c>
      <c r="AH397" s="92">
        <f t="shared" si="138"/>
        <v>0</v>
      </c>
      <c r="AI397" s="92" t="s">
        <v>176</v>
      </c>
      <c r="AJ397" s="92" t="s">
        <v>176</v>
      </c>
      <c r="AK397" s="92">
        <f t="shared" si="139"/>
        <v>0</v>
      </c>
      <c r="AM397" s="157" t="s">
        <v>5</v>
      </c>
    </row>
    <row r="398" spans="1:39" x14ac:dyDescent="0.25">
      <c r="A398" s="157" t="str">
        <f t="shared" si="140"/>
        <v>JunioHylseg Seguros, S.A.</v>
      </c>
      <c r="B398" s="51" t="s">
        <v>120</v>
      </c>
      <c r="C398" s="93">
        <f t="shared" si="127"/>
        <v>0</v>
      </c>
      <c r="D398" s="93">
        <f t="shared" si="128"/>
        <v>0</v>
      </c>
      <c r="E398" s="92" t="s">
        <v>176</v>
      </c>
      <c r="F398" s="92" t="s">
        <v>176</v>
      </c>
      <c r="G398" s="92">
        <f t="shared" si="129"/>
        <v>0</v>
      </c>
      <c r="H398" s="92" t="s">
        <v>176</v>
      </c>
      <c r="I398" s="92" t="s">
        <v>176</v>
      </c>
      <c r="J398" s="92">
        <f t="shared" si="130"/>
        <v>0</v>
      </c>
      <c r="K398" s="92" t="s">
        <v>176</v>
      </c>
      <c r="L398" s="92" t="s">
        <v>176</v>
      </c>
      <c r="M398" s="92">
        <f t="shared" si="131"/>
        <v>0</v>
      </c>
      <c r="N398" s="92" t="s">
        <v>176</v>
      </c>
      <c r="O398" s="92" t="s">
        <v>176</v>
      </c>
      <c r="P398" s="92">
        <f t="shared" si="132"/>
        <v>0</v>
      </c>
      <c r="Q398" s="92" t="s">
        <v>176</v>
      </c>
      <c r="R398" s="92" t="s">
        <v>176</v>
      </c>
      <c r="S398" s="92">
        <f t="shared" si="133"/>
        <v>0</v>
      </c>
      <c r="T398" s="92" t="s">
        <v>176</v>
      </c>
      <c r="U398" s="92" t="s">
        <v>176</v>
      </c>
      <c r="V398" s="92">
        <f t="shared" si="134"/>
        <v>0</v>
      </c>
      <c r="W398" s="92" t="s">
        <v>176</v>
      </c>
      <c r="X398" s="92" t="s">
        <v>176</v>
      </c>
      <c r="Y398" s="92">
        <f t="shared" si="135"/>
        <v>0</v>
      </c>
      <c r="Z398" s="92" t="s">
        <v>176</v>
      </c>
      <c r="AA398" s="92" t="s">
        <v>176</v>
      </c>
      <c r="AB398" s="92">
        <f t="shared" si="136"/>
        <v>0</v>
      </c>
      <c r="AC398" s="92" t="s">
        <v>176</v>
      </c>
      <c r="AD398" s="92" t="s">
        <v>176</v>
      </c>
      <c r="AE398" s="92">
        <f t="shared" si="137"/>
        <v>0</v>
      </c>
      <c r="AF398" s="92" t="s">
        <v>176</v>
      </c>
      <c r="AG398" s="92" t="s">
        <v>176</v>
      </c>
      <c r="AH398" s="92">
        <f t="shared" si="138"/>
        <v>0</v>
      </c>
      <c r="AI398" s="92" t="s">
        <v>176</v>
      </c>
      <c r="AJ398" s="92" t="s">
        <v>176</v>
      </c>
      <c r="AK398" s="92">
        <f t="shared" si="139"/>
        <v>0</v>
      </c>
      <c r="AM398" s="157" t="s">
        <v>5</v>
      </c>
    </row>
    <row r="399" spans="1:39" x14ac:dyDescent="0.25">
      <c r="A399" s="157" t="str">
        <f t="shared" si="140"/>
        <v>JunioAseguradora Agropecuaria Dominicana. S. A.</v>
      </c>
      <c r="B399" s="51" t="s">
        <v>99</v>
      </c>
      <c r="C399" s="93">
        <f t="shared" si="127"/>
        <v>0</v>
      </c>
      <c r="D399" s="93">
        <f t="shared" si="128"/>
        <v>0</v>
      </c>
      <c r="E399" s="92" t="s">
        <v>176</v>
      </c>
      <c r="F399" s="92" t="s">
        <v>176</v>
      </c>
      <c r="G399" s="92">
        <f t="shared" si="129"/>
        <v>0</v>
      </c>
      <c r="H399" s="92" t="s">
        <v>176</v>
      </c>
      <c r="I399" s="92" t="s">
        <v>176</v>
      </c>
      <c r="J399" s="92">
        <f t="shared" si="130"/>
        <v>0</v>
      </c>
      <c r="K399" s="92" t="s">
        <v>176</v>
      </c>
      <c r="L399" s="92" t="s">
        <v>176</v>
      </c>
      <c r="M399" s="92">
        <f t="shared" si="131"/>
        <v>0</v>
      </c>
      <c r="N399" s="92" t="s">
        <v>176</v>
      </c>
      <c r="O399" s="92" t="s">
        <v>176</v>
      </c>
      <c r="P399" s="92">
        <f t="shared" si="132"/>
        <v>0</v>
      </c>
      <c r="Q399" s="92" t="s">
        <v>176</v>
      </c>
      <c r="R399" s="92" t="s">
        <v>176</v>
      </c>
      <c r="S399" s="92">
        <f t="shared" si="133"/>
        <v>0</v>
      </c>
      <c r="T399" s="92" t="s">
        <v>176</v>
      </c>
      <c r="U399" s="92" t="s">
        <v>176</v>
      </c>
      <c r="V399" s="92">
        <f t="shared" si="134"/>
        <v>0</v>
      </c>
      <c r="W399" s="92" t="s">
        <v>176</v>
      </c>
      <c r="X399" s="92" t="s">
        <v>176</v>
      </c>
      <c r="Y399" s="92">
        <f t="shared" si="135"/>
        <v>0</v>
      </c>
      <c r="Z399" s="92" t="s">
        <v>176</v>
      </c>
      <c r="AA399" s="92" t="s">
        <v>176</v>
      </c>
      <c r="AB399" s="92">
        <f t="shared" si="136"/>
        <v>0</v>
      </c>
      <c r="AC399" s="92" t="s">
        <v>176</v>
      </c>
      <c r="AD399" s="92" t="s">
        <v>176</v>
      </c>
      <c r="AE399" s="92">
        <f t="shared" si="137"/>
        <v>0</v>
      </c>
      <c r="AF399" s="92" t="s">
        <v>176</v>
      </c>
      <c r="AG399" s="92" t="s">
        <v>176</v>
      </c>
      <c r="AH399" s="92">
        <f t="shared" si="138"/>
        <v>0</v>
      </c>
      <c r="AI399" s="92" t="s">
        <v>176</v>
      </c>
      <c r="AJ399" s="92" t="s">
        <v>176</v>
      </c>
      <c r="AK399" s="92">
        <f t="shared" si="139"/>
        <v>0</v>
      </c>
      <c r="AM399" s="157" t="s">
        <v>5</v>
      </c>
    </row>
    <row r="400" spans="1:39" ht="13.8" thickBot="1" x14ac:dyDescent="0.3">
      <c r="A400" s="157" t="str">
        <f t="shared" si="140"/>
        <v>JunioCuna Mutual Insurance Society Dominicana, S.A.</v>
      </c>
      <c r="B400" s="51" t="s">
        <v>105</v>
      </c>
      <c r="C400" s="93">
        <f t="shared" si="127"/>
        <v>0</v>
      </c>
      <c r="D400" s="93">
        <f t="shared" si="128"/>
        <v>0</v>
      </c>
      <c r="E400" s="92" t="s">
        <v>176</v>
      </c>
      <c r="F400" s="92" t="s">
        <v>176</v>
      </c>
      <c r="G400" s="92">
        <f t="shared" si="129"/>
        <v>0</v>
      </c>
      <c r="H400" s="92" t="s">
        <v>176</v>
      </c>
      <c r="I400" s="92" t="s">
        <v>176</v>
      </c>
      <c r="J400" s="92">
        <f t="shared" si="130"/>
        <v>0</v>
      </c>
      <c r="K400" s="92" t="s">
        <v>176</v>
      </c>
      <c r="L400" s="92" t="s">
        <v>176</v>
      </c>
      <c r="M400" s="92">
        <f t="shared" si="131"/>
        <v>0</v>
      </c>
      <c r="N400" s="92" t="s">
        <v>176</v>
      </c>
      <c r="O400" s="92" t="s">
        <v>176</v>
      </c>
      <c r="P400" s="92">
        <f t="shared" si="132"/>
        <v>0</v>
      </c>
      <c r="Q400" s="92" t="s">
        <v>176</v>
      </c>
      <c r="R400" s="92" t="s">
        <v>176</v>
      </c>
      <c r="S400" s="92">
        <f t="shared" si="133"/>
        <v>0</v>
      </c>
      <c r="T400" s="92" t="s">
        <v>176</v>
      </c>
      <c r="U400" s="92" t="s">
        <v>176</v>
      </c>
      <c r="V400" s="92">
        <f t="shared" si="134"/>
        <v>0</v>
      </c>
      <c r="W400" s="92" t="s">
        <v>176</v>
      </c>
      <c r="X400" s="92" t="s">
        <v>176</v>
      </c>
      <c r="Y400" s="92">
        <f t="shared" si="135"/>
        <v>0</v>
      </c>
      <c r="Z400" s="92" t="s">
        <v>176</v>
      </c>
      <c r="AA400" s="92" t="s">
        <v>176</v>
      </c>
      <c r="AB400" s="92">
        <f t="shared" si="136"/>
        <v>0</v>
      </c>
      <c r="AC400" s="92" t="s">
        <v>176</v>
      </c>
      <c r="AD400" s="92" t="s">
        <v>176</v>
      </c>
      <c r="AE400" s="92">
        <f t="shared" si="137"/>
        <v>0</v>
      </c>
      <c r="AF400" s="92" t="s">
        <v>176</v>
      </c>
      <c r="AG400" s="92" t="s">
        <v>176</v>
      </c>
      <c r="AH400" s="92">
        <f t="shared" si="138"/>
        <v>0</v>
      </c>
      <c r="AI400" s="92" t="s">
        <v>176</v>
      </c>
      <c r="AJ400" s="92" t="s">
        <v>176</v>
      </c>
      <c r="AK400" s="92">
        <f t="shared" si="139"/>
        <v>0</v>
      </c>
      <c r="AM400" s="157" t="s">
        <v>5</v>
      </c>
    </row>
    <row r="401" spans="1:37" ht="14.4" thickTop="1" thickBot="1" x14ac:dyDescent="0.3">
      <c r="A401" s="157" t="str">
        <f t="shared" si="140"/>
        <v>Total General</v>
      </c>
      <c r="B401" s="53" t="s">
        <v>19</v>
      </c>
      <c r="C401" s="63">
        <f>SUM(C363:C400)</f>
        <v>0</v>
      </c>
      <c r="D401" s="63">
        <f t="shared" ref="D401:AK401" si="141">SUM(D363:D400)</f>
        <v>0</v>
      </c>
      <c r="E401" s="63">
        <f t="shared" si="141"/>
        <v>0</v>
      </c>
      <c r="F401" s="63">
        <f t="shared" si="141"/>
        <v>0</v>
      </c>
      <c r="G401" s="63">
        <f t="shared" si="141"/>
        <v>0</v>
      </c>
      <c r="H401" s="63">
        <f t="shared" si="141"/>
        <v>0</v>
      </c>
      <c r="I401" s="63">
        <f t="shared" si="141"/>
        <v>0</v>
      </c>
      <c r="J401" s="63">
        <f t="shared" si="141"/>
        <v>0</v>
      </c>
      <c r="K401" s="63">
        <f t="shared" si="141"/>
        <v>0</v>
      </c>
      <c r="L401" s="63">
        <f t="shared" si="141"/>
        <v>0</v>
      </c>
      <c r="M401" s="63">
        <f t="shared" si="141"/>
        <v>0</v>
      </c>
      <c r="N401" s="63">
        <f t="shared" si="141"/>
        <v>0</v>
      </c>
      <c r="O401" s="63">
        <f t="shared" si="141"/>
        <v>0</v>
      </c>
      <c r="P401" s="63">
        <f t="shared" si="141"/>
        <v>0</v>
      </c>
      <c r="Q401" s="63">
        <f t="shared" si="141"/>
        <v>0</v>
      </c>
      <c r="R401" s="63">
        <f t="shared" si="141"/>
        <v>0</v>
      </c>
      <c r="S401" s="63">
        <f t="shared" si="141"/>
        <v>0</v>
      </c>
      <c r="T401" s="63">
        <f t="shared" si="141"/>
        <v>0</v>
      </c>
      <c r="U401" s="63">
        <f t="shared" si="141"/>
        <v>0</v>
      </c>
      <c r="V401" s="63">
        <f t="shared" si="141"/>
        <v>0</v>
      </c>
      <c r="W401" s="63">
        <f t="shared" si="141"/>
        <v>0</v>
      </c>
      <c r="X401" s="63">
        <f t="shared" si="141"/>
        <v>0</v>
      </c>
      <c r="Y401" s="63">
        <f t="shared" si="141"/>
        <v>0</v>
      </c>
      <c r="Z401" s="63">
        <f t="shared" si="141"/>
        <v>0</v>
      </c>
      <c r="AA401" s="63">
        <f t="shared" si="141"/>
        <v>0</v>
      </c>
      <c r="AB401" s="63">
        <f t="shared" si="141"/>
        <v>0</v>
      </c>
      <c r="AC401" s="63">
        <f t="shared" si="141"/>
        <v>0</v>
      </c>
      <c r="AD401" s="63">
        <f t="shared" si="141"/>
        <v>0</v>
      </c>
      <c r="AE401" s="63">
        <f t="shared" si="141"/>
        <v>0</v>
      </c>
      <c r="AF401" s="63">
        <f t="shared" si="141"/>
        <v>0</v>
      </c>
      <c r="AG401" s="63">
        <f t="shared" si="141"/>
        <v>0</v>
      </c>
      <c r="AH401" s="63">
        <f t="shared" si="141"/>
        <v>0</v>
      </c>
      <c r="AI401" s="63">
        <f t="shared" si="141"/>
        <v>0</v>
      </c>
      <c r="AJ401" s="63">
        <f t="shared" si="141"/>
        <v>0</v>
      </c>
      <c r="AK401" s="91">
        <f t="shared" si="141"/>
        <v>0</v>
      </c>
    </row>
    <row r="402" spans="1:37" ht="13.8" thickTop="1" x14ac:dyDescent="0.25">
      <c r="A402" s="157" t="str">
        <f t="shared" si="140"/>
        <v/>
      </c>
      <c r="B402" s="124"/>
      <c r="C402" s="35"/>
      <c r="D402" s="34"/>
      <c r="E402" s="35"/>
      <c r="F402" s="34"/>
      <c r="G402" s="34"/>
      <c r="H402" s="35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</row>
    <row r="403" spans="1:37" x14ac:dyDescent="0.25">
      <c r="A403" s="157" t="str">
        <f>AM403&amp;B403</f>
        <v>% de Primas Exoneradas de Impuestos</v>
      </c>
      <c r="B403" s="20" t="s">
        <v>38</v>
      </c>
      <c r="C403" s="207">
        <f>IFERROR(D401/C404*100,0)</f>
        <v>0</v>
      </c>
      <c r="D403" s="207"/>
      <c r="E403" s="207">
        <f>IFERROR(F401/E404*100,0)</f>
        <v>0</v>
      </c>
      <c r="F403" s="207"/>
      <c r="G403" s="36"/>
      <c r="H403" s="207">
        <f>IFERROR(I401/H404*100,0)</f>
        <v>0</v>
      </c>
      <c r="I403" s="207"/>
      <c r="J403" s="36"/>
      <c r="K403" s="207">
        <f>IFERROR(L401/K404*100,0)</f>
        <v>0</v>
      </c>
      <c r="L403" s="207"/>
      <c r="M403" s="36"/>
      <c r="N403" s="207">
        <f>IFERROR(O401/N404*100,0)</f>
        <v>0</v>
      </c>
      <c r="O403" s="207"/>
      <c r="P403" s="36"/>
      <c r="Q403" s="207">
        <f>IFERROR(R401/Q404*100,0)</f>
        <v>0</v>
      </c>
      <c r="R403" s="207"/>
      <c r="S403" s="36"/>
      <c r="T403" s="207">
        <f>IFERROR(U401/T404*100,0)</f>
        <v>0</v>
      </c>
      <c r="U403" s="207"/>
      <c r="V403" s="36"/>
      <c r="W403" s="207">
        <f>IFERROR(X401/W404*100,0)</f>
        <v>0</v>
      </c>
      <c r="X403" s="207"/>
      <c r="Y403" s="36"/>
      <c r="Z403" s="207">
        <f>IFERROR(AA401/Z404*100,0)</f>
        <v>0</v>
      </c>
      <c r="AA403" s="207"/>
      <c r="AB403" s="36"/>
      <c r="AC403" s="207">
        <f>IFERROR(AD401/AC404*100,0)</f>
        <v>0</v>
      </c>
      <c r="AD403" s="207"/>
      <c r="AE403" s="36"/>
      <c r="AF403" s="207">
        <f>IFERROR(AG401/AF404*100,0)</f>
        <v>0</v>
      </c>
      <c r="AG403" s="207"/>
      <c r="AH403" s="36"/>
      <c r="AI403" s="207">
        <f>IFERROR(AJ401/AI404*100,0)</f>
        <v>0</v>
      </c>
      <c r="AJ403" s="207"/>
      <c r="AK403" s="36"/>
    </row>
    <row r="404" spans="1:37" x14ac:dyDescent="0.25">
      <c r="A404" s="157" t="str">
        <f>AM404&amp;B404</f>
        <v>Primas Netas Totales</v>
      </c>
      <c r="B404" s="5" t="s">
        <v>39</v>
      </c>
      <c r="C404" s="205">
        <f>IFERROR(C401+D401,0)</f>
        <v>0</v>
      </c>
      <c r="D404" s="206"/>
      <c r="E404" s="205">
        <f>IFERROR(E401+F401,0)</f>
        <v>0</v>
      </c>
      <c r="F404" s="206"/>
      <c r="G404" s="37"/>
      <c r="H404" s="205">
        <f>IFERROR(H401+I401,0)</f>
        <v>0</v>
      </c>
      <c r="I404" s="206"/>
      <c r="J404" s="37"/>
      <c r="K404" s="205">
        <f>IFERROR(K401+L401,0)</f>
        <v>0</v>
      </c>
      <c r="L404" s="206"/>
      <c r="M404" s="37"/>
      <c r="N404" s="205">
        <f>IFERROR(N401+O401,0)</f>
        <v>0</v>
      </c>
      <c r="O404" s="206"/>
      <c r="P404" s="37"/>
      <c r="Q404" s="205">
        <f>IFERROR(Q401+R401,0)</f>
        <v>0</v>
      </c>
      <c r="R404" s="206"/>
      <c r="S404" s="37"/>
      <c r="T404" s="205">
        <f>IFERROR(T401+U401,0)</f>
        <v>0</v>
      </c>
      <c r="U404" s="206"/>
      <c r="V404" s="37"/>
      <c r="W404" s="205">
        <f>IFERROR(W401+X401,0)</f>
        <v>0</v>
      </c>
      <c r="X404" s="206"/>
      <c r="Y404" s="37"/>
      <c r="Z404" s="205">
        <f>IFERROR(Z401+AA401,0)</f>
        <v>0</v>
      </c>
      <c r="AA404" s="206"/>
      <c r="AB404" s="37"/>
      <c r="AC404" s="205">
        <f>IFERROR(AC401+AD401,0)</f>
        <v>0</v>
      </c>
      <c r="AD404" s="206"/>
      <c r="AE404" s="37"/>
      <c r="AF404" s="205">
        <f>IFERROR(AF401+AG401,0)</f>
        <v>0</v>
      </c>
      <c r="AG404" s="206"/>
      <c r="AH404" s="37"/>
      <c r="AI404" s="205">
        <f>IFERROR(AI401+AJ401,0)</f>
        <v>0</v>
      </c>
      <c r="AJ404" s="206"/>
      <c r="AK404" s="37"/>
    </row>
    <row r="405" spans="1:37" x14ac:dyDescent="0.25">
      <c r="A405" s="157" t="str">
        <f>AM405&amp;B405</f>
        <v>% Por Ramos Primas Netas Cobradas</v>
      </c>
      <c r="B405" s="5" t="s">
        <v>40</v>
      </c>
      <c r="C405" s="207">
        <f>SUM(E405:AJ405,0)</f>
        <v>0</v>
      </c>
      <c r="D405" s="206"/>
      <c r="E405" s="207">
        <f>IFERROR(E404/C404*100,0)</f>
        <v>0</v>
      </c>
      <c r="F405" s="207"/>
      <c r="G405" s="36"/>
      <c r="H405" s="207">
        <f>IFERROR(H404/C404*100,0)</f>
        <v>0</v>
      </c>
      <c r="I405" s="207"/>
      <c r="J405" s="36"/>
      <c r="K405" s="207">
        <f>IFERROR(K404/C404*100,0)</f>
        <v>0</v>
      </c>
      <c r="L405" s="207"/>
      <c r="M405" s="36"/>
      <c r="N405" s="207">
        <f>IFERROR(N404/C404*100,0)</f>
        <v>0</v>
      </c>
      <c r="O405" s="207"/>
      <c r="P405" s="36"/>
      <c r="Q405" s="207">
        <f>IFERROR(Q404/C404*100,0)</f>
        <v>0</v>
      </c>
      <c r="R405" s="207"/>
      <c r="S405" s="36"/>
      <c r="T405" s="207">
        <f>IFERROR(T404/C404*100,0)</f>
        <v>0</v>
      </c>
      <c r="U405" s="207"/>
      <c r="V405" s="36"/>
      <c r="W405" s="207">
        <f>IFERROR(W404/C404*100,0)</f>
        <v>0</v>
      </c>
      <c r="X405" s="207"/>
      <c r="Y405" s="36"/>
      <c r="Z405" s="207">
        <f>IFERROR(Z404/C404*100,0)</f>
        <v>0</v>
      </c>
      <c r="AA405" s="207"/>
      <c r="AB405" s="36"/>
      <c r="AC405" s="207">
        <f>IFERROR(AC404/C404*100,0)</f>
        <v>0</v>
      </c>
      <c r="AD405" s="207"/>
      <c r="AE405" s="36"/>
      <c r="AF405" s="207">
        <f>IFERROR(AF404/C404*100,0)</f>
        <v>0</v>
      </c>
      <c r="AG405" s="207"/>
      <c r="AH405" s="36"/>
      <c r="AI405" s="207">
        <f>IFERROR(AI404/C404*100,0)</f>
        <v>0</v>
      </c>
      <c r="AJ405" s="207"/>
      <c r="AK405" s="36"/>
    </row>
    <row r="406" spans="1:37" x14ac:dyDescent="0.25">
      <c r="A406" s="157" t="str">
        <f t="shared" si="140"/>
        <v>Fuente: Superintendencia de Seguros, Dirección de Análisis Financiero y Estadísticas</v>
      </c>
      <c r="B406" s="98" t="s">
        <v>174</v>
      </c>
    </row>
    <row r="407" spans="1:37" x14ac:dyDescent="0.25">
      <c r="A407" s="157" t="str">
        <f t="shared" si="140"/>
        <v/>
      </c>
      <c r="B407" s="23"/>
    </row>
    <row r="408" spans="1:37" x14ac:dyDescent="0.25">
      <c r="A408" s="157" t="str">
        <f t="shared" si="140"/>
        <v/>
      </c>
      <c r="B408" s="23"/>
    </row>
    <row r="409" spans="1:37" x14ac:dyDescent="0.25">
      <c r="A409" s="157" t="str">
        <f t="shared" si="140"/>
        <v/>
      </c>
      <c r="B409" s="23"/>
    </row>
    <row r="410" spans="1:37" x14ac:dyDescent="0.25">
      <c r="A410" s="157" t="str">
        <f t="shared" si="140"/>
        <v/>
      </c>
    </row>
    <row r="411" spans="1:37" x14ac:dyDescent="0.25">
      <c r="A411" s="157" t="str">
        <f t="shared" si="140"/>
        <v/>
      </c>
    </row>
    <row r="412" spans="1:37" ht="21" x14ac:dyDescent="0.4">
      <c r="A412" s="157" t="str">
        <f t="shared" si="140"/>
        <v>Superintendencia de Seguros</v>
      </c>
      <c r="B412" s="209" t="s">
        <v>42</v>
      </c>
      <c r="C412" s="209"/>
      <c r="D412" s="209"/>
      <c r="E412" s="209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</row>
    <row r="413" spans="1:37" x14ac:dyDescent="0.25">
      <c r="A413" s="157" t="str">
        <f t="shared" si="140"/>
        <v>Primas Netas Cobradas por Compañías, Según Ramos</v>
      </c>
      <c r="B413" s="210" t="s">
        <v>56</v>
      </c>
      <c r="C413" s="210"/>
      <c r="D413" s="210"/>
      <c r="E413" s="210"/>
      <c r="F413" s="210"/>
      <c r="G413" s="210"/>
      <c r="H413" s="210"/>
      <c r="I413" s="210"/>
      <c r="J413" s="210"/>
      <c r="K413" s="210"/>
      <c r="L413" s="210"/>
      <c r="M413" s="210"/>
      <c r="N413" s="210"/>
      <c r="O413" s="210"/>
      <c r="P413" s="210"/>
      <c r="Q413" s="210"/>
      <c r="R413" s="210"/>
      <c r="S413" s="210"/>
      <c r="T413" s="210"/>
      <c r="U413" s="210"/>
      <c r="V413" s="210"/>
      <c r="W413" s="210"/>
      <c r="X413" s="210"/>
      <c r="Y413" s="210"/>
      <c r="Z413" s="210"/>
      <c r="AA413" s="210"/>
      <c r="AB413" s="210"/>
      <c r="AC413" s="210"/>
      <c r="AD413" s="210"/>
      <c r="AE413" s="210"/>
      <c r="AF413" s="210"/>
      <c r="AG413" s="210"/>
      <c r="AH413" s="210"/>
      <c r="AI413" s="210"/>
      <c r="AJ413" s="210"/>
    </row>
    <row r="414" spans="1:37" x14ac:dyDescent="0.25">
      <c r="A414" s="157" t="str">
        <f t="shared" si="140"/>
        <v>Julio, 2021</v>
      </c>
      <c r="B414" s="211" t="s">
        <v>167</v>
      </c>
      <c r="C414" s="212"/>
      <c r="D414" s="212"/>
      <c r="E414" s="212"/>
      <c r="F414" s="212"/>
      <c r="G414" s="212"/>
      <c r="H414" s="212"/>
      <c r="I414" s="212"/>
      <c r="J414" s="212"/>
      <c r="K414" s="212"/>
      <c r="L414" s="212"/>
      <c r="M414" s="212"/>
      <c r="N414" s="212"/>
      <c r="O414" s="212"/>
      <c r="P414" s="212"/>
      <c r="Q414" s="212"/>
      <c r="R414" s="212"/>
      <c r="S414" s="212"/>
      <c r="T414" s="212"/>
      <c r="U414" s="212"/>
      <c r="V414" s="212"/>
      <c r="W414" s="212"/>
      <c r="X414" s="212"/>
      <c r="Y414" s="212"/>
      <c r="Z414" s="212"/>
      <c r="AA414" s="212"/>
      <c r="AB414" s="212"/>
      <c r="AC414" s="212"/>
      <c r="AD414" s="212"/>
      <c r="AE414" s="212"/>
      <c r="AF414" s="212"/>
      <c r="AG414" s="212"/>
      <c r="AH414" s="212"/>
      <c r="AI414" s="212"/>
      <c r="AJ414" s="212"/>
    </row>
    <row r="415" spans="1:37" x14ac:dyDescent="0.25">
      <c r="A415" s="157" t="str">
        <f t="shared" si="140"/>
        <v>(Valores en RD$)</v>
      </c>
      <c r="B415" s="210" t="s">
        <v>108</v>
      </c>
      <c r="C415" s="210"/>
      <c r="D415" s="210"/>
      <c r="E415" s="210"/>
      <c r="F415" s="210"/>
      <c r="G415" s="210"/>
      <c r="H415" s="210"/>
      <c r="I415" s="210"/>
      <c r="J415" s="210"/>
      <c r="K415" s="210"/>
      <c r="L415" s="210"/>
      <c r="M415" s="210"/>
      <c r="N415" s="210"/>
      <c r="O415" s="210"/>
      <c r="P415" s="210"/>
      <c r="Q415" s="210"/>
      <c r="R415" s="210"/>
      <c r="S415" s="210"/>
      <c r="T415" s="210"/>
      <c r="U415" s="210"/>
      <c r="V415" s="210"/>
      <c r="W415" s="210"/>
      <c r="X415" s="210"/>
      <c r="Y415" s="210"/>
      <c r="Z415" s="210"/>
      <c r="AA415" s="210"/>
      <c r="AB415" s="210"/>
      <c r="AC415" s="210"/>
      <c r="AD415" s="210"/>
      <c r="AE415" s="210"/>
      <c r="AF415" s="210"/>
      <c r="AG415" s="210"/>
      <c r="AH415" s="210"/>
      <c r="AI415" s="210"/>
      <c r="AJ415" s="210"/>
    </row>
    <row r="416" spans="1:37" x14ac:dyDescent="0.25">
      <c r="A416" s="157" t="str">
        <f t="shared" si="140"/>
        <v/>
      </c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1:39" ht="13.8" thickBot="1" x14ac:dyDescent="0.3">
      <c r="A417" s="157" t="str">
        <f t="shared" si="140"/>
        <v/>
      </c>
    </row>
    <row r="418" spans="1:39" ht="14.4" thickTop="1" thickBot="1" x14ac:dyDescent="0.3">
      <c r="A418" s="157" t="str">
        <f t="shared" si="140"/>
        <v>Compañías</v>
      </c>
      <c r="B418" s="202" t="s">
        <v>33</v>
      </c>
      <c r="C418" s="208" t="s">
        <v>0</v>
      </c>
      <c r="D418" s="208"/>
      <c r="E418" s="208" t="s">
        <v>12</v>
      </c>
      <c r="F418" s="208"/>
      <c r="G418" s="130"/>
      <c r="H418" s="208" t="s">
        <v>13</v>
      </c>
      <c r="I418" s="208"/>
      <c r="J418" s="130"/>
      <c r="K418" s="208" t="s">
        <v>14</v>
      </c>
      <c r="L418" s="208"/>
      <c r="M418" s="130"/>
      <c r="N418" s="208" t="s">
        <v>15</v>
      </c>
      <c r="O418" s="208"/>
      <c r="P418" s="130"/>
      <c r="Q418" s="208" t="s">
        <v>27</v>
      </c>
      <c r="R418" s="208"/>
      <c r="S418" s="130"/>
      <c r="T418" s="208" t="s">
        <v>35</v>
      </c>
      <c r="U418" s="208"/>
      <c r="V418" s="130"/>
      <c r="W418" s="208" t="s">
        <v>16</v>
      </c>
      <c r="X418" s="208"/>
      <c r="Y418" s="130"/>
      <c r="Z418" s="208" t="s">
        <v>67</v>
      </c>
      <c r="AA418" s="208"/>
      <c r="AB418" s="130"/>
      <c r="AC418" s="208" t="s">
        <v>34</v>
      </c>
      <c r="AD418" s="208"/>
      <c r="AE418" s="130"/>
      <c r="AF418" s="208" t="s">
        <v>17</v>
      </c>
      <c r="AG418" s="208"/>
      <c r="AH418" s="130"/>
      <c r="AI418" s="208" t="s">
        <v>18</v>
      </c>
      <c r="AJ418" s="208"/>
      <c r="AK418" s="70"/>
    </row>
    <row r="419" spans="1:39" ht="14.4" thickTop="1" thickBot="1" x14ac:dyDescent="0.3">
      <c r="A419" s="157" t="str">
        <f t="shared" si="140"/>
        <v/>
      </c>
      <c r="B419" s="213"/>
      <c r="C419" s="130" t="s">
        <v>28</v>
      </c>
      <c r="D419" s="130" t="s">
        <v>25</v>
      </c>
      <c r="E419" s="130" t="s">
        <v>28</v>
      </c>
      <c r="F419" s="130" t="s">
        <v>25</v>
      </c>
      <c r="G419" s="130"/>
      <c r="H419" s="130" t="s">
        <v>28</v>
      </c>
      <c r="I419" s="130" t="s">
        <v>25</v>
      </c>
      <c r="J419" s="130"/>
      <c r="K419" s="130" t="s">
        <v>28</v>
      </c>
      <c r="L419" s="130" t="s">
        <v>25</v>
      </c>
      <c r="M419" s="130"/>
      <c r="N419" s="130" t="s">
        <v>28</v>
      </c>
      <c r="O419" s="130" t="s">
        <v>25</v>
      </c>
      <c r="P419" s="130"/>
      <c r="Q419" s="130" t="s">
        <v>28</v>
      </c>
      <c r="R419" s="130" t="s">
        <v>25</v>
      </c>
      <c r="S419" s="130"/>
      <c r="T419" s="130" t="s">
        <v>28</v>
      </c>
      <c r="U419" s="130" t="s">
        <v>25</v>
      </c>
      <c r="V419" s="130"/>
      <c r="W419" s="130" t="s">
        <v>28</v>
      </c>
      <c r="X419" s="130" t="s">
        <v>25</v>
      </c>
      <c r="Y419" s="130"/>
      <c r="Z419" s="130" t="s">
        <v>28</v>
      </c>
      <c r="AA419" s="130" t="s">
        <v>25</v>
      </c>
      <c r="AB419" s="130"/>
      <c r="AC419" s="130" t="s">
        <v>28</v>
      </c>
      <c r="AD419" s="130" t="s">
        <v>25</v>
      </c>
      <c r="AE419" s="130"/>
      <c r="AF419" s="130" t="s">
        <v>28</v>
      </c>
      <c r="AG419" s="130" t="s">
        <v>25</v>
      </c>
      <c r="AH419" s="130"/>
      <c r="AI419" s="130" t="s">
        <v>28</v>
      </c>
      <c r="AJ419" s="130" t="s">
        <v>25</v>
      </c>
      <c r="AK419" s="70"/>
    </row>
    <row r="420" spans="1:39" ht="13.8" thickTop="1" x14ac:dyDescent="0.25">
      <c r="A420" s="157" t="str">
        <f t="shared" si="140"/>
        <v>JulioSeguros Universal, S. A.</v>
      </c>
      <c r="B420" s="92" t="s">
        <v>87</v>
      </c>
      <c r="C420" s="93">
        <f>SUMIF($E$67:$AJ$67,$C$67,$E420:$AJ420)</f>
        <v>0</v>
      </c>
      <c r="D420" s="93">
        <f>SUMIF($E$67:$AJ$67,$D$67,$E420:$AJ420)</f>
        <v>0</v>
      </c>
      <c r="E420" s="92" t="s">
        <v>176</v>
      </c>
      <c r="F420" s="92" t="s">
        <v>176</v>
      </c>
      <c r="G420" s="92">
        <f>SUBTOTAL(109,E420:F420)</f>
        <v>0</v>
      </c>
      <c r="H420" s="92" t="s">
        <v>176</v>
      </c>
      <c r="I420" s="92" t="s">
        <v>176</v>
      </c>
      <c r="J420" s="92">
        <f>SUBTOTAL(109,H420:I420)</f>
        <v>0</v>
      </c>
      <c r="K420" s="92" t="s">
        <v>176</v>
      </c>
      <c r="L420" s="92" t="s">
        <v>176</v>
      </c>
      <c r="M420" s="92">
        <f>SUBTOTAL(109,K420:L420)</f>
        <v>0</v>
      </c>
      <c r="N420" s="92" t="s">
        <v>176</v>
      </c>
      <c r="O420" s="92" t="s">
        <v>176</v>
      </c>
      <c r="P420" s="92">
        <f>SUBTOTAL(109,N420:O420)</f>
        <v>0</v>
      </c>
      <c r="Q420" s="92" t="s">
        <v>176</v>
      </c>
      <c r="R420" s="92" t="s">
        <v>176</v>
      </c>
      <c r="S420" s="92">
        <f>SUBTOTAL(109,Q420:R420)</f>
        <v>0</v>
      </c>
      <c r="T420" s="92" t="s">
        <v>176</v>
      </c>
      <c r="U420" s="92" t="s">
        <v>176</v>
      </c>
      <c r="V420" s="92">
        <f>SUBTOTAL(109,T420:U420)</f>
        <v>0</v>
      </c>
      <c r="W420" s="92" t="s">
        <v>176</v>
      </c>
      <c r="X420" s="92" t="s">
        <v>176</v>
      </c>
      <c r="Y420" s="92">
        <f>SUBTOTAL(109,W420:X420)</f>
        <v>0</v>
      </c>
      <c r="Z420" s="92" t="s">
        <v>176</v>
      </c>
      <c r="AA420" s="92" t="s">
        <v>176</v>
      </c>
      <c r="AB420" s="92">
        <f>SUBTOTAL(109,Z420:AA420)</f>
        <v>0</v>
      </c>
      <c r="AC420" s="92" t="s">
        <v>176</v>
      </c>
      <c r="AD420" s="92" t="s">
        <v>176</v>
      </c>
      <c r="AE420" s="92">
        <f>SUBTOTAL(109,AC420:AD420)</f>
        <v>0</v>
      </c>
      <c r="AF420" s="92" t="s">
        <v>176</v>
      </c>
      <c r="AG420" s="92" t="s">
        <v>176</v>
      </c>
      <c r="AH420" s="92">
        <f>SUBTOTAL(109,AF420:AG420)</f>
        <v>0</v>
      </c>
      <c r="AI420" s="92" t="s">
        <v>176</v>
      </c>
      <c r="AJ420" s="92" t="s">
        <v>176</v>
      </c>
      <c r="AK420" s="92">
        <f>SUBTOTAL(109,AI420:AJ420)</f>
        <v>0</v>
      </c>
      <c r="AM420" s="157" t="s">
        <v>6</v>
      </c>
    </row>
    <row r="421" spans="1:39" x14ac:dyDescent="0.25">
      <c r="A421" s="157" t="str">
        <f t="shared" si="140"/>
        <v>JulioSeguros Reservas, S. A.</v>
      </c>
      <c r="B421" s="51" t="s">
        <v>115</v>
      </c>
      <c r="C421" s="93">
        <f t="shared" ref="C421:C457" si="142">SUMIF($E$67:$AJ$67,$C$67,$E421:$AJ421)</f>
        <v>0</v>
      </c>
      <c r="D421" s="93">
        <f t="shared" ref="D421:D457" si="143">SUMIF($E$67:$AJ$67,$D$67,$E421:$AJ421)</f>
        <v>0</v>
      </c>
      <c r="E421" s="92" t="s">
        <v>176</v>
      </c>
      <c r="F421" s="92" t="s">
        <v>176</v>
      </c>
      <c r="G421" s="92">
        <f t="shared" ref="G421:G457" si="144">SUBTOTAL(109,E421:F421)</f>
        <v>0</v>
      </c>
      <c r="H421" s="92" t="s">
        <v>176</v>
      </c>
      <c r="I421" s="92" t="s">
        <v>176</v>
      </c>
      <c r="J421" s="92">
        <f t="shared" ref="J421:J457" si="145">SUBTOTAL(109,H421:I421)</f>
        <v>0</v>
      </c>
      <c r="K421" s="92" t="s">
        <v>176</v>
      </c>
      <c r="L421" s="92" t="s">
        <v>176</v>
      </c>
      <c r="M421" s="92">
        <f t="shared" ref="M421:M457" si="146">SUBTOTAL(109,K421:L421)</f>
        <v>0</v>
      </c>
      <c r="N421" s="92" t="s">
        <v>176</v>
      </c>
      <c r="O421" s="92" t="s">
        <v>176</v>
      </c>
      <c r="P421" s="92">
        <f t="shared" ref="P421:P457" si="147">SUBTOTAL(109,N421:O421)</f>
        <v>0</v>
      </c>
      <c r="Q421" s="92" t="s">
        <v>176</v>
      </c>
      <c r="R421" s="92" t="s">
        <v>176</v>
      </c>
      <c r="S421" s="92">
        <f t="shared" ref="S421:S457" si="148">SUBTOTAL(109,Q421:R421)</f>
        <v>0</v>
      </c>
      <c r="T421" s="92" t="s">
        <v>176</v>
      </c>
      <c r="U421" s="92" t="s">
        <v>176</v>
      </c>
      <c r="V421" s="92">
        <f t="shared" ref="V421:V457" si="149">SUBTOTAL(109,T421:U421)</f>
        <v>0</v>
      </c>
      <c r="W421" s="92" t="s">
        <v>176</v>
      </c>
      <c r="X421" s="92" t="s">
        <v>176</v>
      </c>
      <c r="Y421" s="92">
        <f t="shared" ref="Y421:Y457" si="150">SUBTOTAL(109,W421:X421)</f>
        <v>0</v>
      </c>
      <c r="Z421" s="92" t="s">
        <v>176</v>
      </c>
      <c r="AA421" s="92" t="s">
        <v>176</v>
      </c>
      <c r="AB421" s="92">
        <f t="shared" ref="AB421:AB457" si="151">SUBTOTAL(109,Z421:AA421)</f>
        <v>0</v>
      </c>
      <c r="AC421" s="92" t="s">
        <v>176</v>
      </c>
      <c r="AD421" s="92" t="s">
        <v>176</v>
      </c>
      <c r="AE421" s="92">
        <f t="shared" ref="AE421:AE457" si="152">SUBTOTAL(109,AC421:AD421)</f>
        <v>0</v>
      </c>
      <c r="AF421" s="92" t="s">
        <v>176</v>
      </c>
      <c r="AG421" s="92" t="s">
        <v>176</v>
      </c>
      <c r="AH421" s="92">
        <f t="shared" ref="AH421:AH457" si="153">SUBTOTAL(109,AF421:AG421)</f>
        <v>0</v>
      </c>
      <c r="AI421" s="92" t="s">
        <v>176</v>
      </c>
      <c r="AJ421" s="92" t="s">
        <v>176</v>
      </c>
      <c r="AK421" s="92">
        <f t="shared" ref="AK421:AK457" si="154">SUBTOTAL(109,AI421:AJ421)</f>
        <v>0</v>
      </c>
      <c r="AM421" s="157" t="s">
        <v>6</v>
      </c>
    </row>
    <row r="422" spans="1:39" x14ac:dyDescent="0.25">
      <c r="A422" s="157" t="str">
        <f t="shared" si="140"/>
        <v>JulioMAPFRE BHD Cía de Seguros, S. A.</v>
      </c>
      <c r="B422" s="51" t="s">
        <v>95</v>
      </c>
      <c r="C422" s="93">
        <f t="shared" si="142"/>
        <v>0</v>
      </c>
      <c r="D422" s="93">
        <f t="shared" si="143"/>
        <v>0</v>
      </c>
      <c r="E422" s="92" t="s">
        <v>176</v>
      </c>
      <c r="F422" s="92" t="s">
        <v>176</v>
      </c>
      <c r="G422" s="92">
        <f t="shared" si="144"/>
        <v>0</v>
      </c>
      <c r="H422" s="92" t="s">
        <v>176</v>
      </c>
      <c r="I422" s="92" t="s">
        <v>176</v>
      </c>
      <c r="J422" s="92">
        <f t="shared" si="145"/>
        <v>0</v>
      </c>
      <c r="K422" s="92" t="s">
        <v>176</v>
      </c>
      <c r="L422" s="92" t="s">
        <v>176</v>
      </c>
      <c r="M422" s="92">
        <f t="shared" si="146"/>
        <v>0</v>
      </c>
      <c r="N422" s="92" t="s">
        <v>176</v>
      </c>
      <c r="O422" s="92" t="s">
        <v>176</v>
      </c>
      <c r="P422" s="92">
        <f t="shared" si="147"/>
        <v>0</v>
      </c>
      <c r="Q422" s="92" t="s">
        <v>176</v>
      </c>
      <c r="R422" s="92" t="s">
        <v>176</v>
      </c>
      <c r="S422" s="92">
        <f t="shared" si="148"/>
        <v>0</v>
      </c>
      <c r="T422" s="92" t="s">
        <v>176</v>
      </c>
      <c r="U422" s="92" t="s">
        <v>176</v>
      </c>
      <c r="V422" s="92">
        <f t="shared" si="149"/>
        <v>0</v>
      </c>
      <c r="W422" s="92" t="s">
        <v>176</v>
      </c>
      <c r="X422" s="92" t="s">
        <v>176</v>
      </c>
      <c r="Y422" s="92">
        <f t="shared" si="150"/>
        <v>0</v>
      </c>
      <c r="Z422" s="92" t="s">
        <v>176</v>
      </c>
      <c r="AA422" s="92" t="s">
        <v>176</v>
      </c>
      <c r="AB422" s="92">
        <f t="shared" si="151"/>
        <v>0</v>
      </c>
      <c r="AC422" s="92" t="s">
        <v>176</v>
      </c>
      <c r="AD422" s="92" t="s">
        <v>176</v>
      </c>
      <c r="AE422" s="92">
        <f t="shared" si="152"/>
        <v>0</v>
      </c>
      <c r="AF422" s="92" t="s">
        <v>176</v>
      </c>
      <c r="AG422" s="92" t="s">
        <v>176</v>
      </c>
      <c r="AH422" s="92">
        <f t="shared" si="153"/>
        <v>0</v>
      </c>
      <c r="AI422" s="92" t="s">
        <v>176</v>
      </c>
      <c r="AJ422" s="92" t="s">
        <v>176</v>
      </c>
      <c r="AK422" s="92">
        <f t="shared" si="154"/>
        <v>0</v>
      </c>
      <c r="AM422" s="157" t="s">
        <v>6</v>
      </c>
    </row>
    <row r="423" spans="1:39" x14ac:dyDescent="0.25">
      <c r="A423" s="157" t="str">
        <f t="shared" si="140"/>
        <v>JulioSeguros Sura, S. A.</v>
      </c>
      <c r="B423" s="51" t="s">
        <v>93</v>
      </c>
      <c r="C423" s="93">
        <f t="shared" si="142"/>
        <v>0</v>
      </c>
      <c r="D423" s="93">
        <f t="shared" si="143"/>
        <v>0</v>
      </c>
      <c r="E423" s="92" t="s">
        <v>176</v>
      </c>
      <c r="F423" s="92" t="s">
        <v>176</v>
      </c>
      <c r="G423" s="92">
        <f t="shared" si="144"/>
        <v>0</v>
      </c>
      <c r="H423" s="92" t="s">
        <v>176</v>
      </c>
      <c r="I423" s="92" t="s">
        <v>176</v>
      </c>
      <c r="J423" s="92">
        <f t="shared" si="145"/>
        <v>0</v>
      </c>
      <c r="K423" s="92" t="s">
        <v>176</v>
      </c>
      <c r="L423" s="92" t="s">
        <v>176</v>
      </c>
      <c r="M423" s="92">
        <f t="shared" si="146"/>
        <v>0</v>
      </c>
      <c r="N423" s="92" t="s">
        <v>176</v>
      </c>
      <c r="O423" s="92" t="s">
        <v>176</v>
      </c>
      <c r="P423" s="92">
        <f t="shared" si="147"/>
        <v>0</v>
      </c>
      <c r="Q423" s="92" t="s">
        <v>176</v>
      </c>
      <c r="R423" s="92" t="s">
        <v>176</v>
      </c>
      <c r="S423" s="92">
        <f t="shared" si="148"/>
        <v>0</v>
      </c>
      <c r="T423" s="92" t="s">
        <v>176</v>
      </c>
      <c r="U423" s="92" t="s">
        <v>176</v>
      </c>
      <c r="V423" s="92">
        <f t="shared" si="149"/>
        <v>0</v>
      </c>
      <c r="W423" s="92" t="s">
        <v>176</v>
      </c>
      <c r="X423" s="92" t="s">
        <v>176</v>
      </c>
      <c r="Y423" s="92">
        <f t="shared" si="150"/>
        <v>0</v>
      </c>
      <c r="Z423" s="92" t="s">
        <v>176</v>
      </c>
      <c r="AA423" s="92" t="s">
        <v>176</v>
      </c>
      <c r="AB423" s="92">
        <f t="shared" si="151"/>
        <v>0</v>
      </c>
      <c r="AC423" s="92" t="s">
        <v>176</v>
      </c>
      <c r="AD423" s="92" t="s">
        <v>176</v>
      </c>
      <c r="AE423" s="92">
        <f t="shared" si="152"/>
        <v>0</v>
      </c>
      <c r="AF423" s="92" t="s">
        <v>176</v>
      </c>
      <c r="AG423" s="92" t="s">
        <v>176</v>
      </c>
      <c r="AH423" s="92">
        <f t="shared" si="153"/>
        <v>0</v>
      </c>
      <c r="AI423" s="92" t="s">
        <v>176</v>
      </c>
      <c r="AJ423" s="92" t="s">
        <v>176</v>
      </c>
      <c r="AK423" s="92">
        <f t="shared" si="154"/>
        <v>0</v>
      </c>
      <c r="AM423" s="157" t="s">
        <v>6</v>
      </c>
    </row>
    <row r="424" spans="1:39" x14ac:dyDescent="0.25">
      <c r="A424" s="157" t="str">
        <f t="shared" si="140"/>
        <v>JulioLa Colonial de Seguros, S. A.</v>
      </c>
      <c r="B424" s="51" t="s">
        <v>88</v>
      </c>
      <c r="C424" s="93">
        <f t="shared" si="142"/>
        <v>0</v>
      </c>
      <c r="D424" s="93">
        <f t="shared" si="143"/>
        <v>0</v>
      </c>
      <c r="E424" s="92" t="s">
        <v>176</v>
      </c>
      <c r="F424" s="92" t="s">
        <v>176</v>
      </c>
      <c r="G424" s="92">
        <f t="shared" si="144"/>
        <v>0</v>
      </c>
      <c r="H424" s="92" t="s">
        <v>176</v>
      </c>
      <c r="I424" s="92" t="s">
        <v>176</v>
      </c>
      <c r="J424" s="92">
        <f t="shared" si="145"/>
        <v>0</v>
      </c>
      <c r="K424" s="92" t="s">
        <v>176</v>
      </c>
      <c r="L424" s="92" t="s">
        <v>176</v>
      </c>
      <c r="M424" s="92">
        <f t="shared" si="146"/>
        <v>0</v>
      </c>
      <c r="N424" s="92" t="s">
        <v>176</v>
      </c>
      <c r="O424" s="92" t="s">
        <v>176</v>
      </c>
      <c r="P424" s="92">
        <f t="shared" si="147"/>
        <v>0</v>
      </c>
      <c r="Q424" s="92" t="s">
        <v>176</v>
      </c>
      <c r="R424" s="92" t="s">
        <v>176</v>
      </c>
      <c r="S424" s="92">
        <f t="shared" si="148"/>
        <v>0</v>
      </c>
      <c r="T424" s="92" t="s">
        <v>176</v>
      </c>
      <c r="U424" s="92" t="s">
        <v>176</v>
      </c>
      <c r="V424" s="92">
        <f t="shared" si="149"/>
        <v>0</v>
      </c>
      <c r="W424" s="92" t="s">
        <v>176</v>
      </c>
      <c r="X424" s="92" t="s">
        <v>176</v>
      </c>
      <c r="Y424" s="92">
        <f t="shared" si="150"/>
        <v>0</v>
      </c>
      <c r="Z424" s="92" t="s">
        <v>176</v>
      </c>
      <c r="AA424" s="92" t="s">
        <v>176</v>
      </c>
      <c r="AB424" s="92">
        <f t="shared" si="151"/>
        <v>0</v>
      </c>
      <c r="AC424" s="92" t="s">
        <v>176</v>
      </c>
      <c r="AD424" s="92" t="s">
        <v>176</v>
      </c>
      <c r="AE424" s="92">
        <f t="shared" si="152"/>
        <v>0</v>
      </c>
      <c r="AF424" s="92" t="s">
        <v>176</v>
      </c>
      <c r="AG424" s="92" t="s">
        <v>176</v>
      </c>
      <c r="AH424" s="92">
        <f t="shared" si="153"/>
        <v>0</v>
      </c>
      <c r="AI424" s="92" t="s">
        <v>176</v>
      </c>
      <c r="AJ424" s="92" t="s">
        <v>176</v>
      </c>
      <c r="AK424" s="92">
        <f t="shared" si="154"/>
        <v>0</v>
      </c>
      <c r="AM424" s="157" t="s">
        <v>6</v>
      </c>
    </row>
    <row r="425" spans="1:39" x14ac:dyDescent="0.25">
      <c r="A425" s="157" t="str">
        <f t="shared" si="140"/>
        <v>JulioSeguros Yunen, S. A.</v>
      </c>
      <c r="B425" s="51" t="s">
        <v>122</v>
      </c>
      <c r="C425" s="93">
        <f t="shared" si="142"/>
        <v>0</v>
      </c>
      <c r="D425" s="93">
        <f t="shared" si="143"/>
        <v>0</v>
      </c>
      <c r="E425" s="92" t="s">
        <v>176</v>
      </c>
      <c r="F425" s="92" t="s">
        <v>176</v>
      </c>
      <c r="G425" s="92">
        <f t="shared" si="144"/>
        <v>0</v>
      </c>
      <c r="H425" s="92" t="s">
        <v>176</v>
      </c>
      <c r="I425" s="92" t="s">
        <v>176</v>
      </c>
      <c r="J425" s="92">
        <f t="shared" si="145"/>
        <v>0</v>
      </c>
      <c r="K425" s="92" t="s">
        <v>176</v>
      </c>
      <c r="L425" s="92" t="s">
        <v>176</v>
      </c>
      <c r="M425" s="92">
        <f t="shared" si="146"/>
        <v>0</v>
      </c>
      <c r="N425" s="92" t="s">
        <v>176</v>
      </c>
      <c r="O425" s="92" t="s">
        <v>176</v>
      </c>
      <c r="P425" s="92">
        <f t="shared" si="147"/>
        <v>0</v>
      </c>
      <c r="Q425" s="92" t="s">
        <v>176</v>
      </c>
      <c r="R425" s="92" t="s">
        <v>176</v>
      </c>
      <c r="S425" s="92">
        <f t="shared" si="148"/>
        <v>0</v>
      </c>
      <c r="T425" s="92" t="s">
        <v>176</v>
      </c>
      <c r="U425" s="92" t="s">
        <v>176</v>
      </c>
      <c r="V425" s="92">
        <f t="shared" si="149"/>
        <v>0</v>
      </c>
      <c r="W425" s="92" t="s">
        <v>176</v>
      </c>
      <c r="X425" s="92" t="s">
        <v>176</v>
      </c>
      <c r="Y425" s="92">
        <f t="shared" si="150"/>
        <v>0</v>
      </c>
      <c r="Z425" s="92" t="s">
        <v>176</v>
      </c>
      <c r="AA425" s="92" t="s">
        <v>176</v>
      </c>
      <c r="AB425" s="92">
        <f t="shared" si="151"/>
        <v>0</v>
      </c>
      <c r="AC425" s="92" t="s">
        <v>176</v>
      </c>
      <c r="AD425" s="92" t="s">
        <v>176</v>
      </c>
      <c r="AE425" s="92">
        <f t="shared" si="152"/>
        <v>0</v>
      </c>
      <c r="AF425" s="92" t="s">
        <v>176</v>
      </c>
      <c r="AG425" s="92" t="s">
        <v>176</v>
      </c>
      <c r="AH425" s="92">
        <f t="shared" si="153"/>
        <v>0</v>
      </c>
      <c r="AI425" s="92" t="s">
        <v>176</v>
      </c>
      <c r="AJ425" s="92" t="s">
        <v>176</v>
      </c>
      <c r="AK425" s="92">
        <f t="shared" si="154"/>
        <v>0</v>
      </c>
      <c r="AM425" s="157" t="s">
        <v>6</v>
      </c>
    </row>
    <row r="426" spans="1:39" x14ac:dyDescent="0.25">
      <c r="A426" s="157" t="str">
        <f t="shared" si="140"/>
        <v>JulioLa Monumental de Seguros, S. A.</v>
      </c>
      <c r="B426" s="51" t="s">
        <v>90</v>
      </c>
      <c r="C426" s="93">
        <f t="shared" si="142"/>
        <v>0</v>
      </c>
      <c r="D426" s="93">
        <f t="shared" si="143"/>
        <v>0</v>
      </c>
      <c r="E426" s="92" t="s">
        <v>176</v>
      </c>
      <c r="F426" s="92" t="s">
        <v>176</v>
      </c>
      <c r="G426" s="92">
        <f t="shared" si="144"/>
        <v>0</v>
      </c>
      <c r="H426" s="92" t="s">
        <v>176</v>
      </c>
      <c r="I426" s="92" t="s">
        <v>176</v>
      </c>
      <c r="J426" s="92">
        <f t="shared" si="145"/>
        <v>0</v>
      </c>
      <c r="K426" s="92" t="s">
        <v>176</v>
      </c>
      <c r="L426" s="92" t="s">
        <v>176</v>
      </c>
      <c r="M426" s="92">
        <f t="shared" si="146"/>
        <v>0</v>
      </c>
      <c r="N426" s="92" t="s">
        <v>176</v>
      </c>
      <c r="O426" s="92" t="s">
        <v>176</v>
      </c>
      <c r="P426" s="92">
        <f t="shared" si="147"/>
        <v>0</v>
      </c>
      <c r="Q426" s="92" t="s">
        <v>176</v>
      </c>
      <c r="R426" s="92" t="s">
        <v>176</v>
      </c>
      <c r="S426" s="92">
        <f t="shared" si="148"/>
        <v>0</v>
      </c>
      <c r="T426" s="92" t="s">
        <v>176</v>
      </c>
      <c r="U426" s="92" t="s">
        <v>176</v>
      </c>
      <c r="V426" s="92">
        <f t="shared" si="149"/>
        <v>0</v>
      </c>
      <c r="W426" s="92" t="s">
        <v>176</v>
      </c>
      <c r="X426" s="92" t="s">
        <v>176</v>
      </c>
      <c r="Y426" s="92">
        <f t="shared" si="150"/>
        <v>0</v>
      </c>
      <c r="Z426" s="92" t="s">
        <v>176</v>
      </c>
      <c r="AA426" s="92" t="s">
        <v>176</v>
      </c>
      <c r="AB426" s="92">
        <f t="shared" si="151"/>
        <v>0</v>
      </c>
      <c r="AC426" s="92" t="s">
        <v>176</v>
      </c>
      <c r="AD426" s="92" t="s">
        <v>176</v>
      </c>
      <c r="AE426" s="92">
        <f t="shared" si="152"/>
        <v>0</v>
      </c>
      <c r="AF426" s="92" t="s">
        <v>176</v>
      </c>
      <c r="AG426" s="92" t="s">
        <v>176</v>
      </c>
      <c r="AH426" s="92">
        <f t="shared" si="153"/>
        <v>0</v>
      </c>
      <c r="AI426" s="92" t="s">
        <v>176</v>
      </c>
      <c r="AJ426" s="92" t="s">
        <v>176</v>
      </c>
      <c r="AK426" s="92">
        <f t="shared" si="154"/>
        <v>0</v>
      </c>
      <c r="AM426" s="157" t="s">
        <v>6</v>
      </c>
    </row>
    <row r="427" spans="1:39" x14ac:dyDescent="0.25">
      <c r="A427" s="157" t="str">
        <f t="shared" si="140"/>
        <v>JulioSeguros Crecer, S. A.</v>
      </c>
      <c r="B427" s="51" t="s">
        <v>119</v>
      </c>
      <c r="C427" s="93">
        <f t="shared" si="142"/>
        <v>0</v>
      </c>
      <c r="D427" s="93">
        <f t="shared" si="143"/>
        <v>0</v>
      </c>
      <c r="E427" s="92" t="s">
        <v>176</v>
      </c>
      <c r="F427" s="92" t="s">
        <v>176</v>
      </c>
      <c r="G427" s="92">
        <f t="shared" si="144"/>
        <v>0</v>
      </c>
      <c r="H427" s="92" t="s">
        <v>176</v>
      </c>
      <c r="I427" s="92" t="s">
        <v>176</v>
      </c>
      <c r="J427" s="92">
        <f t="shared" si="145"/>
        <v>0</v>
      </c>
      <c r="K427" s="92" t="s">
        <v>176</v>
      </c>
      <c r="L427" s="92" t="s">
        <v>176</v>
      </c>
      <c r="M427" s="92">
        <f t="shared" si="146"/>
        <v>0</v>
      </c>
      <c r="N427" s="92" t="s">
        <v>176</v>
      </c>
      <c r="O427" s="92" t="s">
        <v>176</v>
      </c>
      <c r="P427" s="92">
        <f t="shared" si="147"/>
        <v>0</v>
      </c>
      <c r="Q427" s="92" t="s">
        <v>176</v>
      </c>
      <c r="R427" s="92" t="s">
        <v>176</v>
      </c>
      <c r="S427" s="92">
        <f t="shared" si="148"/>
        <v>0</v>
      </c>
      <c r="T427" s="92" t="s">
        <v>176</v>
      </c>
      <c r="U427" s="92" t="s">
        <v>176</v>
      </c>
      <c r="V427" s="92">
        <f t="shared" si="149"/>
        <v>0</v>
      </c>
      <c r="W427" s="92" t="s">
        <v>176</v>
      </c>
      <c r="X427" s="92" t="s">
        <v>176</v>
      </c>
      <c r="Y427" s="92">
        <f t="shared" si="150"/>
        <v>0</v>
      </c>
      <c r="Z427" s="92" t="s">
        <v>176</v>
      </c>
      <c r="AA427" s="92" t="s">
        <v>176</v>
      </c>
      <c r="AB427" s="92">
        <f t="shared" si="151"/>
        <v>0</v>
      </c>
      <c r="AC427" s="92" t="s">
        <v>176</v>
      </c>
      <c r="AD427" s="92" t="s">
        <v>176</v>
      </c>
      <c r="AE427" s="92">
        <f t="shared" si="152"/>
        <v>0</v>
      </c>
      <c r="AF427" s="92" t="s">
        <v>176</v>
      </c>
      <c r="AG427" s="92" t="s">
        <v>176</v>
      </c>
      <c r="AH427" s="92">
        <f t="shared" si="153"/>
        <v>0</v>
      </c>
      <c r="AI427" s="92" t="s">
        <v>176</v>
      </c>
      <c r="AJ427" s="92" t="s">
        <v>176</v>
      </c>
      <c r="AK427" s="92">
        <f t="shared" si="154"/>
        <v>0</v>
      </c>
      <c r="AM427" s="157" t="s">
        <v>6</v>
      </c>
    </row>
    <row r="428" spans="1:39" x14ac:dyDescent="0.25">
      <c r="A428" s="157" t="str">
        <f t="shared" si="140"/>
        <v>JulioSeguros Pepin, S. A.</v>
      </c>
      <c r="B428" s="51" t="s">
        <v>77</v>
      </c>
      <c r="C428" s="93">
        <f t="shared" si="142"/>
        <v>0</v>
      </c>
      <c r="D428" s="93">
        <f t="shared" si="143"/>
        <v>0</v>
      </c>
      <c r="E428" s="92" t="s">
        <v>176</v>
      </c>
      <c r="F428" s="92" t="s">
        <v>176</v>
      </c>
      <c r="G428" s="92">
        <f t="shared" si="144"/>
        <v>0</v>
      </c>
      <c r="H428" s="92" t="s">
        <v>176</v>
      </c>
      <c r="I428" s="92" t="s">
        <v>176</v>
      </c>
      <c r="J428" s="92">
        <f t="shared" si="145"/>
        <v>0</v>
      </c>
      <c r="K428" s="92" t="s">
        <v>176</v>
      </c>
      <c r="L428" s="92" t="s">
        <v>176</v>
      </c>
      <c r="M428" s="92">
        <f t="shared" si="146"/>
        <v>0</v>
      </c>
      <c r="N428" s="92" t="s">
        <v>176</v>
      </c>
      <c r="O428" s="92" t="s">
        <v>176</v>
      </c>
      <c r="P428" s="92">
        <f t="shared" si="147"/>
        <v>0</v>
      </c>
      <c r="Q428" s="92" t="s">
        <v>176</v>
      </c>
      <c r="R428" s="92" t="s">
        <v>176</v>
      </c>
      <c r="S428" s="92">
        <f t="shared" si="148"/>
        <v>0</v>
      </c>
      <c r="T428" s="92" t="s">
        <v>176</v>
      </c>
      <c r="U428" s="92" t="s">
        <v>176</v>
      </c>
      <c r="V428" s="92">
        <f t="shared" si="149"/>
        <v>0</v>
      </c>
      <c r="W428" s="92" t="s">
        <v>176</v>
      </c>
      <c r="X428" s="92" t="s">
        <v>176</v>
      </c>
      <c r="Y428" s="92">
        <f t="shared" si="150"/>
        <v>0</v>
      </c>
      <c r="Z428" s="92" t="s">
        <v>176</v>
      </c>
      <c r="AA428" s="92" t="s">
        <v>176</v>
      </c>
      <c r="AB428" s="92">
        <f t="shared" si="151"/>
        <v>0</v>
      </c>
      <c r="AC428" s="92" t="s">
        <v>176</v>
      </c>
      <c r="AD428" s="92" t="s">
        <v>176</v>
      </c>
      <c r="AE428" s="92">
        <f t="shared" si="152"/>
        <v>0</v>
      </c>
      <c r="AF428" s="92" t="s">
        <v>176</v>
      </c>
      <c r="AG428" s="92" t="s">
        <v>176</v>
      </c>
      <c r="AH428" s="92">
        <f t="shared" si="153"/>
        <v>0</v>
      </c>
      <c r="AI428" s="92" t="s">
        <v>176</v>
      </c>
      <c r="AJ428" s="92" t="s">
        <v>176</v>
      </c>
      <c r="AK428" s="92">
        <f t="shared" si="154"/>
        <v>0</v>
      </c>
      <c r="AM428" s="157" t="s">
        <v>6</v>
      </c>
    </row>
    <row r="429" spans="1:39" x14ac:dyDescent="0.25">
      <c r="A429" s="157" t="str">
        <f t="shared" si="140"/>
        <v>JulioSeguros Worldwide, S. A.</v>
      </c>
      <c r="B429" s="51" t="s">
        <v>92</v>
      </c>
      <c r="C429" s="93">
        <f t="shared" si="142"/>
        <v>0</v>
      </c>
      <c r="D429" s="93">
        <f t="shared" si="143"/>
        <v>0</v>
      </c>
      <c r="E429" s="92" t="s">
        <v>176</v>
      </c>
      <c r="F429" s="92" t="s">
        <v>176</v>
      </c>
      <c r="G429" s="92">
        <f t="shared" si="144"/>
        <v>0</v>
      </c>
      <c r="H429" s="92" t="s">
        <v>176</v>
      </c>
      <c r="I429" s="92" t="s">
        <v>176</v>
      </c>
      <c r="J429" s="92">
        <f t="shared" si="145"/>
        <v>0</v>
      </c>
      <c r="K429" s="92" t="s">
        <v>176</v>
      </c>
      <c r="L429" s="92" t="s">
        <v>176</v>
      </c>
      <c r="M429" s="92">
        <f t="shared" si="146"/>
        <v>0</v>
      </c>
      <c r="N429" s="92" t="s">
        <v>176</v>
      </c>
      <c r="O429" s="92" t="s">
        <v>176</v>
      </c>
      <c r="P429" s="92">
        <f t="shared" si="147"/>
        <v>0</v>
      </c>
      <c r="Q429" s="92" t="s">
        <v>176</v>
      </c>
      <c r="R429" s="92" t="s">
        <v>176</v>
      </c>
      <c r="S429" s="92">
        <f t="shared" si="148"/>
        <v>0</v>
      </c>
      <c r="T429" s="92" t="s">
        <v>176</v>
      </c>
      <c r="U429" s="92" t="s">
        <v>176</v>
      </c>
      <c r="V429" s="92">
        <f t="shared" si="149"/>
        <v>0</v>
      </c>
      <c r="W429" s="92" t="s">
        <v>176</v>
      </c>
      <c r="X429" s="92" t="s">
        <v>176</v>
      </c>
      <c r="Y429" s="92">
        <f t="shared" si="150"/>
        <v>0</v>
      </c>
      <c r="Z429" s="92" t="s">
        <v>176</v>
      </c>
      <c r="AA429" s="92" t="s">
        <v>176</v>
      </c>
      <c r="AB429" s="92">
        <f t="shared" si="151"/>
        <v>0</v>
      </c>
      <c r="AC429" s="92" t="s">
        <v>176</v>
      </c>
      <c r="AD429" s="92" t="s">
        <v>176</v>
      </c>
      <c r="AE429" s="92">
        <f t="shared" si="152"/>
        <v>0</v>
      </c>
      <c r="AF429" s="92" t="s">
        <v>176</v>
      </c>
      <c r="AG429" s="92" t="s">
        <v>176</v>
      </c>
      <c r="AH429" s="92">
        <f t="shared" si="153"/>
        <v>0</v>
      </c>
      <c r="AI429" s="92" t="s">
        <v>176</v>
      </c>
      <c r="AJ429" s="92" t="s">
        <v>176</v>
      </c>
      <c r="AK429" s="92">
        <f t="shared" si="154"/>
        <v>0</v>
      </c>
      <c r="AM429" s="157" t="s">
        <v>6</v>
      </c>
    </row>
    <row r="430" spans="1:39" x14ac:dyDescent="0.25">
      <c r="A430" s="157" t="str">
        <f t="shared" si="140"/>
        <v>JulioConfederación del Canada Dominicana. S. A.</v>
      </c>
      <c r="B430" s="51" t="s">
        <v>94</v>
      </c>
      <c r="C430" s="93">
        <f t="shared" si="142"/>
        <v>0</v>
      </c>
      <c r="D430" s="93">
        <f t="shared" si="143"/>
        <v>0</v>
      </c>
      <c r="E430" s="92" t="s">
        <v>176</v>
      </c>
      <c r="F430" s="92" t="s">
        <v>176</v>
      </c>
      <c r="G430" s="92">
        <f t="shared" si="144"/>
        <v>0</v>
      </c>
      <c r="H430" s="92" t="s">
        <v>176</v>
      </c>
      <c r="I430" s="92" t="s">
        <v>176</v>
      </c>
      <c r="J430" s="92">
        <f t="shared" si="145"/>
        <v>0</v>
      </c>
      <c r="K430" s="92" t="s">
        <v>176</v>
      </c>
      <c r="L430" s="92" t="s">
        <v>176</v>
      </c>
      <c r="M430" s="92">
        <f t="shared" si="146"/>
        <v>0</v>
      </c>
      <c r="N430" s="92" t="s">
        <v>176</v>
      </c>
      <c r="O430" s="92" t="s">
        <v>176</v>
      </c>
      <c r="P430" s="92">
        <f t="shared" si="147"/>
        <v>0</v>
      </c>
      <c r="Q430" s="92" t="s">
        <v>176</v>
      </c>
      <c r="R430" s="92" t="s">
        <v>176</v>
      </c>
      <c r="S430" s="92">
        <f t="shared" si="148"/>
        <v>0</v>
      </c>
      <c r="T430" s="92" t="s">
        <v>176</v>
      </c>
      <c r="U430" s="92" t="s">
        <v>176</v>
      </c>
      <c r="V430" s="92">
        <f t="shared" si="149"/>
        <v>0</v>
      </c>
      <c r="W430" s="92" t="s">
        <v>176</v>
      </c>
      <c r="X430" s="92" t="s">
        <v>176</v>
      </c>
      <c r="Y430" s="92">
        <f t="shared" si="150"/>
        <v>0</v>
      </c>
      <c r="Z430" s="92" t="s">
        <v>176</v>
      </c>
      <c r="AA430" s="92" t="s">
        <v>176</v>
      </c>
      <c r="AB430" s="92">
        <f t="shared" si="151"/>
        <v>0</v>
      </c>
      <c r="AC430" s="92" t="s">
        <v>176</v>
      </c>
      <c r="AD430" s="92" t="s">
        <v>176</v>
      </c>
      <c r="AE430" s="92">
        <f t="shared" si="152"/>
        <v>0</v>
      </c>
      <c r="AF430" s="92" t="s">
        <v>176</v>
      </c>
      <c r="AG430" s="92" t="s">
        <v>176</v>
      </c>
      <c r="AH430" s="92">
        <f t="shared" si="153"/>
        <v>0</v>
      </c>
      <c r="AI430" s="92" t="s">
        <v>176</v>
      </c>
      <c r="AJ430" s="92" t="s">
        <v>176</v>
      </c>
      <c r="AK430" s="92">
        <f t="shared" si="154"/>
        <v>0</v>
      </c>
      <c r="AM430" s="157" t="s">
        <v>6</v>
      </c>
    </row>
    <row r="431" spans="1:39" x14ac:dyDescent="0.25">
      <c r="A431" s="157" t="str">
        <f t="shared" si="140"/>
        <v>JulioSeguros La Internacional, S. A.</v>
      </c>
      <c r="B431" s="51" t="s">
        <v>82</v>
      </c>
      <c r="C431" s="93">
        <f t="shared" si="142"/>
        <v>0</v>
      </c>
      <c r="D431" s="93">
        <f t="shared" si="143"/>
        <v>0</v>
      </c>
      <c r="E431" s="92" t="s">
        <v>176</v>
      </c>
      <c r="F431" s="92" t="s">
        <v>176</v>
      </c>
      <c r="G431" s="92">
        <f t="shared" si="144"/>
        <v>0</v>
      </c>
      <c r="H431" s="92" t="s">
        <v>176</v>
      </c>
      <c r="I431" s="92" t="s">
        <v>176</v>
      </c>
      <c r="J431" s="92">
        <f t="shared" si="145"/>
        <v>0</v>
      </c>
      <c r="K431" s="92" t="s">
        <v>176</v>
      </c>
      <c r="L431" s="92" t="s">
        <v>176</v>
      </c>
      <c r="M431" s="92">
        <f t="shared" si="146"/>
        <v>0</v>
      </c>
      <c r="N431" s="92" t="s">
        <v>176</v>
      </c>
      <c r="O431" s="92" t="s">
        <v>176</v>
      </c>
      <c r="P431" s="92">
        <f t="shared" si="147"/>
        <v>0</v>
      </c>
      <c r="Q431" s="92" t="s">
        <v>176</v>
      </c>
      <c r="R431" s="92" t="s">
        <v>176</v>
      </c>
      <c r="S431" s="92">
        <f t="shared" si="148"/>
        <v>0</v>
      </c>
      <c r="T431" s="92" t="s">
        <v>176</v>
      </c>
      <c r="U431" s="92" t="s">
        <v>176</v>
      </c>
      <c r="V431" s="92">
        <f t="shared" si="149"/>
        <v>0</v>
      </c>
      <c r="W431" s="92" t="s">
        <v>176</v>
      </c>
      <c r="X431" s="92" t="s">
        <v>176</v>
      </c>
      <c r="Y431" s="92">
        <f t="shared" si="150"/>
        <v>0</v>
      </c>
      <c r="Z431" s="92" t="s">
        <v>176</v>
      </c>
      <c r="AA431" s="92" t="s">
        <v>176</v>
      </c>
      <c r="AB431" s="92">
        <f t="shared" si="151"/>
        <v>0</v>
      </c>
      <c r="AC431" s="92" t="s">
        <v>176</v>
      </c>
      <c r="AD431" s="92" t="s">
        <v>176</v>
      </c>
      <c r="AE431" s="92">
        <f t="shared" si="152"/>
        <v>0</v>
      </c>
      <c r="AF431" s="92" t="s">
        <v>176</v>
      </c>
      <c r="AG431" s="92" t="s">
        <v>176</v>
      </c>
      <c r="AH431" s="92">
        <f t="shared" si="153"/>
        <v>0</v>
      </c>
      <c r="AI431" s="92" t="s">
        <v>176</v>
      </c>
      <c r="AJ431" s="92" t="s">
        <v>176</v>
      </c>
      <c r="AK431" s="92">
        <f t="shared" si="154"/>
        <v>0</v>
      </c>
      <c r="AM431" s="157" t="s">
        <v>6</v>
      </c>
    </row>
    <row r="432" spans="1:39" x14ac:dyDescent="0.25">
      <c r="A432" s="157" t="str">
        <f t="shared" si="140"/>
        <v>JulioUnit, S.A</v>
      </c>
      <c r="B432" s="51" t="s">
        <v>121</v>
      </c>
      <c r="C432" s="93">
        <f t="shared" si="142"/>
        <v>0</v>
      </c>
      <c r="D432" s="93">
        <f t="shared" si="143"/>
        <v>0</v>
      </c>
      <c r="E432" s="92" t="s">
        <v>176</v>
      </c>
      <c r="F432" s="92" t="s">
        <v>176</v>
      </c>
      <c r="G432" s="92">
        <f t="shared" si="144"/>
        <v>0</v>
      </c>
      <c r="H432" s="92" t="s">
        <v>176</v>
      </c>
      <c r="I432" s="92" t="s">
        <v>176</v>
      </c>
      <c r="J432" s="92">
        <f t="shared" si="145"/>
        <v>0</v>
      </c>
      <c r="K432" s="92" t="s">
        <v>176</v>
      </c>
      <c r="L432" s="92" t="s">
        <v>176</v>
      </c>
      <c r="M432" s="92">
        <f t="shared" si="146"/>
        <v>0</v>
      </c>
      <c r="N432" s="92" t="s">
        <v>176</v>
      </c>
      <c r="O432" s="92" t="s">
        <v>176</v>
      </c>
      <c r="P432" s="92">
        <f t="shared" si="147"/>
        <v>0</v>
      </c>
      <c r="Q432" s="92" t="s">
        <v>176</v>
      </c>
      <c r="R432" s="92" t="s">
        <v>176</v>
      </c>
      <c r="S432" s="92">
        <f t="shared" si="148"/>
        <v>0</v>
      </c>
      <c r="T432" s="92" t="s">
        <v>176</v>
      </c>
      <c r="U432" s="92" t="s">
        <v>176</v>
      </c>
      <c r="V432" s="92">
        <f t="shared" si="149"/>
        <v>0</v>
      </c>
      <c r="W432" s="92" t="s">
        <v>176</v>
      </c>
      <c r="X432" s="92" t="s">
        <v>176</v>
      </c>
      <c r="Y432" s="92">
        <f t="shared" si="150"/>
        <v>0</v>
      </c>
      <c r="Z432" s="92" t="s">
        <v>176</v>
      </c>
      <c r="AA432" s="92" t="s">
        <v>176</v>
      </c>
      <c r="AB432" s="92">
        <f t="shared" si="151"/>
        <v>0</v>
      </c>
      <c r="AC432" s="92" t="s">
        <v>176</v>
      </c>
      <c r="AD432" s="92" t="s">
        <v>176</v>
      </c>
      <c r="AE432" s="92">
        <f t="shared" si="152"/>
        <v>0</v>
      </c>
      <c r="AF432" s="92" t="s">
        <v>176</v>
      </c>
      <c r="AG432" s="92" t="s">
        <v>176</v>
      </c>
      <c r="AH432" s="92">
        <f t="shared" si="153"/>
        <v>0</v>
      </c>
      <c r="AI432" s="92" t="s">
        <v>176</v>
      </c>
      <c r="AJ432" s="92" t="s">
        <v>176</v>
      </c>
      <c r="AK432" s="92">
        <f t="shared" si="154"/>
        <v>0</v>
      </c>
      <c r="AM432" s="157" t="s">
        <v>6</v>
      </c>
    </row>
    <row r="433" spans="1:39" x14ac:dyDescent="0.25">
      <c r="A433" s="157" t="str">
        <f t="shared" si="140"/>
        <v>JulioCooperativa Nacional de Seguros, Inc.</v>
      </c>
      <c r="B433" s="51" t="s">
        <v>80</v>
      </c>
      <c r="C433" s="93">
        <f t="shared" si="142"/>
        <v>0</v>
      </c>
      <c r="D433" s="93">
        <f t="shared" si="143"/>
        <v>0</v>
      </c>
      <c r="E433" s="92" t="s">
        <v>176</v>
      </c>
      <c r="F433" s="92" t="s">
        <v>176</v>
      </c>
      <c r="G433" s="92">
        <f t="shared" si="144"/>
        <v>0</v>
      </c>
      <c r="H433" s="92" t="s">
        <v>176</v>
      </c>
      <c r="I433" s="92" t="s">
        <v>176</v>
      </c>
      <c r="J433" s="92">
        <f t="shared" si="145"/>
        <v>0</v>
      </c>
      <c r="K433" s="92" t="s">
        <v>176</v>
      </c>
      <c r="L433" s="92" t="s">
        <v>176</v>
      </c>
      <c r="M433" s="92">
        <f t="shared" si="146"/>
        <v>0</v>
      </c>
      <c r="N433" s="92" t="s">
        <v>176</v>
      </c>
      <c r="O433" s="92" t="s">
        <v>176</v>
      </c>
      <c r="P433" s="92">
        <f t="shared" si="147"/>
        <v>0</v>
      </c>
      <c r="Q433" s="92" t="s">
        <v>176</v>
      </c>
      <c r="R433" s="92" t="s">
        <v>176</v>
      </c>
      <c r="S433" s="92">
        <f t="shared" si="148"/>
        <v>0</v>
      </c>
      <c r="T433" s="92" t="s">
        <v>176</v>
      </c>
      <c r="U433" s="92" t="s">
        <v>176</v>
      </c>
      <c r="V433" s="92">
        <f t="shared" si="149"/>
        <v>0</v>
      </c>
      <c r="W433" s="92" t="s">
        <v>176</v>
      </c>
      <c r="X433" s="92" t="s">
        <v>176</v>
      </c>
      <c r="Y433" s="92">
        <f t="shared" si="150"/>
        <v>0</v>
      </c>
      <c r="Z433" s="92" t="s">
        <v>176</v>
      </c>
      <c r="AA433" s="92" t="s">
        <v>176</v>
      </c>
      <c r="AB433" s="92">
        <f t="shared" si="151"/>
        <v>0</v>
      </c>
      <c r="AC433" s="92" t="s">
        <v>176</v>
      </c>
      <c r="AD433" s="92" t="s">
        <v>176</v>
      </c>
      <c r="AE433" s="92">
        <f t="shared" si="152"/>
        <v>0</v>
      </c>
      <c r="AF433" s="92" t="s">
        <v>176</v>
      </c>
      <c r="AG433" s="92" t="s">
        <v>176</v>
      </c>
      <c r="AH433" s="92">
        <f t="shared" si="153"/>
        <v>0</v>
      </c>
      <c r="AI433" s="92" t="s">
        <v>176</v>
      </c>
      <c r="AJ433" s="92" t="s">
        <v>176</v>
      </c>
      <c r="AK433" s="92">
        <f t="shared" si="154"/>
        <v>0</v>
      </c>
      <c r="AM433" s="157" t="s">
        <v>6</v>
      </c>
    </row>
    <row r="434" spans="1:39" x14ac:dyDescent="0.25">
      <c r="A434" s="157" t="str">
        <f t="shared" si="140"/>
        <v>JulioAngloamericana de Seguros, S. A.</v>
      </c>
      <c r="B434" s="51" t="s">
        <v>79</v>
      </c>
      <c r="C434" s="93">
        <f t="shared" si="142"/>
        <v>0</v>
      </c>
      <c r="D434" s="93">
        <f t="shared" si="143"/>
        <v>0</v>
      </c>
      <c r="E434" s="92" t="s">
        <v>176</v>
      </c>
      <c r="F434" s="92" t="s">
        <v>176</v>
      </c>
      <c r="G434" s="92">
        <f t="shared" si="144"/>
        <v>0</v>
      </c>
      <c r="H434" s="92" t="s">
        <v>176</v>
      </c>
      <c r="I434" s="92" t="s">
        <v>176</v>
      </c>
      <c r="J434" s="92">
        <f t="shared" si="145"/>
        <v>0</v>
      </c>
      <c r="K434" s="92" t="s">
        <v>176</v>
      </c>
      <c r="L434" s="92" t="s">
        <v>176</v>
      </c>
      <c r="M434" s="92">
        <f t="shared" si="146"/>
        <v>0</v>
      </c>
      <c r="N434" s="92" t="s">
        <v>176</v>
      </c>
      <c r="O434" s="92" t="s">
        <v>176</v>
      </c>
      <c r="P434" s="92">
        <f t="shared" si="147"/>
        <v>0</v>
      </c>
      <c r="Q434" s="92" t="s">
        <v>176</v>
      </c>
      <c r="R434" s="92" t="s">
        <v>176</v>
      </c>
      <c r="S434" s="92">
        <f t="shared" si="148"/>
        <v>0</v>
      </c>
      <c r="T434" s="92" t="s">
        <v>176</v>
      </c>
      <c r="U434" s="92" t="s">
        <v>176</v>
      </c>
      <c r="V434" s="92">
        <f t="shared" si="149"/>
        <v>0</v>
      </c>
      <c r="W434" s="92" t="s">
        <v>176</v>
      </c>
      <c r="X434" s="92" t="s">
        <v>176</v>
      </c>
      <c r="Y434" s="92">
        <f t="shared" si="150"/>
        <v>0</v>
      </c>
      <c r="Z434" s="92" t="s">
        <v>176</v>
      </c>
      <c r="AA434" s="92" t="s">
        <v>176</v>
      </c>
      <c r="AB434" s="92">
        <f t="shared" si="151"/>
        <v>0</v>
      </c>
      <c r="AC434" s="92" t="s">
        <v>176</v>
      </c>
      <c r="AD434" s="92" t="s">
        <v>176</v>
      </c>
      <c r="AE434" s="92">
        <f t="shared" si="152"/>
        <v>0</v>
      </c>
      <c r="AF434" s="92" t="s">
        <v>176</v>
      </c>
      <c r="AG434" s="92" t="s">
        <v>176</v>
      </c>
      <c r="AH434" s="92">
        <f t="shared" si="153"/>
        <v>0</v>
      </c>
      <c r="AI434" s="92" t="s">
        <v>176</v>
      </c>
      <c r="AJ434" s="92" t="s">
        <v>176</v>
      </c>
      <c r="AK434" s="92">
        <f t="shared" si="154"/>
        <v>0</v>
      </c>
      <c r="AM434" s="157" t="s">
        <v>6</v>
      </c>
    </row>
    <row r="435" spans="1:39" x14ac:dyDescent="0.25">
      <c r="A435" s="157" t="str">
        <f t="shared" si="140"/>
        <v>JulioPatria, S. A. Compañía de Seguros</v>
      </c>
      <c r="B435" s="51" t="s">
        <v>102</v>
      </c>
      <c r="C435" s="93">
        <f t="shared" si="142"/>
        <v>0</v>
      </c>
      <c r="D435" s="93">
        <f t="shared" si="143"/>
        <v>0</v>
      </c>
      <c r="E435" s="92" t="s">
        <v>176</v>
      </c>
      <c r="F435" s="92" t="s">
        <v>176</v>
      </c>
      <c r="G435" s="92">
        <f t="shared" si="144"/>
        <v>0</v>
      </c>
      <c r="H435" s="92" t="s">
        <v>176</v>
      </c>
      <c r="I435" s="92" t="s">
        <v>176</v>
      </c>
      <c r="J435" s="92">
        <f t="shared" si="145"/>
        <v>0</v>
      </c>
      <c r="K435" s="92" t="s">
        <v>176</v>
      </c>
      <c r="L435" s="92" t="s">
        <v>176</v>
      </c>
      <c r="M435" s="92">
        <f t="shared" si="146"/>
        <v>0</v>
      </c>
      <c r="N435" s="92" t="s">
        <v>176</v>
      </c>
      <c r="O435" s="92" t="s">
        <v>176</v>
      </c>
      <c r="P435" s="92">
        <f t="shared" si="147"/>
        <v>0</v>
      </c>
      <c r="Q435" s="92" t="s">
        <v>176</v>
      </c>
      <c r="R435" s="92" t="s">
        <v>176</v>
      </c>
      <c r="S435" s="92">
        <f t="shared" si="148"/>
        <v>0</v>
      </c>
      <c r="T435" s="92" t="s">
        <v>176</v>
      </c>
      <c r="U435" s="92" t="s">
        <v>176</v>
      </c>
      <c r="V435" s="92">
        <f t="shared" si="149"/>
        <v>0</v>
      </c>
      <c r="W435" s="92" t="s">
        <v>176</v>
      </c>
      <c r="X435" s="92" t="s">
        <v>176</v>
      </c>
      <c r="Y435" s="92">
        <f t="shared" si="150"/>
        <v>0</v>
      </c>
      <c r="Z435" s="92" t="s">
        <v>176</v>
      </c>
      <c r="AA435" s="92" t="s">
        <v>176</v>
      </c>
      <c r="AB435" s="92">
        <f t="shared" si="151"/>
        <v>0</v>
      </c>
      <c r="AC435" s="92" t="s">
        <v>176</v>
      </c>
      <c r="AD435" s="92" t="s">
        <v>176</v>
      </c>
      <c r="AE435" s="92">
        <f t="shared" si="152"/>
        <v>0</v>
      </c>
      <c r="AF435" s="92" t="s">
        <v>176</v>
      </c>
      <c r="AG435" s="92" t="s">
        <v>176</v>
      </c>
      <c r="AH435" s="92">
        <f t="shared" si="153"/>
        <v>0</v>
      </c>
      <c r="AI435" s="92" t="s">
        <v>176</v>
      </c>
      <c r="AJ435" s="92" t="s">
        <v>176</v>
      </c>
      <c r="AK435" s="92">
        <f t="shared" si="154"/>
        <v>0</v>
      </c>
      <c r="AM435" s="157" t="s">
        <v>6</v>
      </c>
    </row>
    <row r="436" spans="1:39" x14ac:dyDescent="0.25">
      <c r="A436" s="157" t="str">
        <f t="shared" si="140"/>
        <v>JulioGeneral de Seguros, S. A.</v>
      </c>
      <c r="B436" s="51" t="s">
        <v>78</v>
      </c>
      <c r="C436" s="93">
        <f t="shared" si="142"/>
        <v>0</v>
      </c>
      <c r="D436" s="93">
        <f t="shared" si="143"/>
        <v>0</v>
      </c>
      <c r="E436" s="92" t="s">
        <v>176</v>
      </c>
      <c r="F436" s="92" t="s">
        <v>176</v>
      </c>
      <c r="G436" s="92">
        <f t="shared" si="144"/>
        <v>0</v>
      </c>
      <c r="H436" s="92" t="s">
        <v>176</v>
      </c>
      <c r="I436" s="92" t="s">
        <v>176</v>
      </c>
      <c r="J436" s="92">
        <f t="shared" si="145"/>
        <v>0</v>
      </c>
      <c r="K436" s="92" t="s">
        <v>176</v>
      </c>
      <c r="L436" s="92" t="s">
        <v>176</v>
      </c>
      <c r="M436" s="92">
        <f t="shared" si="146"/>
        <v>0</v>
      </c>
      <c r="N436" s="92" t="s">
        <v>176</v>
      </c>
      <c r="O436" s="92" t="s">
        <v>176</v>
      </c>
      <c r="P436" s="92">
        <f t="shared" si="147"/>
        <v>0</v>
      </c>
      <c r="Q436" s="92" t="s">
        <v>176</v>
      </c>
      <c r="R436" s="92" t="s">
        <v>176</v>
      </c>
      <c r="S436" s="92">
        <f t="shared" si="148"/>
        <v>0</v>
      </c>
      <c r="T436" s="92" t="s">
        <v>176</v>
      </c>
      <c r="U436" s="92" t="s">
        <v>176</v>
      </c>
      <c r="V436" s="92">
        <f t="shared" si="149"/>
        <v>0</v>
      </c>
      <c r="W436" s="92" t="s">
        <v>176</v>
      </c>
      <c r="X436" s="92" t="s">
        <v>176</v>
      </c>
      <c r="Y436" s="92">
        <f t="shared" si="150"/>
        <v>0</v>
      </c>
      <c r="Z436" s="92" t="s">
        <v>176</v>
      </c>
      <c r="AA436" s="92" t="s">
        <v>176</v>
      </c>
      <c r="AB436" s="92">
        <f t="shared" si="151"/>
        <v>0</v>
      </c>
      <c r="AC436" s="92" t="s">
        <v>176</v>
      </c>
      <c r="AD436" s="92" t="s">
        <v>176</v>
      </c>
      <c r="AE436" s="92">
        <f t="shared" si="152"/>
        <v>0</v>
      </c>
      <c r="AF436" s="92" t="s">
        <v>176</v>
      </c>
      <c r="AG436" s="92" t="s">
        <v>176</v>
      </c>
      <c r="AH436" s="92">
        <f t="shared" si="153"/>
        <v>0</v>
      </c>
      <c r="AI436" s="92" t="s">
        <v>176</v>
      </c>
      <c r="AJ436" s="92" t="s">
        <v>176</v>
      </c>
      <c r="AK436" s="92">
        <f t="shared" si="154"/>
        <v>0</v>
      </c>
      <c r="AM436" s="157" t="s">
        <v>6</v>
      </c>
    </row>
    <row r="437" spans="1:39" x14ac:dyDescent="0.25">
      <c r="A437" s="157" t="str">
        <f t="shared" si="140"/>
        <v>JulioLa Comercial de Seguros, S. A.</v>
      </c>
      <c r="B437" s="51" t="s">
        <v>83</v>
      </c>
      <c r="C437" s="93">
        <f t="shared" si="142"/>
        <v>0</v>
      </c>
      <c r="D437" s="93">
        <f t="shared" si="143"/>
        <v>0</v>
      </c>
      <c r="E437" s="92" t="s">
        <v>176</v>
      </c>
      <c r="F437" s="92" t="s">
        <v>176</v>
      </c>
      <c r="G437" s="92">
        <f t="shared" si="144"/>
        <v>0</v>
      </c>
      <c r="H437" s="92" t="s">
        <v>176</v>
      </c>
      <c r="I437" s="92" t="s">
        <v>176</v>
      </c>
      <c r="J437" s="92">
        <f t="shared" si="145"/>
        <v>0</v>
      </c>
      <c r="K437" s="92" t="s">
        <v>176</v>
      </c>
      <c r="L437" s="92" t="s">
        <v>176</v>
      </c>
      <c r="M437" s="92">
        <f t="shared" si="146"/>
        <v>0</v>
      </c>
      <c r="N437" s="92" t="s">
        <v>176</v>
      </c>
      <c r="O437" s="92" t="s">
        <v>176</v>
      </c>
      <c r="P437" s="92">
        <f t="shared" si="147"/>
        <v>0</v>
      </c>
      <c r="Q437" s="92" t="s">
        <v>176</v>
      </c>
      <c r="R437" s="92" t="s">
        <v>176</v>
      </c>
      <c r="S437" s="92">
        <f t="shared" si="148"/>
        <v>0</v>
      </c>
      <c r="T437" s="92" t="s">
        <v>176</v>
      </c>
      <c r="U437" s="92" t="s">
        <v>176</v>
      </c>
      <c r="V437" s="92">
        <f t="shared" si="149"/>
        <v>0</v>
      </c>
      <c r="W437" s="92" t="s">
        <v>176</v>
      </c>
      <c r="X437" s="92" t="s">
        <v>176</v>
      </c>
      <c r="Y437" s="92">
        <f t="shared" si="150"/>
        <v>0</v>
      </c>
      <c r="Z437" s="92" t="s">
        <v>176</v>
      </c>
      <c r="AA437" s="92" t="s">
        <v>176</v>
      </c>
      <c r="AB437" s="92">
        <f t="shared" si="151"/>
        <v>0</v>
      </c>
      <c r="AC437" s="92" t="s">
        <v>176</v>
      </c>
      <c r="AD437" s="92" t="s">
        <v>176</v>
      </c>
      <c r="AE437" s="92">
        <f t="shared" si="152"/>
        <v>0</v>
      </c>
      <c r="AF437" s="92" t="s">
        <v>176</v>
      </c>
      <c r="AG437" s="92" t="s">
        <v>176</v>
      </c>
      <c r="AH437" s="92">
        <f t="shared" si="153"/>
        <v>0</v>
      </c>
      <c r="AI437" s="92" t="s">
        <v>176</v>
      </c>
      <c r="AJ437" s="92" t="s">
        <v>176</v>
      </c>
      <c r="AK437" s="92">
        <f t="shared" si="154"/>
        <v>0</v>
      </c>
      <c r="AM437" s="157" t="s">
        <v>6</v>
      </c>
    </row>
    <row r="438" spans="1:39" x14ac:dyDescent="0.25">
      <c r="A438" s="157" t="str">
        <f t="shared" si="140"/>
        <v>JulioBMI Compañía de Seguros, S. A.</v>
      </c>
      <c r="B438" s="51" t="s">
        <v>96</v>
      </c>
      <c r="C438" s="93">
        <f t="shared" si="142"/>
        <v>0</v>
      </c>
      <c r="D438" s="93">
        <f t="shared" si="143"/>
        <v>0</v>
      </c>
      <c r="E438" s="92" t="s">
        <v>176</v>
      </c>
      <c r="F438" s="92" t="s">
        <v>176</v>
      </c>
      <c r="G438" s="92">
        <f t="shared" si="144"/>
        <v>0</v>
      </c>
      <c r="H438" s="92" t="s">
        <v>176</v>
      </c>
      <c r="I438" s="92" t="s">
        <v>176</v>
      </c>
      <c r="J438" s="92">
        <f t="shared" si="145"/>
        <v>0</v>
      </c>
      <c r="K438" s="92" t="s">
        <v>176</v>
      </c>
      <c r="L438" s="92" t="s">
        <v>176</v>
      </c>
      <c r="M438" s="92">
        <f t="shared" si="146"/>
        <v>0</v>
      </c>
      <c r="N438" s="92" t="s">
        <v>176</v>
      </c>
      <c r="O438" s="92" t="s">
        <v>176</v>
      </c>
      <c r="P438" s="92">
        <f t="shared" si="147"/>
        <v>0</v>
      </c>
      <c r="Q438" s="92" t="s">
        <v>176</v>
      </c>
      <c r="R438" s="92" t="s">
        <v>176</v>
      </c>
      <c r="S438" s="92">
        <f t="shared" si="148"/>
        <v>0</v>
      </c>
      <c r="T438" s="92" t="s">
        <v>176</v>
      </c>
      <c r="U438" s="92" t="s">
        <v>176</v>
      </c>
      <c r="V438" s="92">
        <f t="shared" si="149"/>
        <v>0</v>
      </c>
      <c r="W438" s="92" t="s">
        <v>176</v>
      </c>
      <c r="X438" s="92" t="s">
        <v>176</v>
      </c>
      <c r="Y438" s="92">
        <f t="shared" si="150"/>
        <v>0</v>
      </c>
      <c r="Z438" s="92" t="s">
        <v>176</v>
      </c>
      <c r="AA438" s="92" t="s">
        <v>176</v>
      </c>
      <c r="AB438" s="92">
        <f t="shared" si="151"/>
        <v>0</v>
      </c>
      <c r="AC438" s="92" t="s">
        <v>176</v>
      </c>
      <c r="AD438" s="92" t="s">
        <v>176</v>
      </c>
      <c r="AE438" s="92">
        <f t="shared" si="152"/>
        <v>0</v>
      </c>
      <c r="AF438" s="92" t="s">
        <v>176</v>
      </c>
      <c r="AG438" s="92" t="s">
        <v>176</v>
      </c>
      <c r="AH438" s="92">
        <f t="shared" si="153"/>
        <v>0</v>
      </c>
      <c r="AI438" s="92" t="s">
        <v>176</v>
      </c>
      <c r="AJ438" s="92" t="s">
        <v>176</v>
      </c>
      <c r="AK438" s="92">
        <f t="shared" si="154"/>
        <v>0</v>
      </c>
      <c r="AM438" s="157" t="s">
        <v>6</v>
      </c>
    </row>
    <row r="439" spans="1:39" x14ac:dyDescent="0.25">
      <c r="A439" s="157" t="str">
        <f t="shared" si="140"/>
        <v>JulioAmigos Compañía de Seguros, S. A.</v>
      </c>
      <c r="B439" s="51" t="s">
        <v>89</v>
      </c>
      <c r="C439" s="93">
        <f t="shared" si="142"/>
        <v>0</v>
      </c>
      <c r="D439" s="93">
        <f t="shared" si="143"/>
        <v>0</v>
      </c>
      <c r="E439" s="92" t="s">
        <v>176</v>
      </c>
      <c r="F439" s="92" t="s">
        <v>176</v>
      </c>
      <c r="G439" s="92">
        <f t="shared" si="144"/>
        <v>0</v>
      </c>
      <c r="H439" s="92" t="s">
        <v>176</v>
      </c>
      <c r="I439" s="92" t="s">
        <v>176</v>
      </c>
      <c r="J439" s="92">
        <f t="shared" si="145"/>
        <v>0</v>
      </c>
      <c r="K439" s="92" t="s">
        <v>176</v>
      </c>
      <c r="L439" s="92" t="s">
        <v>176</v>
      </c>
      <c r="M439" s="92">
        <f t="shared" si="146"/>
        <v>0</v>
      </c>
      <c r="N439" s="92" t="s">
        <v>176</v>
      </c>
      <c r="O439" s="92" t="s">
        <v>176</v>
      </c>
      <c r="P439" s="92">
        <f t="shared" si="147"/>
        <v>0</v>
      </c>
      <c r="Q439" s="92" t="s">
        <v>176</v>
      </c>
      <c r="R439" s="92" t="s">
        <v>176</v>
      </c>
      <c r="S439" s="92">
        <f t="shared" si="148"/>
        <v>0</v>
      </c>
      <c r="T439" s="92" t="s">
        <v>176</v>
      </c>
      <c r="U439" s="92" t="s">
        <v>176</v>
      </c>
      <c r="V439" s="92">
        <f t="shared" si="149"/>
        <v>0</v>
      </c>
      <c r="W439" s="92" t="s">
        <v>176</v>
      </c>
      <c r="X439" s="92" t="s">
        <v>176</v>
      </c>
      <c r="Y439" s="92">
        <f t="shared" si="150"/>
        <v>0</v>
      </c>
      <c r="Z439" s="92" t="s">
        <v>176</v>
      </c>
      <c r="AA439" s="92" t="s">
        <v>176</v>
      </c>
      <c r="AB439" s="92">
        <f t="shared" si="151"/>
        <v>0</v>
      </c>
      <c r="AC439" s="92" t="s">
        <v>176</v>
      </c>
      <c r="AD439" s="92" t="s">
        <v>176</v>
      </c>
      <c r="AE439" s="92">
        <f t="shared" si="152"/>
        <v>0</v>
      </c>
      <c r="AF439" s="92" t="s">
        <v>176</v>
      </c>
      <c r="AG439" s="92" t="s">
        <v>176</v>
      </c>
      <c r="AH439" s="92">
        <f t="shared" si="153"/>
        <v>0</v>
      </c>
      <c r="AI439" s="92" t="s">
        <v>176</v>
      </c>
      <c r="AJ439" s="92" t="s">
        <v>176</v>
      </c>
      <c r="AK439" s="92">
        <f t="shared" si="154"/>
        <v>0</v>
      </c>
      <c r="AM439" s="157" t="s">
        <v>6</v>
      </c>
    </row>
    <row r="440" spans="1:39" x14ac:dyDescent="0.25">
      <c r="A440" s="157" t="str">
        <f t="shared" si="140"/>
        <v>JulioCompañía Dominicana de Seguros, S.R.L.</v>
      </c>
      <c r="B440" s="51" t="s">
        <v>97</v>
      </c>
      <c r="C440" s="93">
        <f t="shared" si="142"/>
        <v>0</v>
      </c>
      <c r="D440" s="93">
        <f t="shared" si="143"/>
        <v>0</v>
      </c>
      <c r="E440" s="92" t="s">
        <v>176</v>
      </c>
      <c r="F440" s="92" t="s">
        <v>176</v>
      </c>
      <c r="G440" s="92">
        <f t="shared" si="144"/>
        <v>0</v>
      </c>
      <c r="H440" s="92" t="s">
        <v>176</v>
      </c>
      <c r="I440" s="92" t="s">
        <v>176</v>
      </c>
      <c r="J440" s="92">
        <f t="shared" si="145"/>
        <v>0</v>
      </c>
      <c r="K440" s="92" t="s">
        <v>176</v>
      </c>
      <c r="L440" s="92" t="s">
        <v>176</v>
      </c>
      <c r="M440" s="92">
        <f t="shared" si="146"/>
        <v>0</v>
      </c>
      <c r="N440" s="92" t="s">
        <v>176</v>
      </c>
      <c r="O440" s="92" t="s">
        <v>176</v>
      </c>
      <c r="P440" s="92">
        <f t="shared" si="147"/>
        <v>0</v>
      </c>
      <c r="Q440" s="92" t="s">
        <v>176</v>
      </c>
      <c r="R440" s="92" t="s">
        <v>176</v>
      </c>
      <c r="S440" s="92">
        <f t="shared" si="148"/>
        <v>0</v>
      </c>
      <c r="T440" s="92" t="s">
        <v>176</v>
      </c>
      <c r="U440" s="92" t="s">
        <v>176</v>
      </c>
      <c r="V440" s="92">
        <f t="shared" si="149"/>
        <v>0</v>
      </c>
      <c r="W440" s="92" t="s">
        <v>176</v>
      </c>
      <c r="X440" s="92" t="s">
        <v>176</v>
      </c>
      <c r="Y440" s="92">
        <f t="shared" si="150"/>
        <v>0</v>
      </c>
      <c r="Z440" s="92" t="s">
        <v>176</v>
      </c>
      <c r="AA440" s="92" t="s">
        <v>176</v>
      </c>
      <c r="AB440" s="92">
        <f t="shared" si="151"/>
        <v>0</v>
      </c>
      <c r="AC440" s="92" t="s">
        <v>176</v>
      </c>
      <c r="AD440" s="92" t="s">
        <v>176</v>
      </c>
      <c r="AE440" s="92">
        <f t="shared" si="152"/>
        <v>0</v>
      </c>
      <c r="AF440" s="92" t="s">
        <v>176</v>
      </c>
      <c r="AG440" s="92" t="s">
        <v>176</v>
      </c>
      <c r="AH440" s="92">
        <f t="shared" si="153"/>
        <v>0</v>
      </c>
      <c r="AI440" s="92" t="s">
        <v>176</v>
      </c>
      <c r="AJ440" s="92" t="s">
        <v>176</v>
      </c>
      <c r="AK440" s="92">
        <f t="shared" si="154"/>
        <v>0</v>
      </c>
      <c r="AM440" s="157" t="s">
        <v>6</v>
      </c>
    </row>
    <row r="441" spans="1:39" x14ac:dyDescent="0.25">
      <c r="A441" s="157" t="str">
        <f t="shared" si="140"/>
        <v>JulioAtlantica Seguros, S. A.</v>
      </c>
      <c r="B441" s="50" t="s">
        <v>110</v>
      </c>
      <c r="C441" s="93">
        <f t="shared" si="142"/>
        <v>0</v>
      </c>
      <c r="D441" s="93">
        <f t="shared" si="143"/>
        <v>0</v>
      </c>
      <c r="E441" s="92" t="s">
        <v>176</v>
      </c>
      <c r="F441" s="92" t="s">
        <v>176</v>
      </c>
      <c r="G441" s="92">
        <f t="shared" si="144"/>
        <v>0</v>
      </c>
      <c r="H441" s="92" t="s">
        <v>176</v>
      </c>
      <c r="I441" s="92" t="s">
        <v>176</v>
      </c>
      <c r="J441" s="92">
        <f t="shared" si="145"/>
        <v>0</v>
      </c>
      <c r="K441" s="92" t="s">
        <v>176</v>
      </c>
      <c r="L441" s="92" t="s">
        <v>176</v>
      </c>
      <c r="M441" s="92">
        <f t="shared" si="146"/>
        <v>0</v>
      </c>
      <c r="N441" s="92" t="s">
        <v>176</v>
      </c>
      <c r="O441" s="92" t="s">
        <v>176</v>
      </c>
      <c r="P441" s="92">
        <f t="shared" si="147"/>
        <v>0</v>
      </c>
      <c r="Q441" s="92" t="s">
        <v>176</v>
      </c>
      <c r="R441" s="92" t="s">
        <v>176</v>
      </c>
      <c r="S441" s="92">
        <f t="shared" si="148"/>
        <v>0</v>
      </c>
      <c r="T441" s="92" t="s">
        <v>176</v>
      </c>
      <c r="U441" s="92" t="s">
        <v>176</v>
      </c>
      <c r="V441" s="92">
        <f t="shared" si="149"/>
        <v>0</v>
      </c>
      <c r="W441" s="92" t="s">
        <v>176</v>
      </c>
      <c r="X441" s="92" t="s">
        <v>176</v>
      </c>
      <c r="Y441" s="92">
        <f t="shared" si="150"/>
        <v>0</v>
      </c>
      <c r="Z441" s="92" t="s">
        <v>176</v>
      </c>
      <c r="AA441" s="92" t="s">
        <v>176</v>
      </c>
      <c r="AB441" s="92">
        <f t="shared" si="151"/>
        <v>0</v>
      </c>
      <c r="AC441" s="92" t="s">
        <v>176</v>
      </c>
      <c r="AD441" s="92" t="s">
        <v>176</v>
      </c>
      <c r="AE441" s="92">
        <f t="shared" si="152"/>
        <v>0</v>
      </c>
      <c r="AF441" s="92" t="s">
        <v>176</v>
      </c>
      <c r="AG441" s="92" t="s">
        <v>176</v>
      </c>
      <c r="AH441" s="92">
        <f t="shared" si="153"/>
        <v>0</v>
      </c>
      <c r="AI441" s="92" t="s">
        <v>176</v>
      </c>
      <c r="AJ441" s="92" t="s">
        <v>176</v>
      </c>
      <c r="AK441" s="92">
        <f t="shared" si="154"/>
        <v>0</v>
      </c>
      <c r="AM441" s="157" t="s">
        <v>6</v>
      </c>
    </row>
    <row r="442" spans="1:39" x14ac:dyDescent="0.25">
      <c r="A442" s="157" t="str">
        <f t="shared" si="140"/>
        <v>JulioMarsh &amp; McLennan, LTD (Riskcorp, Inc.)</v>
      </c>
      <c r="B442" s="51" t="s">
        <v>101</v>
      </c>
      <c r="C442" s="93">
        <f t="shared" si="142"/>
        <v>0</v>
      </c>
      <c r="D442" s="93">
        <f t="shared" si="143"/>
        <v>0</v>
      </c>
      <c r="E442" s="92" t="s">
        <v>176</v>
      </c>
      <c r="F442" s="92" t="s">
        <v>176</v>
      </c>
      <c r="G442" s="92">
        <f t="shared" si="144"/>
        <v>0</v>
      </c>
      <c r="H442" s="92" t="s">
        <v>176</v>
      </c>
      <c r="I442" s="92" t="s">
        <v>176</v>
      </c>
      <c r="J442" s="92">
        <f t="shared" si="145"/>
        <v>0</v>
      </c>
      <c r="K442" s="92" t="s">
        <v>176</v>
      </c>
      <c r="L442" s="92" t="s">
        <v>176</v>
      </c>
      <c r="M442" s="92">
        <f t="shared" si="146"/>
        <v>0</v>
      </c>
      <c r="N442" s="92" t="s">
        <v>176</v>
      </c>
      <c r="O442" s="92" t="s">
        <v>176</v>
      </c>
      <c r="P442" s="92">
        <f t="shared" si="147"/>
        <v>0</v>
      </c>
      <c r="Q442" s="92" t="s">
        <v>176</v>
      </c>
      <c r="R442" s="92" t="s">
        <v>176</v>
      </c>
      <c r="S442" s="92">
        <f t="shared" si="148"/>
        <v>0</v>
      </c>
      <c r="T442" s="92" t="s">
        <v>176</v>
      </c>
      <c r="U442" s="92" t="s">
        <v>176</v>
      </c>
      <c r="V442" s="92">
        <f t="shared" si="149"/>
        <v>0</v>
      </c>
      <c r="W442" s="92" t="s">
        <v>176</v>
      </c>
      <c r="X442" s="92" t="s">
        <v>176</v>
      </c>
      <c r="Y442" s="92">
        <f t="shared" si="150"/>
        <v>0</v>
      </c>
      <c r="Z442" s="92" t="s">
        <v>176</v>
      </c>
      <c r="AA442" s="92" t="s">
        <v>176</v>
      </c>
      <c r="AB442" s="92">
        <f t="shared" si="151"/>
        <v>0</v>
      </c>
      <c r="AC442" s="92" t="s">
        <v>176</v>
      </c>
      <c r="AD442" s="92" t="s">
        <v>176</v>
      </c>
      <c r="AE442" s="92">
        <f t="shared" si="152"/>
        <v>0</v>
      </c>
      <c r="AF442" s="92" t="s">
        <v>176</v>
      </c>
      <c r="AG442" s="92" t="s">
        <v>176</v>
      </c>
      <c r="AH442" s="92">
        <f t="shared" si="153"/>
        <v>0</v>
      </c>
      <c r="AI442" s="92" t="s">
        <v>176</v>
      </c>
      <c r="AJ442" s="92" t="s">
        <v>176</v>
      </c>
      <c r="AK442" s="92">
        <f t="shared" si="154"/>
        <v>0</v>
      </c>
      <c r="AM442" s="157" t="s">
        <v>6</v>
      </c>
    </row>
    <row r="443" spans="1:39" x14ac:dyDescent="0.25">
      <c r="A443" s="157" t="str">
        <f t="shared" si="140"/>
        <v>JulioAutoseguro, S. A.</v>
      </c>
      <c r="B443" s="51" t="s">
        <v>81</v>
      </c>
      <c r="C443" s="93">
        <f t="shared" si="142"/>
        <v>0</v>
      </c>
      <c r="D443" s="93">
        <f t="shared" si="143"/>
        <v>0</v>
      </c>
      <c r="E443" s="92" t="s">
        <v>176</v>
      </c>
      <c r="F443" s="92" t="s">
        <v>176</v>
      </c>
      <c r="G443" s="92">
        <f t="shared" si="144"/>
        <v>0</v>
      </c>
      <c r="H443" s="92" t="s">
        <v>176</v>
      </c>
      <c r="I443" s="92" t="s">
        <v>176</v>
      </c>
      <c r="J443" s="92">
        <f t="shared" si="145"/>
        <v>0</v>
      </c>
      <c r="K443" s="92" t="s">
        <v>176</v>
      </c>
      <c r="L443" s="92" t="s">
        <v>176</v>
      </c>
      <c r="M443" s="92">
        <f t="shared" si="146"/>
        <v>0</v>
      </c>
      <c r="N443" s="92" t="s">
        <v>176</v>
      </c>
      <c r="O443" s="92" t="s">
        <v>176</v>
      </c>
      <c r="P443" s="92">
        <f t="shared" si="147"/>
        <v>0</v>
      </c>
      <c r="Q443" s="92" t="s">
        <v>176</v>
      </c>
      <c r="R443" s="92" t="s">
        <v>176</v>
      </c>
      <c r="S443" s="92">
        <f t="shared" si="148"/>
        <v>0</v>
      </c>
      <c r="T443" s="92" t="s">
        <v>176</v>
      </c>
      <c r="U443" s="92" t="s">
        <v>176</v>
      </c>
      <c r="V443" s="92">
        <f t="shared" si="149"/>
        <v>0</v>
      </c>
      <c r="W443" s="92" t="s">
        <v>176</v>
      </c>
      <c r="X443" s="92" t="s">
        <v>176</v>
      </c>
      <c r="Y443" s="92">
        <f t="shared" si="150"/>
        <v>0</v>
      </c>
      <c r="Z443" s="92" t="s">
        <v>176</v>
      </c>
      <c r="AA443" s="92" t="s">
        <v>176</v>
      </c>
      <c r="AB443" s="92">
        <f t="shared" si="151"/>
        <v>0</v>
      </c>
      <c r="AC443" s="92" t="s">
        <v>176</v>
      </c>
      <c r="AD443" s="92" t="s">
        <v>176</v>
      </c>
      <c r="AE443" s="92">
        <f t="shared" si="152"/>
        <v>0</v>
      </c>
      <c r="AF443" s="92" t="s">
        <v>176</v>
      </c>
      <c r="AG443" s="92" t="s">
        <v>176</v>
      </c>
      <c r="AH443" s="92">
        <f t="shared" si="153"/>
        <v>0</v>
      </c>
      <c r="AI443" s="92" t="s">
        <v>176</v>
      </c>
      <c r="AJ443" s="92" t="s">
        <v>176</v>
      </c>
      <c r="AK443" s="92">
        <f t="shared" si="154"/>
        <v>0</v>
      </c>
      <c r="AM443" s="157" t="s">
        <v>6</v>
      </c>
    </row>
    <row r="444" spans="1:39" x14ac:dyDescent="0.25">
      <c r="A444" s="157" t="str">
        <f t="shared" si="140"/>
        <v>JulioSeguros DHI Atlas, S. A.</v>
      </c>
      <c r="B444" s="51" t="s">
        <v>100</v>
      </c>
      <c r="C444" s="93">
        <f t="shared" si="142"/>
        <v>0</v>
      </c>
      <c r="D444" s="93">
        <f t="shared" si="143"/>
        <v>0</v>
      </c>
      <c r="E444" s="92" t="s">
        <v>176</v>
      </c>
      <c r="F444" s="92" t="s">
        <v>176</v>
      </c>
      <c r="G444" s="92">
        <f t="shared" si="144"/>
        <v>0</v>
      </c>
      <c r="H444" s="92" t="s">
        <v>176</v>
      </c>
      <c r="I444" s="92" t="s">
        <v>176</v>
      </c>
      <c r="J444" s="92">
        <f t="shared" si="145"/>
        <v>0</v>
      </c>
      <c r="K444" s="92" t="s">
        <v>176</v>
      </c>
      <c r="L444" s="92" t="s">
        <v>176</v>
      </c>
      <c r="M444" s="92">
        <f t="shared" si="146"/>
        <v>0</v>
      </c>
      <c r="N444" s="92" t="s">
        <v>176</v>
      </c>
      <c r="O444" s="92" t="s">
        <v>176</v>
      </c>
      <c r="P444" s="92">
        <f t="shared" si="147"/>
        <v>0</v>
      </c>
      <c r="Q444" s="92" t="s">
        <v>176</v>
      </c>
      <c r="R444" s="92" t="s">
        <v>176</v>
      </c>
      <c r="S444" s="92">
        <f t="shared" si="148"/>
        <v>0</v>
      </c>
      <c r="T444" s="92" t="s">
        <v>176</v>
      </c>
      <c r="U444" s="92" t="s">
        <v>176</v>
      </c>
      <c r="V444" s="92">
        <f t="shared" si="149"/>
        <v>0</v>
      </c>
      <c r="W444" s="92" t="s">
        <v>176</v>
      </c>
      <c r="X444" s="92" t="s">
        <v>176</v>
      </c>
      <c r="Y444" s="92">
        <f t="shared" si="150"/>
        <v>0</v>
      </c>
      <c r="Z444" s="92" t="s">
        <v>176</v>
      </c>
      <c r="AA444" s="92" t="s">
        <v>176</v>
      </c>
      <c r="AB444" s="92">
        <f t="shared" si="151"/>
        <v>0</v>
      </c>
      <c r="AC444" s="92" t="s">
        <v>176</v>
      </c>
      <c r="AD444" s="92" t="s">
        <v>176</v>
      </c>
      <c r="AE444" s="92">
        <f t="shared" si="152"/>
        <v>0</v>
      </c>
      <c r="AF444" s="92" t="s">
        <v>176</v>
      </c>
      <c r="AG444" s="92" t="s">
        <v>176</v>
      </c>
      <c r="AH444" s="92">
        <f t="shared" si="153"/>
        <v>0</v>
      </c>
      <c r="AI444" s="92" t="s">
        <v>176</v>
      </c>
      <c r="AJ444" s="92" t="s">
        <v>176</v>
      </c>
      <c r="AK444" s="92">
        <f t="shared" si="154"/>
        <v>0</v>
      </c>
      <c r="AM444" s="157" t="s">
        <v>6</v>
      </c>
    </row>
    <row r="445" spans="1:39" x14ac:dyDescent="0.25">
      <c r="A445" s="157" t="str">
        <f t="shared" si="140"/>
        <v>JulioBanesco Seguros, S.A.</v>
      </c>
      <c r="B445" s="51" t="s">
        <v>109</v>
      </c>
      <c r="C445" s="93">
        <f t="shared" si="142"/>
        <v>0</v>
      </c>
      <c r="D445" s="93">
        <f t="shared" si="143"/>
        <v>0</v>
      </c>
      <c r="E445" s="92" t="s">
        <v>176</v>
      </c>
      <c r="F445" s="92" t="s">
        <v>176</v>
      </c>
      <c r="G445" s="92">
        <f t="shared" si="144"/>
        <v>0</v>
      </c>
      <c r="H445" s="92" t="s">
        <v>176</v>
      </c>
      <c r="I445" s="92" t="s">
        <v>176</v>
      </c>
      <c r="J445" s="92">
        <f t="shared" si="145"/>
        <v>0</v>
      </c>
      <c r="K445" s="92" t="s">
        <v>176</v>
      </c>
      <c r="L445" s="92" t="s">
        <v>176</v>
      </c>
      <c r="M445" s="92">
        <f t="shared" si="146"/>
        <v>0</v>
      </c>
      <c r="N445" s="92" t="s">
        <v>176</v>
      </c>
      <c r="O445" s="92" t="s">
        <v>176</v>
      </c>
      <c r="P445" s="92">
        <f t="shared" si="147"/>
        <v>0</v>
      </c>
      <c r="Q445" s="92" t="s">
        <v>176</v>
      </c>
      <c r="R445" s="92" t="s">
        <v>176</v>
      </c>
      <c r="S445" s="92">
        <f t="shared" si="148"/>
        <v>0</v>
      </c>
      <c r="T445" s="92" t="s">
        <v>176</v>
      </c>
      <c r="U445" s="92" t="s">
        <v>176</v>
      </c>
      <c r="V445" s="92">
        <f t="shared" si="149"/>
        <v>0</v>
      </c>
      <c r="W445" s="92" t="s">
        <v>176</v>
      </c>
      <c r="X445" s="92" t="s">
        <v>176</v>
      </c>
      <c r="Y445" s="92">
        <f t="shared" si="150"/>
        <v>0</v>
      </c>
      <c r="Z445" s="92" t="s">
        <v>176</v>
      </c>
      <c r="AA445" s="92" t="s">
        <v>176</v>
      </c>
      <c r="AB445" s="92">
        <f t="shared" si="151"/>
        <v>0</v>
      </c>
      <c r="AC445" s="92" t="s">
        <v>176</v>
      </c>
      <c r="AD445" s="92" t="s">
        <v>176</v>
      </c>
      <c r="AE445" s="92">
        <f t="shared" si="152"/>
        <v>0</v>
      </c>
      <c r="AF445" s="92" t="s">
        <v>176</v>
      </c>
      <c r="AG445" s="92" t="s">
        <v>176</v>
      </c>
      <c r="AH445" s="92">
        <f t="shared" si="153"/>
        <v>0</v>
      </c>
      <c r="AI445" s="92" t="s">
        <v>176</v>
      </c>
      <c r="AJ445" s="92" t="s">
        <v>176</v>
      </c>
      <c r="AK445" s="92">
        <f t="shared" si="154"/>
        <v>0</v>
      </c>
      <c r="AM445" s="157" t="s">
        <v>6</v>
      </c>
    </row>
    <row r="446" spans="1:39" x14ac:dyDescent="0.25">
      <c r="A446" s="157" t="str">
        <f t="shared" si="140"/>
        <v>JulioHumano Seguros, S. A.</v>
      </c>
      <c r="B446" s="51" t="s">
        <v>111</v>
      </c>
      <c r="C446" s="93">
        <f t="shared" si="142"/>
        <v>0</v>
      </c>
      <c r="D446" s="93">
        <f t="shared" si="143"/>
        <v>0</v>
      </c>
      <c r="E446" s="92" t="s">
        <v>176</v>
      </c>
      <c r="F446" s="92" t="s">
        <v>176</v>
      </c>
      <c r="G446" s="92">
        <f t="shared" si="144"/>
        <v>0</v>
      </c>
      <c r="H446" s="92" t="s">
        <v>176</v>
      </c>
      <c r="I446" s="92" t="s">
        <v>176</v>
      </c>
      <c r="J446" s="92">
        <f t="shared" si="145"/>
        <v>0</v>
      </c>
      <c r="K446" s="92" t="s">
        <v>176</v>
      </c>
      <c r="L446" s="92" t="s">
        <v>176</v>
      </c>
      <c r="M446" s="92">
        <f t="shared" si="146"/>
        <v>0</v>
      </c>
      <c r="N446" s="92" t="s">
        <v>176</v>
      </c>
      <c r="O446" s="92" t="s">
        <v>176</v>
      </c>
      <c r="P446" s="92">
        <f t="shared" si="147"/>
        <v>0</v>
      </c>
      <c r="Q446" s="92" t="s">
        <v>176</v>
      </c>
      <c r="R446" s="92" t="s">
        <v>176</v>
      </c>
      <c r="S446" s="92">
        <f t="shared" si="148"/>
        <v>0</v>
      </c>
      <c r="T446" s="92" t="s">
        <v>176</v>
      </c>
      <c r="U446" s="92" t="s">
        <v>176</v>
      </c>
      <c r="V446" s="92">
        <f t="shared" si="149"/>
        <v>0</v>
      </c>
      <c r="W446" s="92" t="s">
        <v>176</v>
      </c>
      <c r="X446" s="92" t="s">
        <v>176</v>
      </c>
      <c r="Y446" s="92">
        <f t="shared" si="150"/>
        <v>0</v>
      </c>
      <c r="Z446" s="92" t="s">
        <v>176</v>
      </c>
      <c r="AA446" s="92" t="s">
        <v>176</v>
      </c>
      <c r="AB446" s="92">
        <f t="shared" si="151"/>
        <v>0</v>
      </c>
      <c r="AC446" s="92" t="s">
        <v>176</v>
      </c>
      <c r="AD446" s="92" t="s">
        <v>176</v>
      </c>
      <c r="AE446" s="92">
        <f t="shared" si="152"/>
        <v>0</v>
      </c>
      <c r="AF446" s="92" t="s">
        <v>176</v>
      </c>
      <c r="AG446" s="92" t="s">
        <v>176</v>
      </c>
      <c r="AH446" s="92">
        <f t="shared" si="153"/>
        <v>0</v>
      </c>
      <c r="AI446" s="92" t="s">
        <v>176</v>
      </c>
      <c r="AJ446" s="92" t="s">
        <v>176</v>
      </c>
      <c r="AK446" s="92">
        <f t="shared" si="154"/>
        <v>0</v>
      </c>
      <c r="AM446" s="157" t="s">
        <v>6</v>
      </c>
    </row>
    <row r="447" spans="1:39" x14ac:dyDescent="0.25">
      <c r="A447" s="157" t="str">
        <f t="shared" si="140"/>
        <v>JulioAtrio Seguros, S. A.</v>
      </c>
      <c r="B447" s="51" t="s">
        <v>113</v>
      </c>
      <c r="C447" s="93">
        <f t="shared" si="142"/>
        <v>0</v>
      </c>
      <c r="D447" s="93">
        <f t="shared" si="143"/>
        <v>0</v>
      </c>
      <c r="E447" s="92" t="s">
        <v>176</v>
      </c>
      <c r="F447" s="92" t="s">
        <v>176</v>
      </c>
      <c r="G447" s="92">
        <f t="shared" si="144"/>
        <v>0</v>
      </c>
      <c r="H447" s="92" t="s">
        <v>176</v>
      </c>
      <c r="I447" s="92" t="s">
        <v>176</v>
      </c>
      <c r="J447" s="92">
        <f t="shared" si="145"/>
        <v>0</v>
      </c>
      <c r="K447" s="92" t="s">
        <v>176</v>
      </c>
      <c r="L447" s="92" t="s">
        <v>176</v>
      </c>
      <c r="M447" s="92">
        <f t="shared" si="146"/>
        <v>0</v>
      </c>
      <c r="N447" s="92" t="s">
        <v>176</v>
      </c>
      <c r="O447" s="92" t="s">
        <v>176</v>
      </c>
      <c r="P447" s="92">
        <f t="shared" si="147"/>
        <v>0</v>
      </c>
      <c r="Q447" s="92" t="s">
        <v>176</v>
      </c>
      <c r="R447" s="92" t="s">
        <v>176</v>
      </c>
      <c r="S447" s="92">
        <f t="shared" si="148"/>
        <v>0</v>
      </c>
      <c r="T447" s="92" t="s">
        <v>176</v>
      </c>
      <c r="U447" s="92" t="s">
        <v>176</v>
      </c>
      <c r="V447" s="92">
        <f t="shared" si="149"/>
        <v>0</v>
      </c>
      <c r="W447" s="92" t="s">
        <v>176</v>
      </c>
      <c r="X447" s="92" t="s">
        <v>176</v>
      </c>
      <c r="Y447" s="92">
        <f t="shared" si="150"/>
        <v>0</v>
      </c>
      <c r="Z447" s="92" t="s">
        <v>176</v>
      </c>
      <c r="AA447" s="92" t="s">
        <v>176</v>
      </c>
      <c r="AB447" s="92">
        <f t="shared" si="151"/>
        <v>0</v>
      </c>
      <c r="AC447" s="92" t="s">
        <v>176</v>
      </c>
      <c r="AD447" s="92" t="s">
        <v>176</v>
      </c>
      <c r="AE447" s="92">
        <f t="shared" si="152"/>
        <v>0</v>
      </c>
      <c r="AF447" s="92" t="s">
        <v>176</v>
      </c>
      <c r="AG447" s="92" t="s">
        <v>176</v>
      </c>
      <c r="AH447" s="92">
        <f t="shared" si="153"/>
        <v>0</v>
      </c>
      <c r="AI447" s="92" t="s">
        <v>176</v>
      </c>
      <c r="AJ447" s="92" t="s">
        <v>176</v>
      </c>
      <c r="AK447" s="92">
        <f t="shared" si="154"/>
        <v>0</v>
      </c>
      <c r="AM447" s="157" t="s">
        <v>6</v>
      </c>
    </row>
    <row r="448" spans="1:39" x14ac:dyDescent="0.25">
      <c r="A448" s="157" t="str">
        <f t="shared" si="140"/>
        <v>JulioSeguros APS, S.A</v>
      </c>
      <c r="B448" s="51" t="s">
        <v>117</v>
      </c>
      <c r="C448" s="93">
        <f t="shared" si="142"/>
        <v>0</v>
      </c>
      <c r="D448" s="93">
        <f t="shared" si="143"/>
        <v>0</v>
      </c>
      <c r="E448" s="92" t="s">
        <v>176</v>
      </c>
      <c r="F448" s="92" t="s">
        <v>176</v>
      </c>
      <c r="G448" s="92">
        <f t="shared" si="144"/>
        <v>0</v>
      </c>
      <c r="H448" s="92" t="s">
        <v>176</v>
      </c>
      <c r="I448" s="92" t="s">
        <v>176</v>
      </c>
      <c r="J448" s="92">
        <f t="shared" si="145"/>
        <v>0</v>
      </c>
      <c r="K448" s="92" t="s">
        <v>176</v>
      </c>
      <c r="L448" s="92" t="s">
        <v>176</v>
      </c>
      <c r="M448" s="92">
        <f t="shared" si="146"/>
        <v>0</v>
      </c>
      <c r="N448" s="92" t="s">
        <v>176</v>
      </c>
      <c r="O448" s="92" t="s">
        <v>176</v>
      </c>
      <c r="P448" s="92">
        <f t="shared" si="147"/>
        <v>0</v>
      </c>
      <c r="Q448" s="92" t="s">
        <v>176</v>
      </c>
      <c r="R448" s="92" t="s">
        <v>176</v>
      </c>
      <c r="S448" s="92">
        <f t="shared" si="148"/>
        <v>0</v>
      </c>
      <c r="T448" s="92" t="s">
        <v>176</v>
      </c>
      <c r="U448" s="92" t="s">
        <v>176</v>
      </c>
      <c r="V448" s="92">
        <f t="shared" si="149"/>
        <v>0</v>
      </c>
      <c r="W448" s="92" t="s">
        <v>176</v>
      </c>
      <c r="X448" s="92" t="s">
        <v>176</v>
      </c>
      <c r="Y448" s="92">
        <f t="shared" si="150"/>
        <v>0</v>
      </c>
      <c r="Z448" s="92" t="s">
        <v>176</v>
      </c>
      <c r="AA448" s="92" t="s">
        <v>176</v>
      </c>
      <c r="AB448" s="92">
        <f t="shared" si="151"/>
        <v>0</v>
      </c>
      <c r="AC448" s="92" t="s">
        <v>176</v>
      </c>
      <c r="AD448" s="92" t="s">
        <v>176</v>
      </c>
      <c r="AE448" s="92">
        <f t="shared" si="152"/>
        <v>0</v>
      </c>
      <c r="AF448" s="92" t="s">
        <v>176</v>
      </c>
      <c r="AG448" s="92" t="s">
        <v>176</v>
      </c>
      <c r="AH448" s="92">
        <f t="shared" si="153"/>
        <v>0</v>
      </c>
      <c r="AI448" s="92" t="s">
        <v>176</v>
      </c>
      <c r="AJ448" s="92" t="s">
        <v>176</v>
      </c>
      <c r="AK448" s="92">
        <f t="shared" si="154"/>
        <v>0</v>
      </c>
      <c r="AM448" s="157" t="s">
        <v>6</v>
      </c>
    </row>
    <row r="449" spans="1:39" x14ac:dyDescent="0.25">
      <c r="A449" s="157" t="str">
        <f t="shared" si="140"/>
        <v>JulioSegna, Compañía de Seguros, S.A.</v>
      </c>
      <c r="B449" s="51" t="s">
        <v>98</v>
      </c>
      <c r="C449" s="93">
        <f t="shared" si="142"/>
        <v>0</v>
      </c>
      <c r="D449" s="93">
        <f t="shared" si="143"/>
        <v>0</v>
      </c>
      <c r="E449" s="92" t="s">
        <v>176</v>
      </c>
      <c r="F449" s="92" t="s">
        <v>176</v>
      </c>
      <c r="G449" s="92">
        <f t="shared" si="144"/>
        <v>0</v>
      </c>
      <c r="H449" s="92" t="s">
        <v>176</v>
      </c>
      <c r="I449" s="92" t="s">
        <v>176</v>
      </c>
      <c r="J449" s="92">
        <f t="shared" si="145"/>
        <v>0</v>
      </c>
      <c r="K449" s="92" t="s">
        <v>176</v>
      </c>
      <c r="L449" s="92" t="s">
        <v>176</v>
      </c>
      <c r="M449" s="92">
        <f t="shared" si="146"/>
        <v>0</v>
      </c>
      <c r="N449" s="92" t="s">
        <v>176</v>
      </c>
      <c r="O449" s="92" t="s">
        <v>176</v>
      </c>
      <c r="P449" s="92">
        <f t="shared" si="147"/>
        <v>0</v>
      </c>
      <c r="Q449" s="92" t="s">
        <v>176</v>
      </c>
      <c r="R449" s="92" t="s">
        <v>176</v>
      </c>
      <c r="S449" s="92">
        <f t="shared" si="148"/>
        <v>0</v>
      </c>
      <c r="T449" s="92" t="s">
        <v>176</v>
      </c>
      <c r="U449" s="92" t="s">
        <v>176</v>
      </c>
      <c r="V449" s="92">
        <f t="shared" si="149"/>
        <v>0</v>
      </c>
      <c r="W449" s="92" t="s">
        <v>176</v>
      </c>
      <c r="X449" s="92" t="s">
        <v>176</v>
      </c>
      <c r="Y449" s="92">
        <f t="shared" si="150"/>
        <v>0</v>
      </c>
      <c r="Z449" s="92" t="s">
        <v>176</v>
      </c>
      <c r="AA449" s="92" t="s">
        <v>176</v>
      </c>
      <c r="AB449" s="92">
        <f t="shared" si="151"/>
        <v>0</v>
      </c>
      <c r="AC449" s="92" t="s">
        <v>176</v>
      </c>
      <c r="AD449" s="92" t="s">
        <v>176</v>
      </c>
      <c r="AE449" s="92">
        <f t="shared" si="152"/>
        <v>0</v>
      </c>
      <c r="AF449" s="92" t="s">
        <v>176</v>
      </c>
      <c r="AG449" s="92" t="s">
        <v>176</v>
      </c>
      <c r="AH449" s="92">
        <f t="shared" si="153"/>
        <v>0</v>
      </c>
      <c r="AI449" s="92" t="s">
        <v>176</v>
      </c>
      <c r="AJ449" s="92" t="s">
        <v>176</v>
      </c>
      <c r="AK449" s="92">
        <f t="shared" si="154"/>
        <v>0</v>
      </c>
      <c r="AM449" s="157" t="s">
        <v>6</v>
      </c>
    </row>
    <row r="450" spans="1:39" x14ac:dyDescent="0.25">
      <c r="A450" s="157" t="str">
        <f t="shared" si="140"/>
        <v>JulioBupa Dominicana, S.A.</v>
      </c>
      <c r="B450" s="50" t="s">
        <v>104</v>
      </c>
      <c r="C450" s="93">
        <f t="shared" si="142"/>
        <v>0</v>
      </c>
      <c r="D450" s="93">
        <f t="shared" si="143"/>
        <v>0</v>
      </c>
      <c r="E450" s="92" t="s">
        <v>176</v>
      </c>
      <c r="F450" s="92" t="s">
        <v>176</v>
      </c>
      <c r="G450" s="92">
        <f t="shared" si="144"/>
        <v>0</v>
      </c>
      <c r="H450" s="92" t="s">
        <v>176</v>
      </c>
      <c r="I450" s="92" t="s">
        <v>176</v>
      </c>
      <c r="J450" s="92">
        <f t="shared" si="145"/>
        <v>0</v>
      </c>
      <c r="K450" s="92" t="s">
        <v>176</v>
      </c>
      <c r="L450" s="92" t="s">
        <v>176</v>
      </c>
      <c r="M450" s="92">
        <f t="shared" si="146"/>
        <v>0</v>
      </c>
      <c r="N450" s="92" t="s">
        <v>176</v>
      </c>
      <c r="O450" s="92" t="s">
        <v>176</v>
      </c>
      <c r="P450" s="92">
        <f t="shared" si="147"/>
        <v>0</v>
      </c>
      <c r="Q450" s="92" t="s">
        <v>176</v>
      </c>
      <c r="R450" s="92" t="s">
        <v>176</v>
      </c>
      <c r="S450" s="92">
        <f t="shared" si="148"/>
        <v>0</v>
      </c>
      <c r="T450" s="92" t="s">
        <v>176</v>
      </c>
      <c r="U450" s="92" t="s">
        <v>176</v>
      </c>
      <c r="V450" s="92">
        <f t="shared" si="149"/>
        <v>0</v>
      </c>
      <c r="W450" s="92" t="s">
        <v>176</v>
      </c>
      <c r="X450" s="92" t="s">
        <v>176</v>
      </c>
      <c r="Y450" s="92">
        <f t="shared" si="150"/>
        <v>0</v>
      </c>
      <c r="Z450" s="92" t="s">
        <v>176</v>
      </c>
      <c r="AA450" s="92" t="s">
        <v>176</v>
      </c>
      <c r="AB450" s="92">
        <f t="shared" si="151"/>
        <v>0</v>
      </c>
      <c r="AC450" s="92" t="s">
        <v>176</v>
      </c>
      <c r="AD450" s="92" t="s">
        <v>176</v>
      </c>
      <c r="AE450" s="92">
        <f t="shared" si="152"/>
        <v>0</v>
      </c>
      <c r="AF450" s="92" t="s">
        <v>176</v>
      </c>
      <c r="AG450" s="92" t="s">
        <v>176</v>
      </c>
      <c r="AH450" s="92">
        <f t="shared" si="153"/>
        <v>0</v>
      </c>
      <c r="AI450" s="92" t="s">
        <v>176</v>
      </c>
      <c r="AJ450" s="92" t="s">
        <v>176</v>
      </c>
      <c r="AK450" s="92">
        <f t="shared" si="154"/>
        <v>0</v>
      </c>
      <c r="AM450" s="157" t="s">
        <v>6</v>
      </c>
    </row>
    <row r="451" spans="1:39" x14ac:dyDescent="0.25">
      <c r="A451" s="157" t="str">
        <f t="shared" si="140"/>
        <v>JulioMultiseguros S.U, S. A.</v>
      </c>
      <c r="B451" s="51" t="s">
        <v>116</v>
      </c>
      <c r="C451" s="93">
        <f t="shared" si="142"/>
        <v>0</v>
      </c>
      <c r="D451" s="93">
        <f t="shared" si="143"/>
        <v>0</v>
      </c>
      <c r="E451" s="92" t="s">
        <v>176</v>
      </c>
      <c r="F451" s="92" t="s">
        <v>176</v>
      </c>
      <c r="G451" s="92">
        <f t="shared" si="144"/>
        <v>0</v>
      </c>
      <c r="H451" s="92" t="s">
        <v>176</v>
      </c>
      <c r="I451" s="92" t="s">
        <v>176</v>
      </c>
      <c r="J451" s="92">
        <f t="shared" si="145"/>
        <v>0</v>
      </c>
      <c r="K451" s="92" t="s">
        <v>176</v>
      </c>
      <c r="L451" s="92" t="s">
        <v>176</v>
      </c>
      <c r="M451" s="92">
        <f t="shared" si="146"/>
        <v>0</v>
      </c>
      <c r="N451" s="92" t="s">
        <v>176</v>
      </c>
      <c r="O451" s="92" t="s">
        <v>176</v>
      </c>
      <c r="P451" s="92">
        <f t="shared" si="147"/>
        <v>0</v>
      </c>
      <c r="Q451" s="92" t="s">
        <v>176</v>
      </c>
      <c r="R451" s="92" t="s">
        <v>176</v>
      </c>
      <c r="S451" s="92">
        <f t="shared" si="148"/>
        <v>0</v>
      </c>
      <c r="T451" s="92" t="s">
        <v>176</v>
      </c>
      <c r="U451" s="92" t="s">
        <v>176</v>
      </c>
      <c r="V451" s="92">
        <f t="shared" si="149"/>
        <v>0</v>
      </c>
      <c r="W451" s="92" t="s">
        <v>176</v>
      </c>
      <c r="X451" s="92" t="s">
        <v>176</v>
      </c>
      <c r="Y451" s="92">
        <f t="shared" si="150"/>
        <v>0</v>
      </c>
      <c r="Z451" s="92" t="s">
        <v>176</v>
      </c>
      <c r="AA451" s="92" t="s">
        <v>176</v>
      </c>
      <c r="AB451" s="92">
        <f t="shared" si="151"/>
        <v>0</v>
      </c>
      <c r="AC451" s="92" t="s">
        <v>176</v>
      </c>
      <c r="AD451" s="92" t="s">
        <v>176</v>
      </c>
      <c r="AE451" s="92">
        <f t="shared" si="152"/>
        <v>0</v>
      </c>
      <c r="AF451" s="92" t="s">
        <v>176</v>
      </c>
      <c r="AG451" s="92" t="s">
        <v>176</v>
      </c>
      <c r="AH451" s="92">
        <f t="shared" si="153"/>
        <v>0</v>
      </c>
      <c r="AI451" s="92" t="s">
        <v>176</v>
      </c>
      <c r="AJ451" s="92" t="s">
        <v>176</v>
      </c>
      <c r="AK451" s="92">
        <f t="shared" si="154"/>
        <v>0</v>
      </c>
      <c r="AM451" s="157" t="s">
        <v>6</v>
      </c>
    </row>
    <row r="452" spans="1:39" x14ac:dyDescent="0.25">
      <c r="A452" s="157" t="str">
        <f t="shared" si="140"/>
        <v>JulioSeguros ADEMI, S. A.</v>
      </c>
      <c r="B452" s="51" t="s">
        <v>112</v>
      </c>
      <c r="C452" s="93">
        <f t="shared" si="142"/>
        <v>0</v>
      </c>
      <c r="D452" s="93">
        <f t="shared" si="143"/>
        <v>0</v>
      </c>
      <c r="E452" s="92" t="s">
        <v>176</v>
      </c>
      <c r="F452" s="92" t="s">
        <v>176</v>
      </c>
      <c r="G452" s="92">
        <f t="shared" si="144"/>
        <v>0</v>
      </c>
      <c r="H452" s="92" t="s">
        <v>176</v>
      </c>
      <c r="I452" s="92" t="s">
        <v>176</v>
      </c>
      <c r="J452" s="92">
        <f t="shared" si="145"/>
        <v>0</v>
      </c>
      <c r="K452" s="92" t="s">
        <v>176</v>
      </c>
      <c r="L452" s="92" t="s">
        <v>176</v>
      </c>
      <c r="M452" s="92">
        <f t="shared" si="146"/>
        <v>0</v>
      </c>
      <c r="N452" s="92" t="s">
        <v>176</v>
      </c>
      <c r="O452" s="92" t="s">
        <v>176</v>
      </c>
      <c r="P452" s="92">
        <f t="shared" si="147"/>
        <v>0</v>
      </c>
      <c r="Q452" s="92" t="s">
        <v>176</v>
      </c>
      <c r="R452" s="92" t="s">
        <v>176</v>
      </c>
      <c r="S452" s="92">
        <f t="shared" si="148"/>
        <v>0</v>
      </c>
      <c r="T452" s="92" t="s">
        <v>176</v>
      </c>
      <c r="U452" s="92" t="s">
        <v>176</v>
      </c>
      <c r="V452" s="92">
        <f t="shared" si="149"/>
        <v>0</v>
      </c>
      <c r="W452" s="92" t="s">
        <v>176</v>
      </c>
      <c r="X452" s="92" t="s">
        <v>176</v>
      </c>
      <c r="Y452" s="92">
        <f t="shared" si="150"/>
        <v>0</v>
      </c>
      <c r="Z452" s="92" t="s">
        <v>176</v>
      </c>
      <c r="AA452" s="92" t="s">
        <v>176</v>
      </c>
      <c r="AB452" s="92">
        <f t="shared" si="151"/>
        <v>0</v>
      </c>
      <c r="AC452" s="92" t="s">
        <v>176</v>
      </c>
      <c r="AD452" s="92" t="s">
        <v>176</v>
      </c>
      <c r="AE452" s="92">
        <f t="shared" si="152"/>
        <v>0</v>
      </c>
      <c r="AF452" s="92" t="s">
        <v>176</v>
      </c>
      <c r="AG452" s="92" t="s">
        <v>176</v>
      </c>
      <c r="AH452" s="92">
        <f t="shared" si="153"/>
        <v>0</v>
      </c>
      <c r="AI452" s="92" t="s">
        <v>176</v>
      </c>
      <c r="AJ452" s="92" t="s">
        <v>176</v>
      </c>
      <c r="AK452" s="92">
        <f t="shared" si="154"/>
        <v>0</v>
      </c>
      <c r="AM452" s="157" t="s">
        <v>6</v>
      </c>
    </row>
    <row r="453" spans="1:39" x14ac:dyDescent="0.25">
      <c r="A453" s="157" t="str">
        <f t="shared" si="140"/>
        <v>JulioREHSA Cía. de Seguros y Reaseguros, S.A.</v>
      </c>
      <c r="B453" s="51" t="s">
        <v>114</v>
      </c>
      <c r="C453" s="93">
        <f t="shared" si="142"/>
        <v>0</v>
      </c>
      <c r="D453" s="93">
        <f t="shared" si="143"/>
        <v>0</v>
      </c>
      <c r="E453" s="92" t="s">
        <v>176</v>
      </c>
      <c r="F453" s="92" t="s">
        <v>176</v>
      </c>
      <c r="G453" s="92">
        <f t="shared" si="144"/>
        <v>0</v>
      </c>
      <c r="H453" s="92" t="s">
        <v>176</v>
      </c>
      <c r="I453" s="92" t="s">
        <v>176</v>
      </c>
      <c r="J453" s="92">
        <f t="shared" si="145"/>
        <v>0</v>
      </c>
      <c r="K453" s="92" t="s">
        <v>176</v>
      </c>
      <c r="L453" s="92" t="s">
        <v>176</v>
      </c>
      <c r="M453" s="92">
        <f t="shared" si="146"/>
        <v>0</v>
      </c>
      <c r="N453" s="92" t="s">
        <v>176</v>
      </c>
      <c r="O453" s="92" t="s">
        <v>176</v>
      </c>
      <c r="P453" s="92">
        <f t="shared" si="147"/>
        <v>0</v>
      </c>
      <c r="Q453" s="92" t="s">
        <v>176</v>
      </c>
      <c r="R453" s="92" t="s">
        <v>176</v>
      </c>
      <c r="S453" s="92">
        <f t="shared" si="148"/>
        <v>0</v>
      </c>
      <c r="T453" s="92" t="s">
        <v>176</v>
      </c>
      <c r="U453" s="92" t="s">
        <v>176</v>
      </c>
      <c r="V453" s="92">
        <f t="shared" si="149"/>
        <v>0</v>
      </c>
      <c r="W453" s="92" t="s">
        <v>176</v>
      </c>
      <c r="X453" s="92" t="s">
        <v>176</v>
      </c>
      <c r="Y453" s="92">
        <f t="shared" si="150"/>
        <v>0</v>
      </c>
      <c r="Z453" s="92" t="s">
        <v>176</v>
      </c>
      <c r="AA453" s="92" t="s">
        <v>176</v>
      </c>
      <c r="AB453" s="92">
        <f t="shared" si="151"/>
        <v>0</v>
      </c>
      <c r="AC453" s="92" t="s">
        <v>176</v>
      </c>
      <c r="AD453" s="92" t="s">
        <v>176</v>
      </c>
      <c r="AE453" s="92">
        <f t="shared" si="152"/>
        <v>0</v>
      </c>
      <c r="AF453" s="92" t="s">
        <v>176</v>
      </c>
      <c r="AG453" s="92" t="s">
        <v>176</v>
      </c>
      <c r="AH453" s="92">
        <f t="shared" si="153"/>
        <v>0</v>
      </c>
      <c r="AI453" s="92" t="s">
        <v>176</v>
      </c>
      <c r="AJ453" s="92" t="s">
        <v>176</v>
      </c>
      <c r="AK453" s="92">
        <f t="shared" si="154"/>
        <v>0</v>
      </c>
      <c r="AM453" s="157" t="s">
        <v>6</v>
      </c>
    </row>
    <row r="454" spans="1:39" x14ac:dyDescent="0.25">
      <c r="A454" s="157" t="str">
        <f t="shared" ref="A454:A517" si="155">AM454&amp;B454</f>
        <v>JulioMidas Seguros, S. A.</v>
      </c>
      <c r="B454" s="51" t="s">
        <v>118</v>
      </c>
      <c r="C454" s="93">
        <f t="shared" si="142"/>
        <v>0</v>
      </c>
      <c r="D454" s="93">
        <f t="shared" si="143"/>
        <v>0</v>
      </c>
      <c r="E454" s="92" t="s">
        <v>176</v>
      </c>
      <c r="F454" s="92" t="s">
        <v>176</v>
      </c>
      <c r="G454" s="92">
        <f t="shared" si="144"/>
        <v>0</v>
      </c>
      <c r="H454" s="92" t="s">
        <v>176</v>
      </c>
      <c r="I454" s="92" t="s">
        <v>176</v>
      </c>
      <c r="J454" s="92">
        <f t="shared" si="145"/>
        <v>0</v>
      </c>
      <c r="K454" s="92" t="s">
        <v>176</v>
      </c>
      <c r="L454" s="92" t="s">
        <v>176</v>
      </c>
      <c r="M454" s="92">
        <f t="shared" si="146"/>
        <v>0</v>
      </c>
      <c r="N454" s="92" t="s">
        <v>176</v>
      </c>
      <c r="O454" s="92" t="s">
        <v>176</v>
      </c>
      <c r="P454" s="92">
        <f t="shared" si="147"/>
        <v>0</v>
      </c>
      <c r="Q454" s="92" t="s">
        <v>176</v>
      </c>
      <c r="R454" s="92" t="s">
        <v>176</v>
      </c>
      <c r="S454" s="92">
        <f t="shared" si="148"/>
        <v>0</v>
      </c>
      <c r="T454" s="92" t="s">
        <v>176</v>
      </c>
      <c r="U454" s="92" t="s">
        <v>176</v>
      </c>
      <c r="V454" s="92">
        <f t="shared" si="149"/>
        <v>0</v>
      </c>
      <c r="W454" s="92" t="s">
        <v>176</v>
      </c>
      <c r="X454" s="92" t="s">
        <v>176</v>
      </c>
      <c r="Y454" s="92">
        <f t="shared" si="150"/>
        <v>0</v>
      </c>
      <c r="Z454" s="92" t="s">
        <v>176</v>
      </c>
      <c r="AA454" s="92" t="s">
        <v>176</v>
      </c>
      <c r="AB454" s="92">
        <f t="shared" si="151"/>
        <v>0</v>
      </c>
      <c r="AC454" s="92" t="s">
        <v>176</v>
      </c>
      <c r="AD454" s="92" t="s">
        <v>176</v>
      </c>
      <c r="AE454" s="92">
        <f t="shared" si="152"/>
        <v>0</v>
      </c>
      <c r="AF454" s="92" t="s">
        <v>176</v>
      </c>
      <c r="AG454" s="92" t="s">
        <v>176</v>
      </c>
      <c r="AH454" s="92">
        <f t="shared" si="153"/>
        <v>0</v>
      </c>
      <c r="AI454" s="92" t="s">
        <v>176</v>
      </c>
      <c r="AJ454" s="92" t="s">
        <v>176</v>
      </c>
      <c r="AK454" s="92">
        <f t="shared" si="154"/>
        <v>0</v>
      </c>
      <c r="AM454" s="157" t="s">
        <v>6</v>
      </c>
    </row>
    <row r="455" spans="1:39" x14ac:dyDescent="0.25">
      <c r="A455" s="157" t="str">
        <f t="shared" si="155"/>
        <v>JulioHylseg Seguros, S.A.</v>
      </c>
      <c r="B455" s="51" t="s">
        <v>120</v>
      </c>
      <c r="C455" s="93">
        <f t="shared" si="142"/>
        <v>0</v>
      </c>
      <c r="D455" s="93">
        <f t="shared" si="143"/>
        <v>0</v>
      </c>
      <c r="E455" s="92" t="s">
        <v>176</v>
      </c>
      <c r="F455" s="92" t="s">
        <v>176</v>
      </c>
      <c r="G455" s="92">
        <f t="shared" si="144"/>
        <v>0</v>
      </c>
      <c r="H455" s="92" t="s">
        <v>176</v>
      </c>
      <c r="I455" s="92" t="s">
        <v>176</v>
      </c>
      <c r="J455" s="92">
        <f t="shared" si="145"/>
        <v>0</v>
      </c>
      <c r="K455" s="92" t="s">
        <v>176</v>
      </c>
      <c r="L455" s="92" t="s">
        <v>176</v>
      </c>
      <c r="M455" s="92">
        <f t="shared" si="146"/>
        <v>0</v>
      </c>
      <c r="N455" s="92" t="s">
        <v>176</v>
      </c>
      <c r="O455" s="92" t="s">
        <v>176</v>
      </c>
      <c r="P455" s="92">
        <f t="shared" si="147"/>
        <v>0</v>
      </c>
      <c r="Q455" s="92" t="s">
        <v>176</v>
      </c>
      <c r="R455" s="92" t="s">
        <v>176</v>
      </c>
      <c r="S455" s="92">
        <f t="shared" si="148"/>
        <v>0</v>
      </c>
      <c r="T455" s="92" t="s">
        <v>176</v>
      </c>
      <c r="U455" s="92" t="s">
        <v>176</v>
      </c>
      <c r="V455" s="92">
        <f t="shared" si="149"/>
        <v>0</v>
      </c>
      <c r="W455" s="92" t="s">
        <v>176</v>
      </c>
      <c r="X455" s="92" t="s">
        <v>176</v>
      </c>
      <c r="Y455" s="92">
        <f t="shared" si="150"/>
        <v>0</v>
      </c>
      <c r="Z455" s="92" t="s">
        <v>176</v>
      </c>
      <c r="AA455" s="92" t="s">
        <v>176</v>
      </c>
      <c r="AB455" s="92">
        <f t="shared" si="151"/>
        <v>0</v>
      </c>
      <c r="AC455" s="92" t="s">
        <v>176</v>
      </c>
      <c r="AD455" s="92" t="s">
        <v>176</v>
      </c>
      <c r="AE455" s="92">
        <f t="shared" si="152"/>
        <v>0</v>
      </c>
      <c r="AF455" s="92" t="s">
        <v>176</v>
      </c>
      <c r="AG455" s="92" t="s">
        <v>176</v>
      </c>
      <c r="AH455" s="92">
        <f t="shared" si="153"/>
        <v>0</v>
      </c>
      <c r="AI455" s="92" t="s">
        <v>176</v>
      </c>
      <c r="AJ455" s="92" t="s">
        <v>176</v>
      </c>
      <c r="AK455" s="92">
        <f t="shared" si="154"/>
        <v>0</v>
      </c>
      <c r="AM455" s="157" t="s">
        <v>6</v>
      </c>
    </row>
    <row r="456" spans="1:39" x14ac:dyDescent="0.25">
      <c r="A456" s="157" t="str">
        <f t="shared" si="155"/>
        <v>JulioAseguradora Agropecuaria Dominicana. S. A.</v>
      </c>
      <c r="B456" s="51" t="s">
        <v>99</v>
      </c>
      <c r="C456" s="93">
        <f t="shared" si="142"/>
        <v>0</v>
      </c>
      <c r="D456" s="93">
        <f t="shared" si="143"/>
        <v>0</v>
      </c>
      <c r="E456" s="92" t="s">
        <v>176</v>
      </c>
      <c r="F456" s="92" t="s">
        <v>176</v>
      </c>
      <c r="G456" s="92">
        <f t="shared" si="144"/>
        <v>0</v>
      </c>
      <c r="H456" s="92" t="s">
        <v>176</v>
      </c>
      <c r="I456" s="92" t="s">
        <v>176</v>
      </c>
      <c r="J456" s="92">
        <f t="shared" si="145"/>
        <v>0</v>
      </c>
      <c r="K456" s="92" t="s">
        <v>176</v>
      </c>
      <c r="L456" s="92" t="s">
        <v>176</v>
      </c>
      <c r="M456" s="92">
        <f t="shared" si="146"/>
        <v>0</v>
      </c>
      <c r="N456" s="92" t="s">
        <v>176</v>
      </c>
      <c r="O456" s="92" t="s">
        <v>176</v>
      </c>
      <c r="P456" s="92">
        <f t="shared" si="147"/>
        <v>0</v>
      </c>
      <c r="Q456" s="92" t="s">
        <v>176</v>
      </c>
      <c r="R456" s="92" t="s">
        <v>176</v>
      </c>
      <c r="S456" s="92">
        <f t="shared" si="148"/>
        <v>0</v>
      </c>
      <c r="T456" s="92" t="s">
        <v>176</v>
      </c>
      <c r="U456" s="92" t="s">
        <v>176</v>
      </c>
      <c r="V456" s="92">
        <f t="shared" si="149"/>
        <v>0</v>
      </c>
      <c r="W456" s="92" t="s">
        <v>176</v>
      </c>
      <c r="X456" s="92" t="s">
        <v>176</v>
      </c>
      <c r="Y456" s="92">
        <f t="shared" si="150"/>
        <v>0</v>
      </c>
      <c r="Z456" s="92" t="s">
        <v>176</v>
      </c>
      <c r="AA456" s="92" t="s">
        <v>176</v>
      </c>
      <c r="AB456" s="92">
        <f t="shared" si="151"/>
        <v>0</v>
      </c>
      <c r="AC456" s="92" t="s">
        <v>176</v>
      </c>
      <c r="AD456" s="92" t="s">
        <v>176</v>
      </c>
      <c r="AE456" s="92">
        <f t="shared" si="152"/>
        <v>0</v>
      </c>
      <c r="AF456" s="92" t="s">
        <v>176</v>
      </c>
      <c r="AG456" s="92" t="s">
        <v>176</v>
      </c>
      <c r="AH456" s="92">
        <f t="shared" si="153"/>
        <v>0</v>
      </c>
      <c r="AI456" s="92" t="s">
        <v>176</v>
      </c>
      <c r="AJ456" s="92" t="s">
        <v>176</v>
      </c>
      <c r="AK456" s="92">
        <f t="shared" si="154"/>
        <v>0</v>
      </c>
      <c r="AM456" s="157" t="s">
        <v>6</v>
      </c>
    </row>
    <row r="457" spans="1:39" ht="13.8" thickBot="1" x14ac:dyDescent="0.3">
      <c r="A457" s="157" t="str">
        <f t="shared" si="155"/>
        <v>JulioCuna Mutual Insurance Society Dominicana, S.A.</v>
      </c>
      <c r="B457" s="51" t="s">
        <v>105</v>
      </c>
      <c r="C457" s="93">
        <f t="shared" si="142"/>
        <v>0</v>
      </c>
      <c r="D457" s="93">
        <f t="shared" si="143"/>
        <v>0</v>
      </c>
      <c r="E457" s="92" t="s">
        <v>176</v>
      </c>
      <c r="F457" s="92" t="s">
        <v>176</v>
      </c>
      <c r="G457" s="92">
        <f t="shared" si="144"/>
        <v>0</v>
      </c>
      <c r="H457" s="92" t="s">
        <v>176</v>
      </c>
      <c r="I457" s="92" t="s">
        <v>176</v>
      </c>
      <c r="J457" s="92">
        <f t="shared" si="145"/>
        <v>0</v>
      </c>
      <c r="K457" s="92" t="s">
        <v>176</v>
      </c>
      <c r="L457" s="92" t="s">
        <v>176</v>
      </c>
      <c r="M457" s="92">
        <f t="shared" si="146"/>
        <v>0</v>
      </c>
      <c r="N457" s="92" t="s">
        <v>176</v>
      </c>
      <c r="O457" s="92" t="s">
        <v>176</v>
      </c>
      <c r="P457" s="92">
        <f t="shared" si="147"/>
        <v>0</v>
      </c>
      <c r="Q457" s="92" t="s">
        <v>176</v>
      </c>
      <c r="R457" s="92" t="s">
        <v>176</v>
      </c>
      <c r="S457" s="92">
        <f t="shared" si="148"/>
        <v>0</v>
      </c>
      <c r="T457" s="92" t="s">
        <v>176</v>
      </c>
      <c r="U457" s="92" t="s">
        <v>176</v>
      </c>
      <c r="V457" s="92">
        <f t="shared" si="149"/>
        <v>0</v>
      </c>
      <c r="W457" s="92" t="s">
        <v>176</v>
      </c>
      <c r="X457" s="92" t="s">
        <v>176</v>
      </c>
      <c r="Y457" s="92">
        <f t="shared" si="150"/>
        <v>0</v>
      </c>
      <c r="Z457" s="92" t="s">
        <v>176</v>
      </c>
      <c r="AA457" s="92" t="s">
        <v>176</v>
      </c>
      <c r="AB457" s="92">
        <f t="shared" si="151"/>
        <v>0</v>
      </c>
      <c r="AC457" s="92" t="s">
        <v>176</v>
      </c>
      <c r="AD457" s="92" t="s">
        <v>176</v>
      </c>
      <c r="AE457" s="92">
        <f t="shared" si="152"/>
        <v>0</v>
      </c>
      <c r="AF457" s="92" t="s">
        <v>176</v>
      </c>
      <c r="AG457" s="92" t="s">
        <v>176</v>
      </c>
      <c r="AH457" s="92">
        <f t="shared" si="153"/>
        <v>0</v>
      </c>
      <c r="AI457" s="92" t="s">
        <v>176</v>
      </c>
      <c r="AJ457" s="92" t="s">
        <v>176</v>
      </c>
      <c r="AK457" s="92">
        <f t="shared" si="154"/>
        <v>0</v>
      </c>
      <c r="AM457" s="157" t="s">
        <v>6</v>
      </c>
    </row>
    <row r="458" spans="1:39" ht="14.4" thickTop="1" thickBot="1" x14ac:dyDescent="0.3">
      <c r="A458" s="157" t="str">
        <f t="shared" si="155"/>
        <v>Total General</v>
      </c>
      <c r="B458" s="53" t="s">
        <v>19</v>
      </c>
      <c r="C458" s="63">
        <f>SUM(C420:C457)</f>
        <v>0</v>
      </c>
      <c r="D458" s="63">
        <f t="shared" ref="D458:AJ458" si="156">SUM(D420:D457)</f>
        <v>0</v>
      </c>
      <c r="E458" s="63">
        <f t="shared" si="156"/>
        <v>0</v>
      </c>
      <c r="F458" s="63">
        <f t="shared" si="156"/>
        <v>0</v>
      </c>
      <c r="G458" s="63">
        <f t="shared" si="156"/>
        <v>0</v>
      </c>
      <c r="H458" s="63">
        <f t="shared" si="156"/>
        <v>0</v>
      </c>
      <c r="I458" s="63">
        <f t="shared" si="156"/>
        <v>0</v>
      </c>
      <c r="J458" s="63">
        <f t="shared" si="156"/>
        <v>0</v>
      </c>
      <c r="K458" s="63">
        <f t="shared" si="156"/>
        <v>0</v>
      </c>
      <c r="L458" s="63">
        <f t="shared" si="156"/>
        <v>0</v>
      </c>
      <c r="M458" s="63">
        <f t="shared" si="156"/>
        <v>0</v>
      </c>
      <c r="N458" s="63">
        <f t="shared" si="156"/>
        <v>0</v>
      </c>
      <c r="O458" s="63">
        <f t="shared" si="156"/>
        <v>0</v>
      </c>
      <c r="P458" s="63">
        <f t="shared" si="156"/>
        <v>0</v>
      </c>
      <c r="Q458" s="63">
        <f t="shared" si="156"/>
        <v>0</v>
      </c>
      <c r="R458" s="63">
        <f t="shared" si="156"/>
        <v>0</v>
      </c>
      <c r="S458" s="63">
        <f t="shared" si="156"/>
        <v>0</v>
      </c>
      <c r="T458" s="63">
        <f t="shared" si="156"/>
        <v>0</v>
      </c>
      <c r="U458" s="63">
        <f t="shared" si="156"/>
        <v>0</v>
      </c>
      <c r="V458" s="63">
        <f t="shared" si="156"/>
        <v>0</v>
      </c>
      <c r="W458" s="63">
        <f t="shared" si="156"/>
        <v>0</v>
      </c>
      <c r="X458" s="63">
        <f t="shared" si="156"/>
        <v>0</v>
      </c>
      <c r="Y458" s="63">
        <f t="shared" si="156"/>
        <v>0</v>
      </c>
      <c r="Z458" s="63">
        <f t="shared" si="156"/>
        <v>0</v>
      </c>
      <c r="AA458" s="63">
        <f t="shared" si="156"/>
        <v>0</v>
      </c>
      <c r="AB458" s="63">
        <f t="shared" si="156"/>
        <v>0</v>
      </c>
      <c r="AC458" s="63">
        <f t="shared" si="156"/>
        <v>0</v>
      </c>
      <c r="AD458" s="63">
        <f t="shared" si="156"/>
        <v>0</v>
      </c>
      <c r="AE458" s="63">
        <f t="shared" si="156"/>
        <v>0</v>
      </c>
      <c r="AF458" s="63">
        <f t="shared" si="156"/>
        <v>0</v>
      </c>
      <c r="AG458" s="63">
        <f t="shared" si="156"/>
        <v>0</v>
      </c>
      <c r="AH458" s="63">
        <f t="shared" si="156"/>
        <v>0</v>
      </c>
      <c r="AI458" s="63">
        <f t="shared" si="156"/>
        <v>0</v>
      </c>
      <c r="AJ458" s="63">
        <f t="shared" si="156"/>
        <v>0</v>
      </c>
      <c r="AK458" s="91"/>
    </row>
    <row r="459" spans="1:39" ht="13.8" thickTop="1" x14ac:dyDescent="0.25">
      <c r="A459" s="157" t="str">
        <f t="shared" si="155"/>
        <v/>
      </c>
      <c r="B459" s="34"/>
      <c r="C459" s="35"/>
      <c r="D459" s="34"/>
      <c r="E459" s="35"/>
      <c r="F459" s="34"/>
      <c r="G459" s="34"/>
      <c r="H459" s="35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</row>
    <row r="460" spans="1:39" x14ac:dyDescent="0.25">
      <c r="A460" s="157" t="str">
        <f>AM460&amp;B460</f>
        <v>% de Primas Exoneradas de Impuestos</v>
      </c>
      <c r="B460" s="5" t="s">
        <v>38</v>
      </c>
      <c r="C460" s="207">
        <f>IFERROR(D458/C461*100,0)</f>
        <v>0</v>
      </c>
      <c r="D460" s="207"/>
      <c r="E460" s="207">
        <f>IFERROR(F458/E461*100,0)</f>
        <v>0</v>
      </c>
      <c r="F460" s="207"/>
      <c r="G460" s="36"/>
      <c r="H460" s="207">
        <f>IFERROR(I458/H461*100,0)</f>
        <v>0</v>
      </c>
      <c r="I460" s="207"/>
      <c r="J460" s="36"/>
      <c r="K460" s="207">
        <f>IFERROR(L458/K461*100,0)</f>
        <v>0</v>
      </c>
      <c r="L460" s="207"/>
      <c r="M460" s="36"/>
      <c r="N460" s="207">
        <f>IFERROR(O458/N461*100,0)</f>
        <v>0</v>
      </c>
      <c r="O460" s="207"/>
      <c r="P460" s="36"/>
      <c r="Q460" s="207">
        <f>IFERROR(R458/Q461*100,0)</f>
        <v>0</v>
      </c>
      <c r="R460" s="207"/>
      <c r="S460" s="36"/>
      <c r="T460" s="207">
        <f>IFERROR(U458/T461*100,0)</f>
        <v>0</v>
      </c>
      <c r="U460" s="207"/>
      <c r="V460" s="36"/>
      <c r="W460" s="207">
        <f>IFERROR(X458/W461*100,0)</f>
        <v>0</v>
      </c>
      <c r="X460" s="207"/>
      <c r="Y460" s="36"/>
      <c r="Z460" s="207">
        <f>IFERROR(AA458/Z461*100,0)</f>
        <v>0</v>
      </c>
      <c r="AA460" s="207"/>
      <c r="AB460" s="36"/>
      <c r="AC460" s="207">
        <f>IFERROR(AD458/AC461*100,0)</f>
        <v>0</v>
      </c>
      <c r="AD460" s="207"/>
      <c r="AE460" s="36"/>
      <c r="AF460" s="207">
        <f>IFERROR(AG458/AF461*100,0)</f>
        <v>0</v>
      </c>
      <c r="AG460" s="207"/>
      <c r="AH460" s="36"/>
      <c r="AI460" s="207">
        <f>IFERROR(AJ458/AI461*100,0)</f>
        <v>0</v>
      </c>
      <c r="AJ460" s="207"/>
      <c r="AK460" s="36"/>
    </row>
    <row r="461" spans="1:39" x14ac:dyDescent="0.25">
      <c r="A461" s="157" t="str">
        <f>AM461&amp;B461</f>
        <v>Primas Netas Totales</v>
      </c>
      <c r="B461" s="5" t="s">
        <v>39</v>
      </c>
      <c r="C461" s="205">
        <f>IFERROR(C458+D458,0)</f>
        <v>0</v>
      </c>
      <c r="D461" s="206"/>
      <c r="E461" s="205">
        <f>IFERROR(E458+F458,0)</f>
        <v>0</v>
      </c>
      <c r="F461" s="206"/>
      <c r="G461" s="37"/>
      <c r="H461" s="205">
        <f>IFERROR(H458+I458,0)</f>
        <v>0</v>
      </c>
      <c r="I461" s="206"/>
      <c r="J461" s="37"/>
      <c r="K461" s="205">
        <f>IFERROR(K458+L458,0)</f>
        <v>0</v>
      </c>
      <c r="L461" s="206"/>
      <c r="M461" s="37"/>
      <c r="N461" s="205">
        <f>IFERROR(N458+O458,0)</f>
        <v>0</v>
      </c>
      <c r="O461" s="206"/>
      <c r="P461" s="37"/>
      <c r="Q461" s="205">
        <f>IFERROR(Q458+R458,0)</f>
        <v>0</v>
      </c>
      <c r="R461" s="206"/>
      <c r="S461" s="37"/>
      <c r="T461" s="205">
        <f>IFERROR(T458+U458,0)</f>
        <v>0</v>
      </c>
      <c r="U461" s="206"/>
      <c r="V461" s="37"/>
      <c r="W461" s="205">
        <f>IFERROR(W458+X458,0)</f>
        <v>0</v>
      </c>
      <c r="X461" s="206"/>
      <c r="Y461" s="37"/>
      <c r="Z461" s="205">
        <f>IFERROR(Z458+AA458,0)</f>
        <v>0</v>
      </c>
      <c r="AA461" s="206"/>
      <c r="AB461" s="37"/>
      <c r="AC461" s="205">
        <f>IFERROR(AC458+AD458,0)</f>
        <v>0</v>
      </c>
      <c r="AD461" s="206"/>
      <c r="AE461" s="37"/>
      <c r="AF461" s="205">
        <f>IFERROR(AF458+AG458,0)</f>
        <v>0</v>
      </c>
      <c r="AG461" s="206"/>
      <c r="AH461" s="37"/>
      <c r="AI461" s="205">
        <f>IFERROR(AI458+AJ458,0)</f>
        <v>0</v>
      </c>
      <c r="AJ461" s="206"/>
      <c r="AK461" s="37"/>
    </row>
    <row r="462" spans="1:39" x14ac:dyDescent="0.25">
      <c r="A462" s="157" t="str">
        <f>AM462&amp;B462</f>
        <v>% Por Ramos Primas Netas Cobradas</v>
      </c>
      <c r="B462" s="5" t="s">
        <v>40</v>
      </c>
      <c r="C462" s="207">
        <f>SUM(E462:AJ462,0)</f>
        <v>0</v>
      </c>
      <c r="D462" s="206"/>
      <c r="E462" s="207">
        <f>IFERROR(E461/C461*100,0)</f>
        <v>0</v>
      </c>
      <c r="F462" s="207"/>
      <c r="G462" s="36"/>
      <c r="H462" s="207">
        <f>IFERROR(H461/C461*100,0)</f>
        <v>0</v>
      </c>
      <c r="I462" s="207"/>
      <c r="J462" s="36"/>
      <c r="K462" s="207">
        <f>IFERROR(K461/C461*100,0)</f>
        <v>0</v>
      </c>
      <c r="L462" s="207"/>
      <c r="M462" s="36"/>
      <c r="N462" s="207">
        <f>IFERROR(N461/C461*100,0)</f>
        <v>0</v>
      </c>
      <c r="O462" s="207"/>
      <c r="P462" s="36"/>
      <c r="Q462" s="207">
        <f>IFERROR(Q461/C461*100,0)</f>
        <v>0</v>
      </c>
      <c r="R462" s="207"/>
      <c r="S462" s="36"/>
      <c r="T462" s="207">
        <f>IFERROR(T461/C461*100,0)</f>
        <v>0</v>
      </c>
      <c r="U462" s="207"/>
      <c r="V462" s="36"/>
      <c r="W462" s="207">
        <f>IFERROR(W461/C461*100,0)</f>
        <v>0</v>
      </c>
      <c r="X462" s="207"/>
      <c r="Y462" s="36"/>
      <c r="Z462" s="207">
        <f>IFERROR(Z461/C461*100,0)</f>
        <v>0</v>
      </c>
      <c r="AA462" s="207"/>
      <c r="AB462" s="36"/>
      <c r="AC462" s="207">
        <f>IFERROR(AC461/C461*100,0)</f>
        <v>0</v>
      </c>
      <c r="AD462" s="207"/>
      <c r="AE462" s="36"/>
      <c r="AF462" s="207">
        <f>IFERROR(AF461/C461*100,0)</f>
        <v>0</v>
      </c>
      <c r="AG462" s="207"/>
      <c r="AH462" s="36"/>
      <c r="AI462" s="207">
        <f>IFERROR(AI461/C461*100,0)</f>
        <v>0</v>
      </c>
      <c r="AJ462" s="207"/>
      <c r="AK462" s="36"/>
    </row>
    <row r="463" spans="1:39" x14ac:dyDescent="0.25">
      <c r="A463" s="157" t="str">
        <f t="shared" si="155"/>
        <v>Fuente: Superintendencia de Seguros, Dirección de Análisis Financiero y Estadísticas</v>
      </c>
      <c r="B463" s="98" t="s">
        <v>174</v>
      </c>
    </row>
    <row r="464" spans="1:39" x14ac:dyDescent="0.25">
      <c r="A464" s="157" t="str">
        <f t="shared" si="155"/>
        <v/>
      </c>
      <c r="B464" s="38"/>
    </row>
    <row r="465" spans="1:39" x14ac:dyDescent="0.25">
      <c r="A465" s="157" t="str">
        <f t="shared" si="155"/>
        <v/>
      </c>
      <c r="B465" s="38"/>
    </row>
    <row r="466" spans="1:39" x14ac:dyDescent="0.25">
      <c r="A466" s="157" t="str">
        <f t="shared" si="155"/>
        <v/>
      </c>
      <c r="B466" s="38"/>
    </row>
    <row r="467" spans="1:39" x14ac:dyDescent="0.25">
      <c r="A467" s="157" t="str">
        <f t="shared" si="155"/>
        <v/>
      </c>
      <c r="B467" s="38"/>
    </row>
    <row r="468" spans="1:39" x14ac:dyDescent="0.25">
      <c r="A468" s="157" t="str">
        <f t="shared" si="155"/>
        <v/>
      </c>
    </row>
    <row r="469" spans="1:39" x14ac:dyDescent="0.25">
      <c r="A469" s="157" t="str">
        <f t="shared" si="155"/>
        <v/>
      </c>
    </row>
    <row r="470" spans="1:39" ht="21" x14ac:dyDescent="0.4">
      <c r="A470" s="157" t="str">
        <f t="shared" si="155"/>
        <v>Superintendencia de Seguros</v>
      </c>
      <c r="B470" s="209" t="s">
        <v>42</v>
      </c>
      <c r="C470" s="209"/>
      <c r="D470" s="209"/>
      <c r="E470" s="209"/>
      <c r="F470" s="209"/>
      <c r="G470" s="209"/>
      <c r="H470" s="209"/>
      <c r="I470" s="209"/>
      <c r="J470" s="209"/>
      <c r="K470" s="209"/>
      <c r="L470" s="209"/>
      <c r="M470" s="209"/>
      <c r="N470" s="209"/>
      <c r="O470" s="209"/>
      <c r="P470" s="209"/>
      <c r="Q470" s="209"/>
      <c r="R470" s="209"/>
      <c r="S470" s="209"/>
      <c r="T470" s="209"/>
      <c r="U470" s="209"/>
      <c r="V470" s="209"/>
      <c r="W470" s="209"/>
      <c r="X470" s="209"/>
      <c r="Y470" s="209"/>
      <c r="Z470" s="209"/>
      <c r="AA470" s="209"/>
      <c r="AB470" s="209"/>
      <c r="AC470" s="209"/>
      <c r="AD470" s="209"/>
      <c r="AE470" s="209"/>
      <c r="AF470" s="209"/>
      <c r="AG470" s="209"/>
      <c r="AH470" s="209"/>
      <c r="AI470" s="209"/>
      <c r="AJ470" s="209"/>
    </row>
    <row r="471" spans="1:39" x14ac:dyDescent="0.25">
      <c r="A471" s="157" t="str">
        <f t="shared" si="155"/>
        <v>Primas Netas Cobradas por Compañías, Según Ramos</v>
      </c>
      <c r="B471" s="210" t="s">
        <v>56</v>
      </c>
      <c r="C471" s="210"/>
      <c r="D471" s="210"/>
      <c r="E471" s="210"/>
      <c r="F471" s="210"/>
      <c r="G471" s="210"/>
      <c r="H471" s="210"/>
      <c r="I471" s="210"/>
      <c r="J471" s="210"/>
      <c r="K471" s="210"/>
      <c r="L471" s="210"/>
      <c r="M471" s="210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</row>
    <row r="472" spans="1:39" x14ac:dyDescent="0.25">
      <c r="A472" s="157" t="str">
        <f t="shared" si="155"/>
        <v>Agosto, 2021</v>
      </c>
      <c r="B472" s="211" t="s">
        <v>168</v>
      </c>
      <c r="C472" s="212"/>
      <c r="D472" s="212"/>
      <c r="E472" s="212"/>
      <c r="F472" s="212"/>
      <c r="G472" s="212"/>
      <c r="H472" s="212"/>
      <c r="I472" s="212"/>
      <c r="J472" s="212"/>
      <c r="K472" s="212"/>
      <c r="L472" s="212"/>
      <c r="M472" s="212"/>
      <c r="N472" s="212"/>
      <c r="O472" s="212"/>
      <c r="P472" s="212"/>
      <c r="Q472" s="212"/>
      <c r="R472" s="212"/>
      <c r="S472" s="212"/>
      <c r="T472" s="212"/>
      <c r="U472" s="212"/>
      <c r="V472" s="212"/>
      <c r="W472" s="212"/>
      <c r="X472" s="212"/>
      <c r="Y472" s="212"/>
      <c r="Z472" s="212"/>
      <c r="AA472" s="212"/>
      <c r="AB472" s="212"/>
      <c r="AC472" s="212"/>
      <c r="AD472" s="212"/>
      <c r="AE472" s="212"/>
      <c r="AF472" s="212"/>
      <c r="AG472" s="212"/>
      <c r="AH472" s="212"/>
      <c r="AI472" s="212"/>
      <c r="AJ472" s="212"/>
    </row>
    <row r="473" spans="1:39" x14ac:dyDescent="0.25">
      <c r="A473" s="157" t="str">
        <f t="shared" si="155"/>
        <v>(Valores en RD$)</v>
      </c>
      <c r="B473" s="210" t="s">
        <v>108</v>
      </c>
      <c r="C473" s="210"/>
      <c r="D473" s="210"/>
      <c r="E473" s="210"/>
      <c r="F473" s="210"/>
      <c r="G473" s="210"/>
      <c r="H473" s="210"/>
      <c r="I473" s="210"/>
      <c r="J473" s="210"/>
      <c r="K473" s="210"/>
      <c r="L473" s="210"/>
      <c r="M473" s="210"/>
      <c r="N473" s="210"/>
      <c r="O473" s="210"/>
      <c r="P473" s="210"/>
      <c r="Q473" s="210"/>
      <c r="R473" s="210"/>
      <c r="S473" s="210"/>
      <c r="T473" s="210"/>
      <c r="U473" s="210"/>
      <c r="V473" s="210"/>
      <c r="W473" s="210"/>
      <c r="X473" s="210"/>
      <c r="Y473" s="210"/>
      <c r="Z473" s="210"/>
      <c r="AA473" s="210"/>
      <c r="AB473" s="210"/>
      <c r="AC473" s="210"/>
      <c r="AD473" s="210"/>
      <c r="AE473" s="210"/>
      <c r="AF473" s="210"/>
      <c r="AG473" s="210"/>
      <c r="AH473" s="210"/>
      <c r="AI473" s="210"/>
      <c r="AJ473" s="210"/>
    </row>
    <row r="474" spans="1:39" x14ac:dyDescent="0.25">
      <c r="A474" s="157" t="str">
        <f t="shared" si="155"/>
        <v/>
      </c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1:39" ht="13.8" thickBot="1" x14ac:dyDescent="0.3">
      <c r="A475" s="157" t="str">
        <f t="shared" si="155"/>
        <v/>
      </c>
    </row>
    <row r="476" spans="1:39" ht="14.4" thickTop="1" thickBot="1" x14ac:dyDescent="0.3">
      <c r="A476" s="157" t="str">
        <f t="shared" si="155"/>
        <v>Compañías</v>
      </c>
      <c r="B476" s="202" t="s">
        <v>33</v>
      </c>
      <c r="C476" s="208" t="s">
        <v>0</v>
      </c>
      <c r="D476" s="208"/>
      <c r="E476" s="208" t="s">
        <v>12</v>
      </c>
      <c r="F476" s="208"/>
      <c r="G476" s="130"/>
      <c r="H476" s="208" t="s">
        <v>13</v>
      </c>
      <c r="I476" s="208"/>
      <c r="J476" s="130"/>
      <c r="K476" s="208" t="s">
        <v>14</v>
      </c>
      <c r="L476" s="208"/>
      <c r="M476" s="130"/>
      <c r="N476" s="208" t="s">
        <v>15</v>
      </c>
      <c r="O476" s="208"/>
      <c r="P476" s="130"/>
      <c r="Q476" s="208" t="s">
        <v>27</v>
      </c>
      <c r="R476" s="208"/>
      <c r="S476" s="130"/>
      <c r="T476" s="208" t="s">
        <v>35</v>
      </c>
      <c r="U476" s="208"/>
      <c r="V476" s="130"/>
      <c r="W476" s="208" t="s">
        <v>16</v>
      </c>
      <c r="X476" s="208"/>
      <c r="Y476" s="130"/>
      <c r="Z476" s="208" t="s">
        <v>67</v>
      </c>
      <c r="AA476" s="208"/>
      <c r="AB476" s="130"/>
      <c r="AC476" s="208" t="s">
        <v>34</v>
      </c>
      <c r="AD476" s="208"/>
      <c r="AE476" s="130"/>
      <c r="AF476" s="208" t="s">
        <v>17</v>
      </c>
      <c r="AG476" s="208"/>
      <c r="AH476" s="130"/>
      <c r="AI476" s="208" t="s">
        <v>18</v>
      </c>
      <c r="AJ476" s="208"/>
      <c r="AK476" s="70"/>
    </row>
    <row r="477" spans="1:39" ht="14.4" thickTop="1" thickBot="1" x14ac:dyDescent="0.3">
      <c r="A477" s="157" t="str">
        <f t="shared" si="155"/>
        <v/>
      </c>
      <c r="B477" s="213"/>
      <c r="C477" s="130" t="s">
        <v>28</v>
      </c>
      <c r="D477" s="130" t="s">
        <v>25</v>
      </c>
      <c r="E477" s="130" t="s">
        <v>28</v>
      </c>
      <c r="F477" s="130" t="s">
        <v>25</v>
      </c>
      <c r="G477" s="130"/>
      <c r="H477" s="130" t="s">
        <v>28</v>
      </c>
      <c r="I477" s="130" t="s">
        <v>25</v>
      </c>
      <c r="J477" s="130"/>
      <c r="K477" s="130" t="s">
        <v>28</v>
      </c>
      <c r="L477" s="130" t="s">
        <v>25</v>
      </c>
      <c r="M477" s="130"/>
      <c r="N477" s="130" t="s">
        <v>28</v>
      </c>
      <c r="O477" s="130" t="s">
        <v>25</v>
      </c>
      <c r="P477" s="130"/>
      <c r="Q477" s="130" t="s">
        <v>28</v>
      </c>
      <c r="R477" s="130" t="s">
        <v>25</v>
      </c>
      <c r="S477" s="130"/>
      <c r="T477" s="130" t="s">
        <v>28</v>
      </c>
      <c r="U477" s="130" t="s">
        <v>25</v>
      </c>
      <c r="V477" s="130"/>
      <c r="W477" s="130" t="s">
        <v>28</v>
      </c>
      <c r="X477" s="130" t="s">
        <v>25</v>
      </c>
      <c r="Y477" s="130"/>
      <c r="Z477" s="130" t="s">
        <v>28</v>
      </c>
      <c r="AA477" s="130" t="s">
        <v>25</v>
      </c>
      <c r="AB477" s="130"/>
      <c r="AC477" s="130" t="s">
        <v>28</v>
      </c>
      <c r="AD477" s="130" t="s">
        <v>25</v>
      </c>
      <c r="AE477" s="130"/>
      <c r="AF477" s="130" t="s">
        <v>28</v>
      </c>
      <c r="AG477" s="130" t="s">
        <v>25</v>
      </c>
      <c r="AH477" s="130"/>
      <c r="AI477" s="130" t="s">
        <v>28</v>
      </c>
      <c r="AJ477" s="130" t="s">
        <v>25</v>
      </c>
      <c r="AK477" s="70"/>
    </row>
    <row r="478" spans="1:39" ht="13.8" thickTop="1" x14ac:dyDescent="0.25">
      <c r="A478" s="157" t="str">
        <f t="shared" si="155"/>
        <v>AgostoSeguros Universal, S. A.</v>
      </c>
      <c r="B478" s="92" t="s">
        <v>87</v>
      </c>
      <c r="C478" s="93">
        <f>SUMIF($E$67:$AJ$67,$C$67,$E478:$AJ478)</f>
        <v>0</v>
      </c>
      <c r="D478" s="93">
        <f>SUMIF($E$67:$AJ$67,$D$67,$E478:$AJ478)</f>
        <v>0</v>
      </c>
      <c r="E478" s="92" t="s">
        <v>176</v>
      </c>
      <c r="F478" s="92" t="s">
        <v>176</v>
      </c>
      <c r="G478" s="92">
        <f>SUBTOTAL(109,E478:F478)</f>
        <v>0</v>
      </c>
      <c r="H478" s="92" t="s">
        <v>176</v>
      </c>
      <c r="I478" s="92" t="s">
        <v>176</v>
      </c>
      <c r="J478" s="92">
        <f>SUBTOTAL(109,H478:I478)</f>
        <v>0</v>
      </c>
      <c r="K478" s="92" t="s">
        <v>176</v>
      </c>
      <c r="L478" s="92" t="s">
        <v>176</v>
      </c>
      <c r="M478" s="92">
        <f>SUBTOTAL(109,K478:L478)</f>
        <v>0</v>
      </c>
      <c r="N478" s="92" t="s">
        <v>176</v>
      </c>
      <c r="O478" s="92" t="s">
        <v>176</v>
      </c>
      <c r="P478" s="92">
        <f>SUBTOTAL(109,N478:O478)</f>
        <v>0</v>
      </c>
      <c r="Q478" s="92" t="s">
        <v>176</v>
      </c>
      <c r="R478" s="92" t="s">
        <v>176</v>
      </c>
      <c r="S478" s="92">
        <f>SUBTOTAL(109,Q478:R478)</f>
        <v>0</v>
      </c>
      <c r="T478" s="92" t="s">
        <v>176</v>
      </c>
      <c r="U478" s="92" t="s">
        <v>176</v>
      </c>
      <c r="V478" s="92">
        <f>SUBTOTAL(109,T478:U478)</f>
        <v>0</v>
      </c>
      <c r="W478" s="92" t="s">
        <v>176</v>
      </c>
      <c r="X478" s="92" t="s">
        <v>176</v>
      </c>
      <c r="Y478" s="92">
        <f>SUBTOTAL(109,W478:X478)</f>
        <v>0</v>
      </c>
      <c r="Z478" s="92" t="s">
        <v>176</v>
      </c>
      <c r="AA478" s="92" t="s">
        <v>176</v>
      </c>
      <c r="AB478" s="92">
        <f>SUBTOTAL(109,Z478:AA478)</f>
        <v>0</v>
      </c>
      <c r="AC478" s="92" t="s">
        <v>176</v>
      </c>
      <c r="AD478" s="92" t="s">
        <v>176</v>
      </c>
      <c r="AE478" s="92">
        <f>SUBTOTAL(109,AC478:AD478)</f>
        <v>0</v>
      </c>
      <c r="AF478" s="92" t="s">
        <v>176</v>
      </c>
      <c r="AG478" s="92" t="s">
        <v>176</v>
      </c>
      <c r="AH478" s="92">
        <f>SUBTOTAL(109,AF478:AG478)</f>
        <v>0</v>
      </c>
      <c r="AI478" s="92" t="s">
        <v>176</v>
      </c>
      <c r="AJ478" s="92" t="s">
        <v>176</v>
      </c>
      <c r="AK478" s="92">
        <f>SUBTOTAL(109,AI478:AJ478)</f>
        <v>0</v>
      </c>
      <c r="AM478" s="157" t="s">
        <v>7</v>
      </c>
    </row>
    <row r="479" spans="1:39" x14ac:dyDescent="0.25">
      <c r="A479" s="157" t="str">
        <f t="shared" si="155"/>
        <v>AgostoSeguros Reservas, S. A.</v>
      </c>
      <c r="B479" s="51" t="s">
        <v>115</v>
      </c>
      <c r="C479" s="93">
        <f t="shared" ref="C479:C515" si="157">SUMIF($E$67:$AJ$67,$C$67,$E479:$AJ479)</f>
        <v>0</v>
      </c>
      <c r="D479" s="93">
        <f t="shared" ref="D479:D515" si="158">SUMIF($E$67:$AJ$67,$D$67,$E479:$AJ479)</f>
        <v>0</v>
      </c>
      <c r="E479" s="92" t="s">
        <v>176</v>
      </c>
      <c r="F479" s="92" t="s">
        <v>176</v>
      </c>
      <c r="G479" s="92">
        <f t="shared" ref="G479:G515" si="159">SUBTOTAL(109,E479:F479)</f>
        <v>0</v>
      </c>
      <c r="H479" s="92" t="s">
        <v>176</v>
      </c>
      <c r="I479" s="92" t="s">
        <v>176</v>
      </c>
      <c r="J479" s="92">
        <f t="shared" ref="J479:J515" si="160">SUBTOTAL(109,H479:I479)</f>
        <v>0</v>
      </c>
      <c r="K479" s="92" t="s">
        <v>176</v>
      </c>
      <c r="L479" s="92" t="s">
        <v>176</v>
      </c>
      <c r="M479" s="92">
        <f t="shared" ref="M479:M515" si="161">SUBTOTAL(109,K479:L479)</f>
        <v>0</v>
      </c>
      <c r="N479" s="92" t="s">
        <v>176</v>
      </c>
      <c r="O479" s="92" t="s">
        <v>176</v>
      </c>
      <c r="P479" s="92">
        <f t="shared" ref="P479:P515" si="162">SUBTOTAL(109,N479:O479)</f>
        <v>0</v>
      </c>
      <c r="Q479" s="92" t="s">
        <v>176</v>
      </c>
      <c r="R479" s="92" t="s">
        <v>176</v>
      </c>
      <c r="S479" s="92">
        <f t="shared" ref="S479:S515" si="163">SUBTOTAL(109,Q479:R479)</f>
        <v>0</v>
      </c>
      <c r="T479" s="92" t="s">
        <v>176</v>
      </c>
      <c r="U479" s="92" t="s">
        <v>176</v>
      </c>
      <c r="V479" s="92">
        <f t="shared" ref="V479:V515" si="164">SUBTOTAL(109,T479:U479)</f>
        <v>0</v>
      </c>
      <c r="W479" s="92" t="s">
        <v>176</v>
      </c>
      <c r="X479" s="92" t="s">
        <v>176</v>
      </c>
      <c r="Y479" s="92">
        <f t="shared" ref="Y479:Y515" si="165">SUBTOTAL(109,W479:X479)</f>
        <v>0</v>
      </c>
      <c r="Z479" s="92" t="s">
        <v>176</v>
      </c>
      <c r="AA479" s="92" t="s">
        <v>176</v>
      </c>
      <c r="AB479" s="92">
        <f t="shared" ref="AB479:AB515" si="166">SUBTOTAL(109,Z479:AA479)</f>
        <v>0</v>
      </c>
      <c r="AC479" s="92" t="s">
        <v>176</v>
      </c>
      <c r="AD479" s="92" t="s">
        <v>176</v>
      </c>
      <c r="AE479" s="92">
        <f t="shared" ref="AE479:AE515" si="167">SUBTOTAL(109,AC479:AD479)</f>
        <v>0</v>
      </c>
      <c r="AF479" s="92" t="s">
        <v>176</v>
      </c>
      <c r="AG479" s="92" t="s">
        <v>176</v>
      </c>
      <c r="AH479" s="92">
        <f t="shared" ref="AH479:AH515" si="168">SUBTOTAL(109,AF479:AG479)</f>
        <v>0</v>
      </c>
      <c r="AI479" s="92" t="s">
        <v>176</v>
      </c>
      <c r="AJ479" s="92" t="s">
        <v>176</v>
      </c>
      <c r="AK479" s="92">
        <f t="shared" ref="AK479:AK515" si="169">SUBTOTAL(109,AI479:AJ479)</f>
        <v>0</v>
      </c>
      <c r="AM479" s="157" t="s">
        <v>7</v>
      </c>
    </row>
    <row r="480" spans="1:39" x14ac:dyDescent="0.25">
      <c r="A480" s="157" t="str">
        <f t="shared" si="155"/>
        <v>AgostoMAPFRE BHD Cía de Seguros, S. A.</v>
      </c>
      <c r="B480" s="51" t="s">
        <v>95</v>
      </c>
      <c r="C480" s="93">
        <f t="shared" si="157"/>
        <v>0</v>
      </c>
      <c r="D480" s="93">
        <f t="shared" si="158"/>
        <v>0</v>
      </c>
      <c r="E480" s="92" t="s">
        <v>176</v>
      </c>
      <c r="F480" s="92" t="s">
        <v>176</v>
      </c>
      <c r="G480" s="92">
        <f t="shared" si="159"/>
        <v>0</v>
      </c>
      <c r="H480" s="92" t="s">
        <v>176</v>
      </c>
      <c r="I480" s="92" t="s">
        <v>176</v>
      </c>
      <c r="J480" s="92">
        <f t="shared" si="160"/>
        <v>0</v>
      </c>
      <c r="K480" s="92" t="s">
        <v>176</v>
      </c>
      <c r="L480" s="92" t="s">
        <v>176</v>
      </c>
      <c r="M480" s="92">
        <f t="shared" si="161"/>
        <v>0</v>
      </c>
      <c r="N480" s="92" t="s">
        <v>176</v>
      </c>
      <c r="O480" s="92" t="s">
        <v>176</v>
      </c>
      <c r="P480" s="92">
        <f t="shared" si="162"/>
        <v>0</v>
      </c>
      <c r="Q480" s="92" t="s">
        <v>176</v>
      </c>
      <c r="R480" s="92" t="s">
        <v>176</v>
      </c>
      <c r="S480" s="92">
        <f t="shared" si="163"/>
        <v>0</v>
      </c>
      <c r="T480" s="92" t="s">
        <v>176</v>
      </c>
      <c r="U480" s="92" t="s">
        <v>176</v>
      </c>
      <c r="V480" s="92">
        <f t="shared" si="164"/>
        <v>0</v>
      </c>
      <c r="W480" s="92" t="s">
        <v>176</v>
      </c>
      <c r="X480" s="92" t="s">
        <v>176</v>
      </c>
      <c r="Y480" s="92">
        <f t="shared" si="165"/>
        <v>0</v>
      </c>
      <c r="Z480" s="92" t="s">
        <v>176</v>
      </c>
      <c r="AA480" s="92" t="s">
        <v>176</v>
      </c>
      <c r="AB480" s="92">
        <f t="shared" si="166"/>
        <v>0</v>
      </c>
      <c r="AC480" s="92" t="s">
        <v>176</v>
      </c>
      <c r="AD480" s="92" t="s">
        <v>176</v>
      </c>
      <c r="AE480" s="92">
        <f t="shared" si="167"/>
        <v>0</v>
      </c>
      <c r="AF480" s="92" t="s">
        <v>176</v>
      </c>
      <c r="AG480" s="92" t="s">
        <v>176</v>
      </c>
      <c r="AH480" s="92">
        <f t="shared" si="168"/>
        <v>0</v>
      </c>
      <c r="AI480" s="92" t="s">
        <v>176</v>
      </c>
      <c r="AJ480" s="92" t="s">
        <v>176</v>
      </c>
      <c r="AK480" s="92">
        <f t="shared" si="169"/>
        <v>0</v>
      </c>
      <c r="AM480" s="157" t="s">
        <v>7</v>
      </c>
    </row>
    <row r="481" spans="1:39" x14ac:dyDescent="0.25">
      <c r="A481" s="157" t="str">
        <f t="shared" si="155"/>
        <v>AgostoSeguros Sura, S. A.</v>
      </c>
      <c r="B481" s="51" t="s">
        <v>93</v>
      </c>
      <c r="C481" s="93">
        <f t="shared" si="157"/>
        <v>0</v>
      </c>
      <c r="D481" s="93">
        <f t="shared" si="158"/>
        <v>0</v>
      </c>
      <c r="E481" s="92" t="s">
        <v>176</v>
      </c>
      <c r="F481" s="92" t="s">
        <v>176</v>
      </c>
      <c r="G481" s="92">
        <f t="shared" si="159"/>
        <v>0</v>
      </c>
      <c r="H481" s="92" t="s">
        <v>176</v>
      </c>
      <c r="I481" s="92" t="s">
        <v>176</v>
      </c>
      <c r="J481" s="92">
        <f t="shared" si="160"/>
        <v>0</v>
      </c>
      <c r="K481" s="92" t="s">
        <v>176</v>
      </c>
      <c r="L481" s="92" t="s">
        <v>176</v>
      </c>
      <c r="M481" s="92">
        <f t="shared" si="161"/>
        <v>0</v>
      </c>
      <c r="N481" s="92" t="s">
        <v>176</v>
      </c>
      <c r="O481" s="92" t="s">
        <v>176</v>
      </c>
      <c r="P481" s="92">
        <f t="shared" si="162"/>
        <v>0</v>
      </c>
      <c r="Q481" s="92" t="s">
        <v>176</v>
      </c>
      <c r="R481" s="92" t="s">
        <v>176</v>
      </c>
      <c r="S481" s="92">
        <f t="shared" si="163"/>
        <v>0</v>
      </c>
      <c r="T481" s="92" t="s">
        <v>176</v>
      </c>
      <c r="U481" s="92" t="s">
        <v>176</v>
      </c>
      <c r="V481" s="92">
        <f t="shared" si="164"/>
        <v>0</v>
      </c>
      <c r="W481" s="92" t="s">
        <v>176</v>
      </c>
      <c r="X481" s="92" t="s">
        <v>176</v>
      </c>
      <c r="Y481" s="92">
        <f t="shared" si="165"/>
        <v>0</v>
      </c>
      <c r="Z481" s="92" t="s">
        <v>176</v>
      </c>
      <c r="AA481" s="92" t="s">
        <v>176</v>
      </c>
      <c r="AB481" s="92">
        <f t="shared" si="166"/>
        <v>0</v>
      </c>
      <c r="AC481" s="92" t="s">
        <v>176</v>
      </c>
      <c r="AD481" s="92" t="s">
        <v>176</v>
      </c>
      <c r="AE481" s="92">
        <f t="shared" si="167"/>
        <v>0</v>
      </c>
      <c r="AF481" s="92" t="s">
        <v>176</v>
      </c>
      <c r="AG481" s="92" t="s">
        <v>176</v>
      </c>
      <c r="AH481" s="92">
        <f t="shared" si="168"/>
        <v>0</v>
      </c>
      <c r="AI481" s="92" t="s">
        <v>176</v>
      </c>
      <c r="AJ481" s="92" t="s">
        <v>176</v>
      </c>
      <c r="AK481" s="92">
        <f t="shared" si="169"/>
        <v>0</v>
      </c>
      <c r="AM481" s="157" t="s">
        <v>7</v>
      </c>
    </row>
    <row r="482" spans="1:39" x14ac:dyDescent="0.25">
      <c r="A482" s="157" t="str">
        <f t="shared" si="155"/>
        <v>AgostoLa Colonial de Seguros, S. A.</v>
      </c>
      <c r="B482" s="51" t="s">
        <v>88</v>
      </c>
      <c r="C482" s="93">
        <f t="shared" si="157"/>
        <v>0</v>
      </c>
      <c r="D482" s="93">
        <f t="shared" si="158"/>
        <v>0</v>
      </c>
      <c r="E482" s="92" t="s">
        <v>176</v>
      </c>
      <c r="F482" s="92" t="s">
        <v>176</v>
      </c>
      <c r="G482" s="92">
        <f t="shared" si="159"/>
        <v>0</v>
      </c>
      <c r="H482" s="92" t="s">
        <v>176</v>
      </c>
      <c r="I482" s="92" t="s">
        <v>176</v>
      </c>
      <c r="J482" s="92">
        <f t="shared" si="160"/>
        <v>0</v>
      </c>
      <c r="K482" s="92" t="s">
        <v>176</v>
      </c>
      <c r="L482" s="92" t="s">
        <v>176</v>
      </c>
      <c r="M482" s="92">
        <f t="shared" si="161"/>
        <v>0</v>
      </c>
      <c r="N482" s="92" t="s">
        <v>176</v>
      </c>
      <c r="O482" s="92" t="s">
        <v>176</v>
      </c>
      <c r="P482" s="92">
        <f t="shared" si="162"/>
        <v>0</v>
      </c>
      <c r="Q482" s="92" t="s">
        <v>176</v>
      </c>
      <c r="R482" s="92" t="s">
        <v>176</v>
      </c>
      <c r="S482" s="92">
        <f t="shared" si="163"/>
        <v>0</v>
      </c>
      <c r="T482" s="92" t="s">
        <v>176</v>
      </c>
      <c r="U482" s="92" t="s">
        <v>176</v>
      </c>
      <c r="V482" s="92">
        <f t="shared" si="164"/>
        <v>0</v>
      </c>
      <c r="W482" s="92" t="s">
        <v>176</v>
      </c>
      <c r="X482" s="92" t="s">
        <v>176</v>
      </c>
      <c r="Y482" s="92">
        <f t="shared" si="165"/>
        <v>0</v>
      </c>
      <c r="Z482" s="92" t="s">
        <v>176</v>
      </c>
      <c r="AA482" s="92" t="s">
        <v>176</v>
      </c>
      <c r="AB482" s="92">
        <f t="shared" si="166"/>
        <v>0</v>
      </c>
      <c r="AC482" s="92" t="s">
        <v>176</v>
      </c>
      <c r="AD482" s="92" t="s">
        <v>176</v>
      </c>
      <c r="AE482" s="92">
        <f t="shared" si="167"/>
        <v>0</v>
      </c>
      <c r="AF482" s="92" t="s">
        <v>176</v>
      </c>
      <c r="AG482" s="92" t="s">
        <v>176</v>
      </c>
      <c r="AH482" s="92">
        <f t="shared" si="168"/>
        <v>0</v>
      </c>
      <c r="AI482" s="92" t="s">
        <v>176</v>
      </c>
      <c r="AJ482" s="92" t="s">
        <v>176</v>
      </c>
      <c r="AK482" s="92">
        <f t="shared" si="169"/>
        <v>0</v>
      </c>
      <c r="AM482" s="157" t="s">
        <v>7</v>
      </c>
    </row>
    <row r="483" spans="1:39" x14ac:dyDescent="0.25">
      <c r="A483" s="157" t="str">
        <f t="shared" si="155"/>
        <v>AgostoSeguros Yunen, S. A.</v>
      </c>
      <c r="B483" s="51" t="s">
        <v>122</v>
      </c>
      <c r="C483" s="93">
        <f t="shared" si="157"/>
        <v>0</v>
      </c>
      <c r="D483" s="93">
        <f t="shared" si="158"/>
        <v>0</v>
      </c>
      <c r="E483" s="92" t="s">
        <v>176</v>
      </c>
      <c r="F483" s="92" t="s">
        <v>176</v>
      </c>
      <c r="G483" s="92">
        <f t="shared" si="159"/>
        <v>0</v>
      </c>
      <c r="H483" s="92" t="s">
        <v>176</v>
      </c>
      <c r="I483" s="92" t="s">
        <v>176</v>
      </c>
      <c r="J483" s="92">
        <f t="shared" si="160"/>
        <v>0</v>
      </c>
      <c r="K483" s="92" t="s">
        <v>176</v>
      </c>
      <c r="L483" s="92" t="s">
        <v>176</v>
      </c>
      <c r="M483" s="92">
        <f t="shared" si="161"/>
        <v>0</v>
      </c>
      <c r="N483" s="92" t="s">
        <v>176</v>
      </c>
      <c r="O483" s="92" t="s">
        <v>176</v>
      </c>
      <c r="P483" s="92">
        <f t="shared" si="162"/>
        <v>0</v>
      </c>
      <c r="Q483" s="92" t="s">
        <v>176</v>
      </c>
      <c r="R483" s="92" t="s">
        <v>176</v>
      </c>
      <c r="S483" s="92">
        <f t="shared" si="163"/>
        <v>0</v>
      </c>
      <c r="T483" s="92" t="s">
        <v>176</v>
      </c>
      <c r="U483" s="92" t="s">
        <v>176</v>
      </c>
      <c r="V483" s="92">
        <f t="shared" si="164"/>
        <v>0</v>
      </c>
      <c r="W483" s="92" t="s">
        <v>176</v>
      </c>
      <c r="X483" s="92" t="s">
        <v>176</v>
      </c>
      <c r="Y483" s="92">
        <f t="shared" si="165"/>
        <v>0</v>
      </c>
      <c r="Z483" s="92" t="s">
        <v>176</v>
      </c>
      <c r="AA483" s="92" t="s">
        <v>176</v>
      </c>
      <c r="AB483" s="92">
        <f t="shared" si="166"/>
        <v>0</v>
      </c>
      <c r="AC483" s="92" t="s">
        <v>176</v>
      </c>
      <c r="AD483" s="92" t="s">
        <v>176</v>
      </c>
      <c r="AE483" s="92">
        <f t="shared" si="167"/>
        <v>0</v>
      </c>
      <c r="AF483" s="92" t="s">
        <v>176</v>
      </c>
      <c r="AG483" s="92" t="s">
        <v>176</v>
      </c>
      <c r="AH483" s="92">
        <f t="shared" si="168"/>
        <v>0</v>
      </c>
      <c r="AI483" s="92" t="s">
        <v>176</v>
      </c>
      <c r="AJ483" s="92" t="s">
        <v>176</v>
      </c>
      <c r="AK483" s="92">
        <f t="shared" si="169"/>
        <v>0</v>
      </c>
      <c r="AM483" s="157" t="s">
        <v>7</v>
      </c>
    </row>
    <row r="484" spans="1:39" x14ac:dyDescent="0.25">
      <c r="A484" s="157" t="str">
        <f t="shared" si="155"/>
        <v>AgostoLa Monumental de Seguros, S. A.</v>
      </c>
      <c r="B484" s="51" t="s">
        <v>90</v>
      </c>
      <c r="C484" s="93">
        <f t="shared" si="157"/>
        <v>0</v>
      </c>
      <c r="D484" s="93">
        <f t="shared" si="158"/>
        <v>0</v>
      </c>
      <c r="E484" s="92" t="s">
        <v>176</v>
      </c>
      <c r="F484" s="92" t="s">
        <v>176</v>
      </c>
      <c r="G484" s="92">
        <f t="shared" si="159"/>
        <v>0</v>
      </c>
      <c r="H484" s="92" t="s">
        <v>176</v>
      </c>
      <c r="I484" s="92" t="s">
        <v>176</v>
      </c>
      <c r="J484" s="92">
        <f t="shared" si="160"/>
        <v>0</v>
      </c>
      <c r="K484" s="92" t="s">
        <v>176</v>
      </c>
      <c r="L484" s="92" t="s">
        <v>176</v>
      </c>
      <c r="M484" s="92">
        <f t="shared" si="161"/>
        <v>0</v>
      </c>
      <c r="N484" s="92" t="s">
        <v>176</v>
      </c>
      <c r="O484" s="92" t="s">
        <v>176</v>
      </c>
      <c r="P484" s="92">
        <f t="shared" si="162"/>
        <v>0</v>
      </c>
      <c r="Q484" s="92" t="s">
        <v>176</v>
      </c>
      <c r="R484" s="92" t="s">
        <v>176</v>
      </c>
      <c r="S484" s="92">
        <f t="shared" si="163"/>
        <v>0</v>
      </c>
      <c r="T484" s="92" t="s">
        <v>176</v>
      </c>
      <c r="U484" s="92" t="s">
        <v>176</v>
      </c>
      <c r="V484" s="92">
        <f t="shared" si="164"/>
        <v>0</v>
      </c>
      <c r="W484" s="92" t="s">
        <v>176</v>
      </c>
      <c r="X484" s="92" t="s">
        <v>176</v>
      </c>
      <c r="Y484" s="92">
        <f t="shared" si="165"/>
        <v>0</v>
      </c>
      <c r="Z484" s="92" t="s">
        <v>176</v>
      </c>
      <c r="AA484" s="92" t="s">
        <v>176</v>
      </c>
      <c r="AB484" s="92">
        <f t="shared" si="166"/>
        <v>0</v>
      </c>
      <c r="AC484" s="92" t="s">
        <v>176</v>
      </c>
      <c r="AD484" s="92" t="s">
        <v>176</v>
      </c>
      <c r="AE484" s="92">
        <f t="shared" si="167"/>
        <v>0</v>
      </c>
      <c r="AF484" s="92" t="s">
        <v>176</v>
      </c>
      <c r="AG484" s="92" t="s">
        <v>176</v>
      </c>
      <c r="AH484" s="92">
        <f t="shared" si="168"/>
        <v>0</v>
      </c>
      <c r="AI484" s="92" t="s">
        <v>176</v>
      </c>
      <c r="AJ484" s="92" t="s">
        <v>176</v>
      </c>
      <c r="AK484" s="92">
        <f t="shared" si="169"/>
        <v>0</v>
      </c>
      <c r="AM484" s="157" t="s">
        <v>7</v>
      </c>
    </row>
    <row r="485" spans="1:39" x14ac:dyDescent="0.25">
      <c r="A485" s="157" t="str">
        <f t="shared" si="155"/>
        <v>AgostoSeguros Crecer, S. A.</v>
      </c>
      <c r="B485" s="51" t="s">
        <v>119</v>
      </c>
      <c r="C485" s="93">
        <f t="shared" si="157"/>
        <v>0</v>
      </c>
      <c r="D485" s="93">
        <f t="shared" si="158"/>
        <v>0</v>
      </c>
      <c r="E485" s="92" t="s">
        <v>176</v>
      </c>
      <c r="F485" s="92" t="s">
        <v>176</v>
      </c>
      <c r="G485" s="92">
        <f t="shared" si="159"/>
        <v>0</v>
      </c>
      <c r="H485" s="92" t="s">
        <v>176</v>
      </c>
      <c r="I485" s="92" t="s">
        <v>176</v>
      </c>
      <c r="J485" s="92">
        <f t="shared" si="160"/>
        <v>0</v>
      </c>
      <c r="K485" s="92" t="s">
        <v>176</v>
      </c>
      <c r="L485" s="92" t="s">
        <v>176</v>
      </c>
      <c r="M485" s="92">
        <f t="shared" si="161"/>
        <v>0</v>
      </c>
      <c r="N485" s="92" t="s">
        <v>176</v>
      </c>
      <c r="O485" s="92" t="s">
        <v>176</v>
      </c>
      <c r="P485" s="92">
        <f t="shared" si="162"/>
        <v>0</v>
      </c>
      <c r="Q485" s="92" t="s">
        <v>176</v>
      </c>
      <c r="R485" s="92" t="s">
        <v>176</v>
      </c>
      <c r="S485" s="92">
        <f t="shared" si="163"/>
        <v>0</v>
      </c>
      <c r="T485" s="92" t="s">
        <v>176</v>
      </c>
      <c r="U485" s="92" t="s">
        <v>176</v>
      </c>
      <c r="V485" s="92">
        <f t="shared" si="164"/>
        <v>0</v>
      </c>
      <c r="W485" s="92" t="s">
        <v>176</v>
      </c>
      <c r="X485" s="92" t="s">
        <v>176</v>
      </c>
      <c r="Y485" s="92">
        <f t="shared" si="165"/>
        <v>0</v>
      </c>
      <c r="Z485" s="92" t="s">
        <v>176</v>
      </c>
      <c r="AA485" s="92" t="s">
        <v>176</v>
      </c>
      <c r="AB485" s="92">
        <f t="shared" si="166"/>
        <v>0</v>
      </c>
      <c r="AC485" s="92" t="s">
        <v>176</v>
      </c>
      <c r="AD485" s="92" t="s">
        <v>176</v>
      </c>
      <c r="AE485" s="92">
        <f t="shared" si="167"/>
        <v>0</v>
      </c>
      <c r="AF485" s="92" t="s">
        <v>176</v>
      </c>
      <c r="AG485" s="92" t="s">
        <v>176</v>
      </c>
      <c r="AH485" s="92">
        <f t="shared" si="168"/>
        <v>0</v>
      </c>
      <c r="AI485" s="92" t="s">
        <v>176</v>
      </c>
      <c r="AJ485" s="92" t="s">
        <v>176</v>
      </c>
      <c r="AK485" s="92">
        <f t="shared" si="169"/>
        <v>0</v>
      </c>
      <c r="AM485" s="157" t="s">
        <v>7</v>
      </c>
    </row>
    <row r="486" spans="1:39" x14ac:dyDescent="0.25">
      <c r="A486" s="157" t="str">
        <f t="shared" si="155"/>
        <v>AgostoSeguros Pepin, S. A.</v>
      </c>
      <c r="B486" s="51" t="s">
        <v>77</v>
      </c>
      <c r="C486" s="93">
        <f t="shared" si="157"/>
        <v>0</v>
      </c>
      <c r="D486" s="93">
        <f t="shared" si="158"/>
        <v>0</v>
      </c>
      <c r="E486" s="92" t="s">
        <v>176</v>
      </c>
      <c r="F486" s="92" t="s">
        <v>176</v>
      </c>
      <c r="G486" s="92">
        <f t="shared" si="159"/>
        <v>0</v>
      </c>
      <c r="H486" s="92" t="s">
        <v>176</v>
      </c>
      <c r="I486" s="92" t="s">
        <v>176</v>
      </c>
      <c r="J486" s="92">
        <f t="shared" si="160"/>
        <v>0</v>
      </c>
      <c r="K486" s="92" t="s">
        <v>176</v>
      </c>
      <c r="L486" s="92" t="s">
        <v>176</v>
      </c>
      <c r="M486" s="92">
        <f t="shared" si="161"/>
        <v>0</v>
      </c>
      <c r="N486" s="92" t="s">
        <v>176</v>
      </c>
      <c r="O486" s="92" t="s">
        <v>176</v>
      </c>
      <c r="P486" s="92">
        <f t="shared" si="162"/>
        <v>0</v>
      </c>
      <c r="Q486" s="92" t="s">
        <v>176</v>
      </c>
      <c r="R486" s="92" t="s">
        <v>176</v>
      </c>
      <c r="S486" s="92">
        <f t="shared" si="163"/>
        <v>0</v>
      </c>
      <c r="T486" s="92" t="s">
        <v>176</v>
      </c>
      <c r="U486" s="92" t="s">
        <v>176</v>
      </c>
      <c r="V486" s="92">
        <f t="shared" si="164"/>
        <v>0</v>
      </c>
      <c r="W486" s="92" t="s">
        <v>176</v>
      </c>
      <c r="X486" s="92" t="s">
        <v>176</v>
      </c>
      <c r="Y486" s="92">
        <f t="shared" si="165"/>
        <v>0</v>
      </c>
      <c r="Z486" s="92" t="s">
        <v>176</v>
      </c>
      <c r="AA486" s="92" t="s">
        <v>176</v>
      </c>
      <c r="AB486" s="92">
        <f t="shared" si="166"/>
        <v>0</v>
      </c>
      <c r="AC486" s="92" t="s">
        <v>176</v>
      </c>
      <c r="AD486" s="92" t="s">
        <v>176</v>
      </c>
      <c r="AE486" s="92">
        <f t="shared" si="167"/>
        <v>0</v>
      </c>
      <c r="AF486" s="92" t="s">
        <v>176</v>
      </c>
      <c r="AG486" s="92" t="s">
        <v>176</v>
      </c>
      <c r="AH486" s="92">
        <f t="shared" si="168"/>
        <v>0</v>
      </c>
      <c r="AI486" s="92" t="s">
        <v>176</v>
      </c>
      <c r="AJ486" s="92" t="s">
        <v>176</v>
      </c>
      <c r="AK486" s="92">
        <f t="shared" si="169"/>
        <v>0</v>
      </c>
      <c r="AM486" s="157" t="s">
        <v>7</v>
      </c>
    </row>
    <row r="487" spans="1:39" x14ac:dyDescent="0.25">
      <c r="A487" s="157" t="str">
        <f t="shared" si="155"/>
        <v>AgostoSeguros Worldwide, S. A.</v>
      </c>
      <c r="B487" s="51" t="s">
        <v>92</v>
      </c>
      <c r="C487" s="93">
        <f t="shared" si="157"/>
        <v>0</v>
      </c>
      <c r="D487" s="93">
        <f t="shared" si="158"/>
        <v>0</v>
      </c>
      <c r="E487" s="92" t="s">
        <v>176</v>
      </c>
      <c r="F487" s="92" t="s">
        <v>176</v>
      </c>
      <c r="G487" s="92">
        <f t="shared" si="159"/>
        <v>0</v>
      </c>
      <c r="H487" s="92" t="s">
        <v>176</v>
      </c>
      <c r="I487" s="92" t="s">
        <v>176</v>
      </c>
      <c r="J487" s="92">
        <f t="shared" si="160"/>
        <v>0</v>
      </c>
      <c r="K487" s="92" t="s">
        <v>176</v>
      </c>
      <c r="L487" s="92" t="s">
        <v>176</v>
      </c>
      <c r="M487" s="92">
        <f t="shared" si="161"/>
        <v>0</v>
      </c>
      <c r="N487" s="92" t="s">
        <v>176</v>
      </c>
      <c r="O487" s="92" t="s">
        <v>176</v>
      </c>
      <c r="P487" s="92">
        <f t="shared" si="162"/>
        <v>0</v>
      </c>
      <c r="Q487" s="92" t="s">
        <v>176</v>
      </c>
      <c r="R487" s="92" t="s">
        <v>176</v>
      </c>
      <c r="S487" s="92">
        <f t="shared" si="163"/>
        <v>0</v>
      </c>
      <c r="T487" s="92" t="s">
        <v>176</v>
      </c>
      <c r="U487" s="92" t="s">
        <v>176</v>
      </c>
      <c r="V487" s="92">
        <f t="shared" si="164"/>
        <v>0</v>
      </c>
      <c r="W487" s="92" t="s">
        <v>176</v>
      </c>
      <c r="X487" s="92" t="s">
        <v>176</v>
      </c>
      <c r="Y487" s="92">
        <f t="shared" si="165"/>
        <v>0</v>
      </c>
      <c r="Z487" s="92" t="s">
        <v>176</v>
      </c>
      <c r="AA487" s="92" t="s">
        <v>176</v>
      </c>
      <c r="AB487" s="92">
        <f t="shared" si="166"/>
        <v>0</v>
      </c>
      <c r="AC487" s="92" t="s">
        <v>176</v>
      </c>
      <c r="AD487" s="92" t="s">
        <v>176</v>
      </c>
      <c r="AE487" s="92">
        <f t="shared" si="167"/>
        <v>0</v>
      </c>
      <c r="AF487" s="92" t="s">
        <v>176</v>
      </c>
      <c r="AG487" s="92" t="s">
        <v>176</v>
      </c>
      <c r="AH487" s="92">
        <f t="shared" si="168"/>
        <v>0</v>
      </c>
      <c r="AI487" s="92" t="s">
        <v>176</v>
      </c>
      <c r="AJ487" s="92" t="s">
        <v>176</v>
      </c>
      <c r="AK487" s="92">
        <f t="shared" si="169"/>
        <v>0</v>
      </c>
      <c r="AM487" s="157" t="s">
        <v>7</v>
      </c>
    </row>
    <row r="488" spans="1:39" x14ac:dyDescent="0.25">
      <c r="A488" s="157" t="str">
        <f t="shared" si="155"/>
        <v>AgostoConfederación del Canada Dominicana. S. A.</v>
      </c>
      <c r="B488" s="51" t="s">
        <v>94</v>
      </c>
      <c r="C488" s="93">
        <f t="shared" si="157"/>
        <v>0</v>
      </c>
      <c r="D488" s="93">
        <f t="shared" si="158"/>
        <v>0</v>
      </c>
      <c r="E488" s="92" t="s">
        <v>176</v>
      </c>
      <c r="F488" s="92" t="s">
        <v>176</v>
      </c>
      <c r="G488" s="92">
        <f t="shared" si="159"/>
        <v>0</v>
      </c>
      <c r="H488" s="92" t="s">
        <v>176</v>
      </c>
      <c r="I488" s="92" t="s">
        <v>176</v>
      </c>
      <c r="J488" s="92">
        <f t="shared" si="160"/>
        <v>0</v>
      </c>
      <c r="K488" s="92" t="s">
        <v>176</v>
      </c>
      <c r="L488" s="92" t="s">
        <v>176</v>
      </c>
      <c r="M488" s="92">
        <f t="shared" si="161"/>
        <v>0</v>
      </c>
      <c r="N488" s="92" t="s">
        <v>176</v>
      </c>
      <c r="O488" s="92" t="s">
        <v>176</v>
      </c>
      <c r="P488" s="92">
        <f t="shared" si="162"/>
        <v>0</v>
      </c>
      <c r="Q488" s="92" t="s">
        <v>176</v>
      </c>
      <c r="R488" s="92" t="s">
        <v>176</v>
      </c>
      <c r="S488" s="92">
        <f t="shared" si="163"/>
        <v>0</v>
      </c>
      <c r="T488" s="92" t="s">
        <v>176</v>
      </c>
      <c r="U488" s="92" t="s">
        <v>176</v>
      </c>
      <c r="V488" s="92">
        <f t="shared" si="164"/>
        <v>0</v>
      </c>
      <c r="W488" s="92" t="s">
        <v>176</v>
      </c>
      <c r="X488" s="92" t="s">
        <v>176</v>
      </c>
      <c r="Y488" s="92">
        <f t="shared" si="165"/>
        <v>0</v>
      </c>
      <c r="Z488" s="92" t="s">
        <v>176</v>
      </c>
      <c r="AA488" s="92" t="s">
        <v>176</v>
      </c>
      <c r="AB488" s="92">
        <f t="shared" si="166"/>
        <v>0</v>
      </c>
      <c r="AC488" s="92" t="s">
        <v>176</v>
      </c>
      <c r="AD488" s="92" t="s">
        <v>176</v>
      </c>
      <c r="AE488" s="92">
        <f t="shared" si="167"/>
        <v>0</v>
      </c>
      <c r="AF488" s="92" t="s">
        <v>176</v>
      </c>
      <c r="AG488" s="92" t="s">
        <v>176</v>
      </c>
      <c r="AH488" s="92">
        <f t="shared" si="168"/>
        <v>0</v>
      </c>
      <c r="AI488" s="92" t="s">
        <v>176</v>
      </c>
      <c r="AJ488" s="92" t="s">
        <v>176</v>
      </c>
      <c r="AK488" s="92">
        <f t="shared" si="169"/>
        <v>0</v>
      </c>
      <c r="AM488" s="157" t="s">
        <v>7</v>
      </c>
    </row>
    <row r="489" spans="1:39" x14ac:dyDescent="0.25">
      <c r="A489" s="157" t="str">
        <f t="shared" si="155"/>
        <v>AgostoSeguros La Internacional, S. A.</v>
      </c>
      <c r="B489" s="51" t="s">
        <v>82</v>
      </c>
      <c r="C489" s="93">
        <f t="shared" si="157"/>
        <v>0</v>
      </c>
      <c r="D489" s="93">
        <f t="shared" si="158"/>
        <v>0</v>
      </c>
      <c r="E489" s="92" t="s">
        <v>176</v>
      </c>
      <c r="F489" s="92" t="s">
        <v>176</v>
      </c>
      <c r="G489" s="92">
        <f t="shared" si="159"/>
        <v>0</v>
      </c>
      <c r="H489" s="92" t="s">
        <v>176</v>
      </c>
      <c r="I489" s="92" t="s">
        <v>176</v>
      </c>
      <c r="J489" s="92">
        <f t="shared" si="160"/>
        <v>0</v>
      </c>
      <c r="K489" s="92" t="s">
        <v>176</v>
      </c>
      <c r="L489" s="92" t="s">
        <v>176</v>
      </c>
      <c r="M489" s="92">
        <f t="shared" si="161"/>
        <v>0</v>
      </c>
      <c r="N489" s="92" t="s">
        <v>176</v>
      </c>
      <c r="O489" s="92" t="s">
        <v>176</v>
      </c>
      <c r="P489" s="92">
        <f t="shared" si="162"/>
        <v>0</v>
      </c>
      <c r="Q489" s="92" t="s">
        <v>176</v>
      </c>
      <c r="R489" s="92" t="s">
        <v>176</v>
      </c>
      <c r="S489" s="92">
        <f t="shared" si="163"/>
        <v>0</v>
      </c>
      <c r="T489" s="92" t="s">
        <v>176</v>
      </c>
      <c r="U489" s="92" t="s">
        <v>176</v>
      </c>
      <c r="V489" s="92">
        <f t="shared" si="164"/>
        <v>0</v>
      </c>
      <c r="W489" s="92" t="s">
        <v>176</v>
      </c>
      <c r="X489" s="92" t="s">
        <v>176</v>
      </c>
      <c r="Y489" s="92">
        <f t="shared" si="165"/>
        <v>0</v>
      </c>
      <c r="Z489" s="92" t="s">
        <v>176</v>
      </c>
      <c r="AA489" s="92" t="s">
        <v>176</v>
      </c>
      <c r="AB489" s="92">
        <f t="shared" si="166"/>
        <v>0</v>
      </c>
      <c r="AC489" s="92" t="s">
        <v>176</v>
      </c>
      <c r="AD489" s="92" t="s">
        <v>176</v>
      </c>
      <c r="AE489" s="92">
        <f t="shared" si="167"/>
        <v>0</v>
      </c>
      <c r="AF489" s="92" t="s">
        <v>176</v>
      </c>
      <c r="AG489" s="92" t="s">
        <v>176</v>
      </c>
      <c r="AH489" s="92">
        <f t="shared" si="168"/>
        <v>0</v>
      </c>
      <c r="AI489" s="92" t="s">
        <v>176</v>
      </c>
      <c r="AJ489" s="92" t="s">
        <v>176</v>
      </c>
      <c r="AK489" s="92">
        <f t="shared" si="169"/>
        <v>0</v>
      </c>
      <c r="AM489" s="157" t="s">
        <v>7</v>
      </c>
    </row>
    <row r="490" spans="1:39" x14ac:dyDescent="0.25">
      <c r="A490" s="157" t="str">
        <f t="shared" si="155"/>
        <v>AgostoUnit, S.A</v>
      </c>
      <c r="B490" s="51" t="s">
        <v>121</v>
      </c>
      <c r="C490" s="93">
        <f t="shared" si="157"/>
        <v>0</v>
      </c>
      <c r="D490" s="93">
        <f t="shared" si="158"/>
        <v>0</v>
      </c>
      <c r="E490" s="92" t="s">
        <v>176</v>
      </c>
      <c r="F490" s="92" t="s">
        <v>176</v>
      </c>
      <c r="G490" s="92">
        <f t="shared" si="159"/>
        <v>0</v>
      </c>
      <c r="H490" s="92" t="s">
        <v>176</v>
      </c>
      <c r="I490" s="92" t="s">
        <v>176</v>
      </c>
      <c r="J490" s="92">
        <f t="shared" si="160"/>
        <v>0</v>
      </c>
      <c r="K490" s="92" t="s">
        <v>176</v>
      </c>
      <c r="L490" s="92" t="s">
        <v>176</v>
      </c>
      <c r="M490" s="92">
        <f t="shared" si="161"/>
        <v>0</v>
      </c>
      <c r="N490" s="92" t="s">
        <v>176</v>
      </c>
      <c r="O490" s="92" t="s">
        <v>176</v>
      </c>
      <c r="P490" s="92">
        <f t="shared" si="162"/>
        <v>0</v>
      </c>
      <c r="Q490" s="92" t="s">
        <v>176</v>
      </c>
      <c r="R490" s="92" t="s">
        <v>176</v>
      </c>
      <c r="S490" s="92">
        <f t="shared" si="163"/>
        <v>0</v>
      </c>
      <c r="T490" s="92" t="s">
        <v>176</v>
      </c>
      <c r="U490" s="92" t="s">
        <v>176</v>
      </c>
      <c r="V490" s="92">
        <f t="shared" si="164"/>
        <v>0</v>
      </c>
      <c r="W490" s="92" t="s">
        <v>176</v>
      </c>
      <c r="X490" s="92" t="s">
        <v>176</v>
      </c>
      <c r="Y490" s="92">
        <f t="shared" si="165"/>
        <v>0</v>
      </c>
      <c r="Z490" s="92" t="s">
        <v>176</v>
      </c>
      <c r="AA490" s="92" t="s">
        <v>176</v>
      </c>
      <c r="AB490" s="92">
        <f t="shared" si="166"/>
        <v>0</v>
      </c>
      <c r="AC490" s="92" t="s">
        <v>176</v>
      </c>
      <c r="AD490" s="92" t="s">
        <v>176</v>
      </c>
      <c r="AE490" s="92">
        <f t="shared" si="167"/>
        <v>0</v>
      </c>
      <c r="AF490" s="92" t="s">
        <v>176</v>
      </c>
      <c r="AG490" s="92" t="s">
        <v>176</v>
      </c>
      <c r="AH490" s="92">
        <f t="shared" si="168"/>
        <v>0</v>
      </c>
      <c r="AI490" s="92" t="s">
        <v>176</v>
      </c>
      <c r="AJ490" s="92" t="s">
        <v>176</v>
      </c>
      <c r="AK490" s="92">
        <f t="shared" si="169"/>
        <v>0</v>
      </c>
      <c r="AM490" s="157" t="s">
        <v>7</v>
      </c>
    </row>
    <row r="491" spans="1:39" x14ac:dyDescent="0.25">
      <c r="A491" s="157" t="str">
        <f t="shared" si="155"/>
        <v>AgostoCooperativa Nacional de Seguros, Inc.</v>
      </c>
      <c r="B491" s="51" t="s">
        <v>80</v>
      </c>
      <c r="C491" s="93">
        <f t="shared" si="157"/>
        <v>0</v>
      </c>
      <c r="D491" s="93">
        <f t="shared" si="158"/>
        <v>0</v>
      </c>
      <c r="E491" s="92" t="s">
        <v>176</v>
      </c>
      <c r="F491" s="92" t="s">
        <v>176</v>
      </c>
      <c r="G491" s="92">
        <f t="shared" si="159"/>
        <v>0</v>
      </c>
      <c r="H491" s="92" t="s">
        <v>176</v>
      </c>
      <c r="I491" s="92" t="s">
        <v>176</v>
      </c>
      <c r="J491" s="92">
        <f t="shared" si="160"/>
        <v>0</v>
      </c>
      <c r="K491" s="92" t="s">
        <v>176</v>
      </c>
      <c r="L491" s="92" t="s">
        <v>176</v>
      </c>
      <c r="M491" s="92">
        <f t="shared" si="161"/>
        <v>0</v>
      </c>
      <c r="N491" s="92" t="s">
        <v>176</v>
      </c>
      <c r="O491" s="92" t="s">
        <v>176</v>
      </c>
      <c r="P491" s="92">
        <f t="shared" si="162"/>
        <v>0</v>
      </c>
      <c r="Q491" s="92" t="s">
        <v>176</v>
      </c>
      <c r="R491" s="92" t="s">
        <v>176</v>
      </c>
      <c r="S491" s="92">
        <f t="shared" si="163"/>
        <v>0</v>
      </c>
      <c r="T491" s="92" t="s">
        <v>176</v>
      </c>
      <c r="U491" s="92" t="s">
        <v>176</v>
      </c>
      <c r="V491" s="92">
        <f t="shared" si="164"/>
        <v>0</v>
      </c>
      <c r="W491" s="92" t="s">
        <v>176</v>
      </c>
      <c r="X491" s="92" t="s">
        <v>176</v>
      </c>
      <c r="Y491" s="92">
        <f t="shared" si="165"/>
        <v>0</v>
      </c>
      <c r="Z491" s="92" t="s">
        <v>176</v>
      </c>
      <c r="AA491" s="92" t="s">
        <v>176</v>
      </c>
      <c r="AB491" s="92">
        <f t="shared" si="166"/>
        <v>0</v>
      </c>
      <c r="AC491" s="92" t="s">
        <v>176</v>
      </c>
      <c r="AD491" s="92" t="s">
        <v>176</v>
      </c>
      <c r="AE491" s="92">
        <f t="shared" si="167"/>
        <v>0</v>
      </c>
      <c r="AF491" s="92" t="s">
        <v>176</v>
      </c>
      <c r="AG491" s="92" t="s">
        <v>176</v>
      </c>
      <c r="AH491" s="92">
        <f t="shared" si="168"/>
        <v>0</v>
      </c>
      <c r="AI491" s="92" t="s">
        <v>176</v>
      </c>
      <c r="AJ491" s="92" t="s">
        <v>176</v>
      </c>
      <c r="AK491" s="92">
        <f t="shared" si="169"/>
        <v>0</v>
      </c>
      <c r="AM491" s="157" t="s">
        <v>7</v>
      </c>
    </row>
    <row r="492" spans="1:39" x14ac:dyDescent="0.25">
      <c r="A492" s="157" t="str">
        <f t="shared" si="155"/>
        <v>AgostoAngloamericana de Seguros, S. A.</v>
      </c>
      <c r="B492" s="51" t="s">
        <v>79</v>
      </c>
      <c r="C492" s="93">
        <f t="shared" si="157"/>
        <v>0</v>
      </c>
      <c r="D492" s="93">
        <f t="shared" si="158"/>
        <v>0</v>
      </c>
      <c r="E492" s="92" t="s">
        <v>176</v>
      </c>
      <c r="F492" s="92" t="s">
        <v>176</v>
      </c>
      <c r="G492" s="92">
        <f t="shared" si="159"/>
        <v>0</v>
      </c>
      <c r="H492" s="92" t="s">
        <v>176</v>
      </c>
      <c r="I492" s="92" t="s">
        <v>176</v>
      </c>
      <c r="J492" s="92">
        <f t="shared" si="160"/>
        <v>0</v>
      </c>
      <c r="K492" s="92" t="s">
        <v>176</v>
      </c>
      <c r="L492" s="92" t="s">
        <v>176</v>
      </c>
      <c r="M492" s="92">
        <f t="shared" si="161"/>
        <v>0</v>
      </c>
      <c r="N492" s="92" t="s">
        <v>176</v>
      </c>
      <c r="O492" s="92" t="s">
        <v>176</v>
      </c>
      <c r="P492" s="92">
        <f t="shared" si="162"/>
        <v>0</v>
      </c>
      <c r="Q492" s="92" t="s">
        <v>176</v>
      </c>
      <c r="R492" s="92" t="s">
        <v>176</v>
      </c>
      <c r="S492" s="92">
        <f t="shared" si="163"/>
        <v>0</v>
      </c>
      <c r="T492" s="92" t="s">
        <v>176</v>
      </c>
      <c r="U492" s="92" t="s">
        <v>176</v>
      </c>
      <c r="V492" s="92">
        <f t="shared" si="164"/>
        <v>0</v>
      </c>
      <c r="W492" s="92" t="s">
        <v>176</v>
      </c>
      <c r="X492" s="92" t="s">
        <v>176</v>
      </c>
      <c r="Y492" s="92">
        <f t="shared" si="165"/>
        <v>0</v>
      </c>
      <c r="Z492" s="92" t="s">
        <v>176</v>
      </c>
      <c r="AA492" s="92" t="s">
        <v>176</v>
      </c>
      <c r="AB492" s="92">
        <f t="shared" si="166"/>
        <v>0</v>
      </c>
      <c r="AC492" s="92" t="s">
        <v>176</v>
      </c>
      <c r="AD492" s="92" t="s">
        <v>176</v>
      </c>
      <c r="AE492" s="92">
        <f t="shared" si="167"/>
        <v>0</v>
      </c>
      <c r="AF492" s="92" t="s">
        <v>176</v>
      </c>
      <c r="AG492" s="92" t="s">
        <v>176</v>
      </c>
      <c r="AH492" s="92">
        <f t="shared" si="168"/>
        <v>0</v>
      </c>
      <c r="AI492" s="92" t="s">
        <v>176</v>
      </c>
      <c r="AJ492" s="92" t="s">
        <v>176</v>
      </c>
      <c r="AK492" s="92">
        <f t="shared" si="169"/>
        <v>0</v>
      </c>
      <c r="AM492" s="157" t="s">
        <v>7</v>
      </c>
    </row>
    <row r="493" spans="1:39" x14ac:dyDescent="0.25">
      <c r="A493" s="157" t="str">
        <f t="shared" si="155"/>
        <v>AgostoPatria, S. A. Compañía de Seguros</v>
      </c>
      <c r="B493" s="51" t="s">
        <v>102</v>
      </c>
      <c r="C493" s="93">
        <f t="shared" si="157"/>
        <v>0</v>
      </c>
      <c r="D493" s="93">
        <f t="shared" si="158"/>
        <v>0</v>
      </c>
      <c r="E493" s="92" t="s">
        <v>176</v>
      </c>
      <c r="F493" s="92" t="s">
        <v>176</v>
      </c>
      <c r="G493" s="92">
        <f t="shared" si="159"/>
        <v>0</v>
      </c>
      <c r="H493" s="92" t="s">
        <v>176</v>
      </c>
      <c r="I493" s="92" t="s">
        <v>176</v>
      </c>
      <c r="J493" s="92">
        <f t="shared" si="160"/>
        <v>0</v>
      </c>
      <c r="K493" s="92" t="s">
        <v>176</v>
      </c>
      <c r="L493" s="92" t="s">
        <v>176</v>
      </c>
      <c r="M493" s="92">
        <f t="shared" si="161"/>
        <v>0</v>
      </c>
      <c r="N493" s="92" t="s">
        <v>176</v>
      </c>
      <c r="O493" s="92" t="s">
        <v>176</v>
      </c>
      <c r="P493" s="92">
        <f t="shared" si="162"/>
        <v>0</v>
      </c>
      <c r="Q493" s="92" t="s">
        <v>176</v>
      </c>
      <c r="R493" s="92" t="s">
        <v>176</v>
      </c>
      <c r="S493" s="92">
        <f t="shared" si="163"/>
        <v>0</v>
      </c>
      <c r="T493" s="92" t="s">
        <v>176</v>
      </c>
      <c r="U493" s="92" t="s">
        <v>176</v>
      </c>
      <c r="V493" s="92">
        <f t="shared" si="164"/>
        <v>0</v>
      </c>
      <c r="W493" s="92" t="s">
        <v>176</v>
      </c>
      <c r="X493" s="92" t="s">
        <v>176</v>
      </c>
      <c r="Y493" s="92">
        <f t="shared" si="165"/>
        <v>0</v>
      </c>
      <c r="Z493" s="92" t="s">
        <v>176</v>
      </c>
      <c r="AA493" s="92" t="s">
        <v>176</v>
      </c>
      <c r="AB493" s="92">
        <f t="shared" si="166"/>
        <v>0</v>
      </c>
      <c r="AC493" s="92" t="s">
        <v>176</v>
      </c>
      <c r="AD493" s="92" t="s">
        <v>176</v>
      </c>
      <c r="AE493" s="92">
        <f t="shared" si="167"/>
        <v>0</v>
      </c>
      <c r="AF493" s="92" t="s">
        <v>176</v>
      </c>
      <c r="AG493" s="92" t="s">
        <v>176</v>
      </c>
      <c r="AH493" s="92">
        <f t="shared" si="168"/>
        <v>0</v>
      </c>
      <c r="AI493" s="92" t="s">
        <v>176</v>
      </c>
      <c r="AJ493" s="92" t="s">
        <v>176</v>
      </c>
      <c r="AK493" s="92">
        <f t="shared" si="169"/>
        <v>0</v>
      </c>
      <c r="AM493" s="157" t="s">
        <v>7</v>
      </c>
    </row>
    <row r="494" spans="1:39" x14ac:dyDescent="0.25">
      <c r="A494" s="157" t="str">
        <f t="shared" si="155"/>
        <v>AgostoGeneral de Seguros, S. A.</v>
      </c>
      <c r="B494" s="51" t="s">
        <v>78</v>
      </c>
      <c r="C494" s="93">
        <f t="shared" si="157"/>
        <v>0</v>
      </c>
      <c r="D494" s="93">
        <f t="shared" si="158"/>
        <v>0</v>
      </c>
      <c r="E494" s="92" t="s">
        <v>176</v>
      </c>
      <c r="F494" s="92" t="s">
        <v>176</v>
      </c>
      <c r="G494" s="92">
        <f t="shared" si="159"/>
        <v>0</v>
      </c>
      <c r="H494" s="92" t="s">
        <v>176</v>
      </c>
      <c r="I494" s="92" t="s">
        <v>176</v>
      </c>
      <c r="J494" s="92">
        <f t="shared" si="160"/>
        <v>0</v>
      </c>
      <c r="K494" s="92" t="s">
        <v>176</v>
      </c>
      <c r="L494" s="92" t="s">
        <v>176</v>
      </c>
      <c r="M494" s="92">
        <f t="shared" si="161"/>
        <v>0</v>
      </c>
      <c r="N494" s="92" t="s">
        <v>176</v>
      </c>
      <c r="O494" s="92" t="s">
        <v>176</v>
      </c>
      <c r="P494" s="92">
        <f t="shared" si="162"/>
        <v>0</v>
      </c>
      <c r="Q494" s="92" t="s">
        <v>176</v>
      </c>
      <c r="R494" s="92" t="s">
        <v>176</v>
      </c>
      <c r="S494" s="92">
        <f t="shared" si="163"/>
        <v>0</v>
      </c>
      <c r="T494" s="92" t="s">
        <v>176</v>
      </c>
      <c r="U494" s="92" t="s">
        <v>176</v>
      </c>
      <c r="V494" s="92">
        <f t="shared" si="164"/>
        <v>0</v>
      </c>
      <c r="W494" s="92" t="s">
        <v>176</v>
      </c>
      <c r="X494" s="92" t="s">
        <v>176</v>
      </c>
      <c r="Y494" s="92">
        <f t="shared" si="165"/>
        <v>0</v>
      </c>
      <c r="Z494" s="92" t="s">
        <v>176</v>
      </c>
      <c r="AA494" s="92" t="s">
        <v>176</v>
      </c>
      <c r="AB494" s="92">
        <f t="shared" si="166"/>
        <v>0</v>
      </c>
      <c r="AC494" s="92" t="s">
        <v>176</v>
      </c>
      <c r="AD494" s="92" t="s">
        <v>176</v>
      </c>
      <c r="AE494" s="92">
        <f t="shared" si="167"/>
        <v>0</v>
      </c>
      <c r="AF494" s="92" t="s">
        <v>176</v>
      </c>
      <c r="AG494" s="92" t="s">
        <v>176</v>
      </c>
      <c r="AH494" s="92">
        <f t="shared" si="168"/>
        <v>0</v>
      </c>
      <c r="AI494" s="92" t="s">
        <v>176</v>
      </c>
      <c r="AJ494" s="92" t="s">
        <v>176</v>
      </c>
      <c r="AK494" s="92">
        <f t="shared" si="169"/>
        <v>0</v>
      </c>
      <c r="AM494" s="157" t="s">
        <v>7</v>
      </c>
    </row>
    <row r="495" spans="1:39" x14ac:dyDescent="0.25">
      <c r="A495" s="157" t="str">
        <f t="shared" si="155"/>
        <v>AgostoLa Comercial de Seguros, S. A.</v>
      </c>
      <c r="B495" s="51" t="s">
        <v>83</v>
      </c>
      <c r="C495" s="93">
        <f t="shared" si="157"/>
        <v>0</v>
      </c>
      <c r="D495" s="93">
        <f t="shared" si="158"/>
        <v>0</v>
      </c>
      <c r="E495" s="92" t="s">
        <v>176</v>
      </c>
      <c r="F495" s="92" t="s">
        <v>176</v>
      </c>
      <c r="G495" s="92">
        <f t="shared" si="159"/>
        <v>0</v>
      </c>
      <c r="H495" s="92" t="s">
        <v>176</v>
      </c>
      <c r="I495" s="92" t="s">
        <v>176</v>
      </c>
      <c r="J495" s="92">
        <f t="shared" si="160"/>
        <v>0</v>
      </c>
      <c r="K495" s="92" t="s">
        <v>176</v>
      </c>
      <c r="L495" s="92" t="s">
        <v>176</v>
      </c>
      <c r="M495" s="92">
        <f t="shared" si="161"/>
        <v>0</v>
      </c>
      <c r="N495" s="92" t="s">
        <v>176</v>
      </c>
      <c r="O495" s="92" t="s">
        <v>176</v>
      </c>
      <c r="P495" s="92">
        <f t="shared" si="162"/>
        <v>0</v>
      </c>
      <c r="Q495" s="92" t="s">
        <v>176</v>
      </c>
      <c r="R495" s="92" t="s">
        <v>176</v>
      </c>
      <c r="S495" s="92">
        <f t="shared" si="163"/>
        <v>0</v>
      </c>
      <c r="T495" s="92" t="s">
        <v>176</v>
      </c>
      <c r="U495" s="92" t="s">
        <v>176</v>
      </c>
      <c r="V495" s="92">
        <f t="shared" si="164"/>
        <v>0</v>
      </c>
      <c r="W495" s="92" t="s">
        <v>176</v>
      </c>
      <c r="X495" s="92" t="s">
        <v>176</v>
      </c>
      <c r="Y495" s="92">
        <f t="shared" si="165"/>
        <v>0</v>
      </c>
      <c r="Z495" s="92" t="s">
        <v>176</v>
      </c>
      <c r="AA495" s="92" t="s">
        <v>176</v>
      </c>
      <c r="AB495" s="92">
        <f t="shared" si="166"/>
        <v>0</v>
      </c>
      <c r="AC495" s="92" t="s">
        <v>176</v>
      </c>
      <c r="AD495" s="92" t="s">
        <v>176</v>
      </c>
      <c r="AE495" s="92">
        <f t="shared" si="167"/>
        <v>0</v>
      </c>
      <c r="AF495" s="92" t="s">
        <v>176</v>
      </c>
      <c r="AG495" s="92" t="s">
        <v>176</v>
      </c>
      <c r="AH495" s="92">
        <f t="shared" si="168"/>
        <v>0</v>
      </c>
      <c r="AI495" s="92" t="s">
        <v>176</v>
      </c>
      <c r="AJ495" s="92" t="s">
        <v>176</v>
      </c>
      <c r="AK495" s="92">
        <f t="shared" si="169"/>
        <v>0</v>
      </c>
      <c r="AM495" s="157" t="s">
        <v>7</v>
      </c>
    </row>
    <row r="496" spans="1:39" x14ac:dyDescent="0.25">
      <c r="A496" s="157" t="str">
        <f t="shared" si="155"/>
        <v>AgostoBMI Compañía de Seguros, S. A.</v>
      </c>
      <c r="B496" s="51" t="s">
        <v>96</v>
      </c>
      <c r="C496" s="93">
        <f t="shared" si="157"/>
        <v>0</v>
      </c>
      <c r="D496" s="93">
        <f t="shared" si="158"/>
        <v>0</v>
      </c>
      <c r="E496" s="92" t="s">
        <v>176</v>
      </c>
      <c r="F496" s="92" t="s">
        <v>176</v>
      </c>
      <c r="G496" s="92">
        <f t="shared" si="159"/>
        <v>0</v>
      </c>
      <c r="H496" s="92" t="s">
        <v>176</v>
      </c>
      <c r="I496" s="92" t="s">
        <v>176</v>
      </c>
      <c r="J496" s="92">
        <f t="shared" si="160"/>
        <v>0</v>
      </c>
      <c r="K496" s="92" t="s">
        <v>176</v>
      </c>
      <c r="L496" s="92" t="s">
        <v>176</v>
      </c>
      <c r="M496" s="92">
        <f t="shared" si="161"/>
        <v>0</v>
      </c>
      <c r="N496" s="92" t="s">
        <v>176</v>
      </c>
      <c r="O496" s="92" t="s">
        <v>176</v>
      </c>
      <c r="P496" s="92">
        <f t="shared" si="162"/>
        <v>0</v>
      </c>
      <c r="Q496" s="92" t="s">
        <v>176</v>
      </c>
      <c r="R496" s="92" t="s">
        <v>176</v>
      </c>
      <c r="S496" s="92">
        <f t="shared" si="163"/>
        <v>0</v>
      </c>
      <c r="T496" s="92" t="s">
        <v>176</v>
      </c>
      <c r="U496" s="92" t="s">
        <v>176</v>
      </c>
      <c r="V496" s="92">
        <f t="shared" si="164"/>
        <v>0</v>
      </c>
      <c r="W496" s="92" t="s">
        <v>176</v>
      </c>
      <c r="X496" s="92" t="s">
        <v>176</v>
      </c>
      <c r="Y496" s="92">
        <f t="shared" si="165"/>
        <v>0</v>
      </c>
      <c r="Z496" s="92" t="s">
        <v>176</v>
      </c>
      <c r="AA496" s="92" t="s">
        <v>176</v>
      </c>
      <c r="AB496" s="92">
        <f t="shared" si="166"/>
        <v>0</v>
      </c>
      <c r="AC496" s="92" t="s">
        <v>176</v>
      </c>
      <c r="AD496" s="92" t="s">
        <v>176</v>
      </c>
      <c r="AE496" s="92">
        <f t="shared" si="167"/>
        <v>0</v>
      </c>
      <c r="AF496" s="92" t="s">
        <v>176</v>
      </c>
      <c r="AG496" s="92" t="s">
        <v>176</v>
      </c>
      <c r="AH496" s="92">
        <f t="shared" si="168"/>
        <v>0</v>
      </c>
      <c r="AI496" s="92" t="s">
        <v>176</v>
      </c>
      <c r="AJ496" s="92" t="s">
        <v>176</v>
      </c>
      <c r="AK496" s="92">
        <f t="shared" si="169"/>
        <v>0</v>
      </c>
      <c r="AM496" s="157" t="s">
        <v>7</v>
      </c>
    </row>
    <row r="497" spans="1:39" x14ac:dyDescent="0.25">
      <c r="A497" s="157" t="str">
        <f t="shared" si="155"/>
        <v>AgostoAmigos Compañía de Seguros, S. A.</v>
      </c>
      <c r="B497" s="51" t="s">
        <v>89</v>
      </c>
      <c r="C497" s="93">
        <f t="shared" si="157"/>
        <v>0</v>
      </c>
      <c r="D497" s="93">
        <f t="shared" si="158"/>
        <v>0</v>
      </c>
      <c r="E497" s="92" t="s">
        <v>176</v>
      </c>
      <c r="F497" s="92" t="s">
        <v>176</v>
      </c>
      <c r="G497" s="92">
        <f t="shared" si="159"/>
        <v>0</v>
      </c>
      <c r="H497" s="92" t="s">
        <v>176</v>
      </c>
      <c r="I497" s="92" t="s">
        <v>176</v>
      </c>
      <c r="J497" s="92">
        <f t="shared" si="160"/>
        <v>0</v>
      </c>
      <c r="K497" s="92" t="s">
        <v>176</v>
      </c>
      <c r="L497" s="92" t="s">
        <v>176</v>
      </c>
      <c r="M497" s="92">
        <f t="shared" si="161"/>
        <v>0</v>
      </c>
      <c r="N497" s="92" t="s">
        <v>176</v>
      </c>
      <c r="O497" s="92" t="s">
        <v>176</v>
      </c>
      <c r="P497" s="92">
        <f t="shared" si="162"/>
        <v>0</v>
      </c>
      <c r="Q497" s="92" t="s">
        <v>176</v>
      </c>
      <c r="R497" s="92" t="s">
        <v>176</v>
      </c>
      <c r="S497" s="92">
        <f t="shared" si="163"/>
        <v>0</v>
      </c>
      <c r="T497" s="92" t="s">
        <v>176</v>
      </c>
      <c r="U497" s="92" t="s">
        <v>176</v>
      </c>
      <c r="V497" s="92">
        <f t="shared" si="164"/>
        <v>0</v>
      </c>
      <c r="W497" s="92" t="s">
        <v>176</v>
      </c>
      <c r="X497" s="92" t="s">
        <v>176</v>
      </c>
      <c r="Y497" s="92">
        <f t="shared" si="165"/>
        <v>0</v>
      </c>
      <c r="Z497" s="92" t="s">
        <v>176</v>
      </c>
      <c r="AA497" s="92" t="s">
        <v>176</v>
      </c>
      <c r="AB497" s="92">
        <f t="shared" si="166"/>
        <v>0</v>
      </c>
      <c r="AC497" s="92" t="s">
        <v>176</v>
      </c>
      <c r="AD497" s="92" t="s">
        <v>176</v>
      </c>
      <c r="AE497" s="92">
        <f t="shared" si="167"/>
        <v>0</v>
      </c>
      <c r="AF497" s="92" t="s">
        <v>176</v>
      </c>
      <c r="AG497" s="92" t="s">
        <v>176</v>
      </c>
      <c r="AH497" s="92">
        <f t="shared" si="168"/>
        <v>0</v>
      </c>
      <c r="AI497" s="92" t="s">
        <v>176</v>
      </c>
      <c r="AJ497" s="92" t="s">
        <v>176</v>
      </c>
      <c r="AK497" s="92">
        <f t="shared" si="169"/>
        <v>0</v>
      </c>
      <c r="AM497" s="157" t="s">
        <v>7</v>
      </c>
    </row>
    <row r="498" spans="1:39" x14ac:dyDescent="0.25">
      <c r="A498" s="157" t="str">
        <f t="shared" si="155"/>
        <v>AgostoCompañía Dominicana de Seguros, S.R.L.</v>
      </c>
      <c r="B498" s="51" t="s">
        <v>97</v>
      </c>
      <c r="C498" s="93">
        <f t="shared" si="157"/>
        <v>0</v>
      </c>
      <c r="D498" s="93">
        <f t="shared" si="158"/>
        <v>0</v>
      </c>
      <c r="E498" s="92" t="s">
        <v>176</v>
      </c>
      <c r="F498" s="92" t="s">
        <v>176</v>
      </c>
      <c r="G498" s="92">
        <f t="shared" si="159"/>
        <v>0</v>
      </c>
      <c r="H498" s="92" t="s">
        <v>176</v>
      </c>
      <c r="I498" s="92" t="s">
        <v>176</v>
      </c>
      <c r="J498" s="92">
        <f t="shared" si="160"/>
        <v>0</v>
      </c>
      <c r="K498" s="92" t="s">
        <v>176</v>
      </c>
      <c r="L498" s="92" t="s">
        <v>176</v>
      </c>
      <c r="M498" s="92">
        <f t="shared" si="161"/>
        <v>0</v>
      </c>
      <c r="N498" s="92" t="s">
        <v>176</v>
      </c>
      <c r="O498" s="92" t="s">
        <v>176</v>
      </c>
      <c r="P498" s="92">
        <f t="shared" si="162"/>
        <v>0</v>
      </c>
      <c r="Q498" s="92" t="s">
        <v>176</v>
      </c>
      <c r="R498" s="92" t="s">
        <v>176</v>
      </c>
      <c r="S498" s="92">
        <f t="shared" si="163"/>
        <v>0</v>
      </c>
      <c r="T498" s="92" t="s">
        <v>176</v>
      </c>
      <c r="U498" s="92" t="s">
        <v>176</v>
      </c>
      <c r="V498" s="92">
        <f t="shared" si="164"/>
        <v>0</v>
      </c>
      <c r="W498" s="92" t="s">
        <v>176</v>
      </c>
      <c r="X498" s="92" t="s">
        <v>176</v>
      </c>
      <c r="Y498" s="92">
        <f t="shared" si="165"/>
        <v>0</v>
      </c>
      <c r="Z498" s="92" t="s">
        <v>176</v>
      </c>
      <c r="AA498" s="92" t="s">
        <v>176</v>
      </c>
      <c r="AB498" s="92">
        <f t="shared" si="166"/>
        <v>0</v>
      </c>
      <c r="AC498" s="92" t="s">
        <v>176</v>
      </c>
      <c r="AD498" s="92" t="s">
        <v>176</v>
      </c>
      <c r="AE498" s="92">
        <f t="shared" si="167"/>
        <v>0</v>
      </c>
      <c r="AF498" s="92" t="s">
        <v>176</v>
      </c>
      <c r="AG498" s="92" t="s">
        <v>176</v>
      </c>
      <c r="AH498" s="92">
        <f t="shared" si="168"/>
        <v>0</v>
      </c>
      <c r="AI498" s="92" t="s">
        <v>176</v>
      </c>
      <c r="AJ498" s="92" t="s">
        <v>176</v>
      </c>
      <c r="AK498" s="92">
        <f t="shared" si="169"/>
        <v>0</v>
      </c>
      <c r="AM498" s="157" t="s">
        <v>7</v>
      </c>
    </row>
    <row r="499" spans="1:39" x14ac:dyDescent="0.25">
      <c r="A499" s="157" t="str">
        <f t="shared" si="155"/>
        <v>AgostoAtlantica Seguros, S. A.</v>
      </c>
      <c r="B499" s="50" t="s">
        <v>110</v>
      </c>
      <c r="C499" s="93">
        <f t="shared" si="157"/>
        <v>0</v>
      </c>
      <c r="D499" s="93">
        <f t="shared" si="158"/>
        <v>0</v>
      </c>
      <c r="E499" s="92" t="s">
        <v>176</v>
      </c>
      <c r="F499" s="92" t="s">
        <v>176</v>
      </c>
      <c r="G499" s="92">
        <f t="shared" si="159"/>
        <v>0</v>
      </c>
      <c r="H499" s="92" t="s">
        <v>176</v>
      </c>
      <c r="I499" s="92" t="s">
        <v>176</v>
      </c>
      <c r="J499" s="92">
        <f t="shared" si="160"/>
        <v>0</v>
      </c>
      <c r="K499" s="92" t="s">
        <v>176</v>
      </c>
      <c r="L499" s="92" t="s">
        <v>176</v>
      </c>
      <c r="M499" s="92">
        <f t="shared" si="161"/>
        <v>0</v>
      </c>
      <c r="N499" s="92" t="s">
        <v>176</v>
      </c>
      <c r="O499" s="92" t="s">
        <v>176</v>
      </c>
      <c r="P499" s="92">
        <f t="shared" si="162"/>
        <v>0</v>
      </c>
      <c r="Q499" s="92" t="s">
        <v>176</v>
      </c>
      <c r="R499" s="92" t="s">
        <v>176</v>
      </c>
      <c r="S499" s="92">
        <f t="shared" si="163"/>
        <v>0</v>
      </c>
      <c r="T499" s="92" t="s">
        <v>176</v>
      </c>
      <c r="U499" s="92" t="s">
        <v>176</v>
      </c>
      <c r="V499" s="92">
        <f t="shared" si="164"/>
        <v>0</v>
      </c>
      <c r="W499" s="92" t="s">
        <v>176</v>
      </c>
      <c r="X499" s="92" t="s">
        <v>176</v>
      </c>
      <c r="Y499" s="92">
        <f t="shared" si="165"/>
        <v>0</v>
      </c>
      <c r="Z499" s="92" t="s">
        <v>176</v>
      </c>
      <c r="AA499" s="92" t="s">
        <v>176</v>
      </c>
      <c r="AB499" s="92">
        <f t="shared" si="166"/>
        <v>0</v>
      </c>
      <c r="AC499" s="92" t="s">
        <v>176</v>
      </c>
      <c r="AD499" s="92" t="s">
        <v>176</v>
      </c>
      <c r="AE499" s="92">
        <f t="shared" si="167"/>
        <v>0</v>
      </c>
      <c r="AF499" s="92" t="s">
        <v>176</v>
      </c>
      <c r="AG499" s="92" t="s">
        <v>176</v>
      </c>
      <c r="AH499" s="92">
        <f t="shared" si="168"/>
        <v>0</v>
      </c>
      <c r="AI499" s="92" t="s">
        <v>176</v>
      </c>
      <c r="AJ499" s="92" t="s">
        <v>176</v>
      </c>
      <c r="AK499" s="92">
        <f t="shared" si="169"/>
        <v>0</v>
      </c>
      <c r="AM499" s="157" t="s">
        <v>7</v>
      </c>
    </row>
    <row r="500" spans="1:39" x14ac:dyDescent="0.25">
      <c r="A500" s="157" t="str">
        <f t="shared" si="155"/>
        <v>AgostoMarsh &amp; McLennan, LTD (Riskcorp, Inc.)</v>
      </c>
      <c r="B500" s="51" t="s">
        <v>101</v>
      </c>
      <c r="C500" s="93">
        <f t="shared" si="157"/>
        <v>0</v>
      </c>
      <c r="D500" s="93">
        <f t="shared" si="158"/>
        <v>0</v>
      </c>
      <c r="E500" s="92" t="s">
        <v>176</v>
      </c>
      <c r="F500" s="92" t="s">
        <v>176</v>
      </c>
      <c r="G500" s="92">
        <f t="shared" si="159"/>
        <v>0</v>
      </c>
      <c r="H500" s="92" t="s">
        <v>176</v>
      </c>
      <c r="I500" s="92" t="s">
        <v>176</v>
      </c>
      <c r="J500" s="92">
        <f t="shared" si="160"/>
        <v>0</v>
      </c>
      <c r="K500" s="92" t="s">
        <v>176</v>
      </c>
      <c r="L500" s="92" t="s">
        <v>176</v>
      </c>
      <c r="M500" s="92">
        <f t="shared" si="161"/>
        <v>0</v>
      </c>
      <c r="N500" s="92" t="s">
        <v>176</v>
      </c>
      <c r="O500" s="92" t="s">
        <v>176</v>
      </c>
      <c r="P500" s="92">
        <f t="shared" si="162"/>
        <v>0</v>
      </c>
      <c r="Q500" s="92" t="s">
        <v>176</v>
      </c>
      <c r="R500" s="92" t="s">
        <v>176</v>
      </c>
      <c r="S500" s="92">
        <f t="shared" si="163"/>
        <v>0</v>
      </c>
      <c r="T500" s="92" t="s">
        <v>176</v>
      </c>
      <c r="U500" s="92" t="s">
        <v>176</v>
      </c>
      <c r="V500" s="92">
        <f t="shared" si="164"/>
        <v>0</v>
      </c>
      <c r="W500" s="92" t="s">
        <v>176</v>
      </c>
      <c r="X500" s="92" t="s">
        <v>176</v>
      </c>
      <c r="Y500" s="92">
        <f t="shared" si="165"/>
        <v>0</v>
      </c>
      <c r="Z500" s="92" t="s">
        <v>176</v>
      </c>
      <c r="AA500" s="92" t="s">
        <v>176</v>
      </c>
      <c r="AB500" s="92">
        <f t="shared" si="166"/>
        <v>0</v>
      </c>
      <c r="AC500" s="92" t="s">
        <v>176</v>
      </c>
      <c r="AD500" s="92" t="s">
        <v>176</v>
      </c>
      <c r="AE500" s="92">
        <f t="shared" si="167"/>
        <v>0</v>
      </c>
      <c r="AF500" s="92" t="s">
        <v>176</v>
      </c>
      <c r="AG500" s="92" t="s">
        <v>176</v>
      </c>
      <c r="AH500" s="92">
        <f t="shared" si="168"/>
        <v>0</v>
      </c>
      <c r="AI500" s="92" t="s">
        <v>176</v>
      </c>
      <c r="AJ500" s="92" t="s">
        <v>176</v>
      </c>
      <c r="AK500" s="92">
        <f t="shared" si="169"/>
        <v>0</v>
      </c>
      <c r="AM500" s="157" t="s">
        <v>7</v>
      </c>
    </row>
    <row r="501" spans="1:39" x14ac:dyDescent="0.25">
      <c r="A501" s="157" t="str">
        <f t="shared" si="155"/>
        <v>AgostoAutoseguro, S. A.</v>
      </c>
      <c r="B501" s="51" t="s">
        <v>81</v>
      </c>
      <c r="C501" s="93">
        <f t="shared" si="157"/>
        <v>0</v>
      </c>
      <c r="D501" s="93">
        <f t="shared" si="158"/>
        <v>0</v>
      </c>
      <c r="E501" s="92" t="s">
        <v>176</v>
      </c>
      <c r="F501" s="92" t="s">
        <v>176</v>
      </c>
      <c r="G501" s="92">
        <f t="shared" si="159"/>
        <v>0</v>
      </c>
      <c r="H501" s="92" t="s">
        <v>176</v>
      </c>
      <c r="I501" s="92" t="s">
        <v>176</v>
      </c>
      <c r="J501" s="92">
        <f t="shared" si="160"/>
        <v>0</v>
      </c>
      <c r="K501" s="92" t="s">
        <v>176</v>
      </c>
      <c r="L501" s="92" t="s">
        <v>176</v>
      </c>
      <c r="M501" s="92">
        <f t="shared" si="161"/>
        <v>0</v>
      </c>
      <c r="N501" s="92" t="s">
        <v>176</v>
      </c>
      <c r="O501" s="92" t="s">
        <v>176</v>
      </c>
      <c r="P501" s="92">
        <f t="shared" si="162"/>
        <v>0</v>
      </c>
      <c r="Q501" s="92" t="s">
        <v>176</v>
      </c>
      <c r="R501" s="92" t="s">
        <v>176</v>
      </c>
      <c r="S501" s="92">
        <f t="shared" si="163"/>
        <v>0</v>
      </c>
      <c r="T501" s="92" t="s">
        <v>176</v>
      </c>
      <c r="U501" s="92" t="s">
        <v>176</v>
      </c>
      <c r="V501" s="92">
        <f t="shared" si="164"/>
        <v>0</v>
      </c>
      <c r="W501" s="92" t="s">
        <v>176</v>
      </c>
      <c r="X501" s="92" t="s">
        <v>176</v>
      </c>
      <c r="Y501" s="92">
        <f t="shared" si="165"/>
        <v>0</v>
      </c>
      <c r="Z501" s="92" t="s">
        <v>176</v>
      </c>
      <c r="AA501" s="92" t="s">
        <v>176</v>
      </c>
      <c r="AB501" s="92">
        <f t="shared" si="166"/>
        <v>0</v>
      </c>
      <c r="AC501" s="92" t="s">
        <v>176</v>
      </c>
      <c r="AD501" s="92" t="s">
        <v>176</v>
      </c>
      <c r="AE501" s="92">
        <f t="shared" si="167"/>
        <v>0</v>
      </c>
      <c r="AF501" s="92" t="s">
        <v>176</v>
      </c>
      <c r="AG501" s="92" t="s">
        <v>176</v>
      </c>
      <c r="AH501" s="92">
        <f t="shared" si="168"/>
        <v>0</v>
      </c>
      <c r="AI501" s="92" t="s">
        <v>176</v>
      </c>
      <c r="AJ501" s="92" t="s">
        <v>176</v>
      </c>
      <c r="AK501" s="92">
        <f t="shared" si="169"/>
        <v>0</v>
      </c>
      <c r="AM501" s="157" t="s">
        <v>7</v>
      </c>
    </row>
    <row r="502" spans="1:39" x14ac:dyDescent="0.25">
      <c r="A502" s="157" t="str">
        <f t="shared" si="155"/>
        <v>AgostoSeguros DHI Atlas, S. A.</v>
      </c>
      <c r="B502" s="51" t="s">
        <v>100</v>
      </c>
      <c r="C502" s="93">
        <f t="shared" si="157"/>
        <v>0</v>
      </c>
      <c r="D502" s="93">
        <f t="shared" si="158"/>
        <v>0</v>
      </c>
      <c r="E502" s="92" t="s">
        <v>176</v>
      </c>
      <c r="F502" s="92" t="s">
        <v>176</v>
      </c>
      <c r="G502" s="92">
        <f t="shared" si="159"/>
        <v>0</v>
      </c>
      <c r="H502" s="92" t="s">
        <v>176</v>
      </c>
      <c r="I502" s="92" t="s">
        <v>176</v>
      </c>
      <c r="J502" s="92">
        <f t="shared" si="160"/>
        <v>0</v>
      </c>
      <c r="K502" s="92" t="s">
        <v>176</v>
      </c>
      <c r="L502" s="92" t="s">
        <v>176</v>
      </c>
      <c r="M502" s="92">
        <f t="shared" si="161"/>
        <v>0</v>
      </c>
      <c r="N502" s="92" t="s">
        <v>176</v>
      </c>
      <c r="O502" s="92" t="s">
        <v>176</v>
      </c>
      <c r="P502" s="92">
        <f t="shared" si="162"/>
        <v>0</v>
      </c>
      <c r="Q502" s="92" t="s">
        <v>176</v>
      </c>
      <c r="R502" s="92" t="s">
        <v>176</v>
      </c>
      <c r="S502" s="92">
        <f t="shared" si="163"/>
        <v>0</v>
      </c>
      <c r="T502" s="92" t="s">
        <v>176</v>
      </c>
      <c r="U502" s="92" t="s">
        <v>176</v>
      </c>
      <c r="V502" s="92">
        <f t="shared" si="164"/>
        <v>0</v>
      </c>
      <c r="W502" s="92" t="s">
        <v>176</v>
      </c>
      <c r="X502" s="92" t="s">
        <v>176</v>
      </c>
      <c r="Y502" s="92">
        <f t="shared" si="165"/>
        <v>0</v>
      </c>
      <c r="Z502" s="92" t="s">
        <v>176</v>
      </c>
      <c r="AA502" s="92" t="s">
        <v>176</v>
      </c>
      <c r="AB502" s="92">
        <f t="shared" si="166"/>
        <v>0</v>
      </c>
      <c r="AC502" s="92" t="s">
        <v>176</v>
      </c>
      <c r="AD502" s="92" t="s">
        <v>176</v>
      </c>
      <c r="AE502" s="92">
        <f t="shared" si="167"/>
        <v>0</v>
      </c>
      <c r="AF502" s="92" t="s">
        <v>176</v>
      </c>
      <c r="AG502" s="92" t="s">
        <v>176</v>
      </c>
      <c r="AH502" s="92">
        <f t="shared" si="168"/>
        <v>0</v>
      </c>
      <c r="AI502" s="92" t="s">
        <v>176</v>
      </c>
      <c r="AJ502" s="92" t="s">
        <v>176</v>
      </c>
      <c r="AK502" s="92">
        <f t="shared" si="169"/>
        <v>0</v>
      </c>
      <c r="AM502" s="157" t="s">
        <v>7</v>
      </c>
    </row>
    <row r="503" spans="1:39" x14ac:dyDescent="0.25">
      <c r="A503" s="157" t="str">
        <f t="shared" si="155"/>
        <v>AgostoBanesco Seguros, S.A.</v>
      </c>
      <c r="B503" s="51" t="s">
        <v>109</v>
      </c>
      <c r="C503" s="93">
        <f t="shared" si="157"/>
        <v>0</v>
      </c>
      <c r="D503" s="93">
        <f t="shared" si="158"/>
        <v>0</v>
      </c>
      <c r="E503" s="92" t="s">
        <v>176</v>
      </c>
      <c r="F503" s="92" t="s">
        <v>176</v>
      </c>
      <c r="G503" s="92">
        <f t="shared" si="159"/>
        <v>0</v>
      </c>
      <c r="H503" s="92" t="s">
        <v>176</v>
      </c>
      <c r="I503" s="92" t="s">
        <v>176</v>
      </c>
      <c r="J503" s="92">
        <f t="shared" si="160"/>
        <v>0</v>
      </c>
      <c r="K503" s="92" t="s">
        <v>176</v>
      </c>
      <c r="L503" s="92" t="s">
        <v>176</v>
      </c>
      <c r="M503" s="92">
        <f t="shared" si="161"/>
        <v>0</v>
      </c>
      <c r="N503" s="92" t="s">
        <v>176</v>
      </c>
      <c r="O503" s="92" t="s">
        <v>176</v>
      </c>
      <c r="P503" s="92">
        <f t="shared" si="162"/>
        <v>0</v>
      </c>
      <c r="Q503" s="92" t="s">
        <v>176</v>
      </c>
      <c r="R503" s="92" t="s">
        <v>176</v>
      </c>
      <c r="S503" s="92">
        <f t="shared" si="163"/>
        <v>0</v>
      </c>
      <c r="T503" s="92" t="s">
        <v>176</v>
      </c>
      <c r="U503" s="92" t="s">
        <v>176</v>
      </c>
      <c r="V503" s="92">
        <f t="shared" si="164"/>
        <v>0</v>
      </c>
      <c r="W503" s="92" t="s">
        <v>176</v>
      </c>
      <c r="X503" s="92" t="s">
        <v>176</v>
      </c>
      <c r="Y503" s="92">
        <f t="shared" si="165"/>
        <v>0</v>
      </c>
      <c r="Z503" s="92" t="s">
        <v>176</v>
      </c>
      <c r="AA503" s="92" t="s">
        <v>176</v>
      </c>
      <c r="AB503" s="92">
        <f t="shared" si="166"/>
        <v>0</v>
      </c>
      <c r="AC503" s="92" t="s">
        <v>176</v>
      </c>
      <c r="AD503" s="92" t="s">
        <v>176</v>
      </c>
      <c r="AE503" s="92">
        <f t="shared" si="167"/>
        <v>0</v>
      </c>
      <c r="AF503" s="92" t="s">
        <v>176</v>
      </c>
      <c r="AG503" s="92" t="s">
        <v>176</v>
      </c>
      <c r="AH503" s="92">
        <f t="shared" si="168"/>
        <v>0</v>
      </c>
      <c r="AI503" s="92" t="s">
        <v>176</v>
      </c>
      <c r="AJ503" s="92" t="s">
        <v>176</v>
      </c>
      <c r="AK503" s="92">
        <f t="shared" si="169"/>
        <v>0</v>
      </c>
      <c r="AM503" s="157" t="s">
        <v>7</v>
      </c>
    </row>
    <row r="504" spans="1:39" x14ac:dyDescent="0.25">
      <c r="A504" s="157" t="str">
        <f t="shared" si="155"/>
        <v>AgostoHumano Seguros, S. A.</v>
      </c>
      <c r="B504" s="51" t="s">
        <v>111</v>
      </c>
      <c r="C504" s="93">
        <f t="shared" si="157"/>
        <v>0</v>
      </c>
      <c r="D504" s="93">
        <f t="shared" si="158"/>
        <v>0</v>
      </c>
      <c r="E504" s="92" t="s">
        <v>176</v>
      </c>
      <c r="F504" s="92" t="s">
        <v>176</v>
      </c>
      <c r="G504" s="92">
        <f t="shared" si="159"/>
        <v>0</v>
      </c>
      <c r="H504" s="92" t="s">
        <v>176</v>
      </c>
      <c r="I504" s="92" t="s">
        <v>176</v>
      </c>
      <c r="J504" s="92">
        <f t="shared" si="160"/>
        <v>0</v>
      </c>
      <c r="K504" s="92" t="s">
        <v>176</v>
      </c>
      <c r="L504" s="92" t="s">
        <v>176</v>
      </c>
      <c r="M504" s="92">
        <f t="shared" si="161"/>
        <v>0</v>
      </c>
      <c r="N504" s="92" t="s">
        <v>176</v>
      </c>
      <c r="O504" s="92" t="s">
        <v>176</v>
      </c>
      <c r="P504" s="92">
        <f t="shared" si="162"/>
        <v>0</v>
      </c>
      <c r="Q504" s="92" t="s">
        <v>176</v>
      </c>
      <c r="R504" s="92" t="s">
        <v>176</v>
      </c>
      <c r="S504" s="92">
        <f t="shared" si="163"/>
        <v>0</v>
      </c>
      <c r="T504" s="92" t="s">
        <v>176</v>
      </c>
      <c r="U504" s="92" t="s">
        <v>176</v>
      </c>
      <c r="V504" s="92">
        <f t="shared" si="164"/>
        <v>0</v>
      </c>
      <c r="W504" s="92" t="s">
        <v>176</v>
      </c>
      <c r="X504" s="92" t="s">
        <v>176</v>
      </c>
      <c r="Y504" s="92">
        <f t="shared" si="165"/>
        <v>0</v>
      </c>
      <c r="Z504" s="92" t="s">
        <v>176</v>
      </c>
      <c r="AA504" s="92" t="s">
        <v>176</v>
      </c>
      <c r="AB504" s="92">
        <f t="shared" si="166"/>
        <v>0</v>
      </c>
      <c r="AC504" s="92" t="s">
        <v>176</v>
      </c>
      <c r="AD504" s="92" t="s">
        <v>176</v>
      </c>
      <c r="AE504" s="92">
        <f t="shared" si="167"/>
        <v>0</v>
      </c>
      <c r="AF504" s="92" t="s">
        <v>176</v>
      </c>
      <c r="AG504" s="92" t="s">
        <v>176</v>
      </c>
      <c r="AH504" s="92">
        <f t="shared" si="168"/>
        <v>0</v>
      </c>
      <c r="AI504" s="92" t="s">
        <v>176</v>
      </c>
      <c r="AJ504" s="92" t="s">
        <v>176</v>
      </c>
      <c r="AK504" s="92">
        <f t="shared" si="169"/>
        <v>0</v>
      </c>
      <c r="AM504" s="157" t="s">
        <v>7</v>
      </c>
    </row>
    <row r="505" spans="1:39" x14ac:dyDescent="0.25">
      <c r="A505" s="157" t="str">
        <f t="shared" si="155"/>
        <v>AgostoAtrio Seguros, S. A.</v>
      </c>
      <c r="B505" s="51" t="s">
        <v>113</v>
      </c>
      <c r="C505" s="93">
        <f t="shared" si="157"/>
        <v>0</v>
      </c>
      <c r="D505" s="93">
        <f t="shared" si="158"/>
        <v>0</v>
      </c>
      <c r="E505" s="92" t="s">
        <v>176</v>
      </c>
      <c r="F505" s="92" t="s">
        <v>176</v>
      </c>
      <c r="G505" s="92">
        <f t="shared" si="159"/>
        <v>0</v>
      </c>
      <c r="H505" s="92" t="s">
        <v>176</v>
      </c>
      <c r="I505" s="92" t="s">
        <v>176</v>
      </c>
      <c r="J505" s="92">
        <f t="shared" si="160"/>
        <v>0</v>
      </c>
      <c r="K505" s="92" t="s">
        <v>176</v>
      </c>
      <c r="L505" s="92" t="s">
        <v>176</v>
      </c>
      <c r="M505" s="92">
        <f t="shared" si="161"/>
        <v>0</v>
      </c>
      <c r="N505" s="92" t="s">
        <v>176</v>
      </c>
      <c r="O505" s="92" t="s">
        <v>176</v>
      </c>
      <c r="P505" s="92">
        <f t="shared" si="162"/>
        <v>0</v>
      </c>
      <c r="Q505" s="92" t="s">
        <v>176</v>
      </c>
      <c r="R505" s="92" t="s">
        <v>176</v>
      </c>
      <c r="S505" s="92">
        <f t="shared" si="163"/>
        <v>0</v>
      </c>
      <c r="T505" s="92" t="s">
        <v>176</v>
      </c>
      <c r="U505" s="92" t="s">
        <v>176</v>
      </c>
      <c r="V505" s="92">
        <f t="shared" si="164"/>
        <v>0</v>
      </c>
      <c r="W505" s="92" t="s">
        <v>176</v>
      </c>
      <c r="X505" s="92" t="s">
        <v>176</v>
      </c>
      <c r="Y505" s="92">
        <f t="shared" si="165"/>
        <v>0</v>
      </c>
      <c r="Z505" s="92" t="s">
        <v>176</v>
      </c>
      <c r="AA505" s="92" t="s">
        <v>176</v>
      </c>
      <c r="AB505" s="92">
        <f t="shared" si="166"/>
        <v>0</v>
      </c>
      <c r="AC505" s="92" t="s">
        <v>176</v>
      </c>
      <c r="AD505" s="92" t="s">
        <v>176</v>
      </c>
      <c r="AE505" s="92">
        <f t="shared" si="167"/>
        <v>0</v>
      </c>
      <c r="AF505" s="92" t="s">
        <v>176</v>
      </c>
      <c r="AG505" s="92" t="s">
        <v>176</v>
      </c>
      <c r="AH505" s="92">
        <f t="shared" si="168"/>
        <v>0</v>
      </c>
      <c r="AI505" s="92" t="s">
        <v>176</v>
      </c>
      <c r="AJ505" s="92" t="s">
        <v>176</v>
      </c>
      <c r="AK505" s="92">
        <f t="shared" si="169"/>
        <v>0</v>
      </c>
      <c r="AM505" s="157" t="s">
        <v>7</v>
      </c>
    </row>
    <row r="506" spans="1:39" x14ac:dyDescent="0.25">
      <c r="A506" s="157" t="str">
        <f t="shared" si="155"/>
        <v>AgostoSeguros APS, S.A</v>
      </c>
      <c r="B506" s="51" t="s">
        <v>117</v>
      </c>
      <c r="C506" s="93">
        <f t="shared" si="157"/>
        <v>0</v>
      </c>
      <c r="D506" s="93">
        <f t="shared" si="158"/>
        <v>0</v>
      </c>
      <c r="E506" s="92" t="s">
        <v>176</v>
      </c>
      <c r="F506" s="92" t="s">
        <v>176</v>
      </c>
      <c r="G506" s="92">
        <f t="shared" si="159"/>
        <v>0</v>
      </c>
      <c r="H506" s="92" t="s">
        <v>176</v>
      </c>
      <c r="I506" s="92" t="s">
        <v>176</v>
      </c>
      <c r="J506" s="92">
        <f t="shared" si="160"/>
        <v>0</v>
      </c>
      <c r="K506" s="92" t="s">
        <v>176</v>
      </c>
      <c r="L506" s="92" t="s">
        <v>176</v>
      </c>
      <c r="M506" s="92">
        <f t="shared" si="161"/>
        <v>0</v>
      </c>
      <c r="N506" s="92" t="s">
        <v>176</v>
      </c>
      <c r="O506" s="92" t="s">
        <v>176</v>
      </c>
      <c r="P506" s="92">
        <f t="shared" si="162"/>
        <v>0</v>
      </c>
      <c r="Q506" s="92" t="s">
        <v>176</v>
      </c>
      <c r="R506" s="92" t="s">
        <v>176</v>
      </c>
      <c r="S506" s="92">
        <f t="shared" si="163"/>
        <v>0</v>
      </c>
      <c r="T506" s="92" t="s">
        <v>176</v>
      </c>
      <c r="U506" s="92" t="s">
        <v>176</v>
      </c>
      <c r="V506" s="92">
        <f t="shared" si="164"/>
        <v>0</v>
      </c>
      <c r="W506" s="92" t="s">
        <v>176</v>
      </c>
      <c r="X506" s="92" t="s">
        <v>176</v>
      </c>
      <c r="Y506" s="92">
        <f t="shared" si="165"/>
        <v>0</v>
      </c>
      <c r="Z506" s="92" t="s">
        <v>176</v>
      </c>
      <c r="AA506" s="92" t="s">
        <v>176</v>
      </c>
      <c r="AB506" s="92">
        <f t="shared" si="166"/>
        <v>0</v>
      </c>
      <c r="AC506" s="92" t="s">
        <v>176</v>
      </c>
      <c r="AD506" s="92" t="s">
        <v>176</v>
      </c>
      <c r="AE506" s="92">
        <f t="shared" si="167"/>
        <v>0</v>
      </c>
      <c r="AF506" s="92" t="s">
        <v>176</v>
      </c>
      <c r="AG506" s="92" t="s">
        <v>176</v>
      </c>
      <c r="AH506" s="92">
        <f t="shared" si="168"/>
        <v>0</v>
      </c>
      <c r="AI506" s="92" t="s">
        <v>176</v>
      </c>
      <c r="AJ506" s="92" t="s">
        <v>176</v>
      </c>
      <c r="AK506" s="92">
        <f t="shared" si="169"/>
        <v>0</v>
      </c>
      <c r="AM506" s="157" t="s">
        <v>7</v>
      </c>
    </row>
    <row r="507" spans="1:39" x14ac:dyDescent="0.25">
      <c r="A507" s="157" t="str">
        <f t="shared" si="155"/>
        <v>AgostoSegna, Compañía de Seguros, S.A.</v>
      </c>
      <c r="B507" s="51" t="s">
        <v>98</v>
      </c>
      <c r="C507" s="93">
        <f t="shared" si="157"/>
        <v>0</v>
      </c>
      <c r="D507" s="93">
        <f t="shared" si="158"/>
        <v>0</v>
      </c>
      <c r="E507" s="92" t="s">
        <v>176</v>
      </c>
      <c r="F507" s="92" t="s">
        <v>176</v>
      </c>
      <c r="G507" s="92">
        <f t="shared" si="159"/>
        <v>0</v>
      </c>
      <c r="H507" s="92" t="s">
        <v>176</v>
      </c>
      <c r="I507" s="92" t="s">
        <v>176</v>
      </c>
      <c r="J507" s="92">
        <f t="shared" si="160"/>
        <v>0</v>
      </c>
      <c r="K507" s="92" t="s">
        <v>176</v>
      </c>
      <c r="L507" s="92" t="s">
        <v>176</v>
      </c>
      <c r="M507" s="92">
        <f t="shared" si="161"/>
        <v>0</v>
      </c>
      <c r="N507" s="92" t="s">
        <v>176</v>
      </c>
      <c r="O507" s="92" t="s">
        <v>176</v>
      </c>
      <c r="P507" s="92">
        <f t="shared" si="162"/>
        <v>0</v>
      </c>
      <c r="Q507" s="92" t="s">
        <v>176</v>
      </c>
      <c r="R507" s="92" t="s">
        <v>176</v>
      </c>
      <c r="S507" s="92">
        <f t="shared" si="163"/>
        <v>0</v>
      </c>
      <c r="T507" s="92" t="s">
        <v>176</v>
      </c>
      <c r="U507" s="92" t="s">
        <v>176</v>
      </c>
      <c r="V507" s="92">
        <f t="shared" si="164"/>
        <v>0</v>
      </c>
      <c r="W507" s="92" t="s">
        <v>176</v>
      </c>
      <c r="X507" s="92" t="s">
        <v>176</v>
      </c>
      <c r="Y507" s="92">
        <f t="shared" si="165"/>
        <v>0</v>
      </c>
      <c r="Z507" s="92" t="s">
        <v>176</v>
      </c>
      <c r="AA507" s="92" t="s">
        <v>176</v>
      </c>
      <c r="AB507" s="92">
        <f t="shared" si="166"/>
        <v>0</v>
      </c>
      <c r="AC507" s="92" t="s">
        <v>176</v>
      </c>
      <c r="AD507" s="92" t="s">
        <v>176</v>
      </c>
      <c r="AE507" s="92">
        <f t="shared" si="167"/>
        <v>0</v>
      </c>
      <c r="AF507" s="92" t="s">
        <v>176</v>
      </c>
      <c r="AG507" s="92" t="s">
        <v>176</v>
      </c>
      <c r="AH507" s="92">
        <f t="shared" si="168"/>
        <v>0</v>
      </c>
      <c r="AI507" s="92" t="s">
        <v>176</v>
      </c>
      <c r="AJ507" s="92" t="s">
        <v>176</v>
      </c>
      <c r="AK507" s="92">
        <f t="shared" si="169"/>
        <v>0</v>
      </c>
      <c r="AM507" s="157" t="s">
        <v>7</v>
      </c>
    </row>
    <row r="508" spans="1:39" x14ac:dyDescent="0.25">
      <c r="A508" s="157" t="str">
        <f t="shared" si="155"/>
        <v>AgostoBupa Dominicana, S.A.</v>
      </c>
      <c r="B508" s="50" t="s">
        <v>104</v>
      </c>
      <c r="C508" s="93">
        <f t="shared" si="157"/>
        <v>0</v>
      </c>
      <c r="D508" s="93">
        <f t="shared" si="158"/>
        <v>0</v>
      </c>
      <c r="E508" s="92" t="s">
        <v>176</v>
      </c>
      <c r="F508" s="92" t="s">
        <v>176</v>
      </c>
      <c r="G508" s="92">
        <f t="shared" si="159"/>
        <v>0</v>
      </c>
      <c r="H508" s="92" t="s">
        <v>176</v>
      </c>
      <c r="I508" s="92" t="s">
        <v>176</v>
      </c>
      <c r="J508" s="92">
        <f t="shared" si="160"/>
        <v>0</v>
      </c>
      <c r="K508" s="92" t="s">
        <v>176</v>
      </c>
      <c r="L508" s="92" t="s">
        <v>176</v>
      </c>
      <c r="M508" s="92">
        <f t="shared" si="161"/>
        <v>0</v>
      </c>
      <c r="N508" s="92" t="s">
        <v>176</v>
      </c>
      <c r="O508" s="92" t="s">
        <v>176</v>
      </c>
      <c r="P508" s="92">
        <f t="shared" si="162"/>
        <v>0</v>
      </c>
      <c r="Q508" s="92" t="s">
        <v>176</v>
      </c>
      <c r="R508" s="92" t="s">
        <v>176</v>
      </c>
      <c r="S508" s="92">
        <f t="shared" si="163"/>
        <v>0</v>
      </c>
      <c r="T508" s="92" t="s">
        <v>176</v>
      </c>
      <c r="U508" s="92" t="s">
        <v>176</v>
      </c>
      <c r="V508" s="92">
        <f t="shared" si="164"/>
        <v>0</v>
      </c>
      <c r="W508" s="92" t="s">
        <v>176</v>
      </c>
      <c r="X508" s="92" t="s">
        <v>176</v>
      </c>
      <c r="Y508" s="92">
        <f t="shared" si="165"/>
        <v>0</v>
      </c>
      <c r="Z508" s="92" t="s">
        <v>176</v>
      </c>
      <c r="AA508" s="92" t="s">
        <v>176</v>
      </c>
      <c r="AB508" s="92">
        <f t="shared" si="166"/>
        <v>0</v>
      </c>
      <c r="AC508" s="92" t="s">
        <v>176</v>
      </c>
      <c r="AD508" s="92" t="s">
        <v>176</v>
      </c>
      <c r="AE508" s="92">
        <f t="shared" si="167"/>
        <v>0</v>
      </c>
      <c r="AF508" s="92" t="s">
        <v>176</v>
      </c>
      <c r="AG508" s="92" t="s">
        <v>176</v>
      </c>
      <c r="AH508" s="92">
        <f t="shared" si="168"/>
        <v>0</v>
      </c>
      <c r="AI508" s="92" t="s">
        <v>176</v>
      </c>
      <c r="AJ508" s="92" t="s">
        <v>176</v>
      </c>
      <c r="AK508" s="92">
        <f t="shared" si="169"/>
        <v>0</v>
      </c>
      <c r="AM508" s="157" t="s">
        <v>7</v>
      </c>
    </row>
    <row r="509" spans="1:39" x14ac:dyDescent="0.25">
      <c r="A509" s="157" t="str">
        <f t="shared" si="155"/>
        <v>AgostoMultiseguros S.U, S. A.</v>
      </c>
      <c r="B509" s="51" t="s">
        <v>116</v>
      </c>
      <c r="C509" s="93">
        <f t="shared" si="157"/>
        <v>0</v>
      </c>
      <c r="D509" s="93">
        <f t="shared" si="158"/>
        <v>0</v>
      </c>
      <c r="E509" s="92" t="s">
        <v>176</v>
      </c>
      <c r="F509" s="92" t="s">
        <v>176</v>
      </c>
      <c r="G509" s="92">
        <f t="shared" si="159"/>
        <v>0</v>
      </c>
      <c r="H509" s="92" t="s">
        <v>176</v>
      </c>
      <c r="I509" s="92" t="s">
        <v>176</v>
      </c>
      <c r="J509" s="92">
        <f t="shared" si="160"/>
        <v>0</v>
      </c>
      <c r="K509" s="92" t="s">
        <v>176</v>
      </c>
      <c r="L509" s="92" t="s">
        <v>176</v>
      </c>
      <c r="M509" s="92">
        <f t="shared" si="161"/>
        <v>0</v>
      </c>
      <c r="N509" s="92" t="s">
        <v>176</v>
      </c>
      <c r="O509" s="92" t="s">
        <v>176</v>
      </c>
      <c r="P509" s="92">
        <f t="shared" si="162"/>
        <v>0</v>
      </c>
      <c r="Q509" s="92" t="s">
        <v>176</v>
      </c>
      <c r="R509" s="92" t="s">
        <v>176</v>
      </c>
      <c r="S509" s="92">
        <f t="shared" si="163"/>
        <v>0</v>
      </c>
      <c r="T509" s="92" t="s">
        <v>176</v>
      </c>
      <c r="U509" s="92" t="s">
        <v>176</v>
      </c>
      <c r="V509" s="92">
        <f t="shared" si="164"/>
        <v>0</v>
      </c>
      <c r="W509" s="92" t="s">
        <v>176</v>
      </c>
      <c r="X509" s="92" t="s">
        <v>176</v>
      </c>
      <c r="Y509" s="92">
        <f t="shared" si="165"/>
        <v>0</v>
      </c>
      <c r="Z509" s="92" t="s">
        <v>176</v>
      </c>
      <c r="AA509" s="92" t="s">
        <v>176</v>
      </c>
      <c r="AB509" s="92">
        <f t="shared" si="166"/>
        <v>0</v>
      </c>
      <c r="AC509" s="92" t="s">
        <v>176</v>
      </c>
      <c r="AD509" s="92" t="s">
        <v>176</v>
      </c>
      <c r="AE509" s="92">
        <f t="shared" si="167"/>
        <v>0</v>
      </c>
      <c r="AF509" s="92" t="s">
        <v>176</v>
      </c>
      <c r="AG509" s="92" t="s">
        <v>176</v>
      </c>
      <c r="AH509" s="92">
        <f t="shared" si="168"/>
        <v>0</v>
      </c>
      <c r="AI509" s="92" t="s">
        <v>176</v>
      </c>
      <c r="AJ509" s="92" t="s">
        <v>176</v>
      </c>
      <c r="AK509" s="92">
        <f t="shared" si="169"/>
        <v>0</v>
      </c>
      <c r="AM509" s="157" t="s">
        <v>7</v>
      </c>
    </row>
    <row r="510" spans="1:39" x14ac:dyDescent="0.25">
      <c r="A510" s="157" t="str">
        <f t="shared" si="155"/>
        <v>AgostoSeguros ADEMI, S. A.</v>
      </c>
      <c r="B510" s="51" t="s">
        <v>112</v>
      </c>
      <c r="C510" s="93">
        <f t="shared" si="157"/>
        <v>0</v>
      </c>
      <c r="D510" s="93">
        <f t="shared" si="158"/>
        <v>0</v>
      </c>
      <c r="E510" s="92" t="s">
        <v>176</v>
      </c>
      <c r="F510" s="92" t="s">
        <v>176</v>
      </c>
      <c r="G510" s="92">
        <f t="shared" si="159"/>
        <v>0</v>
      </c>
      <c r="H510" s="92" t="s">
        <v>176</v>
      </c>
      <c r="I510" s="92" t="s">
        <v>176</v>
      </c>
      <c r="J510" s="92">
        <f t="shared" si="160"/>
        <v>0</v>
      </c>
      <c r="K510" s="92" t="s">
        <v>176</v>
      </c>
      <c r="L510" s="92" t="s">
        <v>176</v>
      </c>
      <c r="M510" s="92">
        <f t="shared" si="161"/>
        <v>0</v>
      </c>
      <c r="N510" s="92" t="s">
        <v>176</v>
      </c>
      <c r="O510" s="92" t="s">
        <v>176</v>
      </c>
      <c r="P510" s="92">
        <f t="shared" si="162"/>
        <v>0</v>
      </c>
      <c r="Q510" s="92" t="s">
        <v>176</v>
      </c>
      <c r="R510" s="92" t="s">
        <v>176</v>
      </c>
      <c r="S510" s="92">
        <f t="shared" si="163"/>
        <v>0</v>
      </c>
      <c r="T510" s="92" t="s">
        <v>176</v>
      </c>
      <c r="U510" s="92" t="s">
        <v>176</v>
      </c>
      <c r="V510" s="92">
        <f t="shared" si="164"/>
        <v>0</v>
      </c>
      <c r="W510" s="92" t="s">
        <v>176</v>
      </c>
      <c r="X510" s="92" t="s">
        <v>176</v>
      </c>
      <c r="Y510" s="92">
        <f t="shared" si="165"/>
        <v>0</v>
      </c>
      <c r="Z510" s="92" t="s">
        <v>176</v>
      </c>
      <c r="AA510" s="92" t="s">
        <v>176</v>
      </c>
      <c r="AB510" s="92">
        <f t="shared" si="166"/>
        <v>0</v>
      </c>
      <c r="AC510" s="92" t="s">
        <v>176</v>
      </c>
      <c r="AD510" s="92" t="s">
        <v>176</v>
      </c>
      <c r="AE510" s="92">
        <f t="shared" si="167"/>
        <v>0</v>
      </c>
      <c r="AF510" s="92" t="s">
        <v>176</v>
      </c>
      <c r="AG510" s="92" t="s">
        <v>176</v>
      </c>
      <c r="AH510" s="92">
        <f t="shared" si="168"/>
        <v>0</v>
      </c>
      <c r="AI510" s="92" t="s">
        <v>176</v>
      </c>
      <c r="AJ510" s="92" t="s">
        <v>176</v>
      </c>
      <c r="AK510" s="92">
        <f t="shared" si="169"/>
        <v>0</v>
      </c>
      <c r="AM510" s="157" t="s">
        <v>7</v>
      </c>
    </row>
    <row r="511" spans="1:39" x14ac:dyDescent="0.25">
      <c r="A511" s="157" t="str">
        <f t="shared" si="155"/>
        <v>AgostoREHSA Cía. de Seguros y Reaseguros, S.A.</v>
      </c>
      <c r="B511" s="51" t="s">
        <v>114</v>
      </c>
      <c r="C511" s="93">
        <f t="shared" si="157"/>
        <v>0</v>
      </c>
      <c r="D511" s="93">
        <f t="shared" si="158"/>
        <v>0</v>
      </c>
      <c r="E511" s="92" t="s">
        <v>176</v>
      </c>
      <c r="F511" s="92" t="s">
        <v>176</v>
      </c>
      <c r="G511" s="92">
        <f t="shared" si="159"/>
        <v>0</v>
      </c>
      <c r="H511" s="92" t="s">
        <v>176</v>
      </c>
      <c r="I511" s="92" t="s">
        <v>176</v>
      </c>
      <c r="J511" s="92">
        <f t="shared" si="160"/>
        <v>0</v>
      </c>
      <c r="K511" s="92" t="s">
        <v>176</v>
      </c>
      <c r="L511" s="92" t="s">
        <v>176</v>
      </c>
      <c r="M511" s="92">
        <f t="shared" si="161"/>
        <v>0</v>
      </c>
      <c r="N511" s="92" t="s">
        <v>176</v>
      </c>
      <c r="O511" s="92" t="s">
        <v>176</v>
      </c>
      <c r="P511" s="92">
        <f t="shared" si="162"/>
        <v>0</v>
      </c>
      <c r="Q511" s="92" t="s">
        <v>176</v>
      </c>
      <c r="R511" s="92" t="s">
        <v>176</v>
      </c>
      <c r="S511" s="92">
        <f t="shared" si="163"/>
        <v>0</v>
      </c>
      <c r="T511" s="92" t="s">
        <v>176</v>
      </c>
      <c r="U511" s="92" t="s">
        <v>176</v>
      </c>
      <c r="V511" s="92">
        <f t="shared" si="164"/>
        <v>0</v>
      </c>
      <c r="W511" s="92" t="s">
        <v>176</v>
      </c>
      <c r="X511" s="92" t="s">
        <v>176</v>
      </c>
      <c r="Y511" s="92">
        <f t="shared" si="165"/>
        <v>0</v>
      </c>
      <c r="Z511" s="92" t="s">
        <v>176</v>
      </c>
      <c r="AA511" s="92" t="s">
        <v>176</v>
      </c>
      <c r="AB511" s="92">
        <f t="shared" si="166"/>
        <v>0</v>
      </c>
      <c r="AC511" s="92" t="s">
        <v>176</v>
      </c>
      <c r="AD511" s="92" t="s">
        <v>176</v>
      </c>
      <c r="AE511" s="92">
        <f t="shared" si="167"/>
        <v>0</v>
      </c>
      <c r="AF511" s="92" t="s">
        <v>176</v>
      </c>
      <c r="AG511" s="92" t="s">
        <v>176</v>
      </c>
      <c r="AH511" s="92">
        <f t="shared" si="168"/>
        <v>0</v>
      </c>
      <c r="AI511" s="92" t="s">
        <v>176</v>
      </c>
      <c r="AJ511" s="92" t="s">
        <v>176</v>
      </c>
      <c r="AK511" s="92">
        <f t="shared" si="169"/>
        <v>0</v>
      </c>
      <c r="AM511" s="157" t="s">
        <v>7</v>
      </c>
    </row>
    <row r="512" spans="1:39" x14ac:dyDescent="0.25">
      <c r="A512" s="157" t="str">
        <f t="shared" si="155"/>
        <v>AgostoMidas Seguros, S. A.</v>
      </c>
      <c r="B512" s="51" t="s">
        <v>118</v>
      </c>
      <c r="C512" s="93">
        <f t="shared" si="157"/>
        <v>0</v>
      </c>
      <c r="D512" s="93">
        <f t="shared" si="158"/>
        <v>0</v>
      </c>
      <c r="E512" s="92" t="s">
        <v>176</v>
      </c>
      <c r="F512" s="92" t="s">
        <v>176</v>
      </c>
      <c r="G512" s="92">
        <f t="shared" si="159"/>
        <v>0</v>
      </c>
      <c r="H512" s="92" t="s">
        <v>176</v>
      </c>
      <c r="I512" s="92" t="s">
        <v>176</v>
      </c>
      <c r="J512" s="92">
        <f t="shared" si="160"/>
        <v>0</v>
      </c>
      <c r="K512" s="92" t="s">
        <v>176</v>
      </c>
      <c r="L512" s="92" t="s">
        <v>176</v>
      </c>
      <c r="M512" s="92">
        <f t="shared" si="161"/>
        <v>0</v>
      </c>
      <c r="N512" s="92" t="s">
        <v>176</v>
      </c>
      <c r="O512" s="92" t="s">
        <v>176</v>
      </c>
      <c r="P512" s="92">
        <f t="shared" si="162"/>
        <v>0</v>
      </c>
      <c r="Q512" s="92" t="s">
        <v>176</v>
      </c>
      <c r="R512" s="92" t="s">
        <v>176</v>
      </c>
      <c r="S512" s="92">
        <f t="shared" si="163"/>
        <v>0</v>
      </c>
      <c r="T512" s="92" t="s">
        <v>176</v>
      </c>
      <c r="U512" s="92" t="s">
        <v>176</v>
      </c>
      <c r="V512" s="92">
        <f t="shared" si="164"/>
        <v>0</v>
      </c>
      <c r="W512" s="92" t="s">
        <v>176</v>
      </c>
      <c r="X512" s="92" t="s">
        <v>176</v>
      </c>
      <c r="Y512" s="92">
        <f t="shared" si="165"/>
        <v>0</v>
      </c>
      <c r="Z512" s="92" t="s">
        <v>176</v>
      </c>
      <c r="AA512" s="92" t="s">
        <v>176</v>
      </c>
      <c r="AB512" s="92">
        <f t="shared" si="166"/>
        <v>0</v>
      </c>
      <c r="AC512" s="92" t="s">
        <v>176</v>
      </c>
      <c r="AD512" s="92" t="s">
        <v>176</v>
      </c>
      <c r="AE512" s="92">
        <f t="shared" si="167"/>
        <v>0</v>
      </c>
      <c r="AF512" s="92" t="s">
        <v>176</v>
      </c>
      <c r="AG512" s="92" t="s">
        <v>176</v>
      </c>
      <c r="AH512" s="92">
        <f t="shared" si="168"/>
        <v>0</v>
      </c>
      <c r="AI512" s="92" t="s">
        <v>176</v>
      </c>
      <c r="AJ512" s="92" t="s">
        <v>176</v>
      </c>
      <c r="AK512" s="92">
        <f t="shared" si="169"/>
        <v>0</v>
      </c>
      <c r="AM512" s="157" t="s">
        <v>7</v>
      </c>
    </row>
    <row r="513" spans="1:39" x14ac:dyDescent="0.25">
      <c r="A513" s="157" t="str">
        <f t="shared" si="155"/>
        <v>AgostoHylseg Seguros, S.A.</v>
      </c>
      <c r="B513" s="51" t="s">
        <v>120</v>
      </c>
      <c r="C513" s="93">
        <f t="shared" si="157"/>
        <v>0</v>
      </c>
      <c r="D513" s="93">
        <f t="shared" si="158"/>
        <v>0</v>
      </c>
      <c r="E513" s="92" t="s">
        <v>176</v>
      </c>
      <c r="F513" s="92" t="s">
        <v>176</v>
      </c>
      <c r="G513" s="92">
        <f t="shared" si="159"/>
        <v>0</v>
      </c>
      <c r="H513" s="92" t="s">
        <v>176</v>
      </c>
      <c r="I513" s="92" t="s">
        <v>176</v>
      </c>
      <c r="J513" s="92">
        <f t="shared" si="160"/>
        <v>0</v>
      </c>
      <c r="K513" s="92" t="s">
        <v>176</v>
      </c>
      <c r="L513" s="92" t="s">
        <v>176</v>
      </c>
      <c r="M513" s="92">
        <f t="shared" si="161"/>
        <v>0</v>
      </c>
      <c r="N513" s="92" t="s">
        <v>176</v>
      </c>
      <c r="O513" s="92" t="s">
        <v>176</v>
      </c>
      <c r="P513" s="92">
        <f t="shared" si="162"/>
        <v>0</v>
      </c>
      <c r="Q513" s="92" t="s">
        <v>176</v>
      </c>
      <c r="R513" s="92" t="s">
        <v>176</v>
      </c>
      <c r="S513" s="92">
        <f t="shared" si="163"/>
        <v>0</v>
      </c>
      <c r="T513" s="92" t="s">
        <v>176</v>
      </c>
      <c r="U513" s="92" t="s">
        <v>176</v>
      </c>
      <c r="V513" s="92">
        <f t="shared" si="164"/>
        <v>0</v>
      </c>
      <c r="W513" s="92" t="s">
        <v>176</v>
      </c>
      <c r="X513" s="92" t="s">
        <v>176</v>
      </c>
      <c r="Y513" s="92">
        <f t="shared" si="165"/>
        <v>0</v>
      </c>
      <c r="Z513" s="92" t="s">
        <v>176</v>
      </c>
      <c r="AA513" s="92" t="s">
        <v>176</v>
      </c>
      <c r="AB513" s="92">
        <f t="shared" si="166"/>
        <v>0</v>
      </c>
      <c r="AC513" s="92" t="s">
        <v>176</v>
      </c>
      <c r="AD513" s="92" t="s">
        <v>176</v>
      </c>
      <c r="AE513" s="92">
        <f t="shared" si="167"/>
        <v>0</v>
      </c>
      <c r="AF513" s="92" t="s">
        <v>176</v>
      </c>
      <c r="AG513" s="92" t="s">
        <v>176</v>
      </c>
      <c r="AH513" s="92">
        <f t="shared" si="168"/>
        <v>0</v>
      </c>
      <c r="AI513" s="92" t="s">
        <v>176</v>
      </c>
      <c r="AJ513" s="92" t="s">
        <v>176</v>
      </c>
      <c r="AK513" s="92">
        <f t="shared" si="169"/>
        <v>0</v>
      </c>
      <c r="AM513" s="157" t="s">
        <v>7</v>
      </c>
    </row>
    <row r="514" spans="1:39" x14ac:dyDescent="0.25">
      <c r="A514" s="157" t="str">
        <f t="shared" si="155"/>
        <v>AgostoAseguradora Agropecuaria Dominicana. S. A.</v>
      </c>
      <c r="B514" s="51" t="s">
        <v>99</v>
      </c>
      <c r="C514" s="93">
        <f t="shared" si="157"/>
        <v>0</v>
      </c>
      <c r="D514" s="93">
        <f t="shared" si="158"/>
        <v>0</v>
      </c>
      <c r="E514" s="92" t="s">
        <v>176</v>
      </c>
      <c r="F514" s="92" t="s">
        <v>176</v>
      </c>
      <c r="G514" s="92">
        <f t="shared" si="159"/>
        <v>0</v>
      </c>
      <c r="H514" s="92" t="s">
        <v>176</v>
      </c>
      <c r="I514" s="92" t="s">
        <v>176</v>
      </c>
      <c r="J514" s="92">
        <f t="shared" si="160"/>
        <v>0</v>
      </c>
      <c r="K514" s="92" t="s">
        <v>176</v>
      </c>
      <c r="L514" s="92" t="s">
        <v>176</v>
      </c>
      <c r="M514" s="92">
        <f t="shared" si="161"/>
        <v>0</v>
      </c>
      <c r="N514" s="92" t="s">
        <v>176</v>
      </c>
      <c r="O514" s="92" t="s">
        <v>176</v>
      </c>
      <c r="P514" s="92">
        <f t="shared" si="162"/>
        <v>0</v>
      </c>
      <c r="Q514" s="92" t="s">
        <v>176</v>
      </c>
      <c r="R514" s="92" t="s">
        <v>176</v>
      </c>
      <c r="S514" s="92">
        <f t="shared" si="163"/>
        <v>0</v>
      </c>
      <c r="T514" s="92" t="s">
        <v>176</v>
      </c>
      <c r="U514" s="92" t="s">
        <v>176</v>
      </c>
      <c r="V514" s="92">
        <f t="shared" si="164"/>
        <v>0</v>
      </c>
      <c r="W514" s="92" t="s">
        <v>176</v>
      </c>
      <c r="X514" s="92" t="s">
        <v>176</v>
      </c>
      <c r="Y514" s="92">
        <f t="shared" si="165"/>
        <v>0</v>
      </c>
      <c r="Z514" s="92" t="s">
        <v>176</v>
      </c>
      <c r="AA514" s="92" t="s">
        <v>176</v>
      </c>
      <c r="AB514" s="92">
        <f t="shared" si="166"/>
        <v>0</v>
      </c>
      <c r="AC514" s="92" t="s">
        <v>176</v>
      </c>
      <c r="AD514" s="92" t="s">
        <v>176</v>
      </c>
      <c r="AE514" s="92">
        <f t="shared" si="167"/>
        <v>0</v>
      </c>
      <c r="AF514" s="92" t="s">
        <v>176</v>
      </c>
      <c r="AG514" s="92" t="s">
        <v>176</v>
      </c>
      <c r="AH514" s="92">
        <f t="shared" si="168"/>
        <v>0</v>
      </c>
      <c r="AI514" s="92" t="s">
        <v>176</v>
      </c>
      <c r="AJ514" s="92" t="s">
        <v>176</v>
      </c>
      <c r="AK514" s="92">
        <f t="shared" si="169"/>
        <v>0</v>
      </c>
      <c r="AM514" s="157" t="s">
        <v>7</v>
      </c>
    </row>
    <row r="515" spans="1:39" ht="13.8" thickBot="1" x14ac:dyDescent="0.3">
      <c r="A515" s="157" t="str">
        <f t="shared" si="155"/>
        <v>AgostoCuna Mutual Insurance Society Dominicana, S.A.</v>
      </c>
      <c r="B515" s="51" t="s">
        <v>105</v>
      </c>
      <c r="C515" s="93">
        <f t="shared" si="157"/>
        <v>0</v>
      </c>
      <c r="D515" s="93">
        <f t="shared" si="158"/>
        <v>0</v>
      </c>
      <c r="E515" s="92" t="s">
        <v>176</v>
      </c>
      <c r="F515" s="92" t="s">
        <v>176</v>
      </c>
      <c r="G515" s="92">
        <f t="shared" si="159"/>
        <v>0</v>
      </c>
      <c r="H515" s="92" t="s">
        <v>176</v>
      </c>
      <c r="I515" s="92" t="s">
        <v>176</v>
      </c>
      <c r="J515" s="92">
        <f t="shared" si="160"/>
        <v>0</v>
      </c>
      <c r="K515" s="92" t="s">
        <v>176</v>
      </c>
      <c r="L515" s="92" t="s">
        <v>176</v>
      </c>
      <c r="M515" s="92">
        <f t="shared" si="161"/>
        <v>0</v>
      </c>
      <c r="N515" s="92" t="s">
        <v>176</v>
      </c>
      <c r="O515" s="92" t="s">
        <v>176</v>
      </c>
      <c r="P515" s="92">
        <f t="shared" si="162"/>
        <v>0</v>
      </c>
      <c r="Q515" s="92" t="s">
        <v>176</v>
      </c>
      <c r="R515" s="92" t="s">
        <v>176</v>
      </c>
      <c r="S515" s="92">
        <f t="shared" si="163"/>
        <v>0</v>
      </c>
      <c r="T515" s="92" t="s">
        <v>176</v>
      </c>
      <c r="U515" s="92" t="s">
        <v>176</v>
      </c>
      <c r="V515" s="92">
        <f t="shared" si="164"/>
        <v>0</v>
      </c>
      <c r="W515" s="92" t="s">
        <v>176</v>
      </c>
      <c r="X515" s="92" t="s">
        <v>176</v>
      </c>
      <c r="Y515" s="92">
        <f t="shared" si="165"/>
        <v>0</v>
      </c>
      <c r="Z515" s="92" t="s">
        <v>176</v>
      </c>
      <c r="AA515" s="92" t="s">
        <v>176</v>
      </c>
      <c r="AB515" s="92">
        <f t="shared" si="166"/>
        <v>0</v>
      </c>
      <c r="AC515" s="92" t="s">
        <v>176</v>
      </c>
      <c r="AD515" s="92" t="s">
        <v>176</v>
      </c>
      <c r="AE515" s="92">
        <f t="shared" si="167"/>
        <v>0</v>
      </c>
      <c r="AF515" s="92" t="s">
        <v>176</v>
      </c>
      <c r="AG515" s="92" t="s">
        <v>176</v>
      </c>
      <c r="AH515" s="92">
        <f t="shared" si="168"/>
        <v>0</v>
      </c>
      <c r="AI515" s="92" t="s">
        <v>176</v>
      </c>
      <c r="AJ515" s="92" t="s">
        <v>176</v>
      </c>
      <c r="AK515" s="92">
        <f t="shared" si="169"/>
        <v>0</v>
      </c>
      <c r="AM515" s="157" t="s">
        <v>7</v>
      </c>
    </row>
    <row r="516" spans="1:39" ht="14.4" thickTop="1" thickBot="1" x14ac:dyDescent="0.3">
      <c r="A516" s="157" t="str">
        <f t="shared" si="155"/>
        <v>Total General</v>
      </c>
      <c r="B516" s="53" t="s">
        <v>19</v>
      </c>
      <c r="C516" s="63">
        <f>SUM(C478:C515)</f>
        <v>0</v>
      </c>
      <c r="D516" s="63">
        <f>SUM(D478:D515)</f>
        <v>0</v>
      </c>
      <c r="E516" s="63">
        <f>SUM(E478:E515)</f>
        <v>0</v>
      </c>
      <c r="F516" s="63">
        <f t="shared" ref="F516:AJ516" si="170">SUM(F478:F515)</f>
        <v>0</v>
      </c>
      <c r="G516" s="63">
        <f t="shared" si="170"/>
        <v>0</v>
      </c>
      <c r="H516" s="63">
        <f t="shared" si="170"/>
        <v>0</v>
      </c>
      <c r="I516" s="63">
        <f t="shared" si="170"/>
        <v>0</v>
      </c>
      <c r="J516" s="63">
        <f t="shared" si="170"/>
        <v>0</v>
      </c>
      <c r="K516" s="63">
        <f t="shared" si="170"/>
        <v>0</v>
      </c>
      <c r="L516" s="63">
        <f t="shared" si="170"/>
        <v>0</v>
      </c>
      <c r="M516" s="63">
        <f t="shared" si="170"/>
        <v>0</v>
      </c>
      <c r="N516" s="63">
        <f t="shared" si="170"/>
        <v>0</v>
      </c>
      <c r="O516" s="63">
        <f t="shared" si="170"/>
        <v>0</v>
      </c>
      <c r="P516" s="63">
        <f t="shared" si="170"/>
        <v>0</v>
      </c>
      <c r="Q516" s="63">
        <f t="shared" si="170"/>
        <v>0</v>
      </c>
      <c r="R516" s="63">
        <f t="shared" si="170"/>
        <v>0</v>
      </c>
      <c r="S516" s="63">
        <f t="shared" si="170"/>
        <v>0</v>
      </c>
      <c r="T516" s="63">
        <f t="shared" si="170"/>
        <v>0</v>
      </c>
      <c r="U516" s="63">
        <f t="shared" si="170"/>
        <v>0</v>
      </c>
      <c r="V516" s="63">
        <f t="shared" si="170"/>
        <v>0</v>
      </c>
      <c r="W516" s="63">
        <f t="shared" si="170"/>
        <v>0</v>
      </c>
      <c r="X516" s="63">
        <f t="shared" si="170"/>
        <v>0</v>
      </c>
      <c r="Y516" s="63">
        <f t="shared" si="170"/>
        <v>0</v>
      </c>
      <c r="Z516" s="63">
        <f t="shared" si="170"/>
        <v>0</v>
      </c>
      <c r="AA516" s="63">
        <f t="shared" si="170"/>
        <v>0</v>
      </c>
      <c r="AB516" s="63">
        <f t="shared" si="170"/>
        <v>0</v>
      </c>
      <c r="AC516" s="63">
        <f t="shared" si="170"/>
        <v>0</v>
      </c>
      <c r="AD516" s="63">
        <f t="shared" si="170"/>
        <v>0</v>
      </c>
      <c r="AE516" s="63">
        <f t="shared" si="170"/>
        <v>0</v>
      </c>
      <c r="AF516" s="63">
        <f t="shared" si="170"/>
        <v>0</v>
      </c>
      <c r="AG516" s="63">
        <f t="shared" si="170"/>
        <v>0</v>
      </c>
      <c r="AH516" s="63">
        <f t="shared" si="170"/>
        <v>0</v>
      </c>
      <c r="AI516" s="63">
        <f t="shared" si="170"/>
        <v>0</v>
      </c>
      <c r="AJ516" s="63">
        <f t="shared" si="170"/>
        <v>0</v>
      </c>
      <c r="AK516" s="91"/>
    </row>
    <row r="517" spans="1:39" ht="13.8" thickTop="1" x14ac:dyDescent="0.25">
      <c r="A517" s="157" t="str">
        <f t="shared" si="155"/>
        <v/>
      </c>
      <c r="B517" s="34"/>
      <c r="C517" s="35"/>
      <c r="D517" s="34"/>
      <c r="E517" s="35"/>
      <c r="F517" s="34"/>
      <c r="G517" s="34"/>
      <c r="H517" s="35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</row>
    <row r="518" spans="1:39" x14ac:dyDescent="0.25">
      <c r="A518" s="157" t="str">
        <f>AM518&amp;B518</f>
        <v>% de Primas Exoneradas de Impuestos</v>
      </c>
      <c r="B518" s="5" t="s">
        <v>38</v>
      </c>
      <c r="C518" s="207">
        <f>IFERROR(D516/C519*100,0)</f>
        <v>0</v>
      </c>
      <c r="D518" s="207"/>
      <c r="E518" s="207">
        <f>IFERROR(F516/E519*100,0)</f>
        <v>0</v>
      </c>
      <c r="F518" s="207"/>
      <c r="G518" s="36"/>
      <c r="H518" s="207">
        <f>IFERROR(I516/H519*100,0)</f>
        <v>0</v>
      </c>
      <c r="I518" s="207"/>
      <c r="J518" s="36"/>
      <c r="K518" s="207">
        <f>IFERROR(L516/K519*100,0)</f>
        <v>0</v>
      </c>
      <c r="L518" s="207"/>
      <c r="M518" s="36"/>
      <c r="N518" s="207">
        <f>IFERROR(O516/N519*100,0)</f>
        <v>0</v>
      </c>
      <c r="O518" s="207"/>
      <c r="P518" s="36"/>
      <c r="Q518" s="207">
        <f>IFERROR(R516/Q519*100,0)</f>
        <v>0</v>
      </c>
      <c r="R518" s="207"/>
      <c r="S518" s="36"/>
      <c r="T518" s="207">
        <f>IFERROR(U516/T519*100,0)</f>
        <v>0</v>
      </c>
      <c r="U518" s="207"/>
      <c r="V518" s="36"/>
      <c r="W518" s="207">
        <f>IFERROR(X516/W519*100,0)</f>
        <v>0</v>
      </c>
      <c r="X518" s="207"/>
      <c r="Y518" s="36"/>
      <c r="Z518" s="207">
        <f>IFERROR(AA516/Z519*100,0)</f>
        <v>0</v>
      </c>
      <c r="AA518" s="207"/>
      <c r="AB518" s="36"/>
      <c r="AC518" s="207">
        <f>IFERROR(AD516/AC519*100,0)</f>
        <v>0</v>
      </c>
      <c r="AD518" s="207"/>
      <c r="AE518" s="36"/>
      <c r="AF518" s="207">
        <f>IFERROR(AG516/AF519*100,0)</f>
        <v>0</v>
      </c>
      <c r="AG518" s="207"/>
      <c r="AH518" s="36"/>
      <c r="AI518" s="207">
        <f>IFERROR(AJ516/AI519*100,0)</f>
        <v>0</v>
      </c>
      <c r="AJ518" s="207"/>
      <c r="AK518" s="36"/>
    </row>
    <row r="519" spans="1:39" x14ac:dyDescent="0.25">
      <c r="A519" s="157" t="str">
        <f>AM519&amp;B519</f>
        <v>Primas Netas Totales</v>
      </c>
      <c r="B519" s="5" t="s">
        <v>39</v>
      </c>
      <c r="C519" s="205">
        <f>IFERROR(C516+D516,0)</f>
        <v>0</v>
      </c>
      <c r="D519" s="206"/>
      <c r="E519" s="205">
        <f>IFERROR(E516+F516,0)</f>
        <v>0</v>
      </c>
      <c r="F519" s="206"/>
      <c r="G519" s="37"/>
      <c r="H519" s="205">
        <f>IFERROR(H516+I516,0)</f>
        <v>0</v>
      </c>
      <c r="I519" s="206"/>
      <c r="J519" s="37"/>
      <c r="K519" s="205">
        <f>IFERROR(K516+L516,0)</f>
        <v>0</v>
      </c>
      <c r="L519" s="206"/>
      <c r="M519" s="37"/>
      <c r="N519" s="205">
        <f>IFERROR(N516+O516,0)</f>
        <v>0</v>
      </c>
      <c r="O519" s="206"/>
      <c r="P519" s="37"/>
      <c r="Q519" s="205">
        <f>IFERROR(Q516+R516,0)</f>
        <v>0</v>
      </c>
      <c r="R519" s="206"/>
      <c r="S519" s="37"/>
      <c r="T519" s="205">
        <f>IFERROR(T516+U516,0)</f>
        <v>0</v>
      </c>
      <c r="U519" s="206"/>
      <c r="V519" s="37"/>
      <c r="W519" s="205">
        <f>IFERROR(W516+X516,0)</f>
        <v>0</v>
      </c>
      <c r="X519" s="206"/>
      <c r="Y519" s="37"/>
      <c r="Z519" s="205">
        <f>IFERROR(Z516+AA516,0)</f>
        <v>0</v>
      </c>
      <c r="AA519" s="206"/>
      <c r="AB519" s="37"/>
      <c r="AC519" s="205">
        <f>IFERROR(AC516+AD516,0)</f>
        <v>0</v>
      </c>
      <c r="AD519" s="206"/>
      <c r="AE519" s="37"/>
      <c r="AF519" s="205">
        <f>IFERROR(AF516+AG516,0)</f>
        <v>0</v>
      </c>
      <c r="AG519" s="206"/>
      <c r="AH519" s="37"/>
      <c r="AI519" s="205">
        <f>IFERROR(AI516+AJ516,0)</f>
        <v>0</v>
      </c>
      <c r="AJ519" s="206"/>
      <c r="AK519" s="37"/>
    </row>
    <row r="520" spans="1:39" x14ac:dyDescent="0.25">
      <c r="A520" s="157" t="str">
        <f>AM520&amp;B520</f>
        <v>% Por Ramos Primas Netas Cobradas</v>
      </c>
      <c r="B520" s="5" t="s">
        <v>40</v>
      </c>
      <c r="C520" s="207">
        <f>SUM(E520:AJ520,0)</f>
        <v>0</v>
      </c>
      <c r="D520" s="206"/>
      <c r="E520" s="207">
        <f>IFERROR(E519/C519*100,0)</f>
        <v>0</v>
      </c>
      <c r="F520" s="207"/>
      <c r="G520" s="36"/>
      <c r="H520" s="207">
        <f>IFERROR(H519/C519*100,0)</f>
        <v>0</v>
      </c>
      <c r="I520" s="207"/>
      <c r="J520" s="36"/>
      <c r="K520" s="207">
        <f>IFERROR(K519/C519*100,0)</f>
        <v>0</v>
      </c>
      <c r="L520" s="207"/>
      <c r="M520" s="36"/>
      <c r="N520" s="207">
        <f>IFERROR(N519/C519*100,0)</f>
        <v>0</v>
      </c>
      <c r="O520" s="207"/>
      <c r="P520" s="36"/>
      <c r="Q520" s="207">
        <f>IFERROR(Q519/C519*100,0)</f>
        <v>0</v>
      </c>
      <c r="R520" s="207"/>
      <c r="S520" s="36"/>
      <c r="T520" s="207">
        <f>IFERROR(T519/C519*100,0)</f>
        <v>0</v>
      </c>
      <c r="U520" s="207"/>
      <c r="V520" s="36"/>
      <c r="W520" s="207">
        <f>IFERROR(W519/C519*100,0)</f>
        <v>0</v>
      </c>
      <c r="X520" s="207"/>
      <c r="Y520" s="36"/>
      <c r="Z520" s="207">
        <f>IFERROR(Z519/C519*100,0)</f>
        <v>0</v>
      </c>
      <c r="AA520" s="207"/>
      <c r="AB520" s="36"/>
      <c r="AC520" s="207">
        <f>IFERROR(AC519/C519*100,0)</f>
        <v>0</v>
      </c>
      <c r="AD520" s="207"/>
      <c r="AE520" s="36"/>
      <c r="AF520" s="207">
        <f>IFERROR(AF519/C519*100,0)</f>
        <v>0</v>
      </c>
      <c r="AG520" s="207"/>
      <c r="AH520" s="36"/>
      <c r="AI520" s="207">
        <f>IFERROR(AI519/C519*100,0)</f>
        <v>0</v>
      </c>
      <c r="AJ520" s="207"/>
      <c r="AK520" s="36"/>
    </row>
    <row r="521" spans="1:39" x14ac:dyDescent="0.25">
      <c r="A521" s="157" t="str">
        <f t="shared" ref="A521:A581" si="171">AM521&amp;B521</f>
        <v>Fuente: Superintendencia de Seguros, Dirección de Análisis Financiero y Estadísticas</v>
      </c>
      <c r="B521" s="98" t="s">
        <v>174</v>
      </c>
    </row>
    <row r="522" spans="1:39" x14ac:dyDescent="0.25">
      <c r="A522" s="157" t="str">
        <f t="shared" si="171"/>
        <v/>
      </c>
      <c r="B522" s="38"/>
    </row>
    <row r="523" spans="1:39" x14ac:dyDescent="0.25">
      <c r="A523" s="157" t="str">
        <f t="shared" si="171"/>
        <v/>
      </c>
      <c r="B523" s="38"/>
    </row>
    <row r="524" spans="1:39" x14ac:dyDescent="0.25">
      <c r="A524" s="157" t="str">
        <f t="shared" si="171"/>
        <v/>
      </c>
      <c r="B524" s="38"/>
    </row>
    <row r="525" spans="1:39" x14ac:dyDescent="0.25">
      <c r="A525" s="157" t="str">
        <f t="shared" si="171"/>
        <v/>
      </c>
      <c r="B525" s="38"/>
    </row>
    <row r="526" spans="1:39" x14ac:dyDescent="0.25">
      <c r="A526" s="157" t="str">
        <f t="shared" si="171"/>
        <v/>
      </c>
      <c r="B526" s="38"/>
    </row>
    <row r="527" spans="1:39" x14ac:dyDescent="0.25">
      <c r="A527" s="157" t="str">
        <f t="shared" si="171"/>
        <v/>
      </c>
      <c r="B527" s="38"/>
    </row>
    <row r="528" spans="1:39" ht="21" x14ac:dyDescent="0.4">
      <c r="A528" s="157" t="str">
        <f t="shared" si="171"/>
        <v>Superintendencia de Seguros</v>
      </c>
      <c r="B528" s="209" t="s">
        <v>42</v>
      </c>
      <c r="C528" s="209"/>
      <c r="D528" s="209"/>
      <c r="E528" s="209"/>
      <c r="F528" s="209"/>
      <c r="G528" s="209"/>
      <c r="H528" s="209"/>
      <c r="I528" s="209"/>
      <c r="J528" s="209"/>
      <c r="K528" s="209"/>
      <c r="L528" s="209"/>
      <c r="M528" s="209"/>
      <c r="N528" s="209"/>
      <c r="O528" s="209"/>
      <c r="P528" s="209"/>
      <c r="Q528" s="209"/>
      <c r="R528" s="209"/>
      <c r="S528" s="209"/>
      <c r="T528" s="209"/>
      <c r="U528" s="209"/>
      <c r="V528" s="209"/>
      <c r="W528" s="209"/>
      <c r="X528" s="209"/>
      <c r="Y528" s="209"/>
      <c r="Z528" s="209"/>
      <c r="AA528" s="209"/>
      <c r="AB528" s="209"/>
      <c r="AC528" s="209"/>
      <c r="AD528" s="209"/>
      <c r="AE528" s="209"/>
      <c r="AF528" s="209"/>
      <c r="AG528" s="209"/>
      <c r="AH528" s="209"/>
      <c r="AI528" s="209"/>
      <c r="AJ528" s="209"/>
    </row>
    <row r="529" spans="1:50" x14ac:dyDescent="0.25">
      <c r="A529" s="157" t="str">
        <f t="shared" si="171"/>
        <v>Primas Netas Cobradas por Compañías, Según Ramos</v>
      </c>
      <c r="B529" s="210" t="s">
        <v>56</v>
      </c>
      <c r="C529" s="210"/>
      <c r="D529" s="210"/>
      <c r="E529" s="210"/>
      <c r="F529" s="210"/>
      <c r="G529" s="210"/>
      <c r="H529" s="210"/>
      <c r="I529" s="210"/>
      <c r="J529" s="210"/>
      <c r="K529" s="210"/>
      <c r="L529" s="210"/>
      <c r="M529" s="210"/>
      <c r="N529" s="210"/>
      <c r="O529" s="210"/>
      <c r="P529" s="210"/>
      <c r="Q529" s="210"/>
      <c r="R529" s="210"/>
      <c r="S529" s="210"/>
      <c r="T529" s="210"/>
      <c r="U529" s="210"/>
      <c r="V529" s="210"/>
      <c r="W529" s="210"/>
      <c r="X529" s="210"/>
      <c r="Y529" s="210"/>
      <c r="Z529" s="210"/>
      <c r="AA529" s="210"/>
      <c r="AB529" s="210"/>
      <c r="AC529" s="210"/>
      <c r="AD529" s="210"/>
      <c r="AE529" s="210"/>
      <c r="AF529" s="210"/>
      <c r="AG529" s="210"/>
      <c r="AH529" s="210"/>
      <c r="AI529" s="210"/>
      <c r="AJ529" s="210"/>
    </row>
    <row r="530" spans="1:50" x14ac:dyDescent="0.25">
      <c r="A530" s="157" t="str">
        <f t="shared" si="171"/>
        <v>Septiembre. 2021</v>
      </c>
      <c r="B530" s="211" t="s">
        <v>157</v>
      </c>
      <c r="C530" s="212"/>
      <c r="D530" s="212"/>
      <c r="E530" s="212"/>
      <c r="F530" s="212"/>
      <c r="G530" s="212"/>
      <c r="H530" s="212"/>
      <c r="I530" s="212"/>
      <c r="J530" s="212"/>
      <c r="K530" s="212"/>
      <c r="L530" s="212"/>
      <c r="M530" s="212"/>
      <c r="N530" s="212"/>
      <c r="O530" s="212"/>
      <c r="P530" s="212"/>
      <c r="Q530" s="212"/>
      <c r="R530" s="212"/>
      <c r="S530" s="212"/>
      <c r="T530" s="212"/>
      <c r="U530" s="212"/>
      <c r="V530" s="212"/>
      <c r="W530" s="212"/>
      <c r="X530" s="212"/>
      <c r="Y530" s="212"/>
      <c r="Z530" s="212"/>
      <c r="AA530" s="212"/>
      <c r="AB530" s="212"/>
      <c r="AC530" s="212"/>
      <c r="AD530" s="212"/>
      <c r="AE530" s="212"/>
      <c r="AF530" s="212"/>
      <c r="AG530" s="212"/>
      <c r="AH530" s="212"/>
      <c r="AI530" s="212"/>
      <c r="AJ530" s="212"/>
    </row>
    <row r="531" spans="1:50" x14ac:dyDescent="0.25">
      <c r="A531" s="157" t="str">
        <f t="shared" si="171"/>
        <v>(Valores en RD$)</v>
      </c>
      <c r="B531" s="210" t="s">
        <v>108</v>
      </c>
      <c r="C531" s="210"/>
      <c r="D531" s="210"/>
      <c r="E531" s="210"/>
      <c r="F531" s="210"/>
      <c r="G531" s="210"/>
      <c r="H531" s="210"/>
      <c r="I531" s="210"/>
      <c r="J531" s="210"/>
      <c r="K531" s="210"/>
      <c r="L531" s="210"/>
      <c r="M531" s="210"/>
      <c r="N531" s="210"/>
      <c r="O531" s="210"/>
      <c r="P531" s="210"/>
      <c r="Q531" s="210"/>
      <c r="R531" s="210"/>
      <c r="S531" s="210"/>
      <c r="T531" s="210"/>
      <c r="U531" s="210"/>
      <c r="V531" s="210"/>
      <c r="W531" s="210"/>
      <c r="X531" s="210"/>
      <c r="Y531" s="210"/>
      <c r="Z531" s="210"/>
      <c r="AA531" s="210"/>
      <c r="AB531" s="210"/>
      <c r="AC531" s="210"/>
      <c r="AD531" s="210"/>
      <c r="AE531" s="210"/>
      <c r="AF531" s="210"/>
      <c r="AG531" s="210"/>
      <c r="AH531" s="210"/>
      <c r="AI531" s="210"/>
      <c r="AJ531" s="210"/>
    </row>
    <row r="532" spans="1:50" x14ac:dyDescent="0.25">
      <c r="A532" s="157" t="str">
        <f t="shared" si="171"/>
        <v/>
      </c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</row>
    <row r="533" spans="1:50" ht="13.8" thickBot="1" x14ac:dyDescent="0.3">
      <c r="A533" s="157" t="str">
        <f t="shared" si="171"/>
        <v/>
      </c>
      <c r="E533" s="157">
        <v>2</v>
      </c>
      <c r="F533" s="157">
        <v>3</v>
      </c>
      <c r="G533" s="157"/>
      <c r="H533" s="157">
        <v>4</v>
      </c>
      <c r="I533" s="157">
        <v>5</v>
      </c>
      <c r="J533" s="157"/>
      <c r="K533" s="157">
        <v>6</v>
      </c>
      <c r="L533" s="157">
        <v>7</v>
      </c>
      <c r="M533" s="157"/>
      <c r="N533" s="157">
        <v>8</v>
      </c>
      <c r="O533" s="157">
        <v>9</v>
      </c>
      <c r="P533" s="157"/>
      <c r="Q533" s="157">
        <v>10</v>
      </c>
      <c r="R533" s="157">
        <v>11</v>
      </c>
      <c r="S533" s="157"/>
      <c r="T533" s="157">
        <v>12</v>
      </c>
      <c r="U533" s="157">
        <v>13</v>
      </c>
      <c r="V533" s="157"/>
      <c r="W533" s="157">
        <v>14</v>
      </c>
      <c r="X533" s="157">
        <v>15</v>
      </c>
      <c r="Y533" s="157"/>
      <c r="Z533" s="157">
        <v>16</v>
      </c>
      <c r="AA533" s="157">
        <v>17</v>
      </c>
      <c r="AB533" s="157"/>
      <c r="AC533" s="157">
        <v>18</v>
      </c>
      <c r="AD533" s="157">
        <v>19</v>
      </c>
      <c r="AE533" s="157"/>
      <c r="AF533" s="157">
        <v>20</v>
      </c>
      <c r="AG533" s="157">
        <v>21</v>
      </c>
      <c r="AH533" s="157"/>
      <c r="AI533" s="157">
        <v>22</v>
      </c>
      <c r="AJ533" s="157">
        <v>23</v>
      </c>
    </row>
    <row r="534" spans="1:50" ht="23.25" customHeight="1" thickTop="1" thickBot="1" x14ac:dyDescent="0.3">
      <c r="A534" s="157" t="str">
        <f t="shared" si="171"/>
        <v>Compañías</v>
      </c>
      <c r="B534" s="202" t="s">
        <v>33</v>
      </c>
      <c r="C534" s="208" t="s">
        <v>0</v>
      </c>
      <c r="D534" s="208"/>
      <c r="E534" s="208" t="s">
        <v>12</v>
      </c>
      <c r="F534" s="208"/>
      <c r="G534" s="130"/>
      <c r="H534" s="208" t="s">
        <v>13</v>
      </c>
      <c r="I534" s="208"/>
      <c r="J534" s="130"/>
      <c r="K534" s="208" t="s">
        <v>14</v>
      </c>
      <c r="L534" s="208"/>
      <c r="M534" s="130"/>
      <c r="N534" s="208" t="s">
        <v>15</v>
      </c>
      <c r="O534" s="208"/>
      <c r="P534" s="130"/>
      <c r="Q534" s="208" t="s">
        <v>27</v>
      </c>
      <c r="R534" s="208"/>
      <c r="S534" s="130"/>
      <c r="T534" s="208" t="s">
        <v>35</v>
      </c>
      <c r="U534" s="208"/>
      <c r="V534" s="130"/>
      <c r="W534" s="208" t="s">
        <v>16</v>
      </c>
      <c r="X534" s="208"/>
      <c r="Y534" s="130"/>
      <c r="Z534" s="208" t="s">
        <v>67</v>
      </c>
      <c r="AA534" s="208"/>
      <c r="AB534" s="130"/>
      <c r="AC534" s="208" t="s">
        <v>34</v>
      </c>
      <c r="AD534" s="208"/>
      <c r="AE534" s="130"/>
      <c r="AF534" s="208" t="s">
        <v>17</v>
      </c>
      <c r="AG534" s="208"/>
      <c r="AH534" s="130"/>
      <c r="AI534" s="208" t="s">
        <v>18</v>
      </c>
      <c r="AJ534" s="208"/>
      <c r="AK534" s="70"/>
    </row>
    <row r="535" spans="1:50" ht="14.4" thickTop="1" thickBot="1" x14ac:dyDescent="0.3">
      <c r="A535" s="157" t="str">
        <f t="shared" si="171"/>
        <v/>
      </c>
      <c r="B535" s="213"/>
      <c r="C535" s="130" t="s">
        <v>28</v>
      </c>
      <c r="D535" s="130" t="s">
        <v>25</v>
      </c>
      <c r="E535" s="130" t="s">
        <v>28</v>
      </c>
      <c r="F535" s="130" t="s">
        <v>25</v>
      </c>
      <c r="G535" s="130"/>
      <c r="H535" s="130" t="s">
        <v>28</v>
      </c>
      <c r="I535" s="130" t="s">
        <v>25</v>
      </c>
      <c r="J535" s="130"/>
      <c r="K535" s="130" t="s">
        <v>28</v>
      </c>
      <c r="L535" s="130" t="s">
        <v>25</v>
      </c>
      <c r="M535" s="130"/>
      <c r="N535" s="130" t="s">
        <v>28</v>
      </c>
      <c r="O535" s="130" t="s">
        <v>25</v>
      </c>
      <c r="P535" s="130"/>
      <c r="Q535" s="130" t="s">
        <v>28</v>
      </c>
      <c r="R535" s="130" t="s">
        <v>25</v>
      </c>
      <c r="S535" s="130"/>
      <c r="T535" s="130" t="s">
        <v>28</v>
      </c>
      <c r="U535" s="130" t="s">
        <v>25</v>
      </c>
      <c r="V535" s="130"/>
      <c r="W535" s="130" t="s">
        <v>28</v>
      </c>
      <c r="X535" s="130" t="s">
        <v>25</v>
      </c>
      <c r="Y535" s="130"/>
      <c r="Z535" s="130" t="s">
        <v>28</v>
      </c>
      <c r="AA535" s="130" t="s">
        <v>25</v>
      </c>
      <c r="AB535" s="130"/>
      <c r="AC535" s="130" t="s">
        <v>28</v>
      </c>
      <c r="AD535" s="130" t="s">
        <v>25</v>
      </c>
      <c r="AE535" s="130"/>
      <c r="AF535" s="130" t="s">
        <v>28</v>
      </c>
      <c r="AG535" s="130" t="s">
        <v>25</v>
      </c>
      <c r="AH535" s="130"/>
      <c r="AI535" s="130" t="s">
        <v>28</v>
      </c>
      <c r="AJ535" s="130" t="s">
        <v>25</v>
      </c>
      <c r="AK535" s="70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</row>
    <row r="536" spans="1:50" ht="15.9" customHeight="1" thickTop="1" x14ac:dyDescent="0.25">
      <c r="A536" s="157" t="str">
        <f t="shared" si="171"/>
        <v>SeptiembreSeguros Universal, S. A.</v>
      </c>
      <c r="B536" s="92" t="s">
        <v>87</v>
      </c>
      <c r="C536" s="93">
        <f>SUMIF($E$67:$AJ$67,$C$67,$E536:$AJ536)</f>
        <v>0</v>
      </c>
      <c r="D536" s="93">
        <f>SUMIF($E$67:$AJ$67,$D$67,$E536:$AJ536)</f>
        <v>0</v>
      </c>
      <c r="E536" s="92" t="s">
        <v>176</v>
      </c>
      <c r="F536" s="92" t="s">
        <v>176</v>
      </c>
      <c r="G536" s="92">
        <f>SUBTOTAL(109,E536:F536)</f>
        <v>0</v>
      </c>
      <c r="H536" s="92" t="s">
        <v>176</v>
      </c>
      <c r="I536" s="92" t="s">
        <v>176</v>
      </c>
      <c r="J536" s="92">
        <f>SUBTOTAL(109,H536:I536)</f>
        <v>0</v>
      </c>
      <c r="K536" s="92" t="s">
        <v>176</v>
      </c>
      <c r="L536" s="92" t="s">
        <v>176</v>
      </c>
      <c r="M536" s="92">
        <f>SUBTOTAL(109,K536:L536)</f>
        <v>0</v>
      </c>
      <c r="N536" s="92" t="s">
        <v>176</v>
      </c>
      <c r="O536" s="92" t="s">
        <v>176</v>
      </c>
      <c r="P536" s="92">
        <f>SUBTOTAL(109,N536:O536)</f>
        <v>0</v>
      </c>
      <c r="Q536" s="92" t="s">
        <v>176</v>
      </c>
      <c r="R536" s="92" t="s">
        <v>176</v>
      </c>
      <c r="S536" s="92">
        <f>SUBTOTAL(109,Q536:R536)</f>
        <v>0</v>
      </c>
      <c r="T536" s="92" t="s">
        <v>176</v>
      </c>
      <c r="U536" s="92" t="s">
        <v>176</v>
      </c>
      <c r="V536" s="92">
        <f>SUBTOTAL(109,T536:U536)</f>
        <v>0</v>
      </c>
      <c r="W536" s="92" t="s">
        <v>176</v>
      </c>
      <c r="X536" s="92" t="s">
        <v>176</v>
      </c>
      <c r="Y536" s="92">
        <f>SUBTOTAL(109,W536:X536)</f>
        <v>0</v>
      </c>
      <c r="Z536" s="92" t="s">
        <v>176</v>
      </c>
      <c r="AA536" s="92" t="s">
        <v>176</v>
      </c>
      <c r="AB536" s="92">
        <f>SUBTOTAL(109,Z536:AA536)</f>
        <v>0</v>
      </c>
      <c r="AC536" s="92" t="s">
        <v>176</v>
      </c>
      <c r="AD536" s="92" t="s">
        <v>176</v>
      </c>
      <c r="AE536" s="92">
        <f>SUBTOTAL(109,AC536:AD536)</f>
        <v>0</v>
      </c>
      <c r="AF536" s="92" t="s">
        <v>176</v>
      </c>
      <c r="AG536" s="92" t="s">
        <v>176</v>
      </c>
      <c r="AH536" s="92">
        <f>SUBTOTAL(109,AF536:AG536)</f>
        <v>0</v>
      </c>
      <c r="AI536" s="92" t="s">
        <v>176</v>
      </c>
      <c r="AJ536" s="92" t="s">
        <v>176</v>
      </c>
      <c r="AK536" s="92">
        <f>SUBTOTAL(109,AI536:AJ536)</f>
        <v>0</v>
      </c>
      <c r="AM536" s="157" t="s">
        <v>8</v>
      </c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</row>
    <row r="537" spans="1:50" ht="15.9" customHeight="1" x14ac:dyDescent="0.25">
      <c r="A537" s="157" t="str">
        <f t="shared" si="171"/>
        <v>SeptiembreSeguros Reservas, S. A.</v>
      </c>
      <c r="B537" s="51" t="s">
        <v>115</v>
      </c>
      <c r="C537" s="93">
        <f t="shared" ref="C537:C573" si="172">SUMIF($E$67:$AJ$67,$C$67,$E537:$AJ537)</f>
        <v>0</v>
      </c>
      <c r="D537" s="93">
        <f t="shared" ref="D537:D573" si="173">SUMIF($E$67:$AJ$67,$D$67,$E537:$AJ537)</f>
        <v>0</v>
      </c>
      <c r="E537" s="92" t="s">
        <v>176</v>
      </c>
      <c r="F537" s="92" t="s">
        <v>176</v>
      </c>
      <c r="G537" s="92">
        <f t="shared" ref="G537:G573" si="174">SUBTOTAL(109,E537:F537)</f>
        <v>0</v>
      </c>
      <c r="H537" s="92" t="s">
        <v>176</v>
      </c>
      <c r="I537" s="92" t="s">
        <v>176</v>
      </c>
      <c r="J537" s="92">
        <f t="shared" ref="J537:J573" si="175">SUBTOTAL(109,H537:I537)</f>
        <v>0</v>
      </c>
      <c r="K537" s="92" t="s">
        <v>176</v>
      </c>
      <c r="L537" s="92" t="s">
        <v>176</v>
      </c>
      <c r="M537" s="92">
        <f t="shared" ref="M537:M573" si="176">SUBTOTAL(109,K537:L537)</f>
        <v>0</v>
      </c>
      <c r="N537" s="92" t="s">
        <v>176</v>
      </c>
      <c r="O537" s="92" t="s">
        <v>176</v>
      </c>
      <c r="P537" s="92">
        <f t="shared" ref="P537:P573" si="177">SUBTOTAL(109,N537:O537)</f>
        <v>0</v>
      </c>
      <c r="Q537" s="92" t="s">
        <v>176</v>
      </c>
      <c r="R537" s="92" t="s">
        <v>176</v>
      </c>
      <c r="S537" s="92">
        <f t="shared" ref="S537:S573" si="178">SUBTOTAL(109,Q537:R537)</f>
        <v>0</v>
      </c>
      <c r="T537" s="92" t="s">
        <v>176</v>
      </c>
      <c r="U537" s="92" t="s">
        <v>176</v>
      </c>
      <c r="V537" s="92">
        <f t="shared" ref="V537:V573" si="179">SUBTOTAL(109,T537:U537)</f>
        <v>0</v>
      </c>
      <c r="W537" s="92" t="s">
        <v>176</v>
      </c>
      <c r="X537" s="92" t="s">
        <v>176</v>
      </c>
      <c r="Y537" s="92">
        <f t="shared" ref="Y537:Y573" si="180">SUBTOTAL(109,W537:X537)</f>
        <v>0</v>
      </c>
      <c r="Z537" s="92" t="s">
        <v>176</v>
      </c>
      <c r="AA537" s="92" t="s">
        <v>176</v>
      </c>
      <c r="AB537" s="92">
        <f t="shared" ref="AB537:AB573" si="181">SUBTOTAL(109,Z537:AA537)</f>
        <v>0</v>
      </c>
      <c r="AC537" s="92" t="s">
        <v>176</v>
      </c>
      <c r="AD537" s="92" t="s">
        <v>176</v>
      </c>
      <c r="AE537" s="92">
        <f t="shared" ref="AE537:AE573" si="182">SUBTOTAL(109,AC537:AD537)</f>
        <v>0</v>
      </c>
      <c r="AF537" s="92" t="s">
        <v>176</v>
      </c>
      <c r="AG537" s="92" t="s">
        <v>176</v>
      </c>
      <c r="AH537" s="92">
        <f t="shared" ref="AH537:AH573" si="183">SUBTOTAL(109,AF537:AG537)</f>
        <v>0</v>
      </c>
      <c r="AI537" s="92" t="s">
        <v>176</v>
      </c>
      <c r="AJ537" s="92" t="s">
        <v>176</v>
      </c>
      <c r="AK537" s="92">
        <f t="shared" ref="AK537:AK573" si="184">SUBTOTAL(109,AI537:AJ537)</f>
        <v>0</v>
      </c>
      <c r="AM537" s="157" t="s">
        <v>8</v>
      </c>
    </row>
    <row r="538" spans="1:50" ht="15.9" customHeight="1" x14ac:dyDescent="0.25">
      <c r="A538" s="157" t="str">
        <f t="shared" si="171"/>
        <v>SeptiembreMAPFRE BHD Cía de Seguros, S. A.</v>
      </c>
      <c r="B538" s="51" t="s">
        <v>95</v>
      </c>
      <c r="C538" s="93">
        <f t="shared" si="172"/>
        <v>0</v>
      </c>
      <c r="D538" s="93">
        <f t="shared" si="173"/>
        <v>0</v>
      </c>
      <c r="E538" s="92" t="s">
        <v>176</v>
      </c>
      <c r="F538" s="92" t="s">
        <v>176</v>
      </c>
      <c r="G538" s="92">
        <f t="shared" si="174"/>
        <v>0</v>
      </c>
      <c r="H538" s="92" t="s">
        <v>176</v>
      </c>
      <c r="I538" s="92" t="s">
        <v>176</v>
      </c>
      <c r="J538" s="92">
        <f t="shared" si="175"/>
        <v>0</v>
      </c>
      <c r="K538" s="92" t="s">
        <v>176</v>
      </c>
      <c r="L538" s="92" t="s">
        <v>176</v>
      </c>
      <c r="M538" s="92">
        <f t="shared" si="176"/>
        <v>0</v>
      </c>
      <c r="N538" s="92" t="s">
        <v>176</v>
      </c>
      <c r="O538" s="92" t="s">
        <v>176</v>
      </c>
      <c r="P538" s="92">
        <f t="shared" si="177"/>
        <v>0</v>
      </c>
      <c r="Q538" s="92" t="s">
        <v>176</v>
      </c>
      <c r="R538" s="92" t="s">
        <v>176</v>
      </c>
      <c r="S538" s="92">
        <f t="shared" si="178"/>
        <v>0</v>
      </c>
      <c r="T538" s="92" t="s">
        <v>176</v>
      </c>
      <c r="U538" s="92" t="s">
        <v>176</v>
      </c>
      <c r="V538" s="92">
        <f t="shared" si="179"/>
        <v>0</v>
      </c>
      <c r="W538" s="92" t="s">
        <v>176</v>
      </c>
      <c r="X538" s="92" t="s">
        <v>176</v>
      </c>
      <c r="Y538" s="92">
        <f t="shared" si="180"/>
        <v>0</v>
      </c>
      <c r="Z538" s="92" t="s">
        <v>176</v>
      </c>
      <c r="AA538" s="92" t="s">
        <v>176</v>
      </c>
      <c r="AB538" s="92">
        <f t="shared" si="181"/>
        <v>0</v>
      </c>
      <c r="AC538" s="92" t="s">
        <v>176</v>
      </c>
      <c r="AD538" s="92" t="s">
        <v>176</v>
      </c>
      <c r="AE538" s="92">
        <f t="shared" si="182"/>
        <v>0</v>
      </c>
      <c r="AF538" s="92" t="s">
        <v>176</v>
      </c>
      <c r="AG538" s="92" t="s">
        <v>176</v>
      </c>
      <c r="AH538" s="92">
        <f t="shared" si="183"/>
        <v>0</v>
      </c>
      <c r="AI538" s="92" t="s">
        <v>176</v>
      </c>
      <c r="AJ538" s="92" t="s">
        <v>176</v>
      </c>
      <c r="AK538" s="92">
        <f t="shared" si="184"/>
        <v>0</v>
      </c>
      <c r="AM538" s="157" t="s">
        <v>8</v>
      </c>
    </row>
    <row r="539" spans="1:50" ht="15.9" customHeight="1" x14ac:dyDescent="0.25">
      <c r="A539" s="157" t="str">
        <f t="shared" si="171"/>
        <v>SeptiembreSeguros Sura, S. A.</v>
      </c>
      <c r="B539" s="51" t="s">
        <v>93</v>
      </c>
      <c r="C539" s="93">
        <f t="shared" si="172"/>
        <v>0</v>
      </c>
      <c r="D539" s="93">
        <f t="shared" si="173"/>
        <v>0</v>
      </c>
      <c r="E539" s="92" t="s">
        <v>176</v>
      </c>
      <c r="F539" s="92" t="s">
        <v>176</v>
      </c>
      <c r="G539" s="92">
        <f t="shared" si="174"/>
        <v>0</v>
      </c>
      <c r="H539" s="92" t="s">
        <v>176</v>
      </c>
      <c r="I539" s="92" t="s">
        <v>176</v>
      </c>
      <c r="J539" s="92">
        <f t="shared" si="175"/>
        <v>0</v>
      </c>
      <c r="K539" s="92" t="s">
        <v>176</v>
      </c>
      <c r="L539" s="92" t="s">
        <v>176</v>
      </c>
      <c r="M539" s="92">
        <f t="shared" si="176"/>
        <v>0</v>
      </c>
      <c r="N539" s="92" t="s">
        <v>176</v>
      </c>
      <c r="O539" s="92" t="s">
        <v>176</v>
      </c>
      <c r="P539" s="92">
        <f t="shared" si="177"/>
        <v>0</v>
      </c>
      <c r="Q539" s="92" t="s">
        <v>176</v>
      </c>
      <c r="R539" s="92" t="s">
        <v>176</v>
      </c>
      <c r="S539" s="92">
        <f t="shared" si="178"/>
        <v>0</v>
      </c>
      <c r="T539" s="92" t="s">
        <v>176</v>
      </c>
      <c r="U539" s="92" t="s">
        <v>176</v>
      </c>
      <c r="V539" s="92">
        <f t="shared" si="179"/>
        <v>0</v>
      </c>
      <c r="W539" s="92" t="s">
        <v>176</v>
      </c>
      <c r="X539" s="92" t="s">
        <v>176</v>
      </c>
      <c r="Y539" s="92">
        <f t="shared" si="180"/>
        <v>0</v>
      </c>
      <c r="Z539" s="92" t="s">
        <v>176</v>
      </c>
      <c r="AA539" s="92" t="s">
        <v>176</v>
      </c>
      <c r="AB539" s="92">
        <f t="shared" si="181"/>
        <v>0</v>
      </c>
      <c r="AC539" s="92" t="s">
        <v>176</v>
      </c>
      <c r="AD539" s="92" t="s">
        <v>176</v>
      </c>
      <c r="AE539" s="92">
        <f t="shared" si="182"/>
        <v>0</v>
      </c>
      <c r="AF539" s="92" t="s">
        <v>176</v>
      </c>
      <c r="AG539" s="92" t="s">
        <v>176</v>
      </c>
      <c r="AH539" s="92">
        <f t="shared" si="183"/>
        <v>0</v>
      </c>
      <c r="AI539" s="92" t="s">
        <v>176</v>
      </c>
      <c r="AJ539" s="92" t="s">
        <v>176</v>
      </c>
      <c r="AK539" s="92">
        <f t="shared" si="184"/>
        <v>0</v>
      </c>
      <c r="AM539" s="157" t="s">
        <v>8</v>
      </c>
    </row>
    <row r="540" spans="1:50" ht="15.9" customHeight="1" x14ac:dyDescent="0.25">
      <c r="A540" s="157" t="str">
        <f t="shared" si="171"/>
        <v>SeptiembreLa Colonial de Seguros, S. A.</v>
      </c>
      <c r="B540" s="51" t="s">
        <v>88</v>
      </c>
      <c r="C540" s="93">
        <f t="shared" si="172"/>
        <v>0</v>
      </c>
      <c r="D540" s="93">
        <f t="shared" si="173"/>
        <v>0</v>
      </c>
      <c r="E540" s="92" t="s">
        <v>176</v>
      </c>
      <c r="F540" s="92" t="s">
        <v>176</v>
      </c>
      <c r="G540" s="92">
        <f t="shared" si="174"/>
        <v>0</v>
      </c>
      <c r="H540" s="92" t="s">
        <v>176</v>
      </c>
      <c r="I540" s="92" t="s">
        <v>176</v>
      </c>
      <c r="J540" s="92">
        <f t="shared" si="175"/>
        <v>0</v>
      </c>
      <c r="K540" s="92" t="s">
        <v>176</v>
      </c>
      <c r="L540" s="92" t="s">
        <v>176</v>
      </c>
      <c r="M540" s="92">
        <f t="shared" si="176"/>
        <v>0</v>
      </c>
      <c r="N540" s="92" t="s">
        <v>176</v>
      </c>
      <c r="O540" s="92" t="s">
        <v>176</v>
      </c>
      <c r="P540" s="92">
        <f t="shared" si="177"/>
        <v>0</v>
      </c>
      <c r="Q540" s="92" t="s">
        <v>176</v>
      </c>
      <c r="R540" s="92" t="s">
        <v>176</v>
      </c>
      <c r="S540" s="92">
        <f t="shared" si="178"/>
        <v>0</v>
      </c>
      <c r="T540" s="92" t="s">
        <v>176</v>
      </c>
      <c r="U540" s="92" t="s">
        <v>176</v>
      </c>
      <c r="V540" s="92">
        <f t="shared" si="179"/>
        <v>0</v>
      </c>
      <c r="W540" s="92" t="s">
        <v>176</v>
      </c>
      <c r="X540" s="92" t="s">
        <v>176</v>
      </c>
      <c r="Y540" s="92">
        <f t="shared" si="180"/>
        <v>0</v>
      </c>
      <c r="Z540" s="92" t="s">
        <v>176</v>
      </c>
      <c r="AA540" s="92" t="s">
        <v>176</v>
      </c>
      <c r="AB540" s="92">
        <f t="shared" si="181"/>
        <v>0</v>
      </c>
      <c r="AC540" s="92" t="s">
        <v>176</v>
      </c>
      <c r="AD540" s="92" t="s">
        <v>176</v>
      </c>
      <c r="AE540" s="92">
        <f t="shared" si="182"/>
        <v>0</v>
      </c>
      <c r="AF540" s="92" t="s">
        <v>176</v>
      </c>
      <c r="AG540" s="92" t="s">
        <v>176</v>
      </c>
      <c r="AH540" s="92">
        <f t="shared" si="183"/>
        <v>0</v>
      </c>
      <c r="AI540" s="92" t="s">
        <v>176</v>
      </c>
      <c r="AJ540" s="92" t="s">
        <v>176</v>
      </c>
      <c r="AK540" s="92">
        <f t="shared" si="184"/>
        <v>0</v>
      </c>
      <c r="AM540" s="157" t="s">
        <v>8</v>
      </c>
    </row>
    <row r="541" spans="1:50" ht="15.9" customHeight="1" x14ac:dyDescent="0.25">
      <c r="A541" s="157" t="str">
        <f t="shared" si="171"/>
        <v>SeptiembreSeguros Yunen, S. A.</v>
      </c>
      <c r="B541" s="51" t="s">
        <v>122</v>
      </c>
      <c r="C541" s="93">
        <f t="shared" si="172"/>
        <v>0</v>
      </c>
      <c r="D541" s="93">
        <f t="shared" si="173"/>
        <v>0</v>
      </c>
      <c r="E541" s="92" t="s">
        <v>176</v>
      </c>
      <c r="F541" s="92" t="s">
        <v>176</v>
      </c>
      <c r="G541" s="92">
        <f t="shared" si="174"/>
        <v>0</v>
      </c>
      <c r="H541" s="92" t="s">
        <v>176</v>
      </c>
      <c r="I541" s="92" t="s">
        <v>176</v>
      </c>
      <c r="J541" s="92">
        <f t="shared" si="175"/>
        <v>0</v>
      </c>
      <c r="K541" s="92" t="s">
        <v>176</v>
      </c>
      <c r="L541" s="92" t="s">
        <v>176</v>
      </c>
      <c r="M541" s="92">
        <f t="shared" si="176"/>
        <v>0</v>
      </c>
      <c r="N541" s="92" t="s">
        <v>176</v>
      </c>
      <c r="O541" s="92" t="s">
        <v>176</v>
      </c>
      <c r="P541" s="92">
        <f t="shared" si="177"/>
        <v>0</v>
      </c>
      <c r="Q541" s="92" t="s">
        <v>176</v>
      </c>
      <c r="R541" s="92" t="s">
        <v>176</v>
      </c>
      <c r="S541" s="92">
        <f t="shared" si="178"/>
        <v>0</v>
      </c>
      <c r="T541" s="92" t="s">
        <v>176</v>
      </c>
      <c r="U541" s="92" t="s">
        <v>176</v>
      </c>
      <c r="V541" s="92">
        <f t="shared" si="179"/>
        <v>0</v>
      </c>
      <c r="W541" s="92" t="s">
        <v>176</v>
      </c>
      <c r="X541" s="92" t="s">
        <v>176</v>
      </c>
      <c r="Y541" s="92">
        <f t="shared" si="180"/>
        <v>0</v>
      </c>
      <c r="Z541" s="92" t="s">
        <v>176</v>
      </c>
      <c r="AA541" s="92" t="s">
        <v>176</v>
      </c>
      <c r="AB541" s="92">
        <f t="shared" si="181"/>
        <v>0</v>
      </c>
      <c r="AC541" s="92" t="s">
        <v>176</v>
      </c>
      <c r="AD541" s="92" t="s">
        <v>176</v>
      </c>
      <c r="AE541" s="92">
        <f t="shared" si="182"/>
        <v>0</v>
      </c>
      <c r="AF541" s="92" t="s">
        <v>176</v>
      </c>
      <c r="AG541" s="92" t="s">
        <v>176</v>
      </c>
      <c r="AH541" s="92">
        <f t="shared" si="183"/>
        <v>0</v>
      </c>
      <c r="AI541" s="92" t="s">
        <v>176</v>
      </c>
      <c r="AJ541" s="92" t="s">
        <v>176</v>
      </c>
      <c r="AK541" s="92">
        <f t="shared" si="184"/>
        <v>0</v>
      </c>
      <c r="AM541" s="157" t="s">
        <v>8</v>
      </c>
    </row>
    <row r="542" spans="1:50" ht="15.9" customHeight="1" x14ac:dyDescent="0.25">
      <c r="A542" s="157" t="str">
        <f t="shared" si="171"/>
        <v>SeptiembreLa Monumental de Seguros, S. A.</v>
      </c>
      <c r="B542" s="51" t="s">
        <v>90</v>
      </c>
      <c r="C542" s="93">
        <f t="shared" si="172"/>
        <v>0</v>
      </c>
      <c r="D542" s="93">
        <f t="shared" si="173"/>
        <v>0</v>
      </c>
      <c r="E542" s="92" t="s">
        <v>176</v>
      </c>
      <c r="F542" s="92" t="s">
        <v>176</v>
      </c>
      <c r="G542" s="92">
        <f t="shared" si="174"/>
        <v>0</v>
      </c>
      <c r="H542" s="92" t="s">
        <v>176</v>
      </c>
      <c r="I542" s="92" t="s">
        <v>176</v>
      </c>
      <c r="J542" s="92">
        <f t="shared" si="175"/>
        <v>0</v>
      </c>
      <c r="K542" s="92" t="s">
        <v>176</v>
      </c>
      <c r="L542" s="92" t="s">
        <v>176</v>
      </c>
      <c r="M542" s="92">
        <f t="shared" si="176"/>
        <v>0</v>
      </c>
      <c r="N542" s="92" t="s">
        <v>176</v>
      </c>
      <c r="O542" s="92" t="s">
        <v>176</v>
      </c>
      <c r="P542" s="92">
        <f t="shared" si="177"/>
        <v>0</v>
      </c>
      <c r="Q542" s="92" t="s">
        <v>176</v>
      </c>
      <c r="R542" s="92" t="s">
        <v>176</v>
      </c>
      <c r="S542" s="92">
        <f t="shared" si="178"/>
        <v>0</v>
      </c>
      <c r="T542" s="92" t="s">
        <v>176</v>
      </c>
      <c r="U542" s="92" t="s">
        <v>176</v>
      </c>
      <c r="V542" s="92">
        <f t="shared" si="179"/>
        <v>0</v>
      </c>
      <c r="W542" s="92" t="s">
        <v>176</v>
      </c>
      <c r="X542" s="92" t="s">
        <v>176</v>
      </c>
      <c r="Y542" s="92">
        <f t="shared" si="180"/>
        <v>0</v>
      </c>
      <c r="Z542" s="92" t="s">
        <v>176</v>
      </c>
      <c r="AA542" s="92" t="s">
        <v>176</v>
      </c>
      <c r="AB542" s="92">
        <f t="shared" si="181"/>
        <v>0</v>
      </c>
      <c r="AC542" s="92" t="s">
        <v>176</v>
      </c>
      <c r="AD542" s="92" t="s">
        <v>176</v>
      </c>
      <c r="AE542" s="92">
        <f t="shared" si="182"/>
        <v>0</v>
      </c>
      <c r="AF542" s="92" t="s">
        <v>176</v>
      </c>
      <c r="AG542" s="92" t="s">
        <v>176</v>
      </c>
      <c r="AH542" s="92">
        <f t="shared" si="183"/>
        <v>0</v>
      </c>
      <c r="AI542" s="92" t="s">
        <v>176</v>
      </c>
      <c r="AJ542" s="92" t="s">
        <v>176</v>
      </c>
      <c r="AK542" s="92">
        <f t="shared" si="184"/>
        <v>0</v>
      </c>
      <c r="AM542" s="157" t="s">
        <v>8</v>
      </c>
    </row>
    <row r="543" spans="1:50" ht="15.9" customHeight="1" x14ac:dyDescent="0.25">
      <c r="A543" s="157" t="str">
        <f t="shared" si="171"/>
        <v>SeptiembreSeguros Crecer, S. A.</v>
      </c>
      <c r="B543" s="51" t="s">
        <v>119</v>
      </c>
      <c r="C543" s="93">
        <f t="shared" si="172"/>
        <v>0</v>
      </c>
      <c r="D543" s="93">
        <f t="shared" si="173"/>
        <v>0</v>
      </c>
      <c r="E543" s="92" t="s">
        <v>176</v>
      </c>
      <c r="F543" s="92" t="s">
        <v>176</v>
      </c>
      <c r="G543" s="92">
        <f t="shared" si="174"/>
        <v>0</v>
      </c>
      <c r="H543" s="92" t="s">
        <v>176</v>
      </c>
      <c r="I543" s="92" t="s">
        <v>176</v>
      </c>
      <c r="J543" s="92">
        <f t="shared" si="175"/>
        <v>0</v>
      </c>
      <c r="K543" s="92" t="s">
        <v>176</v>
      </c>
      <c r="L543" s="92" t="s">
        <v>176</v>
      </c>
      <c r="M543" s="92">
        <f t="shared" si="176"/>
        <v>0</v>
      </c>
      <c r="N543" s="92" t="s">
        <v>176</v>
      </c>
      <c r="O543" s="92" t="s">
        <v>176</v>
      </c>
      <c r="P543" s="92">
        <f t="shared" si="177"/>
        <v>0</v>
      </c>
      <c r="Q543" s="92" t="s">
        <v>176</v>
      </c>
      <c r="R543" s="92" t="s">
        <v>176</v>
      </c>
      <c r="S543" s="92">
        <f t="shared" si="178"/>
        <v>0</v>
      </c>
      <c r="T543" s="92" t="s">
        <v>176</v>
      </c>
      <c r="U543" s="92" t="s">
        <v>176</v>
      </c>
      <c r="V543" s="92">
        <f t="shared" si="179"/>
        <v>0</v>
      </c>
      <c r="W543" s="92" t="s">
        <v>176</v>
      </c>
      <c r="X543" s="92" t="s">
        <v>176</v>
      </c>
      <c r="Y543" s="92">
        <f t="shared" si="180"/>
        <v>0</v>
      </c>
      <c r="Z543" s="92" t="s">
        <v>176</v>
      </c>
      <c r="AA543" s="92" t="s">
        <v>176</v>
      </c>
      <c r="AB543" s="92">
        <f t="shared" si="181"/>
        <v>0</v>
      </c>
      <c r="AC543" s="92" t="s">
        <v>176</v>
      </c>
      <c r="AD543" s="92" t="s">
        <v>176</v>
      </c>
      <c r="AE543" s="92">
        <f t="shared" si="182"/>
        <v>0</v>
      </c>
      <c r="AF543" s="92" t="s">
        <v>176</v>
      </c>
      <c r="AG543" s="92" t="s">
        <v>176</v>
      </c>
      <c r="AH543" s="92">
        <f t="shared" si="183"/>
        <v>0</v>
      </c>
      <c r="AI543" s="92" t="s">
        <v>176</v>
      </c>
      <c r="AJ543" s="92" t="s">
        <v>176</v>
      </c>
      <c r="AK543" s="92">
        <f t="shared" si="184"/>
        <v>0</v>
      </c>
      <c r="AM543" s="157" t="s">
        <v>8</v>
      </c>
    </row>
    <row r="544" spans="1:50" ht="15.9" customHeight="1" x14ac:dyDescent="0.25">
      <c r="A544" s="157" t="str">
        <f t="shared" si="171"/>
        <v>SeptiembreSeguros Pepin, S. A.</v>
      </c>
      <c r="B544" s="51" t="s">
        <v>77</v>
      </c>
      <c r="C544" s="93">
        <f t="shared" si="172"/>
        <v>0</v>
      </c>
      <c r="D544" s="93">
        <f t="shared" si="173"/>
        <v>0</v>
      </c>
      <c r="E544" s="92" t="s">
        <v>176</v>
      </c>
      <c r="F544" s="92" t="s">
        <v>176</v>
      </c>
      <c r="G544" s="92">
        <f t="shared" si="174"/>
        <v>0</v>
      </c>
      <c r="H544" s="92" t="s">
        <v>176</v>
      </c>
      <c r="I544" s="92" t="s">
        <v>176</v>
      </c>
      <c r="J544" s="92">
        <f t="shared" si="175"/>
        <v>0</v>
      </c>
      <c r="K544" s="92" t="s">
        <v>176</v>
      </c>
      <c r="L544" s="92" t="s">
        <v>176</v>
      </c>
      <c r="M544" s="92">
        <f t="shared" si="176"/>
        <v>0</v>
      </c>
      <c r="N544" s="92" t="s">
        <v>176</v>
      </c>
      <c r="O544" s="92" t="s">
        <v>176</v>
      </c>
      <c r="P544" s="92">
        <f t="shared" si="177"/>
        <v>0</v>
      </c>
      <c r="Q544" s="92" t="s">
        <v>176</v>
      </c>
      <c r="R544" s="92" t="s">
        <v>176</v>
      </c>
      <c r="S544" s="92">
        <f t="shared" si="178"/>
        <v>0</v>
      </c>
      <c r="T544" s="92" t="s">
        <v>176</v>
      </c>
      <c r="U544" s="92" t="s">
        <v>176</v>
      </c>
      <c r="V544" s="92">
        <f t="shared" si="179"/>
        <v>0</v>
      </c>
      <c r="W544" s="92" t="s">
        <v>176</v>
      </c>
      <c r="X544" s="92" t="s">
        <v>176</v>
      </c>
      <c r="Y544" s="92">
        <f t="shared" si="180"/>
        <v>0</v>
      </c>
      <c r="Z544" s="92" t="s">
        <v>176</v>
      </c>
      <c r="AA544" s="92" t="s">
        <v>176</v>
      </c>
      <c r="AB544" s="92">
        <f t="shared" si="181"/>
        <v>0</v>
      </c>
      <c r="AC544" s="92" t="s">
        <v>176</v>
      </c>
      <c r="AD544" s="92" t="s">
        <v>176</v>
      </c>
      <c r="AE544" s="92">
        <f t="shared" si="182"/>
        <v>0</v>
      </c>
      <c r="AF544" s="92" t="s">
        <v>176</v>
      </c>
      <c r="AG544" s="92" t="s">
        <v>176</v>
      </c>
      <c r="AH544" s="92">
        <f t="shared" si="183"/>
        <v>0</v>
      </c>
      <c r="AI544" s="92" t="s">
        <v>176</v>
      </c>
      <c r="AJ544" s="92" t="s">
        <v>176</v>
      </c>
      <c r="AK544" s="92">
        <f t="shared" si="184"/>
        <v>0</v>
      </c>
      <c r="AM544" s="157" t="s">
        <v>8</v>
      </c>
    </row>
    <row r="545" spans="1:39" ht="15.9" customHeight="1" x14ac:dyDescent="0.25">
      <c r="A545" s="157" t="str">
        <f t="shared" si="171"/>
        <v>SeptiembreSeguros Worldwide, S. A.</v>
      </c>
      <c r="B545" s="51" t="s">
        <v>92</v>
      </c>
      <c r="C545" s="93">
        <f t="shared" si="172"/>
        <v>0</v>
      </c>
      <c r="D545" s="93">
        <f t="shared" si="173"/>
        <v>0</v>
      </c>
      <c r="E545" s="92" t="s">
        <v>176</v>
      </c>
      <c r="F545" s="92" t="s">
        <v>176</v>
      </c>
      <c r="G545" s="92">
        <f t="shared" si="174"/>
        <v>0</v>
      </c>
      <c r="H545" s="92" t="s">
        <v>176</v>
      </c>
      <c r="I545" s="92" t="s">
        <v>176</v>
      </c>
      <c r="J545" s="92">
        <f t="shared" si="175"/>
        <v>0</v>
      </c>
      <c r="K545" s="92" t="s">
        <v>176</v>
      </c>
      <c r="L545" s="92" t="s">
        <v>176</v>
      </c>
      <c r="M545" s="92">
        <f t="shared" si="176"/>
        <v>0</v>
      </c>
      <c r="N545" s="92" t="s">
        <v>176</v>
      </c>
      <c r="O545" s="92" t="s">
        <v>176</v>
      </c>
      <c r="P545" s="92">
        <f t="shared" si="177"/>
        <v>0</v>
      </c>
      <c r="Q545" s="92" t="s">
        <v>176</v>
      </c>
      <c r="R545" s="92" t="s">
        <v>176</v>
      </c>
      <c r="S545" s="92">
        <f t="shared" si="178"/>
        <v>0</v>
      </c>
      <c r="T545" s="92" t="s">
        <v>176</v>
      </c>
      <c r="U545" s="92" t="s">
        <v>176</v>
      </c>
      <c r="V545" s="92">
        <f t="shared" si="179"/>
        <v>0</v>
      </c>
      <c r="W545" s="92" t="s">
        <v>176</v>
      </c>
      <c r="X545" s="92" t="s">
        <v>176</v>
      </c>
      <c r="Y545" s="92">
        <f t="shared" si="180"/>
        <v>0</v>
      </c>
      <c r="Z545" s="92" t="s">
        <v>176</v>
      </c>
      <c r="AA545" s="92" t="s">
        <v>176</v>
      </c>
      <c r="AB545" s="92">
        <f t="shared" si="181"/>
        <v>0</v>
      </c>
      <c r="AC545" s="92" t="s">
        <v>176</v>
      </c>
      <c r="AD545" s="92" t="s">
        <v>176</v>
      </c>
      <c r="AE545" s="92">
        <f t="shared" si="182"/>
        <v>0</v>
      </c>
      <c r="AF545" s="92" t="s">
        <v>176</v>
      </c>
      <c r="AG545" s="92" t="s">
        <v>176</v>
      </c>
      <c r="AH545" s="92">
        <f t="shared" si="183"/>
        <v>0</v>
      </c>
      <c r="AI545" s="92" t="s">
        <v>176</v>
      </c>
      <c r="AJ545" s="92" t="s">
        <v>176</v>
      </c>
      <c r="AK545" s="92">
        <f t="shared" si="184"/>
        <v>0</v>
      </c>
      <c r="AM545" s="157" t="s">
        <v>8</v>
      </c>
    </row>
    <row r="546" spans="1:39" ht="15.9" customHeight="1" x14ac:dyDescent="0.25">
      <c r="A546" s="157" t="str">
        <f t="shared" si="171"/>
        <v>SeptiembreConfederación del Canada Dominicana. S. A.</v>
      </c>
      <c r="B546" s="51" t="s">
        <v>94</v>
      </c>
      <c r="C546" s="93">
        <f t="shared" si="172"/>
        <v>0</v>
      </c>
      <c r="D546" s="93">
        <f t="shared" si="173"/>
        <v>0</v>
      </c>
      <c r="E546" s="92" t="s">
        <v>176</v>
      </c>
      <c r="F546" s="92" t="s">
        <v>176</v>
      </c>
      <c r="G546" s="92">
        <f t="shared" si="174"/>
        <v>0</v>
      </c>
      <c r="H546" s="92" t="s">
        <v>176</v>
      </c>
      <c r="I546" s="92" t="s">
        <v>176</v>
      </c>
      <c r="J546" s="92">
        <f t="shared" si="175"/>
        <v>0</v>
      </c>
      <c r="K546" s="92" t="s">
        <v>176</v>
      </c>
      <c r="L546" s="92" t="s">
        <v>176</v>
      </c>
      <c r="M546" s="92">
        <f t="shared" si="176"/>
        <v>0</v>
      </c>
      <c r="N546" s="92" t="s">
        <v>176</v>
      </c>
      <c r="O546" s="92" t="s">
        <v>176</v>
      </c>
      <c r="P546" s="92">
        <f t="shared" si="177"/>
        <v>0</v>
      </c>
      <c r="Q546" s="92" t="s">
        <v>176</v>
      </c>
      <c r="R546" s="92" t="s">
        <v>176</v>
      </c>
      <c r="S546" s="92">
        <f t="shared" si="178"/>
        <v>0</v>
      </c>
      <c r="T546" s="92" t="s">
        <v>176</v>
      </c>
      <c r="U546" s="92" t="s">
        <v>176</v>
      </c>
      <c r="V546" s="92">
        <f t="shared" si="179"/>
        <v>0</v>
      </c>
      <c r="W546" s="92" t="s">
        <v>176</v>
      </c>
      <c r="X546" s="92" t="s">
        <v>176</v>
      </c>
      <c r="Y546" s="92">
        <f t="shared" si="180"/>
        <v>0</v>
      </c>
      <c r="Z546" s="92" t="s">
        <v>176</v>
      </c>
      <c r="AA546" s="92" t="s">
        <v>176</v>
      </c>
      <c r="AB546" s="92">
        <f t="shared" si="181"/>
        <v>0</v>
      </c>
      <c r="AC546" s="92" t="s">
        <v>176</v>
      </c>
      <c r="AD546" s="92" t="s">
        <v>176</v>
      </c>
      <c r="AE546" s="92">
        <f t="shared" si="182"/>
        <v>0</v>
      </c>
      <c r="AF546" s="92" t="s">
        <v>176</v>
      </c>
      <c r="AG546" s="92" t="s">
        <v>176</v>
      </c>
      <c r="AH546" s="92">
        <f t="shared" si="183"/>
        <v>0</v>
      </c>
      <c r="AI546" s="92" t="s">
        <v>176</v>
      </c>
      <c r="AJ546" s="92" t="s">
        <v>176</v>
      </c>
      <c r="AK546" s="92">
        <f t="shared" si="184"/>
        <v>0</v>
      </c>
      <c r="AM546" s="157" t="s">
        <v>8</v>
      </c>
    </row>
    <row r="547" spans="1:39" ht="15.9" customHeight="1" x14ac:dyDescent="0.25">
      <c r="A547" s="157" t="str">
        <f t="shared" si="171"/>
        <v>SeptiembreSeguros La Internacional, S. A.</v>
      </c>
      <c r="B547" s="51" t="s">
        <v>82</v>
      </c>
      <c r="C547" s="93">
        <f t="shared" si="172"/>
        <v>0</v>
      </c>
      <c r="D547" s="93">
        <f t="shared" si="173"/>
        <v>0</v>
      </c>
      <c r="E547" s="92" t="s">
        <v>176</v>
      </c>
      <c r="F547" s="92" t="s">
        <v>176</v>
      </c>
      <c r="G547" s="92">
        <f t="shared" si="174"/>
        <v>0</v>
      </c>
      <c r="H547" s="92" t="s">
        <v>176</v>
      </c>
      <c r="I547" s="92" t="s">
        <v>176</v>
      </c>
      <c r="J547" s="92">
        <f t="shared" si="175"/>
        <v>0</v>
      </c>
      <c r="K547" s="92" t="s">
        <v>176</v>
      </c>
      <c r="L547" s="92" t="s">
        <v>176</v>
      </c>
      <c r="M547" s="92">
        <f t="shared" si="176"/>
        <v>0</v>
      </c>
      <c r="N547" s="92" t="s">
        <v>176</v>
      </c>
      <c r="O547" s="92" t="s">
        <v>176</v>
      </c>
      <c r="P547" s="92">
        <f t="shared" si="177"/>
        <v>0</v>
      </c>
      <c r="Q547" s="92" t="s">
        <v>176</v>
      </c>
      <c r="R547" s="92" t="s">
        <v>176</v>
      </c>
      <c r="S547" s="92">
        <f t="shared" si="178"/>
        <v>0</v>
      </c>
      <c r="T547" s="92" t="s">
        <v>176</v>
      </c>
      <c r="U547" s="92" t="s">
        <v>176</v>
      </c>
      <c r="V547" s="92">
        <f t="shared" si="179"/>
        <v>0</v>
      </c>
      <c r="W547" s="92" t="s">
        <v>176</v>
      </c>
      <c r="X547" s="92" t="s">
        <v>176</v>
      </c>
      <c r="Y547" s="92">
        <f t="shared" si="180"/>
        <v>0</v>
      </c>
      <c r="Z547" s="92" t="s">
        <v>176</v>
      </c>
      <c r="AA547" s="92" t="s">
        <v>176</v>
      </c>
      <c r="AB547" s="92">
        <f t="shared" si="181"/>
        <v>0</v>
      </c>
      <c r="AC547" s="92" t="s">
        <v>176</v>
      </c>
      <c r="AD547" s="92" t="s">
        <v>176</v>
      </c>
      <c r="AE547" s="92">
        <f t="shared" si="182"/>
        <v>0</v>
      </c>
      <c r="AF547" s="92" t="s">
        <v>176</v>
      </c>
      <c r="AG547" s="92" t="s">
        <v>176</v>
      </c>
      <c r="AH547" s="92">
        <f t="shared" si="183"/>
        <v>0</v>
      </c>
      <c r="AI547" s="92" t="s">
        <v>176</v>
      </c>
      <c r="AJ547" s="92" t="s">
        <v>176</v>
      </c>
      <c r="AK547" s="92">
        <f t="shared" si="184"/>
        <v>0</v>
      </c>
      <c r="AM547" s="157" t="s">
        <v>8</v>
      </c>
    </row>
    <row r="548" spans="1:39" ht="15.9" customHeight="1" x14ac:dyDescent="0.25">
      <c r="A548" s="157" t="str">
        <f t="shared" si="171"/>
        <v>SeptiembreUnit, S.A</v>
      </c>
      <c r="B548" s="51" t="s">
        <v>121</v>
      </c>
      <c r="C548" s="93">
        <f t="shared" si="172"/>
        <v>0</v>
      </c>
      <c r="D548" s="93">
        <f t="shared" si="173"/>
        <v>0</v>
      </c>
      <c r="E548" s="92" t="s">
        <v>176</v>
      </c>
      <c r="F548" s="92" t="s">
        <v>176</v>
      </c>
      <c r="G548" s="92">
        <f t="shared" si="174"/>
        <v>0</v>
      </c>
      <c r="H548" s="92" t="s">
        <v>176</v>
      </c>
      <c r="I548" s="92" t="s">
        <v>176</v>
      </c>
      <c r="J548" s="92">
        <f t="shared" si="175"/>
        <v>0</v>
      </c>
      <c r="K548" s="92" t="s">
        <v>176</v>
      </c>
      <c r="L548" s="92" t="s">
        <v>176</v>
      </c>
      <c r="M548" s="92">
        <f t="shared" si="176"/>
        <v>0</v>
      </c>
      <c r="N548" s="92" t="s">
        <v>176</v>
      </c>
      <c r="O548" s="92" t="s">
        <v>176</v>
      </c>
      <c r="P548" s="92">
        <f t="shared" si="177"/>
        <v>0</v>
      </c>
      <c r="Q548" s="92" t="s">
        <v>176</v>
      </c>
      <c r="R548" s="92" t="s">
        <v>176</v>
      </c>
      <c r="S548" s="92">
        <f t="shared" si="178"/>
        <v>0</v>
      </c>
      <c r="T548" s="92" t="s">
        <v>176</v>
      </c>
      <c r="U548" s="92" t="s">
        <v>176</v>
      </c>
      <c r="V548" s="92">
        <f t="shared" si="179"/>
        <v>0</v>
      </c>
      <c r="W548" s="92" t="s">
        <v>176</v>
      </c>
      <c r="X548" s="92" t="s">
        <v>176</v>
      </c>
      <c r="Y548" s="92">
        <f t="shared" si="180"/>
        <v>0</v>
      </c>
      <c r="Z548" s="92" t="s">
        <v>176</v>
      </c>
      <c r="AA548" s="92" t="s">
        <v>176</v>
      </c>
      <c r="AB548" s="92">
        <f t="shared" si="181"/>
        <v>0</v>
      </c>
      <c r="AC548" s="92" t="s">
        <v>176</v>
      </c>
      <c r="AD548" s="92" t="s">
        <v>176</v>
      </c>
      <c r="AE548" s="92">
        <f t="shared" si="182"/>
        <v>0</v>
      </c>
      <c r="AF548" s="92" t="s">
        <v>176</v>
      </c>
      <c r="AG548" s="92" t="s">
        <v>176</v>
      </c>
      <c r="AH548" s="92">
        <f t="shared" si="183"/>
        <v>0</v>
      </c>
      <c r="AI548" s="92" t="s">
        <v>176</v>
      </c>
      <c r="AJ548" s="92" t="s">
        <v>176</v>
      </c>
      <c r="AK548" s="92">
        <f t="shared" si="184"/>
        <v>0</v>
      </c>
      <c r="AM548" s="157" t="s">
        <v>8</v>
      </c>
    </row>
    <row r="549" spans="1:39" ht="15.9" customHeight="1" x14ac:dyDescent="0.25">
      <c r="A549" s="157" t="str">
        <f t="shared" si="171"/>
        <v>SeptiembreCooperativa Nacional de Seguros, Inc.</v>
      </c>
      <c r="B549" s="51" t="s">
        <v>80</v>
      </c>
      <c r="C549" s="93">
        <f t="shared" si="172"/>
        <v>0</v>
      </c>
      <c r="D549" s="93">
        <f t="shared" si="173"/>
        <v>0</v>
      </c>
      <c r="E549" s="92" t="s">
        <v>176</v>
      </c>
      <c r="F549" s="92" t="s">
        <v>176</v>
      </c>
      <c r="G549" s="92">
        <f t="shared" si="174"/>
        <v>0</v>
      </c>
      <c r="H549" s="92" t="s">
        <v>176</v>
      </c>
      <c r="I549" s="92" t="s">
        <v>176</v>
      </c>
      <c r="J549" s="92">
        <f t="shared" si="175"/>
        <v>0</v>
      </c>
      <c r="K549" s="92" t="s">
        <v>176</v>
      </c>
      <c r="L549" s="92" t="s">
        <v>176</v>
      </c>
      <c r="M549" s="92">
        <f t="shared" si="176"/>
        <v>0</v>
      </c>
      <c r="N549" s="92" t="s">
        <v>176</v>
      </c>
      <c r="O549" s="92" t="s">
        <v>176</v>
      </c>
      <c r="P549" s="92">
        <f t="shared" si="177"/>
        <v>0</v>
      </c>
      <c r="Q549" s="92" t="s">
        <v>176</v>
      </c>
      <c r="R549" s="92" t="s">
        <v>176</v>
      </c>
      <c r="S549" s="92">
        <f t="shared" si="178"/>
        <v>0</v>
      </c>
      <c r="T549" s="92" t="s">
        <v>176</v>
      </c>
      <c r="U549" s="92" t="s">
        <v>176</v>
      </c>
      <c r="V549" s="92">
        <f t="shared" si="179"/>
        <v>0</v>
      </c>
      <c r="W549" s="92" t="s">
        <v>176</v>
      </c>
      <c r="X549" s="92" t="s">
        <v>176</v>
      </c>
      <c r="Y549" s="92">
        <f t="shared" si="180"/>
        <v>0</v>
      </c>
      <c r="Z549" s="92" t="s">
        <v>176</v>
      </c>
      <c r="AA549" s="92" t="s">
        <v>176</v>
      </c>
      <c r="AB549" s="92">
        <f t="shared" si="181"/>
        <v>0</v>
      </c>
      <c r="AC549" s="92" t="s">
        <v>176</v>
      </c>
      <c r="AD549" s="92" t="s">
        <v>176</v>
      </c>
      <c r="AE549" s="92">
        <f t="shared" si="182"/>
        <v>0</v>
      </c>
      <c r="AF549" s="92" t="s">
        <v>176</v>
      </c>
      <c r="AG549" s="92" t="s">
        <v>176</v>
      </c>
      <c r="AH549" s="92">
        <f t="shared" si="183"/>
        <v>0</v>
      </c>
      <c r="AI549" s="92" t="s">
        <v>176</v>
      </c>
      <c r="AJ549" s="92" t="s">
        <v>176</v>
      </c>
      <c r="AK549" s="92">
        <f t="shared" si="184"/>
        <v>0</v>
      </c>
      <c r="AM549" s="157" t="s">
        <v>8</v>
      </c>
    </row>
    <row r="550" spans="1:39" ht="15.9" customHeight="1" x14ac:dyDescent="0.25">
      <c r="A550" s="157" t="str">
        <f t="shared" si="171"/>
        <v>SeptiembreAngloamericana de Seguros, S. A.</v>
      </c>
      <c r="B550" s="51" t="s">
        <v>79</v>
      </c>
      <c r="C550" s="93">
        <f t="shared" si="172"/>
        <v>0</v>
      </c>
      <c r="D550" s="93">
        <f t="shared" si="173"/>
        <v>0</v>
      </c>
      <c r="E550" s="92" t="s">
        <v>176</v>
      </c>
      <c r="F550" s="92" t="s">
        <v>176</v>
      </c>
      <c r="G550" s="92">
        <f t="shared" si="174"/>
        <v>0</v>
      </c>
      <c r="H550" s="92" t="s">
        <v>176</v>
      </c>
      <c r="I550" s="92" t="s">
        <v>176</v>
      </c>
      <c r="J550" s="92">
        <f t="shared" si="175"/>
        <v>0</v>
      </c>
      <c r="K550" s="92" t="s">
        <v>176</v>
      </c>
      <c r="L550" s="92" t="s">
        <v>176</v>
      </c>
      <c r="M550" s="92">
        <f t="shared" si="176"/>
        <v>0</v>
      </c>
      <c r="N550" s="92" t="s">
        <v>176</v>
      </c>
      <c r="O550" s="92" t="s">
        <v>176</v>
      </c>
      <c r="P550" s="92">
        <f t="shared" si="177"/>
        <v>0</v>
      </c>
      <c r="Q550" s="92" t="s">
        <v>176</v>
      </c>
      <c r="R550" s="92" t="s">
        <v>176</v>
      </c>
      <c r="S550" s="92">
        <f t="shared" si="178"/>
        <v>0</v>
      </c>
      <c r="T550" s="92" t="s">
        <v>176</v>
      </c>
      <c r="U550" s="92" t="s">
        <v>176</v>
      </c>
      <c r="V550" s="92">
        <f t="shared" si="179"/>
        <v>0</v>
      </c>
      <c r="W550" s="92" t="s">
        <v>176</v>
      </c>
      <c r="X550" s="92" t="s">
        <v>176</v>
      </c>
      <c r="Y550" s="92">
        <f t="shared" si="180"/>
        <v>0</v>
      </c>
      <c r="Z550" s="92" t="s">
        <v>176</v>
      </c>
      <c r="AA550" s="92" t="s">
        <v>176</v>
      </c>
      <c r="AB550" s="92">
        <f t="shared" si="181"/>
        <v>0</v>
      </c>
      <c r="AC550" s="92" t="s">
        <v>176</v>
      </c>
      <c r="AD550" s="92" t="s">
        <v>176</v>
      </c>
      <c r="AE550" s="92">
        <f t="shared" si="182"/>
        <v>0</v>
      </c>
      <c r="AF550" s="92" t="s">
        <v>176</v>
      </c>
      <c r="AG550" s="92" t="s">
        <v>176</v>
      </c>
      <c r="AH550" s="92">
        <f t="shared" si="183"/>
        <v>0</v>
      </c>
      <c r="AI550" s="92" t="s">
        <v>176</v>
      </c>
      <c r="AJ550" s="92" t="s">
        <v>176</v>
      </c>
      <c r="AK550" s="92">
        <f t="shared" si="184"/>
        <v>0</v>
      </c>
      <c r="AM550" s="157" t="s">
        <v>8</v>
      </c>
    </row>
    <row r="551" spans="1:39" ht="15.9" customHeight="1" x14ac:dyDescent="0.25">
      <c r="A551" s="157" t="str">
        <f t="shared" si="171"/>
        <v>SeptiembrePatria, S. A. Compañía de Seguros</v>
      </c>
      <c r="B551" s="51" t="s">
        <v>102</v>
      </c>
      <c r="C551" s="93">
        <f t="shared" si="172"/>
        <v>0</v>
      </c>
      <c r="D551" s="93">
        <f t="shared" si="173"/>
        <v>0</v>
      </c>
      <c r="E551" s="92" t="s">
        <v>176</v>
      </c>
      <c r="F551" s="92" t="s">
        <v>176</v>
      </c>
      <c r="G551" s="92">
        <f t="shared" si="174"/>
        <v>0</v>
      </c>
      <c r="H551" s="92" t="s">
        <v>176</v>
      </c>
      <c r="I551" s="92" t="s">
        <v>176</v>
      </c>
      <c r="J551" s="92">
        <f t="shared" si="175"/>
        <v>0</v>
      </c>
      <c r="K551" s="92" t="s">
        <v>176</v>
      </c>
      <c r="L551" s="92" t="s">
        <v>176</v>
      </c>
      <c r="M551" s="92">
        <f t="shared" si="176"/>
        <v>0</v>
      </c>
      <c r="N551" s="92" t="s">
        <v>176</v>
      </c>
      <c r="O551" s="92" t="s">
        <v>176</v>
      </c>
      <c r="P551" s="92">
        <f t="shared" si="177"/>
        <v>0</v>
      </c>
      <c r="Q551" s="92" t="s">
        <v>176</v>
      </c>
      <c r="R551" s="92" t="s">
        <v>176</v>
      </c>
      <c r="S551" s="92">
        <f t="shared" si="178"/>
        <v>0</v>
      </c>
      <c r="T551" s="92" t="s">
        <v>176</v>
      </c>
      <c r="U551" s="92" t="s">
        <v>176</v>
      </c>
      <c r="V551" s="92">
        <f t="shared" si="179"/>
        <v>0</v>
      </c>
      <c r="W551" s="92" t="s">
        <v>176</v>
      </c>
      <c r="X551" s="92" t="s">
        <v>176</v>
      </c>
      <c r="Y551" s="92">
        <f t="shared" si="180"/>
        <v>0</v>
      </c>
      <c r="Z551" s="92" t="s">
        <v>176</v>
      </c>
      <c r="AA551" s="92" t="s">
        <v>176</v>
      </c>
      <c r="AB551" s="92">
        <f t="shared" si="181"/>
        <v>0</v>
      </c>
      <c r="AC551" s="92" t="s">
        <v>176</v>
      </c>
      <c r="AD551" s="92" t="s">
        <v>176</v>
      </c>
      <c r="AE551" s="92">
        <f t="shared" si="182"/>
        <v>0</v>
      </c>
      <c r="AF551" s="92" t="s">
        <v>176</v>
      </c>
      <c r="AG551" s="92" t="s">
        <v>176</v>
      </c>
      <c r="AH551" s="92">
        <f t="shared" si="183"/>
        <v>0</v>
      </c>
      <c r="AI551" s="92" t="s">
        <v>176</v>
      </c>
      <c r="AJ551" s="92" t="s">
        <v>176</v>
      </c>
      <c r="AK551" s="92">
        <f t="shared" si="184"/>
        <v>0</v>
      </c>
      <c r="AM551" s="157" t="s">
        <v>8</v>
      </c>
    </row>
    <row r="552" spans="1:39" ht="15.9" customHeight="1" x14ac:dyDescent="0.25">
      <c r="A552" s="157" t="str">
        <f t="shared" si="171"/>
        <v>SeptiembreGeneral de Seguros, S. A.</v>
      </c>
      <c r="B552" s="51" t="s">
        <v>78</v>
      </c>
      <c r="C552" s="93">
        <f t="shared" si="172"/>
        <v>0</v>
      </c>
      <c r="D552" s="93">
        <f t="shared" si="173"/>
        <v>0</v>
      </c>
      <c r="E552" s="92" t="s">
        <v>176</v>
      </c>
      <c r="F552" s="92" t="s">
        <v>176</v>
      </c>
      <c r="G552" s="92">
        <f t="shared" si="174"/>
        <v>0</v>
      </c>
      <c r="H552" s="92" t="s">
        <v>176</v>
      </c>
      <c r="I552" s="92" t="s">
        <v>176</v>
      </c>
      <c r="J552" s="92">
        <f t="shared" si="175"/>
        <v>0</v>
      </c>
      <c r="K552" s="92" t="s">
        <v>176</v>
      </c>
      <c r="L552" s="92" t="s">
        <v>176</v>
      </c>
      <c r="M552" s="92">
        <f t="shared" si="176"/>
        <v>0</v>
      </c>
      <c r="N552" s="92" t="s">
        <v>176</v>
      </c>
      <c r="O552" s="92" t="s">
        <v>176</v>
      </c>
      <c r="P552" s="92">
        <f t="shared" si="177"/>
        <v>0</v>
      </c>
      <c r="Q552" s="92" t="s">
        <v>176</v>
      </c>
      <c r="R552" s="92" t="s">
        <v>176</v>
      </c>
      <c r="S552" s="92">
        <f t="shared" si="178"/>
        <v>0</v>
      </c>
      <c r="T552" s="92" t="s">
        <v>176</v>
      </c>
      <c r="U552" s="92" t="s">
        <v>176</v>
      </c>
      <c r="V552" s="92">
        <f t="shared" si="179"/>
        <v>0</v>
      </c>
      <c r="W552" s="92" t="s">
        <v>176</v>
      </c>
      <c r="X552" s="92" t="s">
        <v>176</v>
      </c>
      <c r="Y552" s="92">
        <f t="shared" si="180"/>
        <v>0</v>
      </c>
      <c r="Z552" s="92" t="s">
        <v>176</v>
      </c>
      <c r="AA552" s="92" t="s">
        <v>176</v>
      </c>
      <c r="AB552" s="92">
        <f t="shared" si="181"/>
        <v>0</v>
      </c>
      <c r="AC552" s="92" t="s">
        <v>176</v>
      </c>
      <c r="AD552" s="92" t="s">
        <v>176</v>
      </c>
      <c r="AE552" s="92">
        <f t="shared" si="182"/>
        <v>0</v>
      </c>
      <c r="AF552" s="92" t="s">
        <v>176</v>
      </c>
      <c r="AG552" s="92" t="s">
        <v>176</v>
      </c>
      <c r="AH552" s="92">
        <f t="shared" si="183"/>
        <v>0</v>
      </c>
      <c r="AI552" s="92" t="s">
        <v>176</v>
      </c>
      <c r="AJ552" s="92" t="s">
        <v>176</v>
      </c>
      <c r="AK552" s="92">
        <f t="shared" si="184"/>
        <v>0</v>
      </c>
      <c r="AM552" s="157" t="s">
        <v>8</v>
      </c>
    </row>
    <row r="553" spans="1:39" ht="15.9" customHeight="1" x14ac:dyDescent="0.25">
      <c r="A553" s="157" t="str">
        <f t="shared" si="171"/>
        <v>SeptiembreLa Comercial de Seguros, S. A.</v>
      </c>
      <c r="B553" s="51" t="s">
        <v>83</v>
      </c>
      <c r="C553" s="93">
        <f t="shared" si="172"/>
        <v>0</v>
      </c>
      <c r="D553" s="93">
        <f t="shared" si="173"/>
        <v>0</v>
      </c>
      <c r="E553" s="92" t="s">
        <v>176</v>
      </c>
      <c r="F553" s="92" t="s">
        <v>176</v>
      </c>
      <c r="G553" s="92">
        <f t="shared" si="174"/>
        <v>0</v>
      </c>
      <c r="H553" s="92" t="s">
        <v>176</v>
      </c>
      <c r="I553" s="92" t="s">
        <v>176</v>
      </c>
      <c r="J553" s="92">
        <f t="shared" si="175"/>
        <v>0</v>
      </c>
      <c r="K553" s="92" t="s">
        <v>176</v>
      </c>
      <c r="L553" s="92" t="s">
        <v>176</v>
      </c>
      <c r="M553" s="92">
        <f t="shared" si="176"/>
        <v>0</v>
      </c>
      <c r="N553" s="92" t="s">
        <v>176</v>
      </c>
      <c r="O553" s="92" t="s">
        <v>176</v>
      </c>
      <c r="P553" s="92">
        <f t="shared" si="177"/>
        <v>0</v>
      </c>
      <c r="Q553" s="92" t="s">
        <v>176</v>
      </c>
      <c r="R553" s="92" t="s">
        <v>176</v>
      </c>
      <c r="S553" s="92">
        <f t="shared" si="178"/>
        <v>0</v>
      </c>
      <c r="T553" s="92" t="s">
        <v>176</v>
      </c>
      <c r="U553" s="92" t="s">
        <v>176</v>
      </c>
      <c r="V553" s="92">
        <f t="shared" si="179"/>
        <v>0</v>
      </c>
      <c r="W553" s="92" t="s">
        <v>176</v>
      </c>
      <c r="X553" s="92" t="s">
        <v>176</v>
      </c>
      <c r="Y553" s="92">
        <f t="shared" si="180"/>
        <v>0</v>
      </c>
      <c r="Z553" s="92" t="s">
        <v>176</v>
      </c>
      <c r="AA553" s="92" t="s">
        <v>176</v>
      </c>
      <c r="AB553" s="92">
        <f t="shared" si="181"/>
        <v>0</v>
      </c>
      <c r="AC553" s="92" t="s">
        <v>176</v>
      </c>
      <c r="AD553" s="92" t="s">
        <v>176</v>
      </c>
      <c r="AE553" s="92">
        <f t="shared" si="182"/>
        <v>0</v>
      </c>
      <c r="AF553" s="92" t="s">
        <v>176</v>
      </c>
      <c r="AG553" s="92" t="s">
        <v>176</v>
      </c>
      <c r="AH553" s="92">
        <f t="shared" si="183"/>
        <v>0</v>
      </c>
      <c r="AI553" s="92" t="s">
        <v>176</v>
      </c>
      <c r="AJ553" s="92" t="s">
        <v>176</v>
      </c>
      <c r="AK553" s="92">
        <f t="shared" si="184"/>
        <v>0</v>
      </c>
      <c r="AM553" s="157" t="s">
        <v>8</v>
      </c>
    </row>
    <row r="554" spans="1:39" ht="15.9" customHeight="1" x14ac:dyDescent="0.25">
      <c r="A554" s="157" t="str">
        <f t="shared" si="171"/>
        <v>SeptiembreBMI Compañía de Seguros, S. A.</v>
      </c>
      <c r="B554" s="51" t="s">
        <v>96</v>
      </c>
      <c r="C554" s="93">
        <f t="shared" si="172"/>
        <v>0</v>
      </c>
      <c r="D554" s="93">
        <f t="shared" si="173"/>
        <v>0</v>
      </c>
      <c r="E554" s="92" t="s">
        <v>176</v>
      </c>
      <c r="F554" s="92" t="s">
        <v>176</v>
      </c>
      <c r="G554" s="92">
        <f t="shared" si="174"/>
        <v>0</v>
      </c>
      <c r="H554" s="92" t="s">
        <v>176</v>
      </c>
      <c r="I554" s="92" t="s">
        <v>176</v>
      </c>
      <c r="J554" s="92">
        <f t="shared" si="175"/>
        <v>0</v>
      </c>
      <c r="K554" s="92" t="s">
        <v>176</v>
      </c>
      <c r="L554" s="92" t="s">
        <v>176</v>
      </c>
      <c r="M554" s="92">
        <f t="shared" si="176"/>
        <v>0</v>
      </c>
      <c r="N554" s="92" t="s">
        <v>176</v>
      </c>
      <c r="O554" s="92" t="s">
        <v>176</v>
      </c>
      <c r="P554" s="92">
        <f t="shared" si="177"/>
        <v>0</v>
      </c>
      <c r="Q554" s="92" t="s">
        <v>176</v>
      </c>
      <c r="R554" s="92" t="s">
        <v>176</v>
      </c>
      <c r="S554" s="92">
        <f t="shared" si="178"/>
        <v>0</v>
      </c>
      <c r="T554" s="92" t="s">
        <v>176</v>
      </c>
      <c r="U554" s="92" t="s">
        <v>176</v>
      </c>
      <c r="V554" s="92">
        <f t="shared" si="179"/>
        <v>0</v>
      </c>
      <c r="W554" s="92" t="s">
        <v>176</v>
      </c>
      <c r="X554" s="92" t="s">
        <v>176</v>
      </c>
      <c r="Y554" s="92">
        <f t="shared" si="180"/>
        <v>0</v>
      </c>
      <c r="Z554" s="92" t="s">
        <v>176</v>
      </c>
      <c r="AA554" s="92" t="s">
        <v>176</v>
      </c>
      <c r="AB554" s="92">
        <f t="shared" si="181"/>
        <v>0</v>
      </c>
      <c r="AC554" s="92" t="s">
        <v>176</v>
      </c>
      <c r="AD554" s="92" t="s">
        <v>176</v>
      </c>
      <c r="AE554" s="92">
        <f t="shared" si="182"/>
        <v>0</v>
      </c>
      <c r="AF554" s="92" t="s">
        <v>176</v>
      </c>
      <c r="AG554" s="92" t="s">
        <v>176</v>
      </c>
      <c r="AH554" s="92">
        <f t="shared" si="183"/>
        <v>0</v>
      </c>
      <c r="AI554" s="92" t="s">
        <v>176</v>
      </c>
      <c r="AJ554" s="92" t="s">
        <v>176</v>
      </c>
      <c r="AK554" s="92">
        <f t="shared" si="184"/>
        <v>0</v>
      </c>
      <c r="AM554" s="157" t="s">
        <v>8</v>
      </c>
    </row>
    <row r="555" spans="1:39" ht="15.9" customHeight="1" x14ac:dyDescent="0.25">
      <c r="A555" s="157" t="str">
        <f t="shared" si="171"/>
        <v>SeptiembreAmigos Compañía de Seguros, S. A.</v>
      </c>
      <c r="B555" s="51" t="s">
        <v>89</v>
      </c>
      <c r="C555" s="93">
        <f t="shared" si="172"/>
        <v>0</v>
      </c>
      <c r="D555" s="93">
        <f t="shared" si="173"/>
        <v>0</v>
      </c>
      <c r="E555" s="92" t="s">
        <v>176</v>
      </c>
      <c r="F555" s="92" t="s">
        <v>176</v>
      </c>
      <c r="G555" s="92">
        <f t="shared" si="174"/>
        <v>0</v>
      </c>
      <c r="H555" s="92" t="s">
        <v>176</v>
      </c>
      <c r="I555" s="92" t="s">
        <v>176</v>
      </c>
      <c r="J555" s="92">
        <f t="shared" si="175"/>
        <v>0</v>
      </c>
      <c r="K555" s="92" t="s">
        <v>176</v>
      </c>
      <c r="L555" s="92" t="s">
        <v>176</v>
      </c>
      <c r="M555" s="92">
        <f t="shared" si="176"/>
        <v>0</v>
      </c>
      <c r="N555" s="92" t="s">
        <v>176</v>
      </c>
      <c r="O555" s="92" t="s">
        <v>176</v>
      </c>
      <c r="P555" s="92">
        <f t="shared" si="177"/>
        <v>0</v>
      </c>
      <c r="Q555" s="92" t="s">
        <v>176</v>
      </c>
      <c r="R555" s="92" t="s">
        <v>176</v>
      </c>
      <c r="S555" s="92">
        <f t="shared" si="178"/>
        <v>0</v>
      </c>
      <c r="T555" s="92" t="s">
        <v>176</v>
      </c>
      <c r="U555" s="92" t="s">
        <v>176</v>
      </c>
      <c r="V555" s="92">
        <f t="shared" si="179"/>
        <v>0</v>
      </c>
      <c r="W555" s="92" t="s">
        <v>176</v>
      </c>
      <c r="X555" s="92" t="s">
        <v>176</v>
      </c>
      <c r="Y555" s="92">
        <f t="shared" si="180"/>
        <v>0</v>
      </c>
      <c r="Z555" s="92" t="s">
        <v>176</v>
      </c>
      <c r="AA555" s="92" t="s">
        <v>176</v>
      </c>
      <c r="AB555" s="92">
        <f t="shared" si="181"/>
        <v>0</v>
      </c>
      <c r="AC555" s="92" t="s">
        <v>176</v>
      </c>
      <c r="AD555" s="92" t="s">
        <v>176</v>
      </c>
      <c r="AE555" s="92">
        <f t="shared" si="182"/>
        <v>0</v>
      </c>
      <c r="AF555" s="92" t="s">
        <v>176</v>
      </c>
      <c r="AG555" s="92" t="s">
        <v>176</v>
      </c>
      <c r="AH555" s="92">
        <f t="shared" si="183"/>
        <v>0</v>
      </c>
      <c r="AI555" s="92" t="s">
        <v>176</v>
      </c>
      <c r="AJ555" s="92" t="s">
        <v>176</v>
      </c>
      <c r="AK555" s="92">
        <f t="shared" si="184"/>
        <v>0</v>
      </c>
      <c r="AM555" s="157" t="s">
        <v>8</v>
      </c>
    </row>
    <row r="556" spans="1:39" ht="15.9" customHeight="1" x14ac:dyDescent="0.25">
      <c r="A556" s="157" t="str">
        <f t="shared" si="171"/>
        <v>SeptiembreCompañía Dominicana de Seguros, S.R.L.</v>
      </c>
      <c r="B556" s="51" t="s">
        <v>97</v>
      </c>
      <c r="C556" s="93">
        <f t="shared" si="172"/>
        <v>0</v>
      </c>
      <c r="D556" s="93">
        <f t="shared" si="173"/>
        <v>0</v>
      </c>
      <c r="E556" s="92" t="s">
        <v>176</v>
      </c>
      <c r="F556" s="92" t="s">
        <v>176</v>
      </c>
      <c r="G556" s="92">
        <f t="shared" si="174"/>
        <v>0</v>
      </c>
      <c r="H556" s="92" t="s">
        <v>176</v>
      </c>
      <c r="I556" s="92" t="s">
        <v>176</v>
      </c>
      <c r="J556" s="92">
        <f t="shared" si="175"/>
        <v>0</v>
      </c>
      <c r="K556" s="92" t="s">
        <v>176</v>
      </c>
      <c r="L556" s="92" t="s">
        <v>176</v>
      </c>
      <c r="M556" s="92">
        <f t="shared" si="176"/>
        <v>0</v>
      </c>
      <c r="N556" s="92" t="s">
        <v>176</v>
      </c>
      <c r="O556" s="92" t="s">
        <v>176</v>
      </c>
      <c r="P556" s="92">
        <f t="shared" si="177"/>
        <v>0</v>
      </c>
      <c r="Q556" s="92" t="s">
        <v>176</v>
      </c>
      <c r="R556" s="92" t="s">
        <v>176</v>
      </c>
      <c r="S556" s="92">
        <f t="shared" si="178"/>
        <v>0</v>
      </c>
      <c r="T556" s="92" t="s">
        <v>176</v>
      </c>
      <c r="U556" s="92" t="s">
        <v>176</v>
      </c>
      <c r="V556" s="92">
        <f t="shared" si="179"/>
        <v>0</v>
      </c>
      <c r="W556" s="92" t="s">
        <v>176</v>
      </c>
      <c r="X556" s="92" t="s">
        <v>176</v>
      </c>
      <c r="Y556" s="92">
        <f t="shared" si="180"/>
        <v>0</v>
      </c>
      <c r="Z556" s="92" t="s">
        <v>176</v>
      </c>
      <c r="AA556" s="92" t="s">
        <v>176</v>
      </c>
      <c r="AB556" s="92">
        <f t="shared" si="181"/>
        <v>0</v>
      </c>
      <c r="AC556" s="92" t="s">
        <v>176</v>
      </c>
      <c r="AD556" s="92" t="s">
        <v>176</v>
      </c>
      <c r="AE556" s="92">
        <f t="shared" si="182"/>
        <v>0</v>
      </c>
      <c r="AF556" s="92" t="s">
        <v>176</v>
      </c>
      <c r="AG556" s="92" t="s">
        <v>176</v>
      </c>
      <c r="AH556" s="92">
        <f t="shared" si="183"/>
        <v>0</v>
      </c>
      <c r="AI556" s="92" t="s">
        <v>176</v>
      </c>
      <c r="AJ556" s="92" t="s">
        <v>176</v>
      </c>
      <c r="AK556" s="92">
        <f t="shared" si="184"/>
        <v>0</v>
      </c>
      <c r="AM556" s="157" t="s">
        <v>8</v>
      </c>
    </row>
    <row r="557" spans="1:39" ht="15.9" customHeight="1" x14ac:dyDescent="0.25">
      <c r="A557" s="157" t="str">
        <f t="shared" si="171"/>
        <v>SeptiembreAtlantica Seguros, S. A.</v>
      </c>
      <c r="B557" s="50" t="s">
        <v>110</v>
      </c>
      <c r="C557" s="93">
        <f t="shared" si="172"/>
        <v>0</v>
      </c>
      <c r="D557" s="93">
        <f t="shared" si="173"/>
        <v>0</v>
      </c>
      <c r="E557" s="92" t="s">
        <v>176</v>
      </c>
      <c r="F557" s="92" t="s">
        <v>176</v>
      </c>
      <c r="G557" s="92">
        <f t="shared" si="174"/>
        <v>0</v>
      </c>
      <c r="H557" s="92" t="s">
        <v>176</v>
      </c>
      <c r="I557" s="92" t="s">
        <v>176</v>
      </c>
      <c r="J557" s="92">
        <f t="shared" si="175"/>
        <v>0</v>
      </c>
      <c r="K557" s="92" t="s">
        <v>176</v>
      </c>
      <c r="L557" s="92" t="s">
        <v>176</v>
      </c>
      <c r="M557" s="92">
        <f t="shared" si="176"/>
        <v>0</v>
      </c>
      <c r="N557" s="92" t="s">
        <v>176</v>
      </c>
      <c r="O557" s="92" t="s">
        <v>176</v>
      </c>
      <c r="P557" s="92">
        <f t="shared" si="177"/>
        <v>0</v>
      </c>
      <c r="Q557" s="92" t="s">
        <v>176</v>
      </c>
      <c r="R557" s="92" t="s">
        <v>176</v>
      </c>
      <c r="S557" s="92">
        <f t="shared" si="178"/>
        <v>0</v>
      </c>
      <c r="T557" s="92" t="s">
        <v>176</v>
      </c>
      <c r="U557" s="92" t="s">
        <v>176</v>
      </c>
      <c r="V557" s="92">
        <f t="shared" si="179"/>
        <v>0</v>
      </c>
      <c r="W557" s="92" t="s">
        <v>176</v>
      </c>
      <c r="X557" s="92" t="s">
        <v>176</v>
      </c>
      <c r="Y557" s="92">
        <f t="shared" si="180"/>
        <v>0</v>
      </c>
      <c r="Z557" s="92" t="s">
        <v>176</v>
      </c>
      <c r="AA557" s="92" t="s">
        <v>176</v>
      </c>
      <c r="AB557" s="92">
        <f t="shared" si="181"/>
        <v>0</v>
      </c>
      <c r="AC557" s="92" t="s">
        <v>176</v>
      </c>
      <c r="AD557" s="92" t="s">
        <v>176</v>
      </c>
      <c r="AE557" s="92">
        <f t="shared" si="182"/>
        <v>0</v>
      </c>
      <c r="AF557" s="92" t="s">
        <v>176</v>
      </c>
      <c r="AG557" s="92" t="s">
        <v>176</v>
      </c>
      <c r="AH557" s="92">
        <f t="shared" si="183"/>
        <v>0</v>
      </c>
      <c r="AI557" s="92" t="s">
        <v>176</v>
      </c>
      <c r="AJ557" s="92" t="s">
        <v>176</v>
      </c>
      <c r="AK557" s="92">
        <f t="shared" si="184"/>
        <v>0</v>
      </c>
      <c r="AM557" s="157" t="s">
        <v>8</v>
      </c>
    </row>
    <row r="558" spans="1:39" ht="15.9" customHeight="1" x14ac:dyDescent="0.25">
      <c r="A558" s="157" t="str">
        <f t="shared" si="171"/>
        <v>SeptiembreMarsh &amp; McLennan, LTD (Riskcorp, Inc.)</v>
      </c>
      <c r="B558" s="51" t="s">
        <v>101</v>
      </c>
      <c r="C558" s="93">
        <f t="shared" si="172"/>
        <v>0</v>
      </c>
      <c r="D558" s="93">
        <f t="shared" si="173"/>
        <v>0</v>
      </c>
      <c r="E558" s="92" t="s">
        <v>176</v>
      </c>
      <c r="F558" s="92" t="s">
        <v>176</v>
      </c>
      <c r="G558" s="92">
        <f t="shared" si="174"/>
        <v>0</v>
      </c>
      <c r="H558" s="92" t="s">
        <v>176</v>
      </c>
      <c r="I558" s="92" t="s">
        <v>176</v>
      </c>
      <c r="J558" s="92">
        <f t="shared" si="175"/>
        <v>0</v>
      </c>
      <c r="K558" s="92" t="s">
        <v>176</v>
      </c>
      <c r="L558" s="92" t="s">
        <v>176</v>
      </c>
      <c r="M558" s="92">
        <f t="shared" si="176"/>
        <v>0</v>
      </c>
      <c r="N558" s="92" t="s">
        <v>176</v>
      </c>
      <c r="O558" s="92" t="s">
        <v>176</v>
      </c>
      <c r="P558" s="92">
        <f t="shared" si="177"/>
        <v>0</v>
      </c>
      <c r="Q558" s="92" t="s">
        <v>176</v>
      </c>
      <c r="R558" s="92" t="s">
        <v>176</v>
      </c>
      <c r="S558" s="92">
        <f t="shared" si="178"/>
        <v>0</v>
      </c>
      <c r="T558" s="92" t="s">
        <v>176</v>
      </c>
      <c r="U558" s="92" t="s">
        <v>176</v>
      </c>
      <c r="V558" s="92">
        <f t="shared" si="179"/>
        <v>0</v>
      </c>
      <c r="W558" s="92" t="s">
        <v>176</v>
      </c>
      <c r="X558" s="92" t="s">
        <v>176</v>
      </c>
      <c r="Y558" s="92">
        <f t="shared" si="180"/>
        <v>0</v>
      </c>
      <c r="Z558" s="92" t="s">
        <v>176</v>
      </c>
      <c r="AA558" s="92" t="s">
        <v>176</v>
      </c>
      <c r="AB558" s="92">
        <f t="shared" si="181"/>
        <v>0</v>
      </c>
      <c r="AC558" s="92" t="s">
        <v>176</v>
      </c>
      <c r="AD558" s="92" t="s">
        <v>176</v>
      </c>
      <c r="AE558" s="92">
        <f t="shared" si="182"/>
        <v>0</v>
      </c>
      <c r="AF558" s="92" t="s">
        <v>176</v>
      </c>
      <c r="AG558" s="92" t="s">
        <v>176</v>
      </c>
      <c r="AH558" s="92">
        <f t="shared" si="183"/>
        <v>0</v>
      </c>
      <c r="AI558" s="92" t="s">
        <v>176</v>
      </c>
      <c r="AJ558" s="92" t="s">
        <v>176</v>
      </c>
      <c r="AK558" s="92">
        <f t="shared" si="184"/>
        <v>0</v>
      </c>
      <c r="AM558" s="157" t="s">
        <v>8</v>
      </c>
    </row>
    <row r="559" spans="1:39" ht="15.9" customHeight="1" x14ac:dyDescent="0.25">
      <c r="A559" s="157" t="str">
        <f t="shared" si="171"/>
        <v>SeptiembreAutoseguro, S. A.</v>
      </c>
      <c r="B559" s="51" t="s">
        <v>81</v>
      </c>
      <c r="C559" s="93">
        <f t="shared" si="172"/>
        <v>0</v>
      </c>
      <c r="D559" s="93">
        <f t="shared" si="173"/>
        <v>0</v>
      </c>
      <c r="E559" s="92" t="s">
        <v>176</v>
      </c>
      <c r="F559" s="92" t="s">
        <v>176</v>
      </c>
      <c r="G559" s="92">
        <f t="shared" si="174"/>
        <v>0</v>
      </c>
      <c r="H559" s="92" t="s">
        <v>176</v>
      </c>
      <c r="I559" s="92" t="s">
        <v>176</v>
      </c>
      <c r="J559" s="92">
        <f t="shared" si="175"/>
        <v>0</v>
      </c>
      <c r="K559" s="92" t="s">
        <v>176</v>
      </c>
      <c r="L559" s="92" t="s">
        <v>176</v>
      </c>
      <c r="M559" s="92">
        <f t="shared" si="176"/>
        <v>0</v>
      </c>
      <c r="N559" s="92" t="s">
        <v>176</v>
      </c>
      <c r="O559" s="92" t="s">
        <v>176</v>
      </c>
      <c r="P559" s="92">
        <f t="shared" si="177"/>
        <v>0</v>
      </c>
      <c r="Q559" s="92" t="s">
        <v>176</v>
      </c>
      <c r="R559" s="92" t="s">
        <v>176</v>
      </c>
      <c r="S559" s="92">
        <f t="shared" si="178"/>
        <v>0</v>
      </c>
      <c r="T559" s="92" t="s">
        <v>176</v>
      </c>
      <c r="U559" s="92" t="s">
        <v>176</v>
      </c>
      <c r="V559" s="92">
        <f t="shared" si="179"/>
        <v>0</v>
      </c>
      <c r="W559" s="92" t="s">
        <v>176</v>
      </c>
      <c r="X559" s="92" t="s">
        <v>176</v>
      </c>
      <c r="Y559" s="92">
        <f t="shared" si="180"/>
        <v>0</v>
      </c>
      <c r="Z559" s="92" t="s">
        <v>176</v>
      </c>
      <c r="AA559" s="92" t="s">
        <v>176</v>
      </c>
      <c r="AB559" s="92">
        <f t="shared" si="181"/>
        <v>0</v>
      </c>
      <c r="AC559" s="92" t="s">
        <v>176</v>
      </c>
      <c r="AD559" s="92" t="s">
        <v>176</v>
      </c>
      <c r="AE559" s="92">
        <f t="shared" si="182"/>
        <v>0</v>
      </c>
      <c r="AF559" s="92" t="s">
        <v>176</v>
      </c>
      <c r="AG559" s="92" t="s">
        <v>176</v>
      </c>
      <c r="AH559" s="92">
        <f t="shared" si="183"/>
        <v>0</v>
      </c>
      <c r="AI559" s="92" t="s">
        <v>176</v>
      </c>
      <c r="AJ559" s="92" t="s">
        <v>176</v>
      </c>
      <c r="AK559" s="92">
        <f t="shared" si="184"/>
        <v>0</v>
      </c>
      <c r="AM559" s="157" t="s">
        <v>8</v>
      </c>
    </row>
    <row r="560" spans="1:39" ht="15.9" customHeight="1" x14ac:dyDescent="0.25">
      <c r="A560" s="157" t="str">
        <f t="shared" si="171"/>
        <v>SeptiembreSeguros DHI Atlas, S. A.</v>
      </c>
      <c r="B560" s="51" t="s">
        <v>100</v>
      </c>
      <c r="C560" s="93">
        <f t="shared" si="172"/>
        <v>0</v>
      </c>
      <c r="D560" s="93">
        <f t="shared" si="173"/>
        <v>0</v>
      </c>
      <c r="E560" s="92" t="s">
        <v>176</v>
      </c>
      <c r="F560" s="92" t="s">
        <v>176</v>
      </c>
      <c r="G560" s="92">
        <f t="shared" si="174"/>
        <v>0</v>
      </c>
      <c r="H560" s="92" t="s">
        <v>176</v>
      </c>
      <c r="I560" s="92" t="s">
        <v>176</v>
      </c>
      <c r="J560" s="92">
        <f t="shared" si="175"/>
        <v>0</v>
      </c>
      <c r="K560" s="92" t="s">
        <v>176</v>
      </c>
      <c r="L560" s="92" t="s">
        <v>176</v>
      </c>
      <c r="M560" s="92">
        <f t="shared" si="176"/>
        <v>0</v>
      </c>
      <c r="N560" s="92" t="s">
        <v>176</v>
      </c>
      <c r="O560" s="92" t="s">
        <v>176</v>
      </c>
      <c r="P560" s="92">
        <f t="shared" si="177"/>
        <v>0</v>
      </c>
      <c r="Q560" s="92" t="s">
        <v>176</v>
      </c>
      <c r="R560" s="92" t="s">
        <v>176</v>
      </c>
      <c r="S560" s="92">
        <f t="shared" si="178"/>
        <v>0</v>
      </c>
      <c r="T560" s="92" t="s">
        <v>176</v>
      </c>
      <c r="U560" s="92" t="s">
        <v>176</v>
      </c>
      <c r="V560" s="92">
        <f t="shared" si="179"/>
        <v>0</v>
      </c>
      <c r="W560" s="92" t="s">
        <v>176</v>
      </c>
      <c r="X560" s="92" t="s">
        <v>176</v>
      </c>
      <c r="Y560" s="92">
        <f t="shared" si="180"/>
        <v>0</v>
      </c>
      <c r="Z560" s="92" t="s">
        <v>176</v>
      </c>
      <c r="AA560" s="92" t="s">
        <v>176</v>
      </c>
      <c r="AB560" s="92">
        <f t="shared" si="181"/>
        <v>0</v>
      </c>
      <c r="AC560" s="92" t="s">
        <v>176</v>
      </c>
      <c r="AD560" s="92" t="s">
        <v>176</v>
      </c>
      <c r="AE560" s="92">
        <f t="shared" si="182"/>
        <v>0</v>
      </c>
      <c r="AF560" s="92" t="s">
        <v>176</v>
      </c>
      <c r="AG560" s="92" t="s">
        <v>176</v>
      </c>
      <c r="AH560" s="92">
        <f t="shared" si="183"/>
        <v>0</v>
      </c>
      <c r="AI560" s="92" t="s">
        <v>176</v>
      </c>
      <c r="AJ560" s="92" t="s">
        <v>176</v>
      </c>
      <c r="AK560" s="92">
        <f t="shared" si="184"/>
        <v>0</v>
      </c>
      <c r="AM560" s="157" t="s">
        <v>8</v>
      </c>
    </row>
    <row r="561" spans="1:39" ht="15.9" customHeight="1" x14ac:dyDescent="0.25">
      <c r="A561" s="157" t="str">
        <f t="shared" si="171"/>
        <v>SeptiembreBanesco Seguros, S.A.</v>
      </c>
      <c r="B561" s="51" t="s">
        <v>109</v>
      </c>
      <c r="C561" s="93">
        <f t="shared" si="172"/>
        <v>0</v>
      </c>
      <c r="D561" s="93">
        <f t="shared" si="173"/>
        <v>0</v>
      </c>
      <c r="E561" s="92" t="s">
        <v>176</v>
      </c>
      <c r="F561" s="92" t="s">
        <v>176</v>
      </c>
      <c r="G561" s="92">
        <f t="shared" si="174"/>
        <v>0</v>
      </c>
      <c r="H561" s="92" t="s">
        <v>176</v>
      </c>
      <c r="I561" s="92" t="s">
        <v>176</v>
      </c>
      <c r="J561" s="92">
        <f t="shared" si="175"/>
        <v>0</v>
      </c>
      <c r="K561" s="92" t="s">
        <v>176</v>
      </c>
      <c r="L561" s="92" t="s">
        <v>176</v>
      </c>
      <c r="M561" s="92">
        <f t="shared" si="176"/>
        <v>0</v>
      </c>
      <c r="N561" s="92" t="s">
        <v>176</v>
      </c>
      <c r="O561" s="92" t="s">
        <v>176</v>
      </c>
      <c r="P561" s="92">
        <f t="shared" si="177"/>
        <v>0</v>
      </c>
      <c r="Q561" s="92" t="s">
        <v>176</v>
      </c>
      <c r="R561" s="92" t="s">
        <v>176</v>
      </c>
      <c r="S561" s="92">
        <f t="shared" si="178"/>
        <v>0</v>
      </c>
      <c r="T561" s="92" t="s">
        <v>176</v>
      </c>
      <c r="U561" s="92" t="s">
        <v>176</v>
      </c>
      <c r="V561" s="92">
        <f t="shared" si="179"/>
        <v>0</v>
      </c>
      <c r="W561" s="92" t="s">
        <v>176</v>
      </c>
      <c r="X561" s="92" t="s">
        <v>176</v>
      </c>
      <c r="Y561" s="92">
        <f t="shared" si="180"/>
        <v>0</v>
      </c>
      <c r="Z561" s="92" t="s">
        <v>176</v>
      </c>
      <c r="AA561" s="92" t="s">
        <v>176</v>
      </c>
      <c r="AB561" s="92">
        <f t="shared" si="181"/>
        <v>0</v>
      </c>
      <c r="AC561" s="92" t="s">
        <v>176</v>
      </c>
      <c r="AD561" s="92" t="s">
        <v>176</v>
      </c>
      <c r="AE561" s="92">
        <f t="shared" si="182"/>
        <v>0</v>
      </c>
      <c r="AF561" s="92" t="s">
        <v>176</v>
      </c>
      <c r="AG561" s="92" t="s">
        <v>176</v>
      </c>
      <c r="AH561" s="92">
        <f t="shared" si="183"/>
        <v>0</v>
      </c>
      <c r="AI561" s="92" t="s">
        <v>176</v>
      </c>
      <c r="AJ561" s="92" t="s">
        <v>176</v>
      </c>
      <c r="AK561" s="92">
        <f t="shared" si="184"/>
        <v>0</v>
      </c>
      <c r="AM561" s="157" t="s">
        <v>8</v>
      </c>
    </row>
    <row r="562" spans="1:39" ht="15.9" customHeight="1" x14ac:dyDescent="0.25">
      <c r="A562" s="157" t="str">
        <f t="shared" si="171"/>
        <v>SeptiembreHumano Seguros, S. A.</v>
      </c>
      <c r="B562" s="51" t="s">
        <v>111</v>
      </c>
      <c r="C562" s="93">
        <f t="shared" si="172"/>
        <v>0</v>
      </c>
      <c r="D562" s="93">
        <f t="shared" si="173"/>
        <v>0</v>
      </c>
      <c r="E562" s="92" t="s">
        <v>176</v>
      </c>
      <c r="F562" s="92" t="s">
        <v>176</v>
      </c>
      <c r="G562" s="92">
        <f t="shared" si="174"/>
        <v>0</v>
      </c>
      <c r="H562" s="92" t="s">
        <v>176</v>
      </c>
      <c r="I562" s="92" t="s">
        <v>176</v>
      </c>
      <c r="J562" s="92">
        <f t="shared" si="175"/>
        <v>0</v>
      </c>
      <c r="K562" s="92" t="s">
        <v>176</v>
      </c>
      <c r="L562" s="92" t="s">
        <v>176</v>
      </c>
      <c r="M562" s="92">
        <f t="shared" si="176"/>
        <v>0</v>
      </c>
      <c r="N562" s="92" t="s">
        <v>176</v>
      </c>
      <c r="O562" s="92" t="s">
        <v>176</v>
      </c>
      <c r="P562" s="92">
        <f t="shared" si="177"/>
        <v>0</v>
      </c>
      <c r="Q562" s="92" t="s">
        <v>176</v>
      </c>
      <c r="R562" s="92" t="s">
        <v>176</v>
      </c>
      <c r="S562" s="92">
        <f t="shared" si="178"/>
        <v>0</v>
      </c>
      <c r="T562" s="92" t="s">
        <v>176</v>
      </c>
      <c r="U562" s="92" t="s">
        <v>176</v>
      </c>
      <c r="V562" s="92">
        <f t="shared" si="179"/>
        <v>0</v>
      </c>
      <c r="W562" s="92" t="s">
        <v>176</v>
      </c>
      <c r="X562" s="92" t="s">
        <v>176</v>
      </c>
      <c r="Y562" s="92">
        <f t="shared" si="180"/>
        <v>0</v>
      </c>
      <c r="Z562" s="92" t="s">
        <v>176</v>
      </c>
      <c r="AA562" s="92" t="s">
        <v>176</v>
      </c>
      <c r="AB562" s="92">
        <f t="shared" si="181"/>
        <v>0</v>
      </c>
      <c r="AC562" s="92" t="s">
        <v>176</v>
      </c>
      <c r="AD562" s="92" t="s">
        <v>176</v>
      </c>
      <c r="AE562" s="92">
        <f t="shared" si="182"/>
        <v>0</v>
      </c>
      <c r="AF562" s="92" t="s">
        <v>176</v>
      </c>
      <c r="AG562" s="92" t="s">
        <v>176</v>
      </c>
      <c r="AH562" s="92">
        <f t="shared" si="183"/>
        <v>0</v>
      </c>
      <c r="AI562" s="92" t="s">
        <v>176</v>
      </c>
      <c r="AJ562" s="92" t="s">
        <v>176</v>
      </c>
      <c r="AK562" s="92">
        <f t="shared" si="184"/>
        <v>0</v>
      </c>
      <c r="AM562" s="157" t="s">
        <v>8</v>
      </c>
    </row>
    <row r="563" spans="1:39" ht="15.9" customHeight="1" x14ac:dyDescent="0.25">
      <c r="A563" s="157" t="str">
        <f t="shared" si="171"/>
        <v>SeptiembreAtrio Seguros, S. A.</v>
      </c>
      <c r="B563" s="51" t="s">
        <v>113</v>
      </c>
      <c r="C563" s="93">
        <f t="shared" si="172"/>
        <v>0</v>
      </c>
      <c r="D563" s="93">
        <f t="shared" si="173"/>
        <v>0</v>
      </c>
      <c r="E563" s="92" t="s">
        <v>176</v>
      </c>
      <c r="F563" s="92" t="s">
        <v>176</v>
      </c>
      <c r="G563" s="92">
        <f t="shared" si="174"/>
        <v>0</v>
      </c>
      <c r="H563" s="92" t="s">
        <v>176</v>
      </c>
      <c r="I563" s="92" t="s">
        <v>176</v>
      </c>
      <c r="J563" s="92">
        <f t="shared" si="175"/>
        <v>0</v>
      </c>
      <c r="K563" s="92" t="s">
        <v>176</v>
      </c>
      <c r="L563" s="92" t="s">
        <v>176</v>
      </c>
      <c r="M563" s="92">
        <f t="shared" si="176"/>
        <v>0</v>
      </c>
      <c r="N563" s="92" t="s">
        <v>176</v>
      </c>
      <c r="O563" s="92" t="s">
        <v>176</v>
      </c>
      <c r="P563" s="92">
        <f t="shared" si="177"/>
        <v>0</v>
      </c>
      <c r="Q563" s="92" t="s">
        <v>176</v>
      </c>
      <c r="R563" s="92" t="s">
        <v>176</v>
      </c>
      <c r="S563" s="92">
        <f t="shared" si="178"/>
        <v>0</v>
      </c>
      <c r="T563" s="92" t="s">
        <v>176</v>
      </c>
      <c r="U563" s="92" t="s">
        <v>176</v>
      </c>
      <c r="V563" s="92">
        <f t="shared" si="179"/>
        <v>0</v>
      </c>
      <c r="W563" s="92" t="s">
        <v>176</v>
      </c>
      <c r="X563" s="92" t="s">
        <v>176</v>
      </c>
      <c r="Y563" s="92">
        <f t="shared" si="180"/>
        <v>0</v>
      </c>
      <c r="Z563" s="92" t="s">
        <v>176</v>
      </c>
      <c r="AA563" s="92" t="s">
        <v>176</v>
      </c>
      <c r="AB563" s="92">
        <f t="shared" si="181"/>
        <v>0</v>
      </c>
      <c r="AC563" s="92" t="s">
        <v>176</v>
      </c>
      <c r="AD563" s="92" t="s">
        <v>176</v>
      </c>
      <c r="AE563" s="92">
        <f t="shared" si="182"/>
        <v>0</v>
      </c>
      <c r="AF563" s="92" t="s">
        <v>176</v>
      </c>
      <c r="AG563" s="92" t="s">
        <v>176</v>
      </c>
      <c r="AH563" s="92">
        <f t="shared" si="183"/>
        <v>0</v>
      </c>
      <c r="AI563" s="92" t="s">
        <v>176</v>
      </c>
      <c r="AJ563" s="92" t="s">
        <v>176</v>
      </c>
      <c r="AK563" s="92">
        <f t="shared" si="184"/>
        <v>0</v>
      </c>
      <c r="AM563" s="157" t="s">
        <v>8</v>
      </c>
    </row>
    <row r="564" spans="1:39" ht="15.9" customHeight="1" x14ac:dyDescent="0.25">
      <c r="A564" s="157" t="str">
        <f t="shared" si="171"/>
        <v>SeptiembreSeguros APS, S.A</v>
      </c>
      <c r="B564" s="51" t="s">
        <v>117</v>
      </c>
      <c r="C564" s="93">
        <f t="shared" si="172"/>
        <v>0</v>
      </c>
      <c r="D564" s="93">
        <f t="shared" si="173"/>
        <v>0</v>
      </c>
      <c r="E564" s="92" t="s">
        <v>176</v>
      </c>
      <c r="F564" s="92" t="s">
        <v>176</v>
      </c>
      <c r="G564" s="92">
        <f t="shared" si="174"/>
        <v>0</v>
      </c>
      <c r="H564" s="92" t="s">
        <v>176</v>
      </c>
      <c r="I564" s="92" t="s">
        <v>176</v>
      </c>
      <c r="J564" s="92">
        <f t="shared" si="175"/>
        <v>0</v>
      </c>
      <c r="K564" s="92" t="s">
        <v>176</v>
      </c>
      <c r="L564" s="92" t="s">
        <v>176</v>
      </c>
      <c r="M564" s="92">
        <f t="shared" si="176"/>
        <v>0</v>
      </c>
      <c r="N564" s="92" t="s">
        <v>176</v>
      </c>
      <c r="O564" s="92" t="s">
        <v>176</v>
      </c>
      <c r="P564" s="92">
        <f t="shared" si="177"/>
        <v>0</v>
      </c>
      <c r="Q564" s="92" t="s">
        <v>176</v>
      </c>
      <c r="R564" s="92" t="s">
        <v>176</v>
      </c>
      <c r="S564" s="92">
        <f t="shared" si="178"/>
        <v>0</v>
      </c>
      <c r="T564" s="92" t="s">
        <v>176</v>
      </c>
      <c r="U564" s="92" t="s">
        <v>176</v>
      </c>
      <c r="V564" s="92">
        <f t="shared" si="179"/>
        <v>0</v>
      </c>
      <c r="W564" s="92" t="s">
        <v>176</v>
      </c>
      <c r="X564" s="92" t="s">
        <v>176</v>
      </c>
      <c r="Y564" s="92">
        <f t="shared" si="180"/>
        <v>0</v>
      </c>
      <c r="Z564" s="92" t="s">
        <v>176</v>
      </c>
      <c r="AA564" s="92" t="s">
        <v>176</v>
      </c>
      <c r="AB564" s="92">
        <f t="shared" si="181"/>
        <v>0</v>
      </c>
      <c r="AC564" s="92" t="s">
        <v>176</v>
      </c>
      <c r="AD564" s="92" t="s">
        <v>176</v>
      </c>
      <c r="AE564" s="92">
        <f t="shared" si="182"/>
        <v>0</v>
      </c>
      <c r="AF564" s="92" t="s">
        <v>176</v>
      </c>
      <c r="AG564" s="92" t="s">
        <v>176</v>
      </c>
      <c r="AH564" s="92">
        <f t="shared" si="183"/>
        <v>0</v>
      </c>
      <c r="AI564" s="92" t="s">
        <v>176</v>
      </c>
      <c r="AJ564" s="92" t="s">
        <v>176</v>
      </c>
      <c r="AK564" s="92">
        <f t="shared" si="184"/>
        <v>0</v>
      </c>
      <c r="AM564" s="157" t="s">
        <v>8</v>
      </c>
    </row>
    <row r="565" spans="1:39" ht="15.9" customHeight="1" x14ac:dyDescent="0.25">
      <c r="A565" s="157" t="str">
        <f t="shared" si="171"/>
        <v>SeptiembreSegna, Compañía de Seguros, S.A.</v>
      </c>
      <c r="B565" s="51" t="s">
        <v>98</v>
      </c>
      <c r="C565" s="93">
        <f t="shared" si="172"/>
        <v>0</v>
      </c>
      <c r="D565" s="93">
        <f t="shared" si="173"/>
        <v>0</v>
      </c>
      <c r="E565" s="92" t="s">
        <v>176</v>
      </c>
      <c r="F565" s="92" t="s">
        <v>176</v>
      </c>
      <c r="G565" s="92">
        <f t="shared" si="174"/>
        <v>0</v>
      </c>
      <c r="H565" s="92" t="s">
        <v>176</v>
      </c>
      <c r="I565" s="92" t="s">
        <v>176</v>
      </c>
      <c r="J565" s="92">
        <f t="shared" si="175"/>
        <v>0</v>
      </c>
      <c r="K565" s="92" t="s">
        <v>176</v>
      </c>
      <c r="L565" s="92" t="s">
        <v>176</v>
      </c>
      <c r="M565" s="92">
        <f t="shared" si="176"/>
        <v>0</v>
      </c>
      <c r="N565" s="92" t="s">
        <v>176</v>
      </c>
      <c r="O565" s="92" t="s">
        <v>176</v>
      </c>
      <c r="P565" s="92">
        <f t="shared" si="177"/>
        <v>0</v>
      </c>
      <c r="Q565" s="92" t="s">
        <v>176</v>
      </c>
      <c r="R565" s="92" t="s">
        <v>176</v>
      </c>
      <c r="S565" s="92">
        <f t="shared" si="178"/>
        <v>0</v>
      </c>
      <c r="T565" s="92" t="s">
        <v>176</v>
      </c>
      <c r="U565" s="92" t="s">
        <v>176</v>
      </c>
      <c r="V565" s="92">
        <f t="shared" si="179"/>
        <v>0</v>
      </c>
      <c r="W565" s="92" t="s">
        <v>176</v>
      </c>
      <c r="X565" s="92" t="s">
        <v>176</v>
      </c>
      <c r="Y565" s="92">
        <f t="shared" si="180"/>
        <v>0</v>
      </c>
      <c r="Z565" s="92" t="s">
        <v>176</v>
      </c>
      <c r="AA565" s="92" t="s">
        <v>176</v>
      </c>
      <c r="AB565" s="92">
        <f t="shared" si="181"/>
        <v>0</v>
      </c>
      <c r="AC565" s="92" t="s">
        <v>176</v>
      </c>
      <c r="AD565" s="92" t="s">
        <v>176</v>
      </c>
      <c r="AE565" s="92">
        <f t="shared" si="182"/>
        <v>0</v>
      </c>
      <c r="AF565" s="92" t="s">
        <v>176</v>
      </c>
      <c r="AG565" s="92" t="s">
        <v>176</v>
      </c>
      <c r="AH565" s="92">
        <f t="shared" si="183"/>
        <v>0</v>
      </c>
      <c r="AI565" s="92" t="s">
        <v>176</v>
      </c>
      <c r="AJ565" s="92" t="s">
        <v>176</v>
      </c>
      <c r="AK565" s="92">
        <f t="shared" si="184"/>
        <v>0</v>
      </c>
      <c r="AM565" s="157" t="s">
        <v>8</v>
      </c>
    </row>
    <row r="566" spans="1:39" ht="15.9" customHeight="1" x14ac:dyDescent="0.25">
      <c r="A566" s="157" t="str">
        <f t="shared" si="171"/>
        <v>SeptiembreBupa Dominicana, S.A.</v>
      </c>
      <c r="B566" s="50" t="s">
        <v>104</v>
      </c>
      <c r="C566" s="93">
        <f t="shared" si="172"/>
        <v>0</v>
      </c>
      <c r="D566" s="93">
        <f t="shared" si="173"/>
        <v>0</v>
      </c>
      <c r="E566" s="92" t="s">
        <v>176</v>
      </c>
      <c r="F566" s="92" t="s">
        <v>176</v>
      </c>
      <c r="G566" s="92">
        <f t="shared" si="174"/>
        <v>0</v>
      </c>
      <c r="H566" s="92" t="s">
        <v>176</v>
      </c>
      <c r="I566" s="92" t="s">
        <v>176</v>
      </c>
      <c r="J566" s="92">
        <f t="shared" si="175"/>
        <v>0</v>
      </c>
      <c r="K566" s="92" t="s">
        <v>176</v>
      </c>
      <c r="L566" s="92" t="s">
        <v>176</v>
      </c>
      <c r="M566" s="92">
        <f t="shared" si="176"/>
        <v>0</v>
      </c>
      <c r="N566" s="92" t="s">
        <v>176</v>
      </c>
      <c r="O566" s="92" t="s">
        <v>176</v>
      </c>
      <c r="P566" s="92">
        <f t="shared" si="177"/>
        <v>0</v>
      </c>
      <c r="Q566" s="92" t="s">
        <v>176</v>
      </c>
      <c r="R566" s="92" t="s">
        <v>176</v>
      </c>
      <c r="S566" s="92">
        <f t="shared" si="178"/>
        <v>0</v>
      </c>
      <c r="T566" s="92" t="s">
        <v>176</v>
      </c>
      <c r="U566" s="92" t="s">
        <v>176</v>
      </c>
      <c r="V566" s="92">
        <f t="shared" si="179"/>
        <v>0</v>
      </c>
      <c r="W566" s="92" t="s">
        <v>176</v>
      </c>
      <c r="X566" s="92" t="s">
        <v>176</v>
      </c>
      <c r="Y566" s="92">
        <f t="shared" si="180"/>
        <v>0</v>
      </c>
      <c r="Z566" s="92" t="s">
        <v>176</v>
      </c>
      <c r="AA566" s="92" t="s">
        <v>176</v>
      </c>
      <c r="AB566" s="92">
        <f t="shared" si="181"/>
        <v>0</v>
      </c>
      <c r="AC566" s="92" t="s">
        <v>176</v>
      </c>
      <c r="AD566" s="92" t="s">
        <v>176</v>
      </c>
      <c r="AE566" s="92">
        <f t="shared" si="182"/>
        <v>0</v>
      </c>
      <c r="AF566" s="92" t="s">
        <v>176</v>
      </c>
      <c r="AG566" s="92" t="s">
        <v>176</v>
      </c>
      <c r="AH566" s="92">
        <f t="shared" si="183"/>
        <v>0</v>
      </c>
      <c r="AI566" s="92" t="s">
        <v>176</v>
      </c>
      <c r="AJ566" s="92" t="s">
        <v>176</v>
      </c>
      <c r="AK566" s="92">
        <f t="shared" si="184"/>
        <v>0</v>
      </c>
      <c r="AM566" s="157" t="s">
        <v>8</v>
      </c>
    </row>
    <row r="567" spans="1:39" ht="15.9" customHeight="1" x14ac:dyDescent="0.25">
      <c r="A567" s="157" t="str">
        <f t="shared" si="171"/>
        <v>SeptiembreMultiseguros S.U, S. A.</v>
      </c>
      <c r="B567" s="51" t="s">
        <v>116</v>
      </c>
      <c r="C567" s="93">
        <f t="shared" si="172"/>
        <v>0</v>
      </c>
      <c r="D567" s="93">
        <f t="shared" si="173"/>
        <v>0</v>
      </c>
      <c r="E567" s="92" t="s">
        <v>176</v>
      </c>
      <c r="F567" s="92" t="s">
        <v>176</v>
      </c>
      <c r="G567" s="92">
        <f t="shared" si="174"/>
        <v>0</v>
      </c>
      <c r="H567" s="92" t="s">
        <v>176</v>
      </c>
      <c r="I567" s="92" t="s">
        <v>176</v>
      </c>
      <c r="J567" s="92">
        <f t="shared" si="175"/>
        <v>0</v>
      </c>
      <c r="K567" s="92" t="s">
        <v>176</v>
      </c>
      <c r="L567" s="92" t="s">
        <v>176</v>
      </c>
      <c r="M567" s="92">
        <f t="shared" si="176"/>
        <v>0</v>
      </c>
      <c r="N567" s="92" t="s">
        <v>176</v>
      </c>
      <c r="O567" s="92" t="s">
        <v>176</v>
      </c>
      <c r="P567" s="92">
        <f t="shared" si="177"/>
        <v>0</v>
      </c>
      <c r="Q567" s="92" t="s">
        <v>176</v>
      </c>
      <c r="R567" s="92" t="s">
        <v>176</v>
      </c>
      <c r="S567" s="92">
        <f t="shared" si="178"/>
        <v>0</v>
      </c>
      <c r="T567" s="92" t="s">
        <v>176</v>
      </c>
      <c r="U567" s="92" t="s">
        <v>176</v>
      </c>
      <c r="V567" s="92">
        <f t="shared" si="179"/>
        <v>0</v>
      </c>
      <c r="W567" s="92" t="s">
        <v>176</v>
      </c>
      <c r="X567" s="92" t="s">
        <v>176</v>
      </c>
      <c r="Y567" s="92">
        <f t="shared" si="180"/>
        <v>0</v>
      </c>
      <c r="Z567" s="92" t="s">
        <v>176</v>
      </c>
      <c r="AA567" s="92" t="s">
        <v>176</v>
      </c>
      <c r="AB567" s="92">
        <f t="shared" si="181"/>
        <v>0</v>
      </c>
      <c r="AC567" s="92" t="s">
        <v>176</v>
      </c>
      <c r="AD567" s="92" t="s">
        <v>176</v>
      </c>
      <c r="AE567" s="92">
        <f t="shared" si="182"/>
        <v>0</v>
      </c>
      <c r="AF567" s="92" t="s">
        <v>176</v>
      </c>
      <c r="AG567" s="92" t="s">
        <v>176</v>
      </c>
      <c r="AH567" s="92">
        <f t="shared" si="183"/>
        <v>0</v>
      </c>
      <c r="AI567" s="92" t="s">
        <v>176</v>
      </c>
      <c r="AJ567" s="92" t="s">
        <v>176</v>
      </c>
      <c r="AK567" s="92">
        <f t="shared" si="184"/>
        <v>0</v>
      </c>
      <c r="AM567" s="157" t="s">
        <v>8</v>
      </c>
    </row>
    <row r="568" spans="1:39" ht="15.9" customHeight="1" x14ac:dyDescent="0.25">
      <c r="A568" s="157" t="str">
        <f t="shared" si="171"/>
        <v>SeptiembreSeguros ADEMI, S. A.</v>
      </c>
      <c r="B568" s="51" t="s">
        <v>112</v>
      </c>
      <c r="C568" s="93">
        <f t="shared" si="172"/>
        <v>0</v>
      </c>
      <c r="D568" s="93">
        <f t="shared" si="173"/>
        <v>0</v>
      </c>
      <c r="E568" s="92" t="s">
        <v>176</v>
      </c>
      <c r="F568" s="92" t="s">
        <v>176</v>
      </c>
      <c r="G568" s="92">
        <f t="shared" si="174"/>
        <v>0</v>
      </c>
      <c r="H568" s="92" t="s">
        <v>176</v>
      </c>
      <c r="I568" s="92" t="s">
        <v>176</v>
      </c>
      <c r="J568" s="92">
        <f t="shared" si="175"/>
        <v>0</v>
      </c>
      <c r="K568" s="92" t="s">
        <v>176</v>
      </c>
      <c r="L568" s="92" t="s">
        <v>176</v>
      </c>
      <c r="M568" s="92">
        <f t="shared" si="176"/>
        <v>0</v>
      </c>
      <c r="N568" s="92" t="s">
        <v>176</v>
      </c>
      <c r="O568" s="92" t="s">
        <v>176</v>
      </c>
      <c r="P568" s="92">
        <f t="shared" si="177"/>
        <v>0</v>
      </c>
      <c r="Q568" s="92" t="s">
        <v>176</v>
      </c>
      <c r="R568" s="92" t="s">
        <v>176</v>
      </c>
      <c r="S568" s="92">
        <f t="shared" si="178"/>
        <v>0</v>
      </c>
      <c r="T568" s="92" t="s">
        <v>176</v>
      </c>
      <c r="U568" s="92" t="s">
        <v>176</v>
      </c>
      <c r="V568" s="92">
        <f t="shared" si="179"/>
        <v>0</v>
      </c>
      <c r="W568" s="92" t="s">
        <v>176</v>
      </c>
      <c r="X568" s="92" t="s">
        <v>176</v>
      </c>
      <c r="Y568" s="92">
        <f t="shared" si="180"/>
        <v>0</v>
      </c>
      <c r="Z568" s="92" t="s">
        <v>176</v>
      </c>
      <c r="AA568" s="92" t="s">
        <v>176</v>
      </c>
      <c r="AB568" s="92">
        <f t="shared" si="181"/>
        <v>0</v>
      </c>
      <c r="AC568" s="92" t="s">
        <v>176</v>
      </c>
      <c r="AD568" s="92" t="s">
        <v>176</v>
      </c>
      <c r="AE568" s="92">
        <f t="shared" si="182"/>
        <v>0</v>
      </c>
      <c r="AF568" s="92" t="s">
        <v>176</v>
      </c>
      <c r="AG568" s="92" t="s">
        <v>176</v>
      </c>
      <c r="AH568" s="92">
        <f t="shared" si="183"/>
        <v>0</v>
      </c>
      <c r="AI568" s="92" t="s">
        <v>176</v>
      </c>
      <c r="AJ568" s="92" t="s">
        <v>176</v>
      </c>
      <c r="AK568" s="92">
        <f t="shared" si="184"/>
        <v>0</v>
      </c>
      <c r="AM568" s="157" t="s">
        <v>8</v>
      </c>
    </row>
    <row r="569" spans="1:39" ht="15.9" customHeight="1" x14ac:dyDescent="0.25">
      <c r="A569" s="157" t="str">
        <f t="shared" si="171"/>
        <v>SeptiembreREHSA Cía. de Seguros y Reaseguros, S.A.</v>
      </c>
      <c r="B569" s="51" t="s">
        <v>114</v>
      </c>
      <c r="C569" s="93">
        <f t="shared" si="172"/>
        <v>0</v>
      </c>
      <c r="D569" s="93">
        <f t="shared" si="173"/>
        <v>0</v>
      </c>
      <c r="E569" s="92" t="s">
        <v>176</v>
      </c>
      <c r="F569" s="92" t="s">
        <v>176</v>
      </c>
      <c r="G569" s="92">
        <f t="shared" si="174"/>
        <v>0</v>
      </c>
      <c r="H569" s="92" t="s">
        <v>176</v>
      </c>
      <c r="I569" s="92" t="s">
        <v>176</v>
      </c>
      <c r="J569" s="92">
        <f t="shared" si="175"/>
        <v>0</v>
      </c>
      <c r="K569" s="92" t="s">
        <v>176</v>
      </c>
      <c r="L569" s="92" t="s">
        <v>176</v>
      </c>
      <c r="M569" s="92">
        <f t="shared" si="176"/>
        <v>0</v>
      </c>
      <c r="N569" s="92" t="s">
        <v>176</v>
      </c>
      <c r="O569" s="92" t="s">
        <v>176</v>
      </c>
      <c r="P569" s="92">
        <f t="shared" si="177"/>
        <v>0</v>
      </c>
      <c r="Q569" s="92" t="s">
        <v>176</v>
      </c>
      <c r="R569" s="92" t="s">
        <v>176</v>
      </c>
      <c r="S569" s="92">
        <f t="shared" si="178"/>
        <v>0</v>
      </c>
      <c r="T569" s="92" t="s">
        <v>176</v>
      </c>
      <c r="U569" s="92" t="s">
        <v>176</v>
      </c>
      <c r="V569" s="92">
        <f t="shared" si="179"/>
        <v>0</v>
      </c>
      <c r="W569" s="92" t="s">
        <v>176</v>
      </c>
      <c r="X569" s="92" t="s">
        <v>176</v>
      </c>
      <c r="Y569" s="92">
        <f t="shared" si="180"/>
        <v>0</v>
      </c>
      <c r="Z569" s="92" t="s">
        <v>176</v>
      </c>
      <c r="AA569" s="92" t="s">
        <v>176</v>
      </c>
      <c r="AB569" s="92">
        <f t="shared" si="181"/>
        <v>0</v>
      </c>
      <c r="AC569" s="92" t="s">
        <v>176</v>
      </c>
      <c r="AD569" s="92" t="s">
        <v>176</v>
      </c>
      <c r="AE569" s="92">
        <f t="shared" si="182"/>
        <v>0</v>
      </c>
      <c r="AF569" s="92" t="s">
        <v>176</v>
      </c>
      <c r="AG569" s="92" t="s">
        <v>176</v>
      </c>
      <c r="AH569" s="92">
        <f t="shared" si="183"/>
        <v>0</v>
      </c>
      <c r="AI569" s="92" t="s">
        <v>176</v>
      </c>
      <c r="AJ569" s="92" t="s">
        <v>176</v>
      </c>
      <c r="AK569" s="92">
        <f t="shared" si="184"/>
        <v>0</v>
      </c>
      <c r="AM569" s="157" t="s">
        <v>8</v>
      </c>
    </row>
    <row r="570" spans="1:39" ht="15.9" customHeight="1" x14ac:dyDescent="0.25">
      <c r="A570" s="157" t="str">
        <f t="shared" si="171"/>
        <v>SeptiembreMidas Seguros, S. A.</v>
      </c>
      <c r="B570" s="51" t="s">
        <v>118</v>
      </c>
      <c r="C570" s="93">
        <f t="shared" si="172"/>
        <v>0</v>
      </c>
      <c r="D570" s="93">
        <f t="shared" si="173"/>
        <v>0</v>
      </c>
      <c r="E570" s="92" t="s">
        <v>176</v>
      </c>
      <c r="F570" s="92" t="s">
        <v>176</v>
      </c>
      <c r="G570" s="92">
        <f t="shared" si="174"/>
        <v>0</v>
      </c>
      <c r="H570" s="92" t="s">
        <v>176</v>
      </c>
      <c r="I570" s="92" t="s">
        <v>176</v>
      </c>
      <c r="J570" s="92">
        <f t="shared" si="175"/>
        <v>0</v>
      </c>
      <c r="K570" s="92" t="s">
        <v>176</v>
      </c>
      <c r="L570" s="92" t="s">
        <v>176</v>
      </c>
      <c r="M570" s="92">
        <f t="shared" si="176"/>
        <v>0</v>
      </c>
      <c r="N570" s="92" t="s">
        <v>176</v>
      </c>
      <c r="O570" s="92" t="s">
        <v>176</v>
      </c>
      <c r="P570" s="92">
        <f t="shared" si="177"/>
        <v>0</v>
      </c>
      <c r="Q570" s="92" t="s">
        <v>176</v>
      </c>
      <c r="R570" s="92" t="s">
        <v>176</v>
      </c>
      <c r="S570" s="92">
        <f t="shared" si="178"/>
        <v>0</v>
      </c>
      <c r="T570" s="92" t="s">
        <v>176</v>
      </c>
      <c r="U570" s="92" t="s">
        <v>176</v>
      </c>
      <c r="V570" s="92">
        <f t="shared" si="179"/>
        <v>0</v>
      </c>
      <c r="W570" s="92" t="s">
        <v>176</v>
      </c>
      <c r="X570" s="92" t="s">
        <v>176</v>
      </c>
      <c r="Y570" s="92">
        <f t="shared" si="180"/>
        <v>0</v>
      </c>
      <c r="Z570" s="92" t="s">
        <v>176</v>
      </c>
      <c r="AA570" s="92" t="s">
        <v>176</v>
      </c>
      <c r="AB570" s="92">
        <f t="shared" si="181"/>
        <v>0</v>
      </c>
      <c r="AC570" s="92" t="s">
        <v>176</v>
      </c>
      <c r="AD570" s="92" t="s">
        <v>176</v>
      </c>
      <c r="AE570" s="92">
        <f t="shared" si="182"/>
        <v>0</v>
      </c>
      <c r="AF570" s="92" t="s">
        <v>176</v>
      </c>
      <c r="AG570" s="92" t="s">
        <v>176</v>
      </c>
      <c r="AH570" s="92">
        <f t="shared" si="183"/>
        <v>0</v>
      </c>
      <c r="AI570" s="92" t="s">
        <v>176</v>
      </c>
      <c r="AJ570" s="92" t="s">
        <v>176</v>
      </c>
      <c r="AK570" s="92">
        <f t="shared" si="184"/>
        <v>0</v>
      </c>
      <c r="AM570" s="157" t="s">
        <v>8</v>
      </c>
    </row>
    <row r="571" spans="1:39" ht="15.9" customHeight="1" x14ac:dyDescent="0.25">
      <c r="A571" s="157" t="str">
        <f t="shared" si="171"/>
        <v>SeptiembreHylseg Seguros, S.A.</v>
      </c>
      <c r="B571" s="51" t="s">
        <v>120</v>
      </c>
      <c r="C571" s="93">
        <f t="shared" si="172"/>
        <v>0</v>
      </c>
      <c r="D571" s="93">
        <f t="shared" si="173"/>
        <v>0</v>
      </c>
      <c r="E571" s="92" t="s">
        <v>176</v>
      </c>
      <c r="F571" s="92" t="s">
        <v>176</v>
      </c>
      <c r="G571" s="92">
        <f t="shared" si="174"/>
        <v>0</v>
      </c>
      <c r="H571" s="92" t="s">
        <v>176</v>
      </c>
      <c r="I571" s="92" t="s">
        <v>176</v>
      </c>
      <c r="J571" s="92">
        <f t="shared" si="175"/>
        <v>0</v>
      </c>
      <c r="K571" s="92" t="s">
        <v>176</v>
      </c>
      <c r="L571" s="92" t="s">
        <v>176</v>
      </c>
      <c r="M571" s="92">
        <f t="shared" si="176"/>
        <v>0</v>
      </c>
      <c r="N571" s="92" t="s">
        <v>176</v>
      </c>
      <c r="O571" s="92" t="s">
        <v>176</v>
      </c>
      <c r="P571" s="92">
        <f t="shared" si="177"/>
        <v>0</v>
      </c>
      <c r="Q571" s="92" t="s">
        <v>176</v>
      </c>
      <c r="R571" s="92" t="s">
        <v>176</v>
      </c>
      <c r="S571" s="92">
        <f t="shared" si="178"/>
        <v>0</v>
      </c>
      <c r="T571" s="92" t="s">
        <v>176</v>
      </c>
      <c r="U571" s="92" t="s">
        <v>176</v>
      </c>
      <c r="V571" s="92">
        <f t="shared" si="179"/>
        <v>0</v>
      </c>
      <c r="W571" s="92" t="s">
        <v>176</v>
      </c>
      <c r="X571" s="92" t="s">
        <v>176</v>
      </c>
      <c r="Y571" s="92">
        <f t="shared" si="180"/>
        <v>0</v>
      </c>
      <c r="Z571" s="92" t="s">
        <v>176</v>
      </c>
      <c r="AA571" s="92" t="s">
        <v>176</v>
      </c>
      <c r="AB571" s="92">
        <f t="shared" si="181"/>
        <v>0</v>
      </c>
      <c r="AC571" s="92" t="s">
        <v>176</v>
      </c>
      <c r="AD571" s="92" t="s">
        <v>176</v>
      </c>
      <c r="AE571" s="92">
        <f t="shared" si="182"/>
        <v>0</v>
      </c>
      <c r="AF571" s="92" t="s">
        <v>176</v>
      </c>
      <c r="AG571" s="92" t="s">
        <v>176</v>
      </c>
      <c r="AH571" s="92">
        <f t="shared" si="183"/>
        <v>0</v>
      </c>
      <c r="AI571" s="92" t="s">
        <v>176</v>
      </c>
      <c r="AJ571" s="92" t="s">
        <v>176</v>
      </c>
      <c r="AK571" s="92">
        <f t="shared" si="184"/>
        <v>0</v>
      </c>
      <c r="AM571" s="157" t="s">
        <v>8</v>
      </c>
    </row>
    <row r="572" spans="1:39" ht="15.9" customHeight="1" x14ac:dyDescent="0.25">
      <c r="A572" s="157" t="str">
        <f t="shared" si="171"/>
        <v>SeptiembreAseguradora Agropecuaria Dominicana. S. A.</v>
      </c>
      <c r="B572" s="51" t="s">
        <v>99</v>
      </c>
      <c r="C572" s="93">
        <f t="shared" si="172"/>
        <v>0</v>
      </c>
      <c r="D572" s="93">
        <f t="shared" si="173"/>
        <v>0</v>
      </c>
      <c r="E572" s="92" t="s">
        <v>176</v>
      </c>
      <c r="F572" s="92" t="s">
        <v>176</v>
      </c>
      <c r="G572" s="92">
        <f t="shared" si="174"/>
        <v>0</v>
      </c>
      <c r="H572" s="92" t="s">
        <v>176</v>
      </c>
      <c r="I572" s="92" t="s">
        <v>176</v>
      </c>
      <c r="J572" s="92">
        <f t="shared" si="175"/>
        <v>0</v>
      </c>
      <c r="K572" s="92" t="s">
        <v>176</v>
      </c>
      <c r="L572" s="92" t="s">
        <v>176</v>
      </c>
      <c r="M572" s="92">
        <f t="shared" si="176"/>
        <v>0</v>
      </c>
      <c r="N572" s="92" t="s">
        <v>176</v>
      </c>
      <c r="O572" s="92" t="s">
        <v>176</v>
      </c>
      <c r="P572" s="92">
        <f t="shared" si="177"/>
        <v>0</v>
      </c>
      <c r="Q572" s="92" t="s">
        <v>176</v>
      </c>
      <c r="R572" s="92" t="s">
        <v>176</v>
      </c>
      <c r="S572" s="92">
        <f t="shared" si="178"/>
        <v>0</v>
      </c>
      <c r="T572" s="92" t="s">
        <v>176</v>
      </c>
      <c r="U572" s="92" t="s">
        <v>176</v>
      </c>
      <c r="V572" s="92">
        <f t="shared" si="179"/>
        <v>0</v>
      </c>
      <c r="W572" s="92" t="s">
        <v>176</v>
      </c>
      <c r="X572" s="92" t="s">
        <v>176</v>
      </c>
      <c r="Y572" s="92">
        <f t="shared" si="180"/>
        <v>0</v>
      </c>
      <c r="Z572" s="92" t="s">
        <v>176</v>
      </c>
      <c r="AA572" s="92" t="s">
        <v>176</v>
      </c>
      <c r="AB572" s="92">
        <f t="shared" si="181"/>
        <v>0</v>
      </c>
      <c r="AC572" s="92" t="s">
        <v>176</v>
      </c>
      <c r="AD572" s="92" t="s">
        <v>176</v>
      </c>
      <c r="AE572" s="92">
        <f t="shared" si="182"/>
        <v>0</v>
      </c>
      <c r="AF572" s="92" t="s">
        <v>176</v>
      </c>
      <c r="AG572" s="92" t="s">
        <v>176</v>
      </c>
      <c r="AH572" s="92">
        <f t="shared" si="183"/>
        <v>0</v>
      </c>
      <c r="AI572" s="92" t="s">
        <v>176</v>
      </c>
      <c r="AJ572" s="92" t="s">
        <v>176</v>
      </c>
      <c r="AK572" s="92">
        <f t="shared" si="184"/>
        <v>0</v>
      </c>
      <c r="AM572" s="157" t="s">
        <v>8</v>
      </c>
    </row>
    <row r="573" spans="1:39" ht="15.9" customHeight="1" x14ac:dyDescent="0.25">
      <c r="A573" s="157" t="str">
        <f t="shared" si="171"/>
        <v>SeptiembreCuna Mutual Insurance Society Dominicana, S.A.</v>
      </c>
      <c r="B573" s="51" t="s">
        <v>105</v>
      </c>
      <c r="C573" s="93">
        <f t="shared" si="172"/>
        <v>0</v>
      </c>
      <c r="D573" s="93">
        <f t="shared" si="173"/>
        <v>0</v>
      </c>
      <c r="E573" s="92" t="s">
        <v>176</v>
      </c>
      <c r="F573" s="92" t="s">
        <v>176</v>
      </c>
      <c r="G573" s="92">
        <f t="shared" si="174"/>
        <v>0</v>
      </c>
      <c r="H573" s="92" t="s">
        <v>176</v>
      </c>
      <c r="I573" s="92" t="s">
        <v>176</v>
      </c>
      <c r="J573" s="92">
        <f t="shared" si="175"/>
        <v>0</v>
      </c>
      <c r="K573" s="92" t="s">
        <v>176</v>
      </c>
      <c r="L573" s="92" t="s">
        <v>176</v>
      </c>
      <c r="M573" s="92">
        <f t="shared" si="176"/>
        <v>0</v>
      </c>
      <c r="N573" s="92" t="s">
        <v>176</v>
      </c>
      <c r="O573" s="92" t="s">
        <v>176</v>
      </c>
      <c r="P573" s="92">
        <f t="shared" si="177"/>
        <v>0</v>
      </c>
      <c r="Q573" s="92" t="s">
        <v>176</v>
      </c>
      <c r="R573" s="92" t="s">
        <v>176</v>
      </c>
      <c r="S573" s="92">
        <f t="shared" si="178"/>
        <v>0</v>
      </c>
      <c r="T573" s="92" t="s">
        <v>176</v>
      </c>
      <c r="U573" s="92" t="s">
        <v>176</v>
      </c>
      <c r="V573" s="92">
        <f t="shared" si="179"/>
        <v>0</v>
      </c>
      <c r="W573" s="92" t="s">
        <v>176</v>
      </c>
      <c r="X573" s="92" t="s">
        <v>176</v>
      </c>
      <c r="Y573" s="92">
        <f t="shared" si="180"/>
        <v>0</v>
      </c>
      <c r="Z573" s="92" t="s">
        <v>176</v>
      </c>
      <c r="AA573" s="92" t="s">
        <v>176</v>
      </c>
      <c r="AB573" s="92">
        <f t="shared" si="181"/>
        <v>0</v>
      </c>
      <c r="AC573" s="92" t="s">
        <v>176</v>
      </c>
      <c r="AD573" s="92" t="s">
        <v>176</v>
      </c>
      <c r="AE573" s="92">
        <f t="shared" si="182"/>
        <v>0</v>
      </c>
      <c r="AF573" s="92" t="s">
        <v>176</v>
      </c>
      <c r="AG573" s="92" t="s">
        <v>176</v>
      </c>
      <c r="AH573" s="92">
        <f t="shared" si="183"/>
        <v>0</v>
      </c>
      <c r="AI573" s="92" t="s">
        <v>176</v>
      </c>
      <c r="AJ573" s="92" t="s">
        <v>176</v>
      </c>
      <c r="AK573" s="92">
        <f t="shared" si="184"/>
        <v>0</v>
      </c>
      <c r="AM573" s="157" t="s">
        <v>8</v>
      </c>
    </row>
    <row r="574" spans="1:39" ht="15.9" customHeight="1" x14ac:dyDescent="0.25">
      <c r="A574" s="157" t="str">
        <f t="shared" si="171"/>
        <v>Total General</v>
      </c>
      <c r="B574" s="53" t="s">
        <v>19</v>
      </c>
      <c r="C574" s="63">
        <f t="shared" ref="C574:AJ574" si="185">SUM(C536:C573)</f>
        <v>0</v>
      </c>
      <c r="D574" s="63">
        <f t="shared" si="185"/>
        <v>0</v>
      </c>
      <c r="E574" s="63">
        <f t="shared" si="185"/>
        <v>0</v>
      </c>
      <c r="F574" s="63">
        <f t="shared" si="185"/>
        <v>0</v>
      </c>
      <c r="G574" s="63">
        <f t="shared" ref="G574" si="186">SUBTOTAL(109,E574:F574)</f>
        <v>0</v>
      </c>
      <c r="H574" s="63">
        <f t="shared" si="185"/>
        <v>0</v>
      </c>
      <c r="I574" s="63">
        <f t="shared" si="185"/>
        <v>0</v>
      </c>
      <c r="J574" s="63">
        <f t="shared" ref="J574" si="187">SUBTOTAL(109,H574:I574)</f>
        <v>0</v>
      </c>
      <c r="K574" s="63">
        <f t="shared" si="185"/>
        <v>0</v>
      </c>
      <c r="L574" s="63">
        <f t="shared" si="185"/>
        <v>0</v>
      </c>
      <c r="M574" s="63">
        <f t="shared" ref="M574" si="188">SUBTOTAL(109,K574:L574)</f>
        <v>0</v>
      </c>
      <c r="N574" s="63">
        <f t="shared" si="185"/>
        <v>0</v>
      </c>
      <c r="O574" s="63">
        <f t="shared" si="185"/>
        <v>0</v>
      </c>
      <c r="P574" s="63">
        <f t="shared" ref="P574" si="189">SUBTOTAL(109,N574:O574)</f>
        <v>0</v>
      </c>
      <c r="Q574" s="63">
        <f t="shared" si="185"/>
        <v>0</v>
      </c>
      <c r="R574" s="63">
        <f t="shared" si="185"/>
        <v>0</v>
      </c>
      <c r="S574" s="63">
        <f t="shared" ref="S574" si="190">SUBTOTAL(109,Q574:R574)</f>
        <v>0</v>
      </c>
      <c r="T574" s="63">
        <f t="shared" si="185"/>
        <v>0</v>
      </c>
      <c r="U574" s="63">
        <f t="shared" si="185"/>
        <v>0</v>
      </c>
      <c r="V574" s="63">
        <f t="shared" ref="V574" si="191">SUBTOTAL(109,T574:U574)</f>
        <v>0</v>
      </c>
      <c r="W574" s="63">
        <f t="shared" si="185"/>
        <v>0</v>
      </c>
      <c r="X574" s="63">
        <f t="shared" si="185"/>
        <v>0</v>
      </c>
      <c r="Y574" s="63">
        <f t="shared" ref="Y574" si="192">SUBTOTAL(109,W574:X574)</f>
        <v>0</v>
      </c>
      <c r="Z574" s="63">
        <f t="shared" si="185"/>
        <v>0</v>
      </c>
      <c r="AA574" s="63">
        <f t="shared" si="185"/>
        <v>0</v>
      </c>
      <c r="AB574" s="63">
        <f t="shared" ref="AB574" si="193">SUBTOTAL(109,Z574:AA574)</f>
        <v>0</v>
      </c>
      <c r="AC574" s="63">
        <f t="shared" si="185"/>
        <v>0</v>
      </c>
      <c r="AD574" s="63">
        <f t="shared" si="185"/>
        <v>0</v>
      </c>
      <c r="AE574" s="63">
        <f t="shared" ref="AE574" si="194">SUBTOTAL(109,AC574:AD574)</f>
        <v>0</v>
      </c>
      <c r="AF574" s="63">
        <f t="shared" si="185"/>
        <v>0</v>
      </c>
      <c r="AG574" s="63">
        <f t="shared" si="185"/>
        <v>0</v>
      </c>
      <c r="AH574" s="63">
        <f t="shared" ref="AH574" si="195">SUBTOTAL(109,AF574:AG574)</f>
        <v>0</v>
      </c>
      <c r="AI574" s="63">
        <f t="shared" si="185"/>
        <v>0</v>
      </c>
      <c r="AJ574" s="63">
        <f t="shared" si="185"/>
        <v>0</v>
      </c>
      <c r="AK574" s="63">
        <f t="shared" ref="AK574" si="196">SUBTOTAL(109,AI574:AJ574)</f>
        <v>0</v>
      </c>
    </row>
    <row r="575" spans="1:39" x14ac:dyDescent="0.25">
      <c r="A575" s="157" t="str">
        <f t="shared" si="171"/>
        <v/>
      </c>
      <c r="B575" s="34"/>
      <c r="C575" s="35"/>
      <c r="D575" s="34"/>
      <c r="E575" s="35"/>
      <c r="F575" s="34"/>
      <c r="G575" s="34"/>
      <c r="H575" s="35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</row>
    <row r="576" spans="1:39" x14ac:dyDescent="0.25">
      <c r="A576" s="157" t="str">
        <f>AM576&amp;B576</f>
        <v>% de Primas Exoneradas de Impuestos</v>
      </c>
      <c r="B576" s="5" t="s">
        <v>38</v>
      </c>
      <c r="C576" s="207">
        <f>IFERROR(D574/C577*100,0)</f>
        <v>0</v>
      </c>
      <c r="D576" s="207"/>
      <c r="E576" s="207">
        <f>IFERROR(F574/E577*100,0)</f>
        <v>0</v>
      </c>
      <c r="F576" s="207"/>
      <c r="G576" s="36"/>
      <c r="H576" s="207">
        <f>IFERROR(I574/H577*100,0)</f>
        <v>0</v>
      </c>
      <c r="I576" s="207"/>
      <c r="J576" s="36"/>
      <c r="K576" s="207">
        <f>IFERROR(L574/K577*100,0)</f>
        <v>0</v>
      </c>
      <c r="L576" s="207"/>
      <c r="M576" s="36"/>
      <c r="N576" s="207">
        <f>IFERROR(O574/N577*100,0)</f>
        <v>0</v>
      </c>
      <c r="O576" s="207"/>
      <c r="P576" s="36"/>
      <c r="Q576" s="207">
        <f>IFERROR(R574/Q577*100,0)</f>
        <v>0</v>
      </c>
      <c r="R576" s="207"/>
      <c r="S576" s="36"/>
      <c r="T576" s="207">
        <f>IFERROR(U574/T577*100,0)</f>
        <v>0</v>
      </c>
      <c r="U576" s="207"/>
      <c r="V576" s="36"/>
      <c r="W576" s="207">
        <f>IFERROR(X574/W577*100,0)</f>
        <v>0</v>
      </c>
      <c r="X576" s="207"/>
      <c r="Y576" s="36"/>
      <c r="Z576" s="207">
        <f>IFERROR(AA574/Z577*100,0)</f>
        <v>0</v>
      </c>
      <c r="AA576" s="207"/>
      <c r="AB576" s="36"/>
      <c r="AC576" s="207">
        <f>IFERROR(AD574/AC577*100,0)</f>
        <v>0</v>
      </c>
      <c r="AD576" s="207"/>
      <c r="AE576" s="36"/>
      <c r="AF576" s="207">
        <f>IFERROR(AG574/AF577*100,0)</f>
        <v>0</v>
      </c>
      <c r="AG576" s="207"/>
      <c r="AH576" s="36"/>
      <c r="AI576" s="207">
        <f>IFERROR(AJ574/AI577*100,0)</f>
        <v>0</v>
      </c>
      <c r="AJ576" s="207"/>
      <c r="AK576" s="36"/>
    </row>
    <row r="577" spans="1:37" x14ac:dyDescent="0.25">
      <c r="A577" s="157" t="str">
        <f>AM577&amp;B577</f>
        <v>Primas Netas Totales</v>
      </c>
      <c r="B577" s="5" t="s">
        <v>39</v>
      </c>
      <c r="C577" s="205">
        <f>IFERROR(C574+D574,0)</f>
        <v>0</v>
      </c>
      <c r="D577" s="206"/>
      <c r="E577" s="205">
        <f>IFERROR(E574+F574,0)</f>
        <v>0</v>
      </c>
      <c r="F577" s="206"/>
      <c r="G577" s="37"/>
      <c r="H577" s="205">
        <f>IFERROR(H574+I574,0)</f>
        <v>0</v>
      </c>
      <c r="I577" s="206"/>
      <c r="J577" s="37"/>
      <c r="K577" s="205">
        <f>IFERROR(K574+L574,0)</f>
        <v>0</v>
      </c>
      <c r="L577" s="206"/>
      <c r="M577" s="37"/>
      <c r="N577" s="205">
        <f>IFERROR(N574+O574,0)</f>
        <v>0</v>
      </c>
      <c r="O577" s="206"/>
      <c r="P577" s="37"/>
      <c r="Q577" s="205">
        <f>IFERROR(Q574+R574,0)</f>
        <v>0</v>
      </c>
      <c r="R577" s="206"/>
      <c r="S577" s="37"/>
      <c r="T577" s="205">
        <f>IFERROR(T574+U574,0)</f>
        <v>0</v>
      </c>
      <c r="U577" s="206"/>
      <c r="V577" s="37"/>
      <c r="W577" s="205">
        <f>IFERROR(W574+X574,0)</f>
        <v>0</v>
      </c>
      <c r="X577" s="206"/>
      <c r="Y577" s="37"/>
      <c r="Z577" s="205">
        <f>IFERROR(Z574+AA574,0)</f>
        <v>0</v>
      </c>
      <c r="AA577" s="206"/>
      <c r="AB577" s="37"/>
      <c r="AC577" s="205">
        <f>IFERROR(AC574+AD574,0)</f>
        <v>0</v>
      </c>
      <c r="AD577" s="206"/>
      <c r="AE577" s="37"/>
      <c r="AF577" s="205">
        <f>IFERROR(AF574+AG574,0)</f>
        <v>0</v>
      </c>
      <c r="AG577" s="206"/>
      <c r="AH577" s="37"/>
      <c r="AI577" s="205">
        <f>IFERROR(AI574+AJ574,0)</f>
        <v>0</v>
      </c>
      <c r="AJ577" s="206"/>
      <c r="AK577" s="37"/>
    </row>
    <row r="578" spans="1:37" x14ac:dyDescent="0.25">
      <c r="A578" s="157" t="str">
        <f>AM578&amp;B578</f>
        <v>% Por Ramos Primas Netas Cobradas</v>
      </c>
      <c r="B578" s="5" t="s">
        <v>40</v>
      </c>
      <c r="C578" s="207">
        <f>SUM(E578:AJ578,0)</f>
        <v>0</v>
      </c>
      <c r="D578" s="206"/>
      <c r="E578" s="207">
        <f>IFERROR(E577/C577*100,0)</f>
        <v>0</v>
      </c>
      <c r="F578" s="207"/>
      <c r="G578" s="36"/>
      <c r="H578" s="207">
        <f>IFERROR(H577/C577*100,0)</f>
        <v>0</v>
      </c>
      <c r="I578" s="207"/>
      <c r="J578" s="36"/>
      <c r="K578" s="207">
        <f>IFERROR(K577/C577*100,0)</f>
        <v>0</v>
      </c>
      <c r="L578" s="207"/>
      <c r="M578" s="36"/>
      <c r="N578" s="207">
        <f>IFERROR(N577/C577*100,0)</f>
        <v>0</v>
      </c>
      <c r="O578" s="207"/>
      <c r="P578" s="36"/>
      <c r="Q578" s="207">
        <f>IFERROR(Q577/C577*100,0)</f>
        <v>0</v>
      </c>
      <c r="R578" s="207"/>
      <c r="S578" s="36"/>
      <c r="T578" s="207">
        <f>IFERROR(T577/C577*100,0)</f>
        <v>0</v>
      </c>
      <c r="U578" s="207"/>
      <c r="V578" s="36"/>
      <c r="W578" s="207">
        <f>IFERROR(W577/C577*100,0)</f>
        <v>0</v>
      </c>
      <c r="X578" s="207"/>
      <c r="Y578" s="36"/>
      <c r="Z578" s="207">
        <f>IFERROR(Z577/C577*100,0)</f>
        <v>0</v>
      </c>
      <c r="AA578" s="207"/>
      <c r="AB578" s="36"/>
      <c r="AC578" s="207">
        <f>IFERROR(AC577/C577*100,0)</f>
        <v>0</v>
      </c>
      <c r="AD578" s="207"/>
      <c r="AE578" s="36"/>
      <c r="AF578" s="207">
        <f>IFERROR(AF577/C577*100,0)</f>
        <v>0</v>
      </c>
      <c r="AG578" s="207"/>
      <c r="AH578" s="36"/>
      <c r="AI578" s="207">
        <f>IFERROR(AI577/C577*100,0)</f>
        <v>0</v>
      </c>
      <c r="AJ578" s="207"/>
      <c r="AK578" s="36"/>
    </row>
    <row r="579" spans="1:37" x14ac:dyDescent="0.25">
      <c r="A579" s="157" t="str">
        <f t="shared" si="171"/>
        <v>Fuente: Superintendencia de Seguros, Dirección de Análisis Financiero y Estadísticas</v>
      </c>
      <c r="B579" s="98" t="s">
        <v>174</v>
      </c>
    </row>
    <row r="580" spans="1:37" x14ac:dyDescent="0.25">
      <c r="A580" s="157" t="str">
        <f t="shared" si="171"/>
        <v/>
      </c>
      <c r="B580" s="38"/>
      <c r="K580" s="41"/>
    </row>
    <row r="581" spans="1:37" x14ac:dyDescent="0.25">
      <c r="A581" s="157" t="str">
        <f t="shared" si="171"/>
        <v/>
      </c>
      <c r="B581" s="38"/>
    </row>
    <row r="582" spans="1:37" x14ac:dyDescent="0.25">
      <c r="A582" s="157" t="str">
        <f t="shared" ref="A582:A645" si="197">AM582&amp;B582</f>
        <v/>
      </c>
      <c r="B582" s="38"/>
    </row>
    <row r="583" spans="1:37" x14ac:dyDescent="0.25">
      <c r="A583" s="157" t="str">
        <f t="shared" si="197"/>
        <v/>
      </c>
      <c r="B583" s="38"/>
    </row>
    <row r="584" spans="1:37" x14ac:dyDescent="0.25">
      <c r="A584" s="157" t="str">
        <f t="shared" si="197"/>
        <v/>
      </c>
      <c r="B584" s="38"/>
    </row>
    <row r="585" spans="1:37" x14ac:dyDescent="0.25">
      <c r="A585" s="157" t="str">
        <f t="shared" si="197"/>
        <v/>
      </c>
      <c r="B585" s="38"/>
    </row>
    <row r="586" spans="1:37" x14ac:dyDescent="0.25">
      <c r="A586" s="157" t="str">
        <f t="shared" si="197"/>
        <v/>
      </c>
    </row>
    <row r="587" spans="1:37" ht="21" x14ac:dyDescent="0.4">
      <c r="A587" s="157" t="str">
        <f t="shared" si="197"/>
        <v>Superintendencia de Seguros</v>
      </c>
      <c r="B587" s="209" t="s">
        <v>42</v>
      </c>
      <c r="C587" s="209"/>
      <c r="D587" s="209"/>
      <c r="E587" s="209"/>
      <c r="F587" s="209"/>
      <c r="G587" s="209"/>
      <c r="H587" s="209"/>
      <c r="I587" s="209"/>
      <c r="J587" s="209"/>
      <c r="K587" s="209"/>
      <c r="L587" s="209"/>
      <c r="M587" s="209"/>
      <c r="N587" s="209"/>
      <c r="O587" s="209"/>
      <c r="P587" s="209"/>
      <c r="Q587" s="209"/>
      <c r="R587" s="209"/>
      <c r="S587" s="209"/>
      <c r="T587" s="209"/>
      <c r="U587" s="209"/>
      <c r="V587" s="209"/>
      <c r="W587" s="209"/>
      <c r="X587" s="209"/>
      <c r="Y587" s="209"/>
      <c r="Z587" s="209"/>
      <c r="AA587" s="209"/>
      <c r="AB587" s="209"/>
      <c r="AC587" s="209"/>
      <c r="AD587" s="209"/>
      <c r="AE587" s="209"/>
      <c r="AF587" s="209"/>
      <c r="AG587" s="209"/>
      <c r="AH587" s="209"/>
      <c r="AI587" s="209"/>
      <c r="AJ587" s="209"/>
    </row>
    <row r="588" spans="1:37" x14ac:dyDescent="0.25">
      <c r="A588" s="157" t="str">
        <f t="shared" si="197"/>
        <v>Primas Netas Cobradas por Compañías, Según Ramos</v>
      </c>
      <c r="B588" s="210" t="s">
        <v>56</v>
      </c>
      <c r="C588" s="210"/>
      <c r="D588" s="210"/>
      <c r="E588" s="210"/>
      <c r="F588" s="210"/>
      <c r="G588" s="210"/>
      <c r="H588" s="210"/>
      <c r="I588" s="210"/>
      <c r="J588" s="210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</row>
    <row r="589" spans="1:37" x14ac:dyDescent="0.25">
      <c r="A589" s="157" t="str">
        <f t="shared" si="197"/>
        <v>Octubre. 2021</v>
      </c>
      <c r="B589" s="211" t="s">
        <v>158</v>
      </c>
      <c r="C589" s="212"/>
      <c r="D589" s="212"/>
      <c r="E589" s="212"/>
      <c r="F589" s="212"/>
      <c r="G589" s="212"/>
      <c r="H589" s="212"/>
      <c r="I589" s="212"/>
      <c r="J589" s="212"/>
      <c r="K589" s="212"/>
      <c r="L589" s="212"/>
      <c r="M589" s="212"/>
      <c r="N589" s="212"/>
      <c r="O589" s="212"/>
      <c r="P589" s="212"/>
      <c r="Q589" s="212"/>
      <c r="R589" s="212"/>
      <c r="S589" s="212"/>
      <c r="T589" s="212"/>
      <c r="U589" s="212"/>
      <c r="V589" s="212"/>
      <c r="W589" s="212"/>
      <c r="X589" s="212"/>
      <c r="Y589" s="212"/>
      <c r="Z589" s="212"/>
      <c r="AA589" s="212"/>
      <c r="AB589" s="212"/>
      <c r="AC589" s="212"/>
      <c r="AD589" s="212"/>
      <c r="AE589" s="212"/>
      <c r="AF589" s="212"/>
      <c r="AG589" s="212"/>
      <c r="AH589" s="212"/>
      <c r="AI589" s="212"/>
      <c r="AJ589" s="212"/>
    </row>
    <row r="590" spans="1:37" x14ac:dyDescent="0.25">
      <c r="A590" s="157" t="str">
        <f t="shared" si="197"/>
        <v>(Valores en RD$)</v>
      </c>
      <c r="B590" s="210" t="s">
        <v>108</v>
      </c>
      <c r="C590" s="210"/>
      <c r="D590" s="210"/>
      <c r="E590" s="210"/>
      <c r="F590" s="210"/>
      <c r="G590" s="210"/>
      <c r="H590" s="210"/>
      <c r="I590" s="210"/>
      <c r="J590" s="210"/>
      <c r="K590" s="210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</row>
    <row r="591" spans="1:37" x14ac:dyDescent="0.25">
      <c r="A591" s="157" t="str">
        <f t="shared" si="197"/>
        <v/>
      </c>
      <c r="B591" s="33"/>
      <c r="C591" s="44"/>
      <c r="D591" s="44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</row>
    <row r="592" spans="1:37" ht="13.8" thickBot="1" x14ac:dyDescent="0.3">
      <c r="A592" s="157" t="str">
        <f t="shared" si="197"/>
        <v/>
      </c>
    </row>
    <row r="593" spans="1:39" ht="24" customHeight="1" thickTop="1" thickBot="1" x14ac:dyDescent="0.3">
      <c r="A593" s="157" t="str">
        <f t="shared" si="197"/>
        <v>Compañías</v>
      </c>
      <c r="B593" s="202" t="s">
        <v>33</v>
      </c>
      <c r="C593" s="208" t="s">
        <v>0</v>
      </c>
      <c r="D593" s="208"/>
      <c r="E593" s="208" t="s">
        <v>12</v>
      </c>
      <c r="F593" s="208"/>
      <c r="G593" s="130"/>
      <c r="H593" s="208" t="s">
        <v>13</v>
      </c>
      <c r="I593" s="208"/>
      <c r="J593" s="130"/>
      <c r="K593" s="208" t="s">
        <v>14</v>
      </c>
      <c r="L593" s="208"/>
      <c r="M593" s="130"/>
      <c r="N593" s="208" t="s">
        <v>15</v>
      </c>
      <c r="O593" s="208"/>
      <c r="P593" s="130"/>
      <c r="Q593" s="208" t="s">
        <v>27</v>
      </c>
      <c r="R593" s="208"/>
      <c r="S593" s="130"/>
      <c r="T593" s="208" t="s">
        <v>35</v>
      </c>
      <c r="U593" s="208"/>
      <c r="V593" s="130"/>
      <c r="W593" s="208" t="s">
        <v>16</v>
      </c>
      <c r="X593" s="208"/>
      <c r="Y593" s="130"/>
      <c r="Z593" s="208" t="s">
        <v>67</v>
      </c>
      <c r="AA593" s="208"/>
      <c r="AB593" s="130"/>
      <c r="AC593" s="208" t="s">
        <v>34</v>
      </c>
      <c r="AD593" s="208"/>
      <c r="AE593" s="130"/>
      <c r="AF593" s="208" t="s">
        <v>17</v>
      </c>
      <c r="AG593" s="208"/>
      <c r="AH593" s="130"/>
      <c r="AI593" s="208" t="s">
        <v>18</v>
      </c>
      <c r="AJ593" s="208"/>
      <c r="AK593" s="29"/>
    </row>
    <row r="594" spans="1:39" ht="14.4" thickTop="1" thickBot="1" x14ac:dyDescent="0.3">
      <c r="A594" s="157" t="str">
        <f t="shared" si="197"/>
        <v/>
      </c>
      <c r="B594" s="213"/>
      <c r="C594" s="130" t="s">
        <v>28</v>
      </c>
      <c r="D594" s="130" t="s">
        <v>25</v>
      </c>
      <c r="E594" s="130" t="s">
        <v>28</v>
      </c>
      <c r="F594" s="130" t="s">
        <v>25</v>
      </c>
      <c r="G594" s="130"/>
      <c r="H594" s="130" t="s">
        <v>28</v>
      </c>
      <c r="I594" s="130" t="s">
        <v>25</v>
      </c>
      <c r="J594" s="130"/>
      <c r="K594" s="130" t="s">
        <v>28</v>
      </c>
      <c r="L594" s="130" t="s">
        <v>25</v>
      </c>
      <c r="M594" s="130"/>
      <c r="N594" s="130" t="s">
        <v>28</v>
      </c>
      <c r="O594" s="130" t="s">
        <v>25</v>
      </c>
      <c r="P594" s="130"/>
      <c r="Q594" s="130" t="s">
        <v>28</v>
      </c>
      <c r="R594" s="130" t="s">
        <v>25</v>
      </c>
      <c r="S594" s="130"/>
      <c r="T594" s="130" t="s">
        <v>28</v>
      </c>
      <c r="U594" s="130" t="s">
        <v>25</v>
      </c>
      <c r="V594" s="130"/>
      <c r="W594" s="130" t="s">
        <v>28</v>
      </c>
      <c r="X594" s="130" t="s">
        <v>25</v>
      </c>
      <c r="Y594" s="130"/>
      <c r="Z594" s="130" t="s">
        <v>28</v>
      </c>
      <c r="AA594" s="130" t="s">
        <v>25</v>
      </c>
      <c r="AB594" s="130"/>
      <c r="AC594" s="130" t="s">
        <v>28</v>
      </c>
      <c r="AD594" s="130" t="s">
        <v>25</v>
      </c>
      <c r="AE594" s="130"/>
      <c r="AF594" s="130" t="s">
        <v>28</v>
      </c>
      <c r="AG594" s="130" t="s">
        <v>25</v>
      </c>
      <c r="AH594" s="130"/>
      <c r="AI594" s="130" t="s">
        <v>28</v>
      </c>
      <c r="AJ594" s="130" t="s">
        <v>25</v>
      </c>
      <c r="AK594" s="29"/>
    </row>
    <row r="595" spans="1:39" ht="15.9" customHeight="1" thickTop="1" x14ac:dyDescent="0.25">
      <c r="A595" s="157" t="str">
        <f t="shared" si="197"/>
        <v>OctubreSeguros Universal, S. A.</v>
      </c>
      <c r="B595" s="92" t="s">
        <v>87</v>
      </c>
      <c r="C595" s="93">
        <f>SUMIF($E$67:$AJ$67,$C$67,$E595:$AJ595)</f>
        <v>0</v>
      </c>
      <c r="D595" s="93">
        <f>SUMIF($E$67:$AJ$67,$D$67,$E595:$AJ595)</f>
        <v>0</v>
      </c>
      <c r="E595" s="92" t="s">
        <v>176</v>
      </c>
      <c r="F595" s="92" t="s">
        <v>176</v>
      </c>
      <c r="G595" s="92">
        <f>SUBTOTAL(109,E595:F595)</f>
        <v>0</v>
      </c>
      <c r="H595" s="92" t="s">
        <v>176</v>
      </c>
      <c r="I595" s="92" t="s">
        <v>176</v>
      </c>
      <c r="J595" s="92">
        <f>SUBTOTAL(109,H595:I595)</f>
        <v>0</v>
      </c>
      <c r="K595" s="92" t="s">
        <v>176</v>
      </c>
      <c r="L595" s="92" t="s">
        <v>176</v>
      </c>
      <c r="M595" s="92">
        <f>SUBTOTAL(109,K595:L595)</f>
        <v>0</v>
      </c>
      <c r="N595" s="92" t="s">
        <v>176</v>
      </c>
      <c r="O595" s="92" t="s">
        <v>176</v>
      </c>
      <c r="P595" s="92">
        <f>SUBTOTAL(109,N595:O595)</f>
        <v>0</v>
      </c>
      <c r="Q595" s="92" t="s">
        <v>176</v>
      </c>
      <c r="R595" s="92" t="s">
        <v>176</v>
      </c>
      <c r="S595" s="92">
        <f>SUBTOTAL(109,Q595:R595)</f>
        <v>0</v>
      </c>
      <c r="T595" s="92" t="s">
        <v>176</v>
      </c>
      <c r="U595" s="92" t="s">
        <v>176</v>
      </c>
      <c r="V595" s="92">
        <f>SUBTOTAL(109,T595:U595)</f>
        <v>0</v>
      </c>
      <c r="W595" s="92" t="s">
        <v>176</v>
      </c>
      <c r="X595" s="92" t="s">
        <v>176</v>
      </c>
      <c r="Y595" s="92">
        <f>SUBTOTAL(109,W595:X595)</f>
        <v>0</v>
      </c>
      <c r="Z595" s="92" t="s">
        <v>176</v>
      </c>
      <c r="AA595" s="92" t="s">
        <v>176</v>
      </c>
      <c r="AB595" s="92">
        <f>SUBTOTAL(109,Z595:AA595)</f>
        <v>0</v>
      </c>
      <c r="AC595" s="92" t="s">
        <v>176</v>
      </c>
      <c r="AD595" s="92" t="s">
        <v>176</v>
      </c>
      <c r="AE595" s="92">
        <f>SUBTOTAL(109,AC595:AD595)</f>
        <v>0</v>
      </c>
      <c r="AF595" s="92" t="s">
        <v>176</v>
      </c>
      <c r="AG595" s="92" t="s">
        <v>176</v>
      </c>
      <c r="AH595" s="92">
        <f>SUBTOTAL(109,AF595:AG595)</f>
        <v>0</v>
      </c>
      <c r="AI595" s="92" t="s">
        <v>176</v>
      </c>
      <c r="AJ595" s="92" t="s">
        <v>176</v>
      </c>
      <c r="AK595" s="92">
        <f>SUBTOTAL(109,AI595:AJ595)</f>
        <v>0</v>
      </c>
      <c r="AM595" s="157" t="s">
        <v>9</v>
      </c>
    </row>
    <row r="596" spans="1:39" ht="15.9" customHeight="1" x14ac:dyDescent="0.25">
      <c r="A596" s="157" t="str">
        <f t="shared" si="197"/>
        <v>OctubreSeguros Reservas, S. A.</v>
      </c>
      <c r="B596" s="51" t="s">
        <v>115</v>
      </c>
      <c r="C596" s="93">
        <f t="shared" ref="C596:C632" si="198">SUMIF($E$67:$AJ$67,$C$67,$E596:$AJ596)</f>
        <v>0</v>
      </c>
      <c r="D596" s="93">
        <f t="shared" ref="D596:D632" si="199">SUMIF($E$67:$AJ$67,$D$67,$E596:$AJ596)</f>
        <v>0</v>
      </c>
      <c r="E596" s="92" t="s">
        <v>176</v>
      </c>
      <c r="F596" s="92" t="s">
        <v>176</v>
      </c>
      <c r="G596" s="92">
        <f t="shared" ref="G596:G632" si="200">SUBTOTAL(109,E596:F596)</f>
        <v>0</v>
      </c>
      <c r="H596" s="92" t="s">
        <v>176</v>
      </c>
      <c r="I596" s="92" t="s">
        <v>176</v>
      </c>
      <c r="J596" s="92">
        <f t="shared" ref="J596:J632" si="201">SUBTOTAL(109,H596:I596)</f>
        <v>0</v>
      </c>
      <c r="K596" s="92" t="s">
        <v>176</v>
      </c>
      <c r="L596" s="92" t="s">
        <v>176</v>
      </c>
      <c r="M596" s="92">
        <f t="shared" ref="M596:M632" si="202">SUBTOTAL(109,K596:L596)</f>
        <v>0</v>
      </c>
      <c r="N596" s="92" t="s">
        <v>176</v>
      </c>
      <c r="O596" s="92" t="s">
        <v>176</v>
      </c>
      <c r="P596" s="92">
        <f t="shared" ref="P596:P632" si="203">SUBTOTAL(109,N596:O596)</f>
        <v>0</v>
      </c>
      <c r="Q596" s="92" t="s">
        <v>176</v>
      </c>
      <c r="R596" s="92" t="s">
        <v>176</v>
      </c>
      <c r="S596" s="92">
        <f t="shared" ref="S596:S632" si="204">SUBTOTAL(109,Q596:R596)</f>
        <v>0</v>
      </c>
      <c r="T596" s="92" t="s">
        <v>176</v>
      </c>
      <c r="U596" s="92" t="s">
        <v>176</v>
      </c>
      <c r="V596" s="92">
        <f t="shared" ref="V596:V632" si="205">SUBTOTAL(109,T596:U596)</f>
        <v>0</v>
      </c>
      <c r="W596" s="92" t="s">
        <v>176</v>
      </c>
      <c r="X596" s="92" t="s">
        <v>176</v>
      </c>
      <c r="Y596" s="92">
        <f t="shared" ref="Y596:Y632" si="206">SUBTOTAL(109,W596:X596)</f>
        <v>0</v>
      </c>
      <c r="Z596" s="92" t="s">
        <v>176</v>
      </c>
      <c r="AA596" s="92" t="s">
        <v>176</v>
      </c>
      <c r="AB596" s="92">
        <f t="shared" ref="AB596:AB632" si="207">SUBTOTAL(109,Z596:AA596)</f>
        <v>0</v>
      </c>
      <c r="AC596" s="92" t="s">
        <v>176</v>
      </c>
      <c r="AD596" s="92" t="s">
        <v>176</v>
      </c>
      <c r="AE596" s="92">
        <f t="shared" ref="AE596:AE632" si="208">SUBTOTAL(109,AC596:AD596)</f>
        <v>0</v>
      </c>
      <c r="AF596" s="92" t="s">
        <v>176</v>
      </c>
      <c r="AG596" s="92" t="s">
        <v>176</v>
      </c>
      <c r="AH596" s="92">
        <f t="shared" ref="AH596:AH632" si="209">SUBTOTAL(109,AF596:AG596)</f>
        <v>0</v>
      </c>
      <c r="AI596" s="92" t="s">
        <v>176</v>
      </c>
      <c r="AJ596" s="92" t="s">
        <v>176</v>
      </c>
      <c r="AK596" s="92">
        <f t="shared" ref="AK596:AK632" si="210">SUBTOTAL(109,AI596:AJ596)</f>
        <v>0</v>
      </c>
      <c r="AM596" s="157" t="s">
        <v>9</v>
      </c>
    </row>
    <row r="597" spans="1:39" ht="15.9" customHeight="1" x14ac:dyDescent="0.25">
      <c r="A597" s="157" t="str">
        <f t="shared" si="197"/>
        <v>OctubreMAPFRE BHD Cía de Seguros, S. A.</v>
      </c>
      <c r="B597" s="51" t="s">
        <v>95</v>
      </c>
      <c r="C597" s="93">
        <f t="shared" si="198"/>
        <v>0</v>
      </c>
      <c r="D597" s="93">
        <f t="shared" si="199"/>
        <v>0</v>
      </c>
      <c r="E597" s="92" t="s">
        <v>176</v>
      </c>
      <c r="F597" s="92" t="s">
        <v>176</v>
      </c>
      <c r="G597" s="92">
        <f t="shared" si="200"/>
        <v>0</v>
      </c>
      <c r="H597" s="92" t="s">
        <v>176</v>
      </c>
      <c r="I597" s="92" t="s">
        <v>176</v>
      </c>
      <c r="J597" s="92">
        <f t="shared" si="201"/>
        <v>0</v>
      </c>
      <c r="K597" s="92" t="s">
        <v>176</v>
      </c>
      <c r="L597" s="92" t="s">
        <v>176</v>
      </c>
      <c r="M597" s="92">
        <f t="shared" si="202"/>
        <v>0</v>
      </c>
      <c r="N597" s="92" t="s">
        <v>176</v>
      </c>
      <c r="O597" s="92" t="s">
        <v>176</v>
      </c>
      <c r="P597" s="92">
        <f t="shared" si="203"/>
        <v>0</v>
      </c>
      <c r="Q597" s="92" t="s">
        <v>176</v>
      </c>
      <c r="R597" s="92" t="s">
        <v>176</v>
      </c>
      <c r="S597" s="92">
        <f t="shared" si="204"/>
        <v>0</v>
      </c>
      <c r="T597" s="92" t="s">
        <v>176</v>
      </c>
      <c r="U597" s="92" t="s">
        <v>176</v>
      </c>
      <c r="V597" s="92">
        <f t="shared" si="205"/>
        <v>0</v>
      </c>
      <c r="W597" s="92" t="s">
        <v>176</v>
      </c>
      <c r="X597" s="92" t="s">
        <v>176</v>
      </c>
      <c r="Y597" s="92">
        <f t="shared" si="206"/>
        <v>0</v>
      </c>
      <c r="Z597" s="92" t="s">
        <v>176</v>
      </c>
      <c r="AA597" s="92" t="s">
        <v>176</v>
      </c>
      <c r="AB597" s="92">
        <f t="shared" si="207"/>
        <v>0</v>
      </c>
      <c r="AC597" s="92" t="s">
        <v>176</v>
      </c>
      <c r="AD597" s="92" t="s">
        <v>176</v>
      </c>
      <c r="AE597" s="92">
        <f t="shared" si="208"/>
        <v>0</v>
      </c>
      <c r="AF597" s="92" t="s">
        <v>176</v>
      </c>
      <c r="AG597" s="92" t="s">
        <v>176</v>
      </c>
      <c r="AH597" s="92">
        <f t="shared" si="209"/>
        <v>0</v>
      </c>
      <c r="AI597" s="92" t="s">
        <v>176</v>
      </c>
      <c r="AJ597" s="92" t="s">
        <v>176</v>
      </c>
      <c r="AK597" s="92">
        <f t="shared" si="210"/>
        <v>0</v>
      </c>
      <c r="AM597" s="157" t="s">
        <v>9</v>
      </c>
    </row>
    <row r="598" spans="1:39" ht="15.9" customHeight="1" x14ac:dyDescent="0.25">
      <c r="A598" s="157" t="str">
        <f t="shared" si="197"/>
        <v>OctubreSeguros Sura, S. A.</v>
      </c>
      <c r="B598" s="51" t="s">
        <v>93</v>
      </c>
      <c r="C598" s="93">
        <f t="shared" si="198"/>
        <v>0</v>
      </c>
      <c r="D598" s="93">
        <f t="shared" si="199"/>
        <v>0</v>
      </c>
      <c r="E598" s="92" t="s">
        <v>176</v>
      </c>
      <c r="F598" s="92" t="s">
        <v>176</v>
      </c>
      <c r="G598" s="92">
        <f t="shared" si="200"/>
        <v>0</v>
      </c>
      <c r="H598" s="92" t="s">
        <v>176</v>
      </c>
      <c r="I598" s="92" t="s">
        <v>176</v>
      </c>
      <c r="J598" s="92">
        <f t="shared" si="201"/>
        <v>0</v>
      </c>
      <c r="K598" s="92" t="s">
        <v>176</v>
      </c>
      <c r="L598" s="92" t="s">
        <v>176</v>
      </c>
      <c r="M598" s="92">
        <f t="shared" si="202"/>
        <v>0</v>
      </c>
      <c r="N598" s="92" t="s">
        <v>176</v>
      </c>
      <c r="O598" s="92" t="s">
        <v>176</v>
      </c>
      <c r="P598" s="92">
        <f t="shared" si="203"/>
        <v>0</v>
      </c>
      <c r="Q598" s="92" t="s">
        <v>176</v>
      </c>
      <c r="R598" s="92" t="s">
        <v>176</v>
      </c>
      <c r="S598" s="92">
        <f t="shared" si="204"/>
        <v>0</v>
      </c>
      <c r="T598" s="92" t="s">
        <v>176</v>
      </c>
      <c r="U598" s="92" t="s">
        <v>176</v>
      </c>
      <c r="V598" s="92">
        <f t="shared" si="205"/>
        <v>0</v>
      </c>
      <c r="W598" s="92" t="s">
        <v>176</v>
      </c>
      <c r="X598" s="92" t="s">
        <v>176</v>
      </c>
      <c r="Y598" s="92">
        <f t="shared" si="206"/>
        <v>0</v>
      </c>
      <c r="Z598" s="92" t="s">
        <v>176</v>
      </c>
      <c r="AA598" s="92" t="s">
        <v>176</v>
      </c>
      <c r="AB598" s="92">
        <f t="shared" si="207"/>
        <v>0</v>
      </c>
      <c r="AC598" s="92" t="s">
        <v>176</v>
      </c>
      <c r="AD598" s="92" t="s">
        <v>176</v>
      </c>
      <c r="AE598" s="92">
        <f t="shared" si="208"/>
        <v>0</v>
      </c>
      <c r="AF598" s="92" t="s">
        <v>176</v>
      </c>
      <c r="AG598" s="92" t="s">
        <v>176</v>
      </c>
      <c r="AH598" s="92">
        <f t="shared" si="209"/>
        <v>0</v>
      </c>
      <c r="AI598" s="92" t="s">
        <v>176</v>
      </c>
      <c r="AJ598" s="92" t="s">
        <v>176</v>
      </c>
      <c r="AK598" s="92">
        <f t="shared" si="210"/>
        <v>0</v>
      </c>
      <c r="AM598" s="157" t="s">
        <v>9</v>
      </c>
    </row>
    <row r="599" spans="1:39" ht="15.9" customHeight="1" x14ac:dyDescent="0.25">
      <c r="A599" s="157" t="str">
        <f t="shared" si="197"/>
        <v>OctubreLa Colonial de Seguros, S. A.</v>
      </c>
      <c r="B599" s="51" t="s">
        <v>88</v>
      </c>
      <c r="C599" s="93">
        <f t="shared" si="198"/>
        <v>0</v>
      </c>
      <c r="D599" s="93">
        <f t="shared" si="199"/>
        <v>0</v>
      </c>
      <c r="E599" s="92" t="s">
        <v>176</v>
      </c>
      <c r="F599" s="92" t="s">
        <v>176</v>
      </c>
      <c r="G599" s="92">
        <f t="shared" si="200"/>
        <v>0</v>
      </c>
      <c r="H599" s="92" t="s">
        <v>176</v>
      </c>
      <c r="I599" s="92" t="s">
        <v>176</v>
      </c>
      <c r="J599" s="92">
        <f t="shared" si="201"/>
        <v>0</v>
      </c>
      <c r="K599" s="92" t="s">
        <v>176</v>
      </c>
      <c r="L599" s="92" t="s">
        <v>176</v>
      </c>
      <c r="M599" s="92">
        <f t="shared" si="202"/>
        <v>0</v>
      </c>
      <c r="N599" s="92" t="s">
        <v>176</v>
      </c>
      <c r="O599" s="92" t="s">
        <v>176</v>
      </c>
      <c r="P599" s="92">
        <f t="shared" si="203"/>
        <v>0</v>
      </c>
      <c r="Q599" s="92" t="s">
        <v>176</v>
      </c>
      <c r="R599" s="92" t="s">
        <v>176</v>
      </c>
      <c r="S599" s="92">
        <f t="shared" si="204"/>
        <v>0</v>
      </c>
      <c r="T599" s="92" t="s">
        <v>176</v>
      </c>
      <c r="U599" s="92" t="s">
        <v>176</v>
      </c>
      <c r="V599" s="92">
        <f t="shared" si="205"/>
        <v>0</v>
      </c>
      <c r="W599" s="92" t="s">
        <v>176</v>
      </c>
      <c r="X599" s="92" t="s">
        <v>176</v>
      </c>
      <c r="Y599" s="92">
        <f t="shared" si="206"/>
        <v>0</v>
      </c>
      <c r="Z599" s="92" t="s">
        <v>176</v>
      </c>
      <c r="AA599" s="92" t="s">
        <v>176</v>
      </c>
      <c r="AB599" s="92">
        <f t="shared" si="207"/>
        <v>0</v>
      </c>
      <c r="AC599" s="92" t="s">
        <v>176</v>
      </c>
      <c r="AD599" s="92" t="s">
        <v>176</v>
      </c>
      <c r="AE599" s="92">
        <f t="shared" si="208"/>
        <v>0</v>
      </c>
      <c r="AF599" s="92" t="s">
        <v>176</v>
      </c>
      <c r="AG599" s="92" t="s">
        <v>176</v>
      </c>
      <c r="AH599" s="92">
        <f t="shared" si="209"/>
        <v>0</v>
      </c>
      <c r="AI599" s="92" t="s">
        <v>176</v>
      </c>
      <c r="AJ599" s="92" t="s">
        <v>176</v>
      </c>
      <c r="AK599" s="92">
        <f t="shared" si="210"/>
        <v>0</v>
      </c>
      <c r="AM599" s="157" t="s">
        <v>9</v>
      </c>
    </row>
    <row r="600" spans="1:39" ht="15.9" customHeight="1" x14ac:dyDescent="0.25">
      <c r="A600" s="157" t="str">
        <f t="shared" si="197"/>
        <v>OctubreSeguros Yunen, S. A.</v>
      </c>
      <c r="B600" s="51" t="s">
        <v>122</v>
      </c>
      <c r="C600" s="93">
        <f t="shared" si="198"/>
        <v>0</v>
      </c>
      <c r="D600" s="93">
        <f t="shared" si="199"/>
        <v>0</v>
      </c>
      <c r="E600" s="92" t="s">
        <v>176</v>
      </c>
      <c r="F600" s="92" t="s">
        <v>176</v>
      </c>
      <c r="G600" s="92">
        <f t="shared" si="200"/>
        <v>0</v>
      </c>
      <c r="H600" s="92" t="s">
        <v>176</v>
      </c>
      <c r="I600" s="92" t="s">
        <v>176</v>
      </c>
      <c r="J600" s="92">
        <f t="shared" si="201"/>
        <v>0</v>
      </c>
      <c r="K600" s="92" t="s">
        <v>176</v>
      </c>
      <c r="L600" s="92" t="s">
        <v>176</v>
      </c>
      <c r="M600" s="92">
        <f t="shared" si="202"/>
        <v>0</v>
      </c>
      <c r="N600" s="92" t="s">
        <v>176</v>
      </c>
      <c r="O600" s="92" t="s">
        <v>176</v>
      </c>
      <c r="P600" s="92">
        <f t="shared" si="203"/>
        <v>0</v>
      </c>
      <c r="Q600" s="92" t="s">
        <v>176</v>
      </c>
      <c r="R600" s="92" t="s">
        <v>176</v>
      </c>
      <c r="S600" s="92">
        <f t="shared" si="204"/>
        <v>0</v>
      </c>
      <c r="T600" s="92" t="s">
        <v>176</v>
      </c>
      <c r="U600" s="92" t="s">
        <v>176</v>
      </c>
      <c r="V600" s="92">
        <f t="shared" si="205"/>
        <v>0</v>
      </c>
      <c r="W600" s="92" t="s">
        <v>176</v>
      </c>
      <c r="X600" s="92" t="s">
        <v>176</v>
      </c>
      <c r="Y600" s="92">
        <f t="shared" si="206"/>
        <v>0</v>
      </c>
      <c r="Z600" s="92" t="s">
        <v>176</v>
      </c>
      <c r="AA600" s="92" t="s">
        <v>176</v>
      </c>
      <c r="AB600" s="92">
        <f t="shared" si="207"/>
        <v>0</v>
      </c>
      <c r="AC600" s="92" t="s">
        <v>176</v>
      </c>
      <c r="AD600" s="92" t="s">
        <v>176</v>
      </c>
      <c r="AE600" s="92">
        <f t="shared" si="208"/>
        <v>0</v>
      </c>
      <c r="AF600" s="92" t="s">
        <v>176</v>
      </c>
      <c r="AG600" s="92" t="s">
        <v>176</v>
      </c>
      <c r="AH600" s="92">
        <f t="shared" si="209"/>
        <v>0</v>
      </c>
      <c r="AI600" s="92" t="s">
        <v>176</v>
      </c>
      <c r="AJ600" s="92" t="s">
        <v>176</v>
      </c>
      <c r="AK600" s="92">
        <f t="shared" si="210"/>
        <v>0</v>
      </c>
      <c r="AM600" s="157" t="s">
        <v>9</v>
      </c>
    </row>
    <row r="601" spans="1:39" ht="15.9" customHeight="1" x14ac:dyDescent="0.25">
      <c r="A601" s="157" t="str">
        <f t="shared" si="197"/>
        <v>OctubreLa Monumental de Seguros, S. A.</v>
      </c>
      <c r="B601" s="51" t="s">
        <v>90</v>
      </c>
      <c r="C601" s="93">
        <f t="shared" si="198"/>
        <v>0</v>
      </c>
      <c r="D601" s="93">
        <f t="shared" si="199"/>
        <v>0</v>
      </c>
      <c r="E601" s="92" t="s">
        <v>176</v>
      </c>
      <c r="F601" s="92" t="s">
        <v>176</v>
      </c>
      <c r="G601" s="92">
        <f t="shared" si="200"/>
        <v>0</v>
      </c>
      <c r="H601" s="92" t="s">
        <v>176</v>
      </c>
      <c r="I601" s="92" t="s">
        <v>176</v>
      </c>
      <c r="J601" s="92">
        <f t="shared" si="201"/>
        <v>0</v>
      </c>
      <c r="K601" s="92" t="s">
        <v>176</v>
      </c>
      <c r="L601" s="92" t="s">
        <v>176</v>
      </c>
      <c r="M601" s="92">
        <f t="shared" si="202"/>
        <v>0</v>
      </c>
      <c r="N601" s="92" t="s">
        <v>176</v>
      </c>
      <c r="O601" s="92" t="s">
        <v>176</v>
      </c>
      <c r="P601" s="92">
        <f t="shared" si="203"/>
        <v>0</v>
      </c>
      <c r="Q601" s="92" t="s">
        <v>176</v>
      </c>
      <c r="R601" s="92" t="s">
        <v>176</v>
      </c>
      <c r="S601" s="92">
        <f t="shared" si="204"/>
        <v>0</v>
      </c>
      <c r="T601" s="92" t="s">
        <v>176</v>
      </c>
      <c r="U601" s="92" t="s">
        <v>176</v>
      </c>
      <c r="V601" s="92">
        <f t="shared" si="205"/>
        <v>0</v>
      </c>
      <c r="W601" s="92" t="s">
        <v>176</v>
      </c>
      <c r="X601" s="92" t="s">
        <v>176</v>
      </c>
      <c r="Y601" s="92">
        <f t="shared" si="206"/>
        <v>0</v>
      </c>
      <c r="Z601" s="92" t="s">
        <v>176</v>
      </c>
      <c r="AA601" s="92" t="s">
        <v>176</v>
      </c>
      <c r="AB601" s="92">
        <f t="shared" si="207"/>
        <v>0</v>
      </c>
      <c r="AC601" s="92" t="s">
        <v>176</v>
      </c>
      <c r="AD601" s="92" t="s">
        <v>176</v>
      </c>
      <c r="AE601" s="92">
        <f t="shared" si="208"/>
        <v>0</v>
      </c>
      <c r="AF601" s="92" t="s">
        <v>176</v>
      </c>
      <c r="AG601" s="92" t="s">
        <v>176</v>
      </c>
      <c r="AH601" s="92">
        <f t="shared" si="209"/>
        <v>0</v>
      </c>
      <c r="AI601" s="92" t="s">
        <v>176</v>
      </c>
      <c r="AJ601" s="92" t="s">
        <v>176</v>
      </c>
      <c r="AK601" s="92">
        <f t="shared" si="210"/>
        <v>0</v>
      </c>
      <c r="AM601" s="157" t="s">
        <v>9</v>
      </c>
    </row>
    <row r="602" spans="1:39" ht="15.9" customHeight="1" x14ac:dyDescent="0.25">
      <c r="A602" s="157" t="str">
        <f t="shared" si="197"/>
        <v>OctubreSeguros Crecer, S. A.</v>
      </c>
      <c r="B602" s="51" t="s">
        <v>119</v>
      </c>
      <c r="C602" s="93">
        <f t="shared" si="198"/>
        <v>0</v>
      </c>
      <c r="D602" s="93">
        <f t="shared" si="199"/>
        <v>0</v>
      </c>
      <c r="E602" s="92" t="s">
        <v>176</v>
      </c>
      <c r="F602" s="92" t="s">
        <v>176</v>
      </c>
      <c r="G602" s="92">
        <f t="shared" si="200"/>
        <v>0</v>
      </c>
      <c r="H602" s="92" t="s">
        <v>176</v>
      </c>
      <c r="I602" s="92" t="s">
        <v>176</v>
      </c>
      <c r="J602" s="92">
        <f t="shared" si="201"/>
        <v>0</v>
      </c>
      <c r="K602" s="92" t="s">
        <v>176</v>
      </c>
      <c r="L602" s="92" t="s">
        <v>176</v>
      </c>
      <c r="M602" s="92">
        <f t="shared" si="202"/>
        <v>0</v>
      </c>
      <c r="N602" s="92" t="s">
        <v>176</v>
      </c>
      <c r="O602" s="92" t="s">
        <v>176</v>
      </c>
      <c r="P602" s="92">
        <f t="shared" si="203"/>
        <v>0</v>
      </c>
      <c r="Q602" s="92" t="s">
        <v>176</v>
      </c>
      <c r="R602" s="92" t="s">
        <v>176</v>
      </c>
      <c r="S602" s="92">
        <f t="shared" si="204"/>
        <v>0</v>
      </c>
      <c r="T602" s="92" t="s">
        <v>176</v>
      </c>
      <c r="U602" s="92" t="s">
        <v>176</v>
      </c>
      <c r="V602" s="92">
        <f t="shared" si="205"/>
        <v>0</v>
      </c>
      <c r="W602" s="92" t="s">
        <v>176</v>
      </c>
      <c r="X602" s="92" t="s">
        <v>176</v>
      </c>
      <c r="Y602" s="92">
        <f t="shared" si="206"/>
        <v>0</v>
      </c>
      <c r="Z602" s="92" t="s">
        <v>176</v>
      </c>
      <c r="AA602" s="92" t="s">
        <v>176</v>
      </c>
      <c r="AB602" s="92">
        <f t="shared" si="207"/>
        <v>0</v>
      </c>
      <c r="AC602" s="92" t="s">
        <v>176</v>
      </c>
      <c r="AD602" s="92" t="s">
        <v>176</v>
      </c>
      <c r="AE602" s="92">
        <f t="shared" si="208"/>
        <v>0</v>
      </c>
      <c r="AF602" s="92" t="s">
        <v>176</v>
      </c>
      <c r="AG602" s="92" t="s">
        <v>176</v>
      </c>
      <c r="AH602" s="92">
        <f t="shared" si="209"/>
        <v>0</v>
      </c>
      <c r="AI602" s="92" t="s">
        <v>176</v>
      </c>
      <c r="AJ602" s="92" t="s">
        <v>176</v>
      </c>
      <c r="AK602" s="92">
        <f t="shared" si="210"/>
        <v>0</v>
      </c>
      <c r="AM602" s="157" t="s">
        <v>9</v>
      </c>
    </row>
    <row r="603" spans="1:39" ht="15.9" customHeight="1" x14ac:dyDescent="0.25">
      <c r="A603" s="157" t="str">
        <f t="shared" si="197"/>
        <v>OctubreSeguros Pepin, S. A.</v>
      </c>
      <c r="B603" s="51" t="s">
        <v>77</v>
      </c>
      <c r="C603" s="93">
        <f t="shared" si="198"/>
        <v>0</v>
      </c>
      <c r="D603" s="93">
        <f t="shared" si="199"/>
        <v>0</v>
      </c>
      <c r="E603" s="92" t="s">
        <v>176</v>
      </c>
      <c r="F603" s="92" t="s">
        <v>176</v>
      </c>
      <c r="G603" s="92">
        <f t="shared" si="200"/>
        <v>0</v>
      </c>
      <c r="H603" s="92" t="s">
        <v>176</v>
      </c>
      <c r="I603" s="92" t="s">
        <v>176</v>
      </c>
      <c r="J603" s="92">
        <f t="shared" si="201"/>
        <v>0</v>
      </c>
      <c r="K603" s="92" t="s">
        <v>176</v>
      </c>
      <c r="L603" s="92" t="s">
        <v>176</v>
      </c>
      <c r="M603" s="92">
        <f t="shared" si="202"/>
        <v>0</v>
      </c>
      <c r="N603" s="92" t="s">
        <v>176</v>
      </c>
      <c r="O603" s="92" t="s">
        <v>176</v>
      </c>
      <c r="P603" s="92">
        <f t="shared" si="203"/>
        <v>0</v>
      </c>
      <c r="Q603" s="92" t="s">
        <v>176</v>
      </c>
      <c r="R603" s="92" t="s">
        <v>176</v>
      </c>
      <c r="S603" s="92">
        <f t="shared" si="204"/>
        <v>0</v>
      </c>
      <c r="T603" s="92" t="s">
        <v>176</v>
      </c>
      <c r="U603" s="92" t="s">
        <v>176</v>
      </c>
      <c r="V603" s="92">
        <f t="shared" si="205"/>
        <v>0</v>
      </c>
      <c r="W603" s="92" t="s">
        <v>176</v>
      </c>
      <c r="X603" s="92" t="s">
        <v>176</v>
      </c>
      <c r="Y603" s="92">
        <f t="shared" si="206"/>
        <v>0</v>
      </c>
      <c r="Z603" s="92" t="s">
        <v>176</v>
      </c>
      <c r="AA603" s="92" t="s">
        <v>176</v>
      </c>
      <c r="AB603" s="92">
        <f t="shared" si="207"/>
        <v>0</v>
      </c>
      <c r="AC603" s="92" t="s">
        <v>176</v>
      </c>
      <c r="AD603" s="92" t="s">
        <v>176</v>
      </c>
      <c r="AE603" s="92">
        <f t="shared" si="208"/>
        <v>0</v>
      </c>
      <c r="AF603" s="92" t="s">
        <v>176</v>
      </c>
      <c r="AG603" s="92" t="s">
        <v>176</v>
      </c>
      <c r="AH603" s="92">
        <f t="shared" si="209"/>
        <v>0</v>
      </c>
      <c r="AI603" s="92" t="s">
        <v>176</v>
      </c>
      <c r="AJ603" s="92" t="s">
        <v>176</v>
      </c>
      <c r="AK603" s="92">
        <f t="shared" si="210"/>
        <v>0</v>
      </c>
      <c r="AM603" s="157" t="s">
        <v>9</v>
      </c>
    </row>
    <row r="604" spans="1:39" ht="15.9" customHeight="1" x14ac:dyDescent="0.25">
      <c r="A604" s="157" t="str">
        <f t="shared" si="197"/>
        <v>OctubreSeguros Worldwide, S. A.</v>
      </c>
      <c r="B604" s="51" t="s">
        <v>92</v>
      </c>
      <c r="C604" s="93">
        <f t="shared" si="198"/>
        <v>0</v>
      </c>
      <c r="D604" s="93">
        <f t="shared" si="199"/>
        <v>0</v>
      </c>
      <c r="E604" s="92" t="s">
        <v>176</v>
      </c>
      <c r="F604" s="92" t="s">
        <v>176</v>
      </c>
      <c r="G604" s="92">
        <f t="shared" si="200"/>
        <v>0</v>
      </c>
      <c r="H604" s="92" t="s">
        <v>176</v>
      </c>
      <c r="I604" s="92" t="s">
        <v>176</v>
      </c>
      <c r="J604" s="92">
        <f t="shared" si="201"/>
        <v>0</v>
      </c>
      <c r="K604" s="92" t="s">
        <v>176</v>
      </c>
      <c r="L604" s="92" t="s">
        <v>176</v>
      </c>
      <c r="M604" s="92">
        <f t="shared" si="202"/>
        <v>0</v>
      </c>
      <c r="N604" s="92" t="s">
        <v>176</v>
      </c>
      <c r="O604" s="92" t="s">
        <v>176</v>
      </c>
      <c r="P604" s="92">
        <f t="shared" si="203"/>
        <v>0</v>
      </c>
      <c r="Q604" s="92" t="s">
        <v>176</v>
      </c>
      <c r="R604" s="92" t="s">
        <v>176</v>
      </c>
      <c r="S604" s="92">
        <f t="shared" si="204"/>
        <v>0</v>
      </c>
      <c r="T604" s="92" t="s">
        <v>176</v>
      </c>
      <c r="U604" s="92" t="s">
        <v>176</v>
      </c>
      <c r="V604" s="92">
        <f t="shared" si="205"/>
        <v>0</v>
      </c>
      <c r="W604" s="92" t="s">
        <v>176</v>
      </c>
      <c r="X604" s="92" t="s">
        <v>176</v>
      </c>
      <c r="Y604" s="92">
        <f t="shared" si="206"/>
        <v>0</v>
      </c>
      <c r="Z604" s="92" t="s">
        <v>176</v>
      </c>
      <c r="AA604" s="92" t="s">
        <v>176</v>
      </c>
      <c r="AB604" s="92">
        <f t="shared" si="207"/>
        <v>0</v>
      </c>
      <c r="AC604" s="92" t="s">
        <v>176</v>
      </c>
      <c r="AD604" s="92" t="s">
        <v>176</v>
      </c>
      <c r="AE604" s="92">
        <f t="shared" si="208"/>
        <v>0</v>
      </c>
      <c r="AF604" s="92" t="s">
        <v>176</v>
      </c>
      <c r="AG604" s="92" t="s">
        <v>176</v>
      </c>
      <c r="AH604" s="92">
        <f t="shared" si="209"/>
        <v>0</v>
      </c>
      <c r="AI604" s="92" t="s">
        <v>176</v>
      </c>
      <c r="AJ604" s="92" t="s">
        <v>176</v>
      </c>
      <c r="AK604" s="92">
        <f t="shared" si="210"/>
        <v>0</v>
      </c>
      <c r="AM604" s="157" t="s">
        <v>9</v>
      </c>
    </row>
    <row r="605" spans="1:39" ht="15.9" customHeight="1" x14ac:dyDescent="0.25">
      <c r="A605" s="157" t="str">
        <f t="shared" si="197"/>
        <v>OctubreConfederación del Canada Dominicana. S. A.</v>
      </c>
      <c r="B605" s="51" t="s">
        <v>94</v>
      </c>
      <c r="C605" s="93">
        <f t="shared" si="198"/>
        <v>0</v>
      </c>
      <c r="D605" s="93">
        <f t="shared" si="199"/>
        <v>0</v>
      </c>
      <c r="E605" s="92" t="s">
        <v>176</v>
      </c>
      <c r="F605" s="92" t="s">
        <v>176</v>
      </c>
      <c r="G605" s="92">
        <f t="shared" si="200"/>
        <v>0</v>
      </c>
      <c r="H605" s="92" t="s">
        <v>176</v>
      </c>
      <c r="I605" s="92" t="s">
        <v>176</v>
      </c>
      <c r="J605" s="92">
        <f t="shared" si="201"/>
        <v>0</v>
      </c>
      <c r="K605" s="92" t="s">
        <v>176</v>
      </c>
      <c r="L605" s="92" t="s">
        <v>176</v>
      </c>
      <c r="M605" s="92">
        <f t="shared" si="202"/>
        <v>0</v>
      </c>
      <c r="N605" s="92" t="s">
        <v>176</v>
      </c>
      <c r="O605" s="92" t="s">
        <v>176</v>
      </c>
      <c r="P605" s="92">
        <f t="shared" si="203"/>
        <v>0</v>
      </c>
      <c r="Q605" s="92" t="s">
        <v>176</v>
      </c>
      <c r="R605" s="92" t="s">
        <v>176</v>
      </c>
      <c r="S605" s="92">
        <f t="shared" si="204"/>
        <v>0</v>
      </c>
      <c r="T605" s="92" t="s">
        <v>176</v>
      </c>
      <c r="U605" s="92" t="s">
        <v>176</v>
      </c>
      <c r="V605" s="92">
        <f t="shared" si="205"/>
        <v>0</v>
      </c>
      <c r="W605" s="92" t="s">
        <v>176</v>
      </c>
      <c r="X605" s="92" t="s">
        <v>176</v>
      </c>
      <c r="Y605" s="92">
        <f t="shared" si="206"/>
        <v>0</v>
      </c>
      <c r="Z605" s="92" t="s">
        <v>176</v>
      </c>
      <c r="AA605" s="92" t="s">
        <v>176</v>
      </c>
      <c r="AB605" s="92">
        <f t="shared" si="207"/>
        <v>0</v>
      </c>
      <c r="AC605" s="92" t="s">
        <v>176</v>
      </c>
      <c r="AD605" s="92" t="s">
        <v>176</v>
      </c>
      <c r="AE605" s="92">
        <f t="shared" si="208"/>
        <v>0</v>
      </c>
      <c r="AF605" s="92" t="s">
        <v>176</v>
      </c>
      <c r="AG605" s="92" t="s">
        <v>176</v>
      </c>
      <c r="AH605" s="92">
        <f t="shared" si="209"/>
        <v>0</v>
      </c>
      <c r="AI605" s="92" t="s">
        <v>176</v>
      </c>
      <c r="AJ605" s="92" t="s">
        <v>176</v>
      </c>
      <c r="AK605" s="92">
        <f t="shared" si="210"/>
        <v>0</v>
      </c>
      <c r="AM605" s="157" t="s">
        <v>9</v>
      </c>
    </row>
    <row r="606" spans="1:39" ht="15.9" customHeight="1" x14ac:dyDescent="0.25">
      <c r="A606" s="157" t="str">
        <f t="shared" si="197"/>
        <v>OctubreSeguros La Internacional, S. A.</v>
      </c>
      <c r="B606" s="51" t="s">
        <v>82</v>
      </c>
      <c r="C606" s="93">
        <f t="shared" si="198"/>
        <v>0</v>
      </c>
      <c r="D606" s="93">
        <f t="shared" si="199"/>
        <v>0</v>
      </c>
      <c r="E606" s="92" t="s">
        <v>176</v>
      </c>
      <c r="F606" s="92" t="s">
        <v>176</v>
      </c>
      <c r="G606" s="92">
        <f t="shared" si="200"/>
        <v>0</v>
      </c>
      <c r="H606" s="92" t="s">
        <v>176</v>
      </c>
      <c r="I606" s="92" t="s">
        <v>176</v>
      </c>
      <c r="J606" s="92">
        <f t="shared" si="201"/>
        <v>0</v>
      </c>
      <c r="K606" s="92" t="s">
        <v>176</v>
      </c>
      <c r="L606" s="92" t="s">
        <v>176</v>
      </c>
      <c r="M606" s="92">
        <f t="shared" si="202"/>
        <v>0</v>
      </c>
      <c r="N606" s="92" t="s">
        <v>176</v>
      </c>
      <c r="O606" s="92" t="s">
        <v>176</v>
      </c>
      <c r="P606" s="92">
        <f t="shared" si="203"/>
        <v>0</v>
      </c>
      <c r="Q606" s="92" t="s">
        <v>176</v>
      </c>
      <c r="R606" s="92" t="s">
        <v>176</v>
      </c>
      <c r="S606" s="92">
        <f t="shared" si="204"/>
        <v>0</v>
      </c>
      <c r="T606" s="92" t="s">
        <v>176</v>
      </c>
      <c r="U606" s="92" t="s">
        <v>176</v>
      </c>
      <c r="V606" s="92">
        <f t="shared" si="205"/>
        <v>0</v>
      </c>
      <c r="W606" s="92" t="s">
        <v>176</v>
      </c>
      <c r="X606" s="92" t="s">
        <v>176</v>
      </c>
      <c r="Y606" s="92">
        <f t="shared" si="206"/>
        <v>0</v>
      </c>
      <c r="Z606" s="92" t="s">
        <v>176</v>
      </c>
      <c r="AA606" s="92" t="s">
        <v>176</v>
      </c>
      <c r="AB606" s="92">
        <f t="shared" si="207"/>
        <v>0</v>
      </c>
      <c r="AC606" s="92" t="s">
        <v>176</v>
      </c>
      <c r="AD606" s="92" t="s">
        <v>176</v>
      </c>
      <c r="AE606" s="92">
        <f t="shared" si="208"/>
        <v>0</v>
      </c>
      <c r="AF606" s="92" t="s">
        <v>176</v>
      </c>
      <c r="AG606" s="92" t="s">
        <v>176</v>
      </c>
      <c r="AH606" s="92">
        <f t="shared" si="209"/>
        <v>0</v>
      </c>
      <c r="AI606" s="92" t="s">
        <v>176</v>
      </c>
      <c r="AJ606" s="92" t="s">
        <v>176</v>
      </c>
      <c r="AK606" s="92">
        <f t="shared" si="210"/>
        <v>0</v>
      </c>
      <c r="AM606" s="157" t="s">
        <v>9</v>
      </c>
    </row>
    <row r="607" spans="1:39" ht="15.9" customHeight="1" x14ac:dyDescent="0.25">
      <c r="A607" s="157" t="str">
        <f t="shared" si="197"/>
        <v>OctubreUnit, S.A</v>
      </c>
      <c r="B607" s="51" t="s">
        <v>121</v>
      </c>
      <c r="C607" s="93">
        <f t="shared" si="198"/>
        <v>0</v>
      </c>
      <c r="D607" s="93">
        <f t="shared" si="199"/>
        <v>0</v>
      </c>
      <c r="E607" s="92" t="s">
        <v>176</v>
      </c>
      <c r="F607" s="92" t="s">
        <v>176</v>
      </c>
      <c r="G607" s="92">
        <f t="shared" si="200"/>
        <v>0</v>
      </c>
      <c r="H607" s="92" t="s">
        <v>176</v>
      </c>
      <c r="I607" s="92" t="s">
        <v>176</v>
      </c>
      <c r="J607" s="92">
        <f t="shared" si="201"/>
        <v>0</v>
      </c>
      <c r="K607" s="92" t="s">
        <v>176</v>
      </c>
      <c r="L607" s="92" t="s">
        <v>176</v>
      </c>
      <c r="M607" s="92">
        <f t="shared" si="202"/>
        <v>0</v>
      </c>
      <c r="N607" s="92" t="s">
        <v>176</v>
      </c>
      <c r="O607" s="92" t="s">
        <v>176</v>
      </c>
      <c r="P607" s="92">
        <f t="shared" si="203"/>
        <v>0</v>
      </c>
      <c r="Q607" s="92" t="s">
        <v>176</v>
      </c>
      <c r="R607" s="92" t="s">
        <v>176</v>
      </c>
      <c r="S607" s="92">
        <f t="shared" si="204"/>
        <v>0</v>
      </c>
      <c r="T607" s="92" t="s">
        <v>176</v>
      </c>
      <c r="U607" s="92" t="s">
        <v>176</v>
      </c>
      <c r="V607" s="92">
        <f t="shared" si="205"/>
        <v>0</v>
      </c>
      <c r="W607" s="92" t="s">
        <v>176</v>
      </c>
      <c r="X607" s="92" t="s">
        <v>176</v>
      </c>
      <c r="Y607" s="92">
        <f t="shared" si="206"/>
        <v>0</v>
      </c>
      <c r="Z607" s="92" t="s">
        <v>176</v>
      </c>
      <c r="AA607" s="92" t="s">
        <v>176</v>
      </c>
      <c r="AB607" s="92">
        <f t="shared" si="207"/>
        <v>0</v>
      </c>
      <c r="AC607" s="92" t="s">
        <v>176</v>
      </c>
      <c r="AD607" s="92" t="s">
        <v>176</v>
      </c>
      <c r="AE607" s="92">
        <f t="shared" si="208"/>
        <v>0</v>
      </c>
      <c r="AF607" s="92" t="s">
        <v>176</v>
      </c>
      <c r="AG607" s="92" t="s">
        <v>176</v>
      </c>
      <c r="AH607" s="92">
        <f t="shared" si="209"/>
        <v>0</v>
      </c>
      <c r="AI607" s="92" t="s">
        <v>176</v>
      </c>
      <c r="AJ607" s="92" t="s">
        <v>176</v>
      </c>
      <c r="AK607" s="92">
        <f t="shared" si="210"/>
        <v>0</v>
      </c>
      <c r="AM607" s="157" t="s">
        <v>9</v>
      </c>
    </row>
    <row r="608" spans="1:39" ht="15.9" customHeight="1" x14ac:dyDescent="0.25">
      <c r="A608" s="157" t="str">
        <f t="shared" si="197"/>
        <v>OctubreCooperativa Nacional de Seguros, Inc.</v>
      </c>
      <c r="B608" s="51" t="s">
        <v>80</v>
      </c>
      <c r="C608" s="93">
        <f t="shared" si="198"/>
        <v>0</v>
      </c>
      <c r="D608" s="93">
        <f t="shared" si="199"/>
        <v>0</v>
      </c>
      <c r="E608" s="92" t="s">
        <v>176</v>
      </c>
      <c r="F608" s="92" t="s">
        <v>176</v>
      </c>
      <c r="G608" s="92">
        <f t="shared" si="200"/>
        <v>0</v>
      </c>
      <c r="H608" s="92" t="s">
        <v>176</v>
      </c>
      <c r="I608" s="92" t="s">
        <v>176</v>
      </c>
      <c r="J608" s="92">
        <f t="shared" si="201"/>
        <v>0</v>
      </c>
      <c r="K608" s="92" t="s">
        <v>176</v>
      </c>
      <c r="L608" s="92" t="s">
        <v>176</v>
      </c>
      <c r="M608" s="92">
        <f t="shared" si="202"/>
        <v>0</v>
      </c>
      <c r="N608" s="92" t="s">
        <v>176</v>
      </c>
      <c r="O608" s="92" t="s">
        <v>176</v>
      </c>
      <c r="P608" s="92">
        <f t="shared" si="203"/>
        <v>0</v>
      </c>
      <c r="Q608" s="92" t="s">
        <v>176</v>
      </c>
      <c r="R608" s="92" t="s">
        <v>176</v>
      </c>
      <c r="S608" s="92">
        <f t="shared" si="204"/>
        <v>0</v>
      </c>
      <c r="T608" s="92" t="s">
        <v>176</v>
      </c>
      <c r="U608" s="92" t="s">
        <v>176</v>
      </c>
      <c r="V608" s="92">
        <f t="shared" si="205"/>
        <v>0</v>
      </c>
      <c r="W608" s="92" t="s">
        <v>176</v>
      </c>
      <c r="X608" s="92" t="s">
        <v>176</v>
      </c>
      <c r="Y608" s="92">
        <f t="shared" si="206"/>
        <v>0</v>
      </c>
      <c r="Z608" s="92" t="s">
        <v>176</v>
      </c>
      <c r="AA608" s="92" t="s">
        <v>176</v>
      </c>
      <c r="AB608" s="92">
        <f t="shared" si="207"/>
        <v>0</v>
      </c>
      <c r="AC608" s="92" t="s">
        <v>176</v>
      </c>
      <c r="AD608" s="92" t="s">
        <v>176</v>
      </c>
      <c r="AE608" s="92">
        <f t="shared" si="208"/>
        <v>0</v>
      </c>
      <c r="AF608" s="92" t="s">
        <v>176</v>
      </c>
      <c r="AG608" s="92" t="s">
        <v>176</v>
      </c>
      <c r="AH608" s="92">
        <f t="shared" si="209"/>
        <v>0</v>
      </c>
      <c r="AI608" s="92" t="s">
        <v>176</v>
      </c>
      <c r="AJ608" s="92" t="s">
        <v>176</v>
      </c>
      <c r="AK608" s="92">
        <f t="shared" si="210"/>
        <v>0</v>
      </c>
      <c r="AM608" s="157" t="s">
        <v>9</v>
      </c>
    </row>
    <row r="609" spans="1:39" ht="15.9" customHeight="1" x14ac:dyDescent="0.25">
      <c r="A609" s="157" t="str">
        <f t="shared" si="197"/>
        <v>OctubreAngloamericana de Seguros, S. A.</v>
      </c>
      <c r="B609" s="51" t="s">
        <v>79</v>
      </c>
      <c r="C609" s="93">
        <f t="shared" si="198"/>
        <v>0</v>
      </c>
      <c r="D609" s="93">
        <f t="shared" si="199"/>
        <v>0</v>
      </c>
      <c r="E609" s="92" t="s">
        <v>176</v>
      </c>
      <c r="F609" s="92" t="s">
        <v>176</v>
      </c>
      <c r="G609" s="92">
        <f t="shared" si="200"/>
        <v>0</v>
      </c>
      <c r="H609" s="92" t="s">
        <v>176</v>
      </c>
      <c r="I609" s="92" t="s">
        <v>176</v>
      </c>
      <c r="J609" s="92">
        <f t="shared" si="201"/>
        <v>0</v>
      </c>
      <c r="K609" s="92" t="s">
        <v>176</v>
      </c>
      <c r="L609" s="92" t="s">
        <v>176</v>
      </c>
      <c r="M609" s="92">
        <f t="shared" si="202"/>
        <v>0</v>
      </c>
      <c r="N609" s="92" t="s">
        <v>176</v>
      </c>
      <c r="O609" s="92" t="s">
        <v>176</v>
      </c>
      <c r="P609" s="92">
        <f t="shared" si="203"/>
        <v>0</v>
      </c>
      <c r="Q609" s="92" t="s">
        <v>176</v>
      </c>
      <c r="R609" s="92" t="s">
        <v>176</v>
      </c>
      <c r="S609" s="92">
        <f t="shared" si="204"/>
        <v>0</v>
      </c>
      <c r="T609" s="92" t="s">
        <v>176</v>
      </c>
      <c r="U609" s="92" t="s">
        <v>176</v>
      </c>
      <c r="V609" s="92">
        <f t="shared" si="205"/>
        <v>0</v>
      </c>
      <c r="W609" s="92" t="s">
        <v>176</v>
      </c>
      <c r="X609" s="92" t="s">
        <v>176</v>
      </c>
      <c r="Y609" s="92">
        <f t="shared" si="206"/>
        <v>0</v>
      </c>
      <c r="Z609" s="92" t="s">
        <v>176</v>
      </c>
      <c r="AA609" s="92" t="s">
        <v>176</v>
      </c>
      <c r="AB609" s="92">
        <f t="shared" si="207"/>
        <v>0</v>
      </c>
      <c r="AC609" s="92" t="s">
        <v>176</v>
      </c>
      <c r="AD609" s="92" t="s">
        <v>176</v>
      </c>
      <c r="AE609" s="92">
        <f t="shared" si="208"/>
        <v>0</v>
      </c>
      <c r="AF609" s="92" t="s">
        <v>176</v>
      </c>
      <c r="AG609" s="92" t="s">
        <v>176</v>
      </c>
      <c r="AH609" s="92">
        <f t="shared" si="209"/>
        <v>0</v>
      </c>
      <c r="AI609" s="92" t="s">
        <v>176</v>
      </c>
      <c r="AJ609" s="92" t="s">
        <v>176</v>
      </c>
      <c r="AK609" s="92">
        <f t="shared" si="210"/>
        <v>0</v>
      </c>
      <c r="AM609" s="157" t="s">
        <v>9</v>
      </c>
    </row>
    <row r="610" spans="1:39" ht="15.9" customHeight="1" x14ac:dyDescent="0.25">
      <c r="A610" s="157" t="str">
        <f t="shared" si="197"/>
        <v>OctubrePatria, S. A. Compañía de Seguros</v>
      </c>
      <c r="B610" s="51" t="s">
        <v>102</v>
      </c>
      <c r="C610" s="93">
        <f t="shared" si="198"/>
        <v>0</v>
      </c>
      <c r="D610" s="93">
        <f t="shared" si="199"/>
        <v>0</v>
      </c>
      <c r="E610" s="92" t="s">
        <v>176</v>
      </c>
      <c r="F610" s="92" t="s">
        <v>176</v>
      </c>
      <c r="G610" s="92">
        <f t="shared" si="200"/>
        <v>0</v>
      </c>
      <c r="H610" s="92" t="s">
        <v>176</v>
      </c>
      <c r="I610" s="92" t="s">
        <v>176</v>
      </c>
      <c r="J610" s="92">
        <f t="shared" si="201"/>
        <v>0</v>
      </c>
      <c r="K610" s="92" t="s">
        <v>176</v>
      </c>
      <c r="L610" s="92" t="s">
        <v>176</v>
      </c>
      <c r="M610" s="92">
        <f t="shared" si="202"/>
        <v>0</v>
      </c>
      <c r="N610" s="92" t="s">
        <v>176</v>
      </c>
      <c r="O610" s="92" t="s">
        <v>176</v>
      </c>
      <c r="P610" s="92">
        <f t="shared" si="203"/>
        <v>0</v>
      </c>
      <c r="Q610" s="92" t="s">
        <v>176</v>
      </c>
      <c r="R610" s="92" t="s">
        <v>176</v>
      </c>
      <c r="S610" s="92">
        <f t="shared" si="204"/>
        <v>0</v>
      </c>
      <c r="T610" s="92" t="s">
        <v>176</v>
      </c>
      <c r="U610" s="92" t="s">
        <v>176</v>
      </c>
      <c r="V610" s="92">
        <f t="shared" si="205"/>
        <v>0</v>
      </c>
      <c r="W610" s="92" t="s">
        <v>176</v>
      </c>
      <c r="X610" s="92" t="s">
        <v>176</v>
      </c>
      <c r="Y610" s="92">
        <f t="shared" si="206"/>
        <v>0</v>
      </c>
      <c r="Z610" s="92" t="s">
        <v>176</v>
      </c>
      <c r="AA610" s="92" t="s">
        <v>176</v>
      </c>
      <c r="AB610" s="92">
        <f t="shared" si="207"/>
        <v>0</v>
      </c>
      <c r="AC610" s="92" t="s">
        <v>176</v>
      </c>
      <c r="AD610" s="92" t="s">
        <v>176</v>
      </c>
      <c r="AE610" s="92">
        <f t="shared" si="208"/>
        <v>0</v>
      </c>
      <c r="AF610" s="92" t="s">
        <v>176</v>
      </c>
      <c r="AG610" s="92" t="s">
        <v>176</v>
      </c>
      <c r="AH610" s="92">
        <f t="shared" si="209"/>
        <v>0</v>
      </c>
      <c r="AI610" s="92" t="s">
        <v>176</v>
      </c>
      <c r="AJ610" s="92" t="s">
        <v>176</v>
      </c>
      <c r="AK610" s="92">
        <f t="shared" si="210"/>
        <v>0</v>
      </c>
      <c r="AM610" s="157" t="s">
        <v>9</v>
      </c>
    </row>
    <row r="611" spans="1:39" ht="15.9" customHeight="1" x14ac:dyDescent="0.25">
      <c r="A611" s="157" t="str">
        <f t="shared" si="197"/>
        <v>OctubreGeneral de Seguros, S. A.</v>
      </c>
      <c r="B611" s="51" t="s">
        <v>78</v>
      </c>
      <c r="C611" s="93">
        <f t="shared" si="198"/>
        <v>0</v>
      </c>
      <c r="D611" s="93">
        <f t="shared" si="199"/>
        <v>0</v>
      </c>
      <c r="E611" s="92" t="s">
        <v>176</v>
      </c>
      <c r="F611" s="92" t="s">
        <v>176</v>
      </c>
      <c r="G611" s="92">
        <f t="shared" si="200"/>
        <v>0</v>
      </c>
      <c r="H611" s="92" t="s">
        <v>176</v>
      </c>
      <c r="I611" s="92" t="s">
        <v>176</v>
      </c>
      <c r="J611" s="92">
        <f t="shared" si="201"/>
        <v>0</v>
      </c>
      <c r="K611" s="92" t="s">
        <v>176</v>
      </c>
      <c r="L611" s="92" t="s">
        <v>176</v>
      </c>
      <c r="M611" s="92">
        <f t="shared" si="202"/>
        <v>0</v>
      </c>
      <c r="N611" s="92" t="s">
        <v>176</v>
      </c>
      <c r="O611" s="92" t="s">
        <v>176</v>
      </c>
      <c r="P611" s="92">
        <f t="shared" si="203"/>
        <v>0</v>
      </c>
      <c r="Q611" s="92" t="s">
        <v>176</v>
      </c>
      <c r="R611" s="92" t="s">
        <v>176</v>
      </c>
      <c r="S611" s="92">
        <f t="shared" si="204"/>
        <v>0</v>
      </c>
      <c r="T611" s="92" t="s">
        <v>176</v>
      </c>
      <c r="U611" s="92" t="s">
        <v>176</v>
      </c>
      <c r="V611" s="92">
        <f t="shared" si="205"/>
        <v>0</v>
      </c>
      <c r="W611" s="92" t="s">
        <v>176</v>
      </c>
      <c r="X611" s="92" t="s">
        <v>176</v>
      </c>
      <c r="Y611" s="92">
        <f t="shared" si="206"/>
        <v>0</v>
      </c>
      <c r="Z611" s="92" t="s">
        <v>176</v>
      </c>
      <c r="AA611" s="92" t="s">
        <v>176</v>
      </c>
      <c r="AB611" s="92">
        <f t="shared" si="207"/>
        <v>0</v>
      </c>
      <c r="AC611" s="92" t="s">
        <v>176</v>
      </c>
      <c r="AD611" s="92" t="s">
        <v>176</v>
      </c>
      <c r="AE611" s="92">
        <f t="shared" si="208"/>
        <v>0</v>
      </c>
      <c r="AF611" s="92" t="s">
        <v>176</v>
      </c>
      <c r="AG611" s="92" t="s">
        <v>176</v>
      </c>
      <c r="AH611" s="92">
        <f t="shared" si="209"/>
        <v>0</v>
      </c>
      <c r="AI611" s="92" t="s">
        <v>176</v>
      </c>
      <c r="AJ611" s="92" t="s">
        <v>176</v>
      </c>
      <c r="AK611" s="92">
        <f t="shared" si="210"/>
        <v>0</v>
      </c>
      <c r="AM611" s="157" t="s">
        <v>9</v>
      </c>
    </row>
    <row r="612" spans="1:39" ht="15.9" customHeight="1" x14ac:dyDescent="0.25">
      <c r="A612" s="157" t="str">
        <f t="shared" si="197"/>
        <v>OctubreLa Comercial de Seguros, S. A.</v>
      </c>
      <c r="B612" s="51" t="s">
        <v>83</v>
      </c>
      <c r="C612" s="93">
        <f t="shared" si="198"/>
        <v>0</v>
      </c>
      <c r="D612" s="93">
        <f t="shared" si="199"/>
        <v>0</v>
      </c>
      <c r="E612" s="92" t="s">
        <v>176</v>
      </c>
      <c r="F612" s="92" t="s">
        <v>176</v>
      </c>
      <c r="G612" s="92">
        <f t="shared" si="200"/>
        <v>0</v>
      </c>
      <c r="H612" s="92" t="s">
        <v>176</v>
      </c>
      <c r="I612" s="92" t="s">
        <v>176</v>
      </c>
      <c r="J612" s="92">
        <f t="shared" si="201"/>
        <v>0</v>
      </c>
      <c r="K612" s="92" t="s">
        <v>176</v>
      </c>
      <c r="L612" s="92" t="s">
        <v>176</v>
      </c>
      <c r="M612" s="92">
        <f t="shared" si="202"/>
        <v>0</v>
      </c>
      <c r="N612" s="92" t="s">
        <v>176</v>
      </c>
      <c r="O612" s="92" t="s">
        <v>176</v>
      </c>
      <c r="P612" s="92">
        <f t="shared" si="203"/>
        <v>0</v>
      </c>
      <c r="Q612" s="92" t="s">
        <v>176</v>
      </c>
      <c r="R612" s="92" t="s">
        <v>176</v>
      </c>
      <c r="S612" s="92">
        <f t="shared" si="204"/>
        <v>0</v>
      </c>
      <c r="T612" s="92" t="s">
        <v>176</v>
      </c>
      <c r="U612" s="92" t="s">
        <v>176</v>
      </c>
      <c r="V612" s="92">
        <f t="shared" si="205"/>
        <v>0</v>
      </c>
      <c r="W612" s="92" t="s">
        <v>176</v>
      </c>
      <c r="X612" s="92" t="s">
        <v>176</v>
      </c>
      <c r="Y612" s="92">
        <f t="shared" si="206"/>
        <v>0</v>
      </c>
      <c r="Z612" s="92" t="s">
        <v>176</v>
      </c>
      <c r="AA612" s="92" t="s">
        <v>176</v>
      </c>
      <c r="AB612" s="92">
        <f t="shared" si="207"/>
        <v>0</v>
      </c>
      <c r="AC612" s="92" t="s">
        <v>176</v>
      </c>
      <c r="AD612" s="92" t="s">
        <v>176</v>
      </c>
      <c r="AE612" s="92">
        <f t="shared" si="208"/>
        <v>0</v>
      </c>
      <c r="AF612" s="92" t="s">
        <v>176</v>
      </c>
      <c r="AG612" s="92" t="s">
        <v>176</v>
      </c>
      <c r="AH612" s="92">
        <f t="shared" si="209"/>
        <v>0</v>
      </c>
      <c r="AI612" s="92" t="s">
        <v>176</v>
      </c>
      <c r="AJ612" s="92" t="s">
        <v>176</v>
      </c>
      <c r="AK612" s="92">
        <f t="shared" si="210"/>
        <v>0</v>
      </c>
      <c r="AM612" s="157" t="s">
        <v>9</v>
      </c>
    </row>
    <row r="613" spans="1:39" ht="15.9" customHeight="1" x14ac:dyDescent="0.25">
      <c r="A613" s="157" t="str">
        <f t="shared" si="197"/>
        <v>OctubreBMI Compañía de Seguros, S. A.</v>
      </c>
      <c r="B613" s="51" t="s">
        <v>96</v>
      </c>
      <c r="C613" s="93">
        <f t="shared" si="198"/>
        <v>0</v>
      </c>
      <c r="D613" s="93">
        <f t="shared" si="199"/>
        <v>0</v>
      </c>
      <c r="E613" s="92" t="s">
        <v>176</v>
      </c>
      <c r="F613" s="92" t="s">
        <v>176</v>
      </c>
      <c r="G613" s="92">
        <f t="shared" si="200"/>
        <v>0</v>
      </c>
      <c r="H613" s="92" t="s">
        <v>176</v>
      </c>
      <c r="I613" s="92" t="s">
        <v>176</v>
      </c>
      <c r="J613" s="92">
        <f t="shared" si="201"/>
        <v>0</v>
      </c>
      <c r="K613" s="92" t="s">
        <v>176</v>
      </c>
      <c r="L613" s="92" t="s">
        <v>176</v>
      </c>
      <c r="M613" s="92">
        <f t="shared" si="202"/>
        <v>0</v>
      </c>
      <c r="N613" s="92" t="s">
        <v>176</v>
      </c>
      <c r="O613" s="92" t="s">
        <v>176</v>
      </c>
      <c r="P613" s="92">
        <f t="shared" si="203"/>
        <v>0</v>
      </c>
      <c r="Q613" s="92" t="s">
        <v>176</v>
      </c>
      <c r="R613" s="92" t="s">
        <v>176</v>
      </c>
      <c r="S613" s="92">
        <f t="shared" si="204"/>
        <v>0</v>
      </c>
      <c r="T613" s="92" t="s">
        <v>176</v>
      </c>
      <c r="U613" s="92" t="s">
        <v>176</v>
      </c>
      <c r="V613" s="92">
        <f t="shared" si="205"/>
        <v>0</v>
      </c>
      <c r="W613" s="92" t="s">
        <v>176</v>
      </c>
      <c r="X613" s="92" t="s">
        <v>176</v>
      </c>
      <c r="Y613" s="92">
        <f t="shared" si="206"/>
        <v>0</v>
      </c>
      <c r="Z613" s="92" t="s">
        <v>176</v>
      </c>
      <c r="AA613" s="92" t="s">
        <v>176</v>
      </c>
      <c r="AB613" s="92">
        <f t="shared" si="207"/>
        <v>0</v>
      </c>
      <c r="AC613" s="92" t="s">
        <v>176</v>
      </c>
      <c r="AD613" s="92" t="s">
        <v>176</v>
      </c>
      <c r="AE613" s="92">
        <f t="shared" si="208"/>
        <v>0</v>
      </c>
      <c r="AF613" s="92" t="s">
        <v>176</v>
      </c>
      <c r="AG613" s="92" t="s">
        <v>176</v>
      </c>
      <c r="AH613" s="92">
        <f t="shared" si="209"/>
        <v>0</v>
      </c>
      <c r="AI613" s="92" t="s">
        <v>176</v>
      </c>
      <c r="AJ613" s="92" t="s">
        <v>176</v>
      </c>
      <c r="AK613" s="92">
        <f t="shared" si="210"/>
        <v>0</v>
      </c>
      <c r="AM613" s="157" t="s">
        <v>9</v>
      </c>
    </row>
    <row r="614" spans="1:39" ht="15.9" customHeight="1" x14ac:dyDescent="0.25">
      <c r="A614" s="157" t="str">
        <f t="shared" si="197"/>
        <v>OctubreAmigos Compañía de Seguros, S. A.</v>
      </c>
      <c r="B614" s="51" t="s">
        <v>89</v>
      </c>
      <c r="C614" s="93">
        <f t="shared" si="198"/>
        <v>0</v>
      </c>
      <c r="D614" s="93">
        <f t="shared" si="199"/>
        <v>0</v>
      </c>
      <c r="E614" s="92" t="s">
        <v>176</v>
      </c>
      <c r="F614" s="92" t="s">
        <v>176</v>
      </c>
      <c r="G614" s="92">
        <f t="shared" si="200"/>
        <v>0</v>
      </c>
      <c r="H614" s="92" t="s">
        <v>176</v>
      </c>
      <c r="I614" s="92" t="s">
        <v>176</v>
      </c>
      <c r="J614" s="92">
        <f t="shared" si="201"/>
        <v>0</v>
      </c>
      <c r="K614" s="92" t="s">
        <v>176</v>
      </c>
      <c r="L614" s="92" t="s">
        <v>176</v>
      </c>
      <c r="M614" s="92">
        <f t="shared" si="202"/>
        <v>0</v>
      </c>
      <c r="N614" s="92" t="s">
        <v>176</v>
      </c>
      <c r="O614" s="92" t="s">
        <v>176</v>
      </c>
      <c r="P614" s="92">
        <f t="shared" si="203"/>
        <v>0</v>
      </c>
      <c r="Q614" s="92" t="s">
        <v>176</v>
      </c>
      <c r="R614" s="92" t="s">
        <v>176</v>
      </c>
      <c r="S614" s="92">
        <f t="shared" si="204"/>
        <v>0</v>
      </c>
      <c r="T614" s="92" t="s">
        <v>176</v>
      </c>
      <c r="U614" s="92" t="s">
        <v>176</v>
      </c>
      <c r="V614" s="92">
        <f t="shared" si="205"/>
        <v>0</v>
      </c>
      <c r="W614" s="92" t="s">
        <v>176</v>
      </c>
      <c r="X614" s="92" t="s">
        <v>176</v>
      </c>
      <c r="Y614" s="92">
        <f t="shared" si="206"/>
        <v>0</v>
      </c>
      <c r="Z614" s="92" t="s">
        <v>176</v>
      </c>
      <c r="AA614" s="92" t="s">
        <v>176</v>
      </c>
      <c r="AB614" s="92">
        <f t="shared" si="207"/>
        <v>0</v>
      </c>
      <c r="AC614" s="92" t="s">
        <v>176</v>
      </c>
      <c r="AD614" s="92" t="s">
        <v>176</v>
      </c>
      <c r="AE614" s="92">
        <f t="shared" si="208"/>
        <v>0</v>
      </c>
      <c r="AF614" s="92" t="s">
        <v>176</v>
      </c>
      <c r="AG614" s="92" t="s">
        <v>176</v>
      </c>
      <c r="AH614" s="92">
        <f t="shared" si="209"/>
        <v>0</v>
      </c>
      <c r="AI614" s="92" t="s">
        <v>176</v>
      </c>
      <c r="AJ614" s="92" t="s">
        <v>176</v>
      </c>
      <c r="AK614" s="92">
        <f t="shared" si="210"/>
        <v>0</v>
      </c>
      <c r="AM614" s="157" t="s">
        <v>9</v>
      </c>
    </row>
    <row r="615" spans="1:39" ht="15.9" customHeight="1" x14ac:dyDescent="0.25">
      <c r="A615" s="157" t="str">
        <f t="shared" si="197"/>
        <v>OctubreCompañía Dominicana de Seguros, S.R.L.</v>
      </c>
      <c r="B615" s="51" t="s">
        <v>97</v>
      </c>
      <c r="C615" s="93">
        <f t="shared" si="198"/>
        <v>0</v>
      </c>
      <c r="D615" s="93">
        <f t="shared" si="199"/>
        <v>0</v>
      </c>
      <c r="E615" s="92" t="s">
        <v>176</v>
      </c>
      <c r="F615" s="92" t="s">
        <v>176</v>
      </c>
      <c r="G615" s="92">
        <f t="shared" si="200"/>
        <v>0</v>
      </c>
      <c r="H615" s="92" t="s">
        <v>176</v>
      </c>
      <c r="I615" s="92" t="s">
        <v>176</v>
      </c>
      <c r="J615" s="92">
        <f t="shared" si="201"/>
        <v>0</v>
      </c>
      <c r="K615" s="92" t="s">
        <v>176</v>
      </c>
      <c r="L615" s="92" t="s">
        <v>176</v>
      </c>
      <c r="M615" s="92">
        <f t="shared" si="202"/>
        <v>0</v>
      </c>
      <c r="N615" s="92" t="s">
        <v>176</v>
      </c>
      <c r="O615" s="92" t="s">
        <v>176</v>
      </c>
      <c r="P615" s="92">
        <f t="shared" si="203"/>
        <v>0</v>
      </c>
      <c r="Q615" s="92" t="s">
        <v>176</v>
      </c>
      <c r="R615" s="92" t="s">
        <v>176</v>
      </c>
      <c r="S615" s="92">
        <f t="shared" si="204"/>
        <v>0</v>
      </c>
      <c r="T615" s="92" t="s">
        <v>176</v>
      </c>
      <c r="U615" s="92" t="s">
        <v>176</v>
      </c>
      <c r="V615" s="92">
        <f t="shared" si="205"/>
        <v>0</v>
      </c>
      <c r="W615" s="92" t="s">
        <v>176</v>
      </c>
      <c r="X615" s="92" t="s">
        <v>176</v>
      </c>
      <c r="Y615" s="92">
        <f t="shared" si="206"/>
        <v>0</v>
      </c>
      <c r="Z615" s="92" t="s">
        <v>176</v>
      </c>
      <c r="AA615" s="92" t="s">
        <v>176</v>
      </c>
      <c r="AB615" s="92">
        <f t="shared" si="207"/>
        <v>0</v>
      </c>
      <c r="AC615" s="92" t="s">
        <v>176</v>
      </c>
      <c r="AD615" s="92" t="s">
        <v>176</v>
      </c>
      <c r="AE615" s="92">
        <f t="shared" si="208"/>
        <v>0</v>
      </c>
      <c r="AF615" s="92" t="s">
        <v>176</v>
      </c>
      <c r="AG615" s="92" t="s">
        <v>176</v>
      </c>
      <c r="AH615" s="92">
        <f t="shared" si="209"/>
        <v>0</v>
      </c>
      <c r="AI615" s="92" t="s">
        <v>176</v>
      </c>
      <c r="AJ615" s="92" t="s">
        <v>176</v>
      </c>
      <c r="AK615" s="92">
        <f t="shared" si="210"/>
        <v>0</v>
      </c>
      <c r="AM615" s="157" t="s">
        <v>9</v>
      </c>
    </row>
    <row r="616" spans="1:39" ht="15.9" customHeight="1" x14ac:dyDescent="0.25">
      <c r="A616" s="157" t="str">
        <f t="shared" si="197"/>
        <v>OctubreAtlantica Seguros, S. A.</v>
      </c>
      <c r="B616" s="50" t="s">
        <v>110</v>
      </c>
      <c r="C616" s="93">
        <f t="shared" si="198"/>
        <v>0</v>
      </c>
      <c r="D616" s="93">
        <f t="shared" si="199"/>
        <v>0</v>
      </c>
      <c r="E616" s="92" t="s">
        <v>176</v>
      </c>
      <c r="F616" s="92" t="s">
        <v>176</v>
      </c>
      <c r="G616" s="92">
        <f t="shared" si="200"/>
        <v>0</v>
      </c>
      <c r="H616" s="92" t="s">
        <v>176</v>
      </c>
      <c r="I616" s="92" t="s">
        <v>176</v>
      </c>
      <c r="J616" s="92">
        <f t="shared" si="201"/>
        <v>0</v>
      </c>
      <c r="K616" s="92" t="s">
        <v>176</v>
      </c>
      <c r="L616" s="92" t="s">
        <v>176</v>
      </c>
      <c r="M616" s="92">
        <f t="shared" si="202"/>
        <v>0</v>
      </c>
      <c r="N616" s="92" t="s">
        <v>176</v>
      </c>
      <c r="O616" s="92" t="s">
        <v>176</v>
      </c>
      <c r="P616" s="92">
        <f t="shared" si="203"/>
        <v>0</v>
      </c>
      <c r="Q616" s="92" t="s">
        <v>176</v>
      </c>
      <c r="R616" s="92" t="s">
        <v>176</v>
      </c>
      <c r="S616" s="92">
        <f t="shared" si="204"/>
        <v>0</v>
      </c>
      <c r="T616" s="92" t="s">
        <v>176</v>
      </c>
      <c r="U616" s="92" t="s">
        <v>176</v>
      </c>
      <c r="V616" s="92">
        <f t="shared" si="205"/>
        <v>0</v>
      </c>
      <c r="W616" s="92" t="s">
        <v>176</v>
      </c>
      <c r="X616" s="92" t="s">
        <v>176</v>
      </c>
      <c r="Y616" s="92">
        <f t="shared" si="206"/>
        <v>0</v>
      </c>
      <c r="Z616" s="92" t="s">
        <v>176</v>
      </c>
      <c r="AA616" s="92" t="s">
        <v>176</v>
      </c>
      <c r="AB616" s="92">
        <f t="shared" si="207"/>
        <v>0</v>
      </c>
      <c r="AC616" s="92" t="s">
        <v>176</v>
      </c>
      <c r="AD616" s="92" t="s">
        <v>176</v>
      </c>
      <c r="AE616" s="92">
        <f t="shared" si="208"/>
        <v>0</v>
      </c>
      <c r="AF616" s="92" t="s">
        <v>176</v>
      </c>
      <c r="AG616" s="92" t="s">
        <v>176</v>
      </c>
      <c r="AH616" s="92">
        <f t="shared" si="209"/>
        <v>0</v>
      </c>
      <c r="AI616" s="92" t="s">
        <v>176</v>
      </c>
      <c r="AJ616" s="92" t="s">
        <v>176</v>
      </c>
      <c r="AK616" s="92">
        <f t="shared" si="210"/>
        <v>0</v>
      </c>
      <c r="AM616" s="157" t="s">
        <v>9</v>
      </c>
    </row>
    <row r="617" spans="1:39" ht="15.9" customHeight="1" x14ac:dyDescent="0.25">
      <c r="A617" s="157" t="str">
        <f t="shared" si="197"/>
        <v>OctubreMarsh &amp; McLennan, LTD (Riskcorp, Inc.)</v>
      </c>
      <c r="B617" s="51" t="s">
        <v>101</v>
      </c>
      <c r="C617" s="93">
        <f t="shared" si="198"/>
        <v>0</v>
      </c>
      <c r="D617" s="93">
        <f t="shared" si="199"/>
        <v>0</v>
      </c>
      <c r="E617" s="92" t="s">
        <v>176</v>
      </c>
      <c r="F617" s="92" t="s">
        <v>176</v>
      </c>
      <c r="G617" s="92">
        <f t="shared" si="200"/>
        <v>0</v>
      </c>
      <c r="H617" s="92" t="s">
        <v>176</v>
      </c>
      <c r="I617" s="92" t="s">
        <v>176</v>
      </c>
      <c r="J617" s="92">
        <f t="shared" si="201"/>
        <v>0</v>
      </c>
      <c r="K617" s="92" t="s">
        <v>176</v>
      </c>
      <c r="L617" s="92" t="s">
        <v>176</v>
      </c>
      <c r="M617" s="92">
        <f t="shared" si="202"/>
        <v>0</v>
      </c>
      <c r="N617" s="92" t="s">
        <v>176</v>
      </c>
      <c r="O617" s="92" t="s">
        <v>176</v>
      </c>
      <c r="P617" s="92">
        <f t="shared" si="203"/>
        <v>0</v>
      </c>
      <c r="Q617" s="92" t="s">
        <v>176</v>
      </c>
      <c r="R617" s="92" t="s">
        <v>176</v>
      </c>
      <c r="S617" s="92">
        <f t="shared" si="204"/>
        <v>0</v>
      </c>
      <c r="T617" s="92" t="s">
        <v>176</v>
      </c>
      <c r="U617" s="92" t="s">
        <v>176</v>
      </c>
      <c r="V617" s="92">
        <f t="shared" si="205"/>
        <v>0</v>
      </c>
      <c r="W617" s="92" t="s">
        <v>176</v>
      </c>
      <c r="X617" s="92" t="s">
        <v>176</v>
      </c>
      <c r="Y617" s="92">
        <f t="shared" si="206"/>
        <v>0</v>
      </c>
      <c r="Z617" s="92" t="s">
        <v>176</v>
      </c>
      <c r="AA617" s="92" t="s">
        <v>176</v>
      </c>
      <c r="AB617" s="92">
        <f t="shared" si="207"/>
        <v>0</v>
      </c>
      <c r="AC617" s="92" t="s">
        <v>176</v>
      </c>
      <c r="AD617" s="92" t="s">
        <v>176</v>
      </c>
      <c r="AE617" s="92">
        <f t="shared" si="208"/>
        <v>0</v>
      </c>
      <c r="AF617" s="92" t="s">
        <v>176</v>
      </c>
      <c r="AG617" s="92" t="s">
        <v>176</v>
      </c>
      <c r="AH617" s="92">
        <f t="shared" si="209"/>
        <v>0</v>
      </c>
      <c r="AI617" s="92" t="s">
        <v>176</v>
      </c>
      <c r="AJ617" s="92" t="s">
        <v>176</v>
      </c>
      <c r="AK617" s="92">
        <f t="shared" si="210"/>
        <v>0</v>
      </c>
      <c r="AM617" s="157" t="s">
        <v>9</v>
      </c>
    </row>
    <row r="618" spans="1:39" ht="15.9" customHeight="1" x14ac:dyDescent="0.25">
      <c r="A618" s="157" t="str">
        <f t="shared" si="197"/>
        <v>OctubreAutoseguro, S. A.</v>
      </c>
      <c r="B618" s="51" t="s">
        <v>81</v>
      </c>
      <c r="C618" s="93">
        <f t="shared" si="198"/>
        <v>0</v>
      </c>
      <c r="D618" s="93">
        <f t="shared" si="199"/>
        <v>0</v>
      </c>
      <c r="E618" s="92" t="s">
        <v>176</v>
      </c>
      <c r="F618" s="92" t="s">
        <v>176</v>
      </c>
      <c r="G618" s="92">
        <f t="shared" si="200"/>
        <v>0</v>
      </c>
      <c r="H618" s="92" t="s">
        <v>176</v>
      </c>
      <c r="I618" s="92" t="s">
        <v>176</v>
      </c>
      <c r="J618" s="92">
        <f t="shared" si="201"/>
        <v>0</v>
      </c>
      <c r="K618" s="92" t="s">
        <v>176</v>
      </c>
      <c r="L618" s="92" t="s">
        <v>176</v>
      </c>
      <c r="M618" s="92">
        <f t="shared" si="202"/>
        <v>0</v>
      </c>
      <c r="N618" s="92" t="s">
        <v>176</v>
      </c>
      <c r="O618" s="92" t="s">
        <v>176</v>
      </c>
      <c r="P618" s="92">
        <f t="shared" si="203"/>
        <v>0</v>
      </c>
      <c r="Q618" s="92" t="s">
        <v>176</v>
      </c>
      <c r="R618" s="92" t="s">
        <v>176</v>
      </c>
      <c r="S618" s="92">
        <f t="shared" si="204"/>
        <v>0</v>
      </c>
      <c r="T618" s="92" t="s">
        <v>176</v>
      </c>
      <c r="U618" s="92" t="s">
        <v>176</v>
      </c>
      <c r="V618" s="92">
        <f t="shared" si="205"/>
        <v>0</v>
      </c>
      <c r="W618" s="92" t="s">
        <v>176</v>
      </c>
      <c r="X618" s="92" t="s">
        <v>176</v>
      </c>
      <c r="Y618" s="92">
        <f t="shared" si="206"/>
        <v>0</v>
      </c>
      <c r="Z618" s="92" t="s">
        <v>176</v>
      </c>
      <c r="AA618" s="92" t="s">
        <v>176</v>
      </c>
      <c r="AB618" s="92">
        <f t="shared" si="207"/>
        <v>0</v>
      </c>
      <c r="AC618" s="92" t="s">
        <v>176</v>
      </c>
      <c r="AD618" s="92" t="s">
        <v>176</v>
      </c>
      <c r="AE618" s="92">
        <f t="shared" si="208"/>
        <v>0</v>
      </c>
      <c r="AF618" s="92" t="s">
        <v>176</v>
      </c>
      <c r="AG618" s="92" t="s">
        <v>176</v>
      </c>
      <c r="AH618" s="92">
        <f t="shared" si="209"/>
        <v>0</v>
      </c>
      <c r="AI618" s="92" t="s">
        <v>176</v>
      </c>
      <c r="AJ618" s="92" t="s">
        <v>176</v>
      </c>
      <c r="AK618" s="92">
        <f t="shared" si="210"/>
        <v>0</v>
      </c>
      <c r="AM618" s="157" t="s">
        <v>9</v>
      </c>
    </row>
    <row r="619" spans="1:39" ht="15.9" customHeight="1" x14ac:dyDescent="0.25">
      <c r="A619" s="157" t="str">
        <f t="shared" si="197"/>
        <v>OctubreSeguros DHI Atlas, S. A.</v>
      </c>
      <c r="B619" s="51" t="s">
        <v>100</v>
      </c>
      <c r="C619" s="93">
        <f t="shared" si="198"/>
        <v>0</v>
      </c>
      <c r="D619" s="93">
        <f t="shared" si="199"/>
        <v>0</v>
      </c>
      <c r="E619" s="92" t="s">
        <v>176</v>
      </c>
      <c r="F619" s="92" t="s">
        <v>176</v>
      </c>
      <c r="G619" s="92">
        <f t="shared" si="200"/>
        <v>0</v>
      </c>
      <c r="H619" s="92" t="s">
        <v>176</v>
      </c>
      <c r="I619" s="92" t="s">
        <v>176</v>
      </c>
      <c r="J619" s="92">
        <f t="shared" si="201"/>
        <v>0</v>
      </c>
      <c r="K619" s="92" t="s">
        <v>176</v>
      </c>
      <c r="L619" s="92" t="s">
        <v>176</v>
      </c>
      <c r="M619" s="92">
        <f t="shared" si="202"/>
        <v>0</v>
      </c>
      <c r="N619" s="92" t="s">
        <v>176</v>
      </c>
      <c r="O619" s="92" t="s">
        <v>176</v>
      </c>
      <c r="P619" s="92">
        <f t="shared" si="203"/>
        <v>0</v>
      </c>
      <c r="Q619" s="92" t="s">
        <v>176</v>
      </c>
      <c r="R619" s="92" t="s">
        <v>176</v>
      </c>
      <c r="S619" s="92">
        <f t="shared" si="204"/>
        <v>0</v>
      </c>
      <c r="T619" s="92" t="s">
        <v>176</v>
      </c>
      <c r="U619" s="92" t="s">
        <v>176</v>
      </c>
      <c r="V619" s="92">
        <f t="shared" si="205"/>
        <v>0</v>
      </c>
      <c r="W619" s="92" t="s">
        <v>176</v>
      </c>
      <c r="X619" s="92" t="s">
        <v>176</v>
      </c>
      <c r="Y619" s="92">
        <f t="shared" si="206"/>
        <v>0</v>
      </c>
      <c r="Z619" s="92" t="s">
        <v>176</v>
      </c>
      <c r="AA619" s="92" t="s">
        <v>176</v>
      </c>
      <c r="AB619" s="92">
        <f t="shared" si="207"/>
        <v>0</v>
      </c>
      <c r="AC619" s="92" t="s">
        <v>176</v>
      </c>
      <c r="AD619" s="92" t="s">
        <v>176</v>
      </c>
      <c r="AE619" s="92">
        <f t="shared" si="208"/>
        <v>0</v>
      </c>
      <c r="AF619" s="92" t="s">
        <v>176</v>
      </c>
      <c r="AG619" s="92" t="s">
        <v>176</v>
      </c>
      <c r="AH619" s="92">
        <f t="shared" si="209"/>
        <v>0</v>
      </c>
      <c r="AI619" s="92" t="s">
        <v>176</v>
      </c>
      <c r="AJ619" s="92" t="s">
        <v>176</v>
      </c>
      <c r="AK619" s="92">
        <f t="shared" si="210"/>
        <v>0</v>
      </c>
      <c r="AM619" s="157" t="s">
        <v>9</v>
      </c>
    </row>
    <row r="620" spans="1:39" ht="15.9" customHeight="1" x14ac:dyDescent="0.25">
      <c r="A620" s="157" t="str">
        <f t="shared" si="197"/>
        <v>OctubreBanesco Seguros, S.A.</v>
      </c>
      <c r="B620" s="51" t="s">
        <v>109</v>
      </c>
      <c r="C620" s="93">
        <f t="shared" si="198"/>
        <v>0</v>
      </c>
      <c r="D620" s="93">
        <f t="shared" si="199"/>
        <v>0</v>
      </c>
      <c r="E620" s="92" t="s">
        <v>176</v>
      </c>
      <c r="F620" s="92" t="s">
        <v>176</v>
      </c>
      <c r="G620" s="92">
        <f t="shared" si="200"/>
        <v>0</v>
      </c>
      <c r="H620" s="92" t="s">
        <v>176</v>
      </c>
      <c r="I620" s="92" t="s">
        <v>176</v>
      </c>
      <c r="J620" s="92">
        <f t="shared" si="201"/>
        <v>0</v>
      </c>
      <c r="K620" s="92" t="s">
        <v>176</v>
      </c>
      <c r="L620" s="92" t="s">
        <v>176</v>
      </c>
      <c r="M620" s="92">
        <f t="shared" si="202"/>
        <v>0</v>
      </c>
      <c r="N620" s="92" t="s">
        <v>176</v>
      </c>
      <c r="O620" s="92" t="s">
        <v>176</v>
      </c>
      <c r="P620" s="92">
        <f t="shared" si="203"/>
        <v>0</v>
      </c>
      <c r="Q620" s="92" t="s">
        <v>176</v>
      </c>
      <c r="R620" s="92" t="s">
        <v>176</v>
      </c>
      <c r="S620" s="92">
        <f t="shared" si="204"/>
        <v>0</v>
      </c>
      <c r="T620" s="92" t="s">
        <v>176</v>
      </c>
      <c r="U620" s="92" t="s">
        <v>176</v>
      </c>
      <c r="V620" s="92">
        <f t="shared" si="205"/>
        <v>0</v>
      </c>
      <c r="W620" s="92" t="s">
        <v>176</v>
      </c>
      <c r="X620" s="92" t="s">
        <v>176</v>
      </c>
      <c r="Y620" s="92">
        <f t="shared" si="206"/>
        <v>0</v>
      </c>
      <c r="Z620" s="92" t="s">
        <v>176</v>
      </c>
      <c r="AA620" s="92" t="s">
        <v>176</v>
      </c>
      <c r="AB620" s="92">
        <f t="shared" si="207"/>
        <v>0</v>
      </c>
      <c r="AC620" s="92" t="s">
        <v>176</v>
      </c>
      <c r="AD620" s="92" t="s">
        <v>176</v>
      </c>
      <c r="AE620" s="92">
        <f t="shared" si="208"/>
        <v>0</v>
      </c>
      <c r="AF620" s="92" t="s">
        <v>176</v>
      </c>
      <c r="AG620" s="92" t="s">
        <v>176</v>
      </c>
      <c r="AH620" s="92">
        <f t="shared" si="209"/>
        <v>0</v>
      </c>
      <c r="AI620" s="92" t="s">
        <v>176</v>
      </c>
      <c r="AJ620" s="92" t="s">
        <v>176</v>
      </c>
      <c r="AK620" s="92">
        <f t="shared" si="210"/>
        <v>0</v>
      </c>
      <c r="AM620" s="157" t="s">
        <v>9</v>
      </c>
    </row>
    <row r="621" spans="1:39" ht="15.9" customHeight="1" x14ac:dyDescent="0.25">
      <c r="A621" s="157" t="str">
        <f t="shared" si="197"/>
        <v>OctubreHumano Seguros, S. A.</v>
      </c>
      <c r="B621" s="51" t="s">
        <v>111</v>
      </c>
      <c r="C621" s="93">
        <f t="shared" si="198"/>
        <v>0</v>
      </c>
      <c r="D621" s="93">
        <f t="shared" si="199"/>
        <v>0</v>
      </c>
      <c r="E621" s="92" t="s">
        <v>176</v>
      </c>
      <c r="F621" s="92" t="s">
        <v>176</v>
      </c>
      <c r="G621" s="92">
        <f t="shared" si="200"/>
        <v>0</v>
      </c>
      <c r="H621" s="92" t="s">
        <v>176</v>
      </c>
      <c r="I621" s="92" t="s">
        <v>176</v>
      </c>
      <c r="J621" s="92">
        <f t="shared" si="201"/>
        <v>0</v>
      </c>
      <c r="K621" s="92" t="s">
        <v>176</v>
      </c>
      <c r="L621" s="92" t="s">
        <v>176</v>
      </c>
      <c r="M621" s="92">
        <f t="shared" si="202"/>
        <v>0</v>
      </c>
      <c r="N621" s="92" t="s">
        <v>176</v>
      </c>
      <c r="O621" s="92" t="s">
        <v>176</v>
      </c>
      <c r="P621" s="92">
        <f t="shared" si="203"/>
        <v>0</v>
      </c>
      <c r="Q621" s="92" t="s">
        <v>176</v>
      </c>
      <c r="R621" s="92" t="s">
        <v>176</v>
      </c>
      <c r="S621" s="92">
        <f t="shared" si="204"/>
        <v>0</v>
      </c>
      <c r="T621" s="92" t="s">
        <v>176</v>
      </c>
      <c r="U621" s="92" t="s">
        <v>176</v>
      </c>
      <c r="V621" s="92">
        <f t="shared" si="205"/>
        <v>0</v>
      </c>
      <c r="W621" s="92" t="s">
        <v>176</v>
      </c>
      <c r="X621" s="92" t="s">
        <v>176</v>
      </c>
      <c r="Y621" s="92">
        <f t="shared" si="206"/>
        <v>0</v>
      </c>
      <c r="Z621" s="92" t="s">
        <v>176</v>
      </c>
      <c r="AA621" s="92" t="s">
        <v>176</v>
      </c>
      <c r="AB621" s="92">
        <f t="shared" si="207"/>
        <v>0</v>
      </c>
      <c r="AC621" s="92" t="s">
        <v>176</v>
      </c>
      <c r="AD621" s="92" t="s">
        <v>176</v>
      </c>
      <c r="AE621" s="92">
        <f t="shared" si="208"/>
        <v>0</v>
      </c>
      <c r="AF621" s="92" t="s">
        <v>176</v>
      </c>
      <c r="AG621" s="92" t="s">
        <v>176</v>
      </c>
      <c r="AH621" s="92">
        <f t="shared" si="209"/>
        <v>0</v>
      </c>
      <c r="AI621" s="92" t="s">
        <v>176</v>
      </c>
      <c r="AJ621" s="92" t="s">
        <v>176</v>
      </c>
      <c r="AK621" s="92">
        <f t="shared" si="210"/>
        <v>0</v>
      </c>
      <c r="AM621" s="157" t="s">
        <v>9</v>
      </c>
    </row>
    <row r="622" spans="1:39" ht="15.9" customHeight="1" x14ac:dyDescent="0.25">
      <c r="A622" s="157" t="str">
        <f t="shared" si="197"/>
        <v>OctubreAtrio Seguros, S. A.</v>
      </c>
      <c r="B622" s="51" t="s">
        <v>113</v>
      </c>
      <c r="C622" s="93">
        <f t="shared" si="198"/>
        <v>0</v>
      </c>
      <c r="D622" s="93">
        <f t="shared" si="199"/>
        <v>0</v>
      </c>
      <c r="E622" s="92" t="s">
        <v>176</v>
      </c>
      <c r="F622" s="92" t="s">
        <v>176</v>
      </c>
      <c r="G622" s="92">
        <f t="shared" si="200"/>
        <v>0</v>
      </c>
      <c r="H622" s="92" t="s">
        <v>176</v>
      </c>
      <c r="I622" s="92" t="s">
        <v>176</v>
      </c>
      <c r="J622" s="92">
        <f t="shared" si="201"/>
        <v>0</v>
      </c>
      <c r="K622" s="92" t="s">
        <v>176</v>
      </c>
      <c r="L622" s="92" t="s">
        <v>176</v>
      </c>
      <c r="M622" s="92">
        <f t="shared" si="202"/>
        <v>0</v>
      </c>
      <c r="N622" s="92" t="s">
        <v>176</v>
      </c>
      <c r="O622" s="92" t="s">
        <v>176</v>
      </c>
      <c r="P622" s="92">
        <f t="shared" si="203"/>
        <v>0</v>
      </c>
      <c r="Q622" s="92" t="s">
        <v>176</v>
      </c>
      <c r="R622" s="92" t="s">
        <v>176</v>
      </c>
      <c r="S622" s="92">
        <f t="shared" si="204"/>
        <v>0</v>
      </c>
      <c r="T622" s="92" t="s">
        <v>176</v>
      </c>
      <c r="U622" s="92" t="s">
        <v>176</v>
      </c>
      <c r="V622" s="92">
        <f t="shared" si="205"/>
        <v>0</v>
      </c>
      <c r="W622" s="92" t="s">
        <v>176</v>
      </c>
      <c r="X622" s="92" t="s">
        <v>176</v>
      </c>
      <c r="Y622" s="92">
        <f t="shared" si="206"/>
        <v>0</v>
      </c>
      <c r="Z622" s="92" t="s">
        <v>176</v>
      </c>
      <c r="AA622" s="92" t="s">
        <v>176</v>
      </c>
      <c r="AB622" s="92">
        <f t="shared" si="207"/>
        <v>0</v>
      </c>
      <c r="AC622" s="92" t="s">
        <v>176</v>
      </c>
      <c r="AD622" s="92" t="s">
        <v>176</v>
      </c>
      <c r="AE622" s="92">
        <f t="shared" si="208"/>
        <v>0</v>
      </c>
      <c r="AF622" s="92" t="s">
        <v>176</v>
      </c>
      <c r="AG622" s="92" t="s">
        <v>176</v>
      </c>
      <c r="AH622" s="92">
        <f t="shared" si="209"/>
        <v>0</v>
      </c>
      <c r="AI622" s="92" t="s">
        <v>176</v>
      </c>
      <c r="AJ622" s="92" t="s">
        <v>176</v>
      </c>
      <c r="AK622" s="92">
        <f t="shared" si="210"/>
        <v>0</v>
      </c>
      <c r="AM622" s="157" t="s">
        <v>9</v>
      </c>
    </row>
    <row r="623" spans="1:39" ht="15.9" customHeight="1" x14ac:dyDescent="0.25">
      <c r="A623" s="157" t="str">
        <f t="shared" si="197"/>
        <v>OctubreSeguros APS, S.A</v>
      </c>
      <c r="B623" s="51" t="s">
        <v>117</v>
      </c>
      <c r="C623" s="93">
        <f t="shared" si="198"/>
        <v>0</v>
      </c>
      <c r="D623" s="93">
        <f t="shared" si="199"/>
        <v>0</v>
      </c>
      <c r="E623" s="92" t="s">
        <v>176</v>
      </c>
      <c r="F623" s="92" t="s">
        <v>176</v>
      </c>
      <c r="G623" s="92">
        <f t="shared" si="200"/>
        <v>0</v>
      </c>
      <c r="H623" s="92" t="s">
        <v>176</v>
      </c>
      <c r="I623" s="92" t="s">
        <v>176</v>
      </c>
      <c r="J623" s="92">
        <f t="shared" si="201"/>
        <v>0</v>
      </c>
      <c r="K623" s="92" t="s">
        <v>176</v>
      </c>
      <c r="L623" s="92" t="s">
        <v>176</v>
      </c>
      <c r="M623" s="92">
        <f t="shared" si="202"/>
        <v>0</v>
      </c>
      <c r="N623" s="92" t="s">
        <v>176</v>
      </c>
      <c r="O623" s="92" t="s">
        <v>176</v>
      </c>
      <c r="P623" s="92">
        <f t="shared" si="203"/>
        <v>0</v>
      </c>
      <c r="Q623" s="92" t="s">
        <v>176</v>
      </c>
      <c r="R623" s="92" t="s">
        <v>176</v>
      </c>
      <c r="S623" s="92">
        <f t="shared" si="204"/>
        <v>0</v>
      </c>
      <c r="T623" s="92" t="s">
        <v>176</v>
      </c>
      <c r="U623" s="92" t="s">
        <v>176</v>
      </c>
      <c r="V623" s="92">
        <f t="shared" si="205"/>
        <v>0</v>
      </c>
      <c r="W623" s="92" t="s">
        <v>176</v>
      </c>
      <c r="X623" s="92" t="s">
        <v>176</v>
      </c>
      <c r="Y623" s="92">
        <f t="shared" si="206"/>
        <v>0</v>
      </c>
      <c r="Z623" s="92" t="s">
        <v>176</v>
      </c>
      <c r="AA623" s="92" t="s">
        <v>176</v>
      </c>
      <c r="AB623" s="92">
        <f t="shared" si="207"/>
        <v>0</v>
      </c>
      <c r="AC623" s="92" t="s">
        <v>176</v>
      </c>
      <c r="AD623" s="92" t="s">
        <v>176</v>
      </c>
      <c r="AE623" s="92">
        <f t="shared" si="208"/>
        <v>0</v>
      </c>
      <c r="AF623" s="92" t="s">
        <v>176</v>
      </c>
      <c r="AG623" s="92" t="s">
        <v>176</v>
      </c>
      <c r="AH623" s="92">
        <f t="shared" si="209"/>
        <v>0</v>
      </c>
      <c r="AI623" s="92" t="s">
        <v>176</v>
      </c>
      <c r="AJ623" s="92" t="s">
        <v>176</v>
      </c>
      <c r="AK623" s="92">
        <f t="shared" si="210"/>
        <v>0</v>
      </c>
      <c r="AM623" s="157" t="s">
        <v>9</v>
      </c>
    </row>
    <row r="624" spans="1:39" ht="15.9" customHeight="1" x14ac:dyDescent="0.25">
      <c r="A624" s="157" t="str">
        <f t="shared" si="197"/>
        <v>OctubreSegna, Compañía de Seguros, S.A.</v>
      </c>
      <c r="B624" s="51" t="s">
        <v>98</v>
      </c>
      <c r="C624" s="93">
        <f t="shared" si="198"/>
        <v>0</v>
      </c>
      <c r="D624" s="93">
        <f t="shared" si="199"/>
        <v>0</v>
      </c>
      <c r="E624" s="92" t="s">
        <v>176</v>
      </c>
      <c r="F624" s="92" t="s">
        <v>176</v>
      </c>
      <c r="G624" s="92">
        <f t="shared" si="200"/>
        <v>0</v>
      </c>
      <c r="H624" s="92" t="s">
        <v>176</v>
      </c>
      <c r="I624" s="92" t="s">
        <v>176</v>
      </c>
      <c r="J624" s="92">
        <f t="shared" si="201"/>
        <v>0</v>
      </c>
      <c r="K624" s="92" t="s">
        <v>176</v>
      </c>
      <c r="L624" s="92" t="s">
        <v>176</v>
      </c>
      <c r="M624" s="92">
        <f t="shared" si="202"/>
        <v>0</v>
      </c>
      <c r="N624" s="92" t="s">
        <v>176</v>
      </c>
      <c r="O624" s="92" t="s">
        <v>176</v>
      </c>
      <c r="P624" s="92">
        <f t="shared" si="203"/>
        <v>0</v>
      </c>
      <c r="Q624" s="92" t="s">
        <v>176</v>
      </c>
      <c r="R624" s="92" t="s">
        <v>176</v>
      </c>
      <c r="S624" s="92">
        <f t="shared" si="204"/>
        <v>0</v>
      </c>
      <c r="T624" s="92" t="s">
        <v>176</v>
      </c>
      <c r="U624" s="92" t="s">
        <v>176</v>
      </c>
      <c r="V624" s="92">
        <f t="shared" si="205"/>
        <v>0</v>
      </c>
      <c r="W624" s="92" t="s">
        <v>176</v>
      </c>
      <c r="X624" s="92" t="s">
        <v>176</v>
      </c>
      <c r="Y624" s="92">
        <f t="shared" si="206"/>
        <v>0</v>
      </c>
      <c r="Z624" s="92" t="s">
        <v>176</v>
      </c>
      <c r="AA624" s="92" t="s">
        <v>176</v>
      </c>
      <c r="AB624" s="92">
        <f t="shared" si="207"/>
        <v>0</v>
      </c>
      <c r="AC624" s="92" t="s">
        <v>176</v>
      </c>
      <c r="AD624" s="92" t="s">
        <v>176</v>
      </c>
      <c r="AE624" s="92">
        <f t="shared" si="208"/>
        <v>0</v>
      </c>
      <c r="AF624" s="92" t="s">
        <v>176</v>
      </c>
      <c r="AG624" s="92" t="s">
        <v>176</v>
      </c>
      <c r="AH624" s="92">
        <f t="shared" si="209"/>
        <v>0</v>
      </c>
      <c r="AI624" s="92" t="s">
        <v>176</v>
      </c>
      <c r="AJ624" s="92" t="s">
        <v>176</v>
      </c>
      <c r="AK624" s="92">
        <f t="shared" si="210"/>
        <v>0</v>
      </c>
      <c r="AM624" s="157" t="s">
        <v>9</v>
      </c>
    </row>
    <row r="625" spans="1:39" ht="15.9" customHeight="1" x14ac:dyDescent="0.25">
      <c r="A625" s="157" t="str">
        <f t="shared" si="197"/>
        <v>OctubreBupa Dominicana, S.A.</v>
      </c>
      <c r="B625" s="50" t="s">
        <v>104</v>
      </c>
      <c r="C625" s="93">
        <f t="shared" si="198"/>
        <v>0</v>
      </c>
      <c r="D625" s="93">
        <f t="shared" si="199"/>
        <v>0</v>
      </c>
      <c r="E625" s="92" t="s">
        <v>176</v>
      </c>
      <c r="F625" s="92" t="s">
        <v>176</v>
      </c>
      <c r="G625" s="92">
        <f t="shared" si="200"/>
        <v>0</v>
      </c>
      <c r="H625" s="92" t="s">
        <v>176</v>
      </c>
      <c r="I625" s="92" t="s">
        <v>176</v>
      </c>
      <c r="J625" s="92">
        <f t="shared" si="201"/>
        <v>0</v>
      </c>
      <c r="K625" s="92" t="s">
        <v>176</v>
      </c>
      <c r="L625" s="92" t="s">
        <v>176</v>
      </c>
      <c r="M625" s="92">
        <f t="shared" si="202"/>
        <v>0</v>
      </c>
      <c r="N625" s="92" t="s">
        <v>176</v>
      </c>
      <c r="O625" s="92" t="s">
        <v>176</v>
      </c>
      <c r="P625" s="92">
        <f t="shared" si="203"/>
        <v>0</v>
      </c>
      <c r="Q625" s="92" t="s">
        <v>176</v>
      </c>
      <c r="R625" s="92" t="s">
        <v>176</v>
      </c>
      <c r="S625" s="92">
        <f t="shared" si="204"/>
        <v>0</v>
      </c>
      <c r="T625" s="92" t="s">
        <v>176</v>
      </c>
      <c r="U625" s="92" t="s">
        <v>176</v>
      </c>
      <c r="V625" s="92">
        <f t="shared" si="205"/>
        <v>0</v>
      </c>
      <c r="W625" s="92" t="s">
        <v>176</v>
      </c>
      <c r="X625" s="92" t="s">
        <v>176</v>
      </c>
      <c r="Y625" s="92">
        <f t="shared" si="206"/>
        <v>0</v>
      </c>
      <c r="Z625" s="92" t="s">
        <v>176</v>
      </c>
      <c r="AA625" s="92" t="s">
        <v>176</v>
      </c>
      <c r="AB625" s="92">
        <f t="shared" si="207"/>
        <v>0</v>
      </c>
      <c r="AC625" s="92" t="s">
        <v>176</v>
      </c>
      <c r="AD625" s="92" t="s">
        <v>176</v>
      </c>
      <c r="AE625" s="92">
        <f t="shared" si="208"/>
        <v>0</v>
      </c>
      <c r="AF625" s="92" t="s">
        <v>176</v>
      </c>
      <c r="AG625" s="92" t="s">
        <v>176</v>
      </c>
      <c r="AH625" s="92">
        <f t="shared" si="209"/>
        <v>0</v>
      </c>
      <c r="AI625" s="92" t="s">
        <v>176</v>
      </c>
      <c r="AJ625" s="92" t="s">
        <v>176</v>
      </c>
      <c r="AK625" s="92">
        <f t="shared" si="210"/>
        <v>0</v>
      </c>
      <c r="AM625" s="157" t="s">
        <v>9</v>
      </c>
    </row>
    <row r="626" spans="1:39" ht="15.9" customHeight="1" x14ac:dyDescent="0.25">
      <c r="A626" s="157" t="str">
        <f t="shared" si="197"/>
        <v>OctubreMultiseguros S.U, S. A.</v>
      </c>
      <c r="B626" s="51" t="s">
        <v>116</v>
      </c>
      <c r="C626" s="93">
        <f t="shared" si="198"/>
        <v>0</v>
      </c>
      <c r="D626" s="93">
        <f t="shared" si="199"/>
        <v>0</v>
      </c>
      <c r="E626" s="92" t="s">
        <v>176</v>
      </c>
      <c r="F626" s="92" t="s">
        <v>176</v>
      </c>
      <c r="G626" s="92">
        <f t="shared" si="200"/>
        <v>0</v>
      </c>
      <c r="H626" s="92" t="s">
        <v>176</v>
      </c>
      <c r="I626" s="92" t="s">
        <v>176</v>
      </c>
      <c r="J626" s="92">
        <f t="shared" si="201"/>
        <v>0</v>
      </c>
      <c r="K626" s="92" t="s">
        <v>176</v>
      </c>
      <c r="L626" s="92" t="s">
        <v>176</v>
      </c>
      <c r="M626" s="92">
        <f t="shared" si="202"/>
        <v>0</v>
      </c>
      <c r="N626" s="92" t="s">
        <v>176</v>
      </c>
      <c r="O626" s="92" t="s">
        <v>176</v>
      </c>
      <c r="P626" s="92">
        <f t="shared" si="203"/>
        <v>0</v>
      </c>
      <c r="Q626" s="92" t="s">
        <v>176</v>
      </c>
      <c r="R626" s="92" t="s">
        <v>176</v>
      </c>
      <c r="S626" s="92">
        <f t="shared" si="204"/>
        <v>0</v>
      </c>
      <c r="T626" s="92" t="s">
        <v>176</v>
      </c>
      <c r="U626" s="92" t="s">
        <v>176</v>
      </c>
      <c r="V626" s="92">
        <f t="shared" si="205"/>
        <v>0</v>
      </c>
      <c r="W626" s="92" t="s">
        <v>176</v>
      </c>
      <c r="X626" s="92" t="s">
        <v>176</v>
      </c>
      <c r="Y626" s="92">
        <f t="shared" si="206"/>
        <v>0</v>
      </c>
      <c r="Z626" s="92" t="s">
        <v>176</v>
      </c>
      <c r="AA626" s="92" t="s">
        <v>176</v>
      </c>
      <c r="AB626" s="92">
        <f t="shared" si="207"/>
        <v>0</v>
      </c>
      <c r="AC626" s="92" t="s">
        <v>176</v>
      </c>
      <c r="AD626" s="92" t="s">
        <v>176</v>
      </c>
      <c r="AE626" s="92">
        <f t="shared" si="208"/>
        <v>0</v>
      </c>
      <c r="AF626" s="92" t="s">
        <v>176</v>
      </c>
      <c r="AG626" s="92" t="s">
        <v>176</v>
      </c>
      <c r="AH626" s="92">
        <f t="shared" si="209"/>
        <v>0</v>
      </c>
      <c r="AI626" s="92" t="s">
        <v>176</v>
      </c>
      <c r="AJ626" s="92" t="s">
        <v>176</v>
      </c>
      <c r="AK626" s="92">
        <f t="shared" si="210"/>
        <v>0</v>
      </c>
      <c r="AM626" s="157" t="s">
        <v>9</v>
      </c>
    </row>
    <row r="627" spans="1:39" ht="15.9" customHeight="1" x14ac:dyDescent="0.25">
      <c r="A627" s="157" t="str">
        <f t="shared" si="197"/>
        <v>OctubreSeguros ADEMI, S. A.</v>
      </c>
      <c r="B627" s="51" t="s">
        <v>112</v>
      </c>
      <c r="C627" s="93">
        <f t="shared" si="198"/>
        <v>0</v>
      </c>
      <c r="D627" s="93">
        <f t="shared" si="199"/>
        <v>0</v>
      </c>
      <c r="E627" s="92" t="s">
        <v>176</v>
      </c>
      <c r="F627" s="92" t="s">
        <v>176</v>
      </c>
      <c r="G627" s="92">
        <f t="shared" si="200"/>
        <v>0</v>
      </c>
      <c r="H627" s="92" t="s">
        <v>176</v>
      </c>
      <c r="I627" s="92" t="s">
        <v>176</v>
      </c>
      <c r="J627" s="92">
        <f t="shared" si="201"/>
        <v>0</v>
      </c>
      <c r="K627" s="92" t="s">
        <v>176</v>
      </c>
      <c r="L627" s="92" t="s">
        <v>176</v>
      </c>
      <c r="M627" s="92">
        <f t="shared" si="202"/>
        <v>0</v>
      </c>
      <c r="N627" s="92" t="s">
        <v>176</v>
      </c>
      <c r="O627" s="92" t="s">
        <v>176</v>
      </c>
      <c r="P627" s="92">
        <f t="shared" si="203"/>
        <v>0</v>
      </c>
      <c r="Q627" s="92" t="s">
        <v>176</v>
      </c>
      <c r="R627" s="92" t="s">
        <v>176</v>
      </c>
      <c r="S627" s="92">
        <f t="shared" si="204"/>
        <v>0</v>
      </c>
      <c r="T627" s="92" t="s">
        <v>176</v>
      </c>
      <c r="U627" s="92" t="s">
        <v>176</v>
      </c>
      <c r="V627" s="92">
        <f t="shared" si="205"/>
        <v>0</v>
      </c>
      <c r="W627" s="92" t="s">
        <v>176</v>
      </c>
      <c r="X627" s="92" t="s">
        <v>176</v>
      </c>
      <c r="Y627" s="92">
        <f t="shared" si="206"/>
        <v>0</v>
      </c>
      <c r="Z627" s="92" t="s">
        <v>176</v>
      </c>
      <c r="AA627" s="92" t="s">
        <v>176</v>
      </c>
      <c r="AB627" s="92">
        <f t="shared" si="207"/>
        <v>0</v>
      </c>
      <c r="AC627" s="92" t="s">
        <v>176</v>
      </c>
      <c r="AD627" s="92" t="s">
        <v>176</v>
      </c>
      <c r="AE627" s="92">
        <f t="shared" si="208"/>
        <v>0</v>
      </c>
      <c r="AF627" s="92" t="s">
        <v>176</v>
      </c>
      <c r="AG627" s="92" t="s">
        <v>176</v>
      </c>
      <c r="AH627" s="92">
        <f t="shared" si="209"/>
        <v>0</v>
      </c>
      <c r="AI627" s="92" t="s">
        <v>176</v>
      </c>
      <c r="AJ627" s="92" t="s">
        <v>176</v>
      </c>
      <c r="AK627" s="92">
        <f t="shared" si="210"/>
        <v>0</v>
      </c>
      <c r="AM627" s="157" t="s">
        <v>9</v>
      </c>
    </row>
    <row r="628" spans="1:39" ht="15.9" customHeight="1" x14ac:dyDescent="0.25">
      <c r="A628" s="157" t="str">
        <f t="shared" si="197"/>
        <v>OctubreREHSA Cía. de Seguros y Reaseguros, S.A.</v>
      </c>
      <c r="B628" s="51" t="s">
        <v>114</v>
      </c>
      <c r="C628" s="93">
        <f t="shared" si="198"/>
        <v>0</v>
      </c>
      <c r="D628" s="93">
        <f t="shared" si="199"/>
        <v>0</v>
      </c>
      <c r="E628" s="92" t="s">
        <v>176</v>
      </c>
      <c r="F628" s="92" t="s">
        <v>176</v>
      </c>
      <c r="G628" s="92">
        <f t="shared" si="200"/>
        <v>0</v>
      </c>
      <c r="H628" s="92" t="s">
        <v>176</v>
      </c>
      <c r="I628" s="92" t="s">
        <v>176</v>
      </c>
      <c r="J628" s="92">
        <f t="shared" si="201"/>
        <v>0</v>
      </c>
      <c r="K628" s="92" t="s">
        <v>176</v>
      </c>
      <c r="L628" s="92" t="s">
        <v>176</v>
      </c>
      <c r="M628" s="92">
        <f t="shared" si="202"/>
        <v>0</v>
      </c>
      <c r="N628" s="92" t="s">
        <v>176</v>
      </c>
      <c r="O628" s="92" t="s">
        <v>176</v>
      </c>
      <c r="P628" s="92">
        <f t="shared" si="203"/>
        <v>0</v>
      </c>
      <c r="Q628" s="92" t="s">
        <v>176</v>
      </c>
      <c r="R628" s="92" t="s">
        <v>176</v>
      </c>
      <c r="S628" s="92">
        <f t="shared" si="204"/>
        <v>0</v>
      </c>
      <c r="T628" s="92" t="s">
        <v>176</v>
      </c>
      <c r="U628" s="92" t="s">
        <v>176</v>
      </c>
      <c r="V628" s="92">
        <f t="shared" si="205"/>
        <v>0</v>
      </c>
      <c r="W628" s="92" t="s">
        <v>176</v>
      </c>
      <c r="X628" s="92" t="s">
        <v>176</v>
      </c>
      <c r="Y628" s="92">
        <f t="shared" si="206"/>
        <v>0</v>
      </c>
      <c r="Z628" s="92" t="s">
        <v>176</v>
      </c>
      <c r="AA628" s="92" t="s">
        <v>176</v>
      </c>
      <c r="AB628" s="92">
        <f t="shared" si="207"/>
        <v>0</v>
      </c>
      <c r="AC628" s="92" t="s">
        <v>176</v>
      </c>
      <c r="AD628" s="92" t="s">
        <v>176</v>
      </c>
      <c r="AE628" s="92">
        <f t="shared" si="208"/>
        <v>0</v>
      </c>
      <c r="AF628" s="92" t="s">
        <v>176</v>
      </c>
      <c r="AG628" s="92" t="s">
        <v>176</v>
      </c>
      <c r="AH628" s="92">
        <f t="shared" si="209"/>
        <v>0</v>
      </c>
      <c r="AI628" s="92" t="s">
        <v>176</v>
      </c>
      <c r="AJ628" s="92" t="s">
        <v>176</v>
      </c>
      <c r="AK628" s="92">
        <f t="shared" si="210"/>
        <v>0</v>
      </c>
      <c r="AM628" s="157" t="s">
        <v>9</v>
      </c>
    </row>
    <row r="629" spans="1:39" ht="15.9" customHeight="1" x14ac:dyDescent="0.25">
      <c r="A629" s="157" t="str">
        <f t="shared" si="197"/>
        <v>OctubreMidas Seguros, S. A.</v>
      </c>
      <c r="B629" s="51" t="s">
        <v>118</v>
      </c>
      <c r="C629" s="93">
        <f t="shared" si="198"/>
        <v>0</v>
      </c>
      <c r="D629" s="93">
        <f t="shared" si="199"/>
        <v>0</v>
      </c>
      <c r="E629" s="92" t="s">
        <v>176</v>
      </c>
      <c r="F629" s="92" t="s">
        <v>176</v>
      </c>
      <c r="G629" s="92">
        <f t="shared" si="200"/>
        <v>0</v>
      </c>
      <c r="H629" s="92" t="s">
        <v>176</v>
      </c>
      <c r="I629" s="92" t="s">
        <v>176</v>
      </c>
      <c r="J629" s="92">
        <f t="shared" si="201"/>
        <v>0</v>
      </c>
      <c r="K629" s="92" t="s">
        <v>176</v>
      </c>
      <c r="L629" s="92" t="s">
        <v>176</v>
      </c>
      <c r="M629" s="92">
        <f t="shared" si="202"/>
        <v>0</v>
      </c>
      <c r="N629" s="92" t="s">
        <v>176</v>
      </c>
      <c r="O629" s="92" t="s">
        <v>176</v>
      </c>
      <c r="P629" s="92">
        <f t="shared" si="203"/>
        <v>0</v>
      </c>
      <c r="Q629" s="92" t="s">
        <v>176</v>
      </c>
      <c r="R629" s="92" t="s">
        <v>176</v>
      </c>
      <c r="S629" s="92">
        <f t="shared" si="204"/>
        <v>0</v>
      </c>
      <c r="T629" s="92" t="s">
        <v>176</v>
      </c>
      <c r="U629" s="92" t="s">
        <v>176</v>
      </c>
      <c r="V629" s="92">
        <f t="shared" si="205"/>
        <v>0</v>
      </c>
      <c r="W629" s="92" t="s">
        <v>176</v>
      </c>
      <c r="X629" s="92" t="s">
        <v>176</v>
      </c>
      <c r="Y629" s="92">
        <f t="shared" si="206"/>
        <v>0</v>
      </c>
      <c r="Z629" s="92" t="s">
        <v>176</v>
      </c>
      <c r="AA629" s="92" t="s">
        <v>176</v>
      </c>
      <c r="AB629" s="92">
        <f t="shared" si="207"/>
        <v>0</v>
      </c>
      <c r="AC629" s="92" t="s">
        <v>176</v>
      </c>
      <c r="AD629" s="92" t="s">
        <v>176</v>
      </c>
      <c r="AE629" s="92">
        <f t="shared" si="208"/>
        <v>0</v>
      </c>
      <c r="AF629" s="92" t="s">
        <v>176</v>
      </c>
      <c r="AG629" s="92" t="s">
        <v>176</v>
      </c>
      <c r="AH629" s="92">
        <f t="shared" si="209"/>
        <v>0</v>
      </c>
      <c r="AI629" s="92" t="s">
        <v>176</v>
      </c>
      <c r="AJ629" s="92" t="s">
        <v>176</v>
      </c>
      <c r="AK629" s="92">
        <f t="shared" si="210"/>
        <v>0</v>
      </c>
      <c r="AM629" s="157" t="s">
        <v>9</v>
      </c>
    </row>
    <row r="630" spans="1:39" ht="15.9" customHeight="1" x14ac:dyDescent="0.25">
      <c r="A630" s="157" t="str">
        <f t="shared" si="197"/>
        <v>OctubreHylseg Seguros, S.A.</v>
      </c>
      <c r="B630" s="51" t="s">
        <v>120</v>
      </c>
      <c r="C630" s="93">
        <f t="shared" si="198"/>
        <v>0</v>
      </c>
      <c r="D630" s="93">
        <f t="shared" si="199"/>
        <v>0</v>
      </c>
      <c r="E630" s="92" t="s">
        <v>176</v>
      </c>
      <c r="F630" s="92" t="s">
        <v>176</v>
      </c>
      <c r="G630" s="92">
        <f t="shared" si="200"/>
        <v>0</v>
      </c>
      <c r="H630" s="92" t="s">
        <v>176</v>
      </c>
      <c r="I630" s="92" t="s">
        <v>176</v>
      </c>
      <c r="J630" s="92">
        <f t="shared" si="201"/>
        <v>0</v>
      </c>
      <c r="K630" s="92" t="s">
        <v>176</v>
      </c>
      <c r="L630" s="92" t="s">
        <v>176</v>
      </c>
      <c r="M630" s="92">
        <f t="shared" si="202"/>
        <v>0</v>
      </c>
      <c r="N630" s="92" t="s">
        <v>176</v>
      </c>
      <c r="O630" s="92" t="s">
        <v>176</v>
      </c>
      <c r="P630" s="92">
        <f t="shared" si="203"/>
        <v>0</v>
      </c>
      <c r="Q630" s="92" t="s">
        <v>176</v>
      </c>
      <c r="R630" s="92" t="s">
        <v>176</v>
      </c>
      <c r="S630" s="92">
        <f t="shared" si="204"/>
        <v>0</v>
      </c>
      <c r="T630" s="92" t="s">
        <v>176</v>
      </c>
      <c r="U630" s="92" t="s">
        <v>176</v>
      </c>
      <c r="V630" s="92">
        <f t="shared" si="205"/>
        <v>0</v>
      </c>
      <c r="W630" s="92" t="s">
        <v>176</v>
      </c>
      <c r="X630" s="92" t="s">
        <v>176</v>
      </c>
      <c r="Y630" s="92">
        <f t="shared" si="206"/>
        <v>0</v>
      </c>
      <c r="Z630" s="92" t="s">
        <v>176</v>
      </c>
      <c r="AA630" s="92" t="s">
        <v>176</v>
      </c>
      <c r="AB630" s="92">
        <f t="shared" si="207"/>
        <v>0</v>
      </c>
      <c r="AC630" s="92" t="s">
        <v>176</v>
      </c>
      <c r="AD630" s="92" t="s">
        <v>176</v>
      </c>
      <c r="AE630" s="92">
        <f t="shared" si="208"/>
        <v>0</v>
      </c>
      <c r="AF630" s="92" t="s">
        <v>176</v>
      </c>
      <c r="AG630" s="92" t="s">
        <v>176</v>
      </c>
      <c r="AH630" s="92">
        <f t="shared" si="209"/>
        <v>0</v>
      </c>
      <c r="AI630" s="92" t="s">
        <v>176</v>
      </c>
      <c r="AJ630" s="92" t="s">
        <v>176</v>
      </c>
      <c r="AK630" s="92">
        <f t="shared" si="210"/>
        <v>0</v>
      </c>
      <c r="AM630" s="157" t="s">
        <v>9</v>
      </c>
    </row>
    <row r="631" spans="1:39" ht="15.9" customHeight="1" x14ac:dyDescent="0.25">
      <c r="A631" s="157" t="str">
        <f t="shared" si="197"/>
        <v>OctubreAseguradora Agropecuaria Dominicana. S. A.</v>
      </c>
      <c r="B631" s="51" t="s">
        <v>99</v>
      </c>
      <c r="C631" s="93">
        <f t="shared" si="198"/>
        <v>0</v>
      </c>
      <c r="D631" s="93">
        <f t="shared" si="199"/>
        <v>0</v>
      </c>
      <c r="E631" s="92" t="s">
        <v>176</v>
      </c>
      <c r="F631" s="92" t="s">
        <v>176</v>
      </c>
      <c r="G631" s="92">
        <f t="shared" si="200"/>
        <v>0</v>
      </c>
      <c r="H631" s="92" t="s">
        <v>176</v>
      </c>
      <c r="I631" s="92" t="s">
        <v>176</v>
      </c>
      <c r="J631" s="92">
        <f t="shared" si="201"/>
        <v>0</v>
      </c>
      <c r="K631" s="92" t="s">
        <v>176</v>
      </c>
      <c r="L631" s="92" t="s">
        <v>176</v>
      </c>
      <c r="M631" s="92">
        <f t="shared" si="202"/>
        <v>0</v>
      </c>
      <c r="N631" s="92" t="s">
        <v>176</v>
      </c>
      <c r="O631" s="92" t="s">
        <v>176</v>
      </c>
      <c r="P631" s="92">
        <f t="shared" si="203"/>
        <v>0</v>
      </c>
      <c r="Q631" s="92" t="s">
        <v>176</v>
      </c>
      <c r="R631" s="92" t="s">
        <v>176</v>
      </c>
      <c r="S631" s="92">
        <f t="shared" si="204"/>
        <v>0</v>
      </c>
      <c r="T631" s="92" t="s">
        <v>176</v>
      </c>
      <c r="U631" s="92" t="s">
        <v>176</v>
      </c>
      <c r="V631" s="92">
        <f t="shared" si="205"/>
        <v>0</v>
      </c>
      <c r="W631" s="92" t="s">
        <v>176</v>
      </c>
      <c r="X631" s="92" t="s">
        <v>176</v>
      </c>
      <c r="Y631" s="92">
        <f t="shared" si="206"/>
        <v>0</v>
      </c>
      <c r="Z631" s="92" t="s">
        <v>176</v>
      </c>
      <c r="AA631" s="92" t="s">
        <v>176</v>
      </c>
      <c r="AB631" s="92">
        <f t="shared" si="207"/>
        <v>0</v>
      </c>
      <c r="AC631" s="92" t="s">
        <v>176</v>
      </c>
      <c r="AD631" s="92" t="s">
        <v>176</v>
      </c>
      <c r="AE631" s="92">
        <f t="shared" si="208"/>
        <v>0</v>
      </c>
      <c r="AF631" s="92" t="s">
        <v>176</v>
      </c>
      <c r="AG631" s="92" t="s">
        <v>176</v>
      </c>
      <c r="AH631" s="92">
        <f t="shared" si="209"/>
        <v>0</v>
      </c>
      <c r="AI631" s="92" t="s">
        <v>176</v>
      </c>
      <c r="AJ631" s="92" t="s">
        <v>176</v>
      </c>
      <c r="AK631" s="92">
        <f t="shared" si="210"/>
        <v>0</v>
      </c>
      <c r="AM631" s="157" t="s">
        <v>9</v>
      </c>
    </row>
    <row r="632" spans="1:39" ht="15.9" customHeight="1" x14ac:dyDescent="0.25">
      <c r="A632" s="157" t="str">
        <f t="shared" si="197"/>
        <v>OctubreCuna Mutual Insurance Society Dominicana, S.A.</v>
      </c>
      <c r="B632" s="51" t="s">
        <v>105</v>
      </c>
      <c r="C632" s="93">
        <f t="shared" si="198"/>
        <v>0</v>
      </c>
      <c r="D632" s="93">
        <f t="shared" si="199"/>
        <v>0</v>
      </c>
      <c r="E632" s="92" t="s">
        <v>176</v>
      </c>
      <c r="F632" s="92" t="s">
        <v>176</v>
      </c>
      <c r="G632" s="92">
        <f t="shared" si="200"/>
        <v>0</v>
      </c>
      <c r="H632" s="92" t="s">
        <v>176</v>
      </c>
      <c r="I632" s="92" t="s">
        <v>176</v>
      </c>
      <c r="J632" s="92">
        <f t="shared" si="201"/>
        <v>0</v>
      </c>
      <c r="K632" s="92" t="s">
        <v>176</v>
      </c>
      <c r="L632" s="92" t="s">
        <v>176</v>
      </c>
      <c r="M632" s="92">
        <f t="shared" si="202"/>
        <v>0</v>
      </c>
      <c r="N632" s="92" t="s">
        <v>176</v>
      </c>
      <c r="O632" s="92" t="s">
        <v>176</v>
      </c>
      <c r="P632" s="92">
        <f t="shared" si="203"/>
        <v>0</v>
      </c>
      <c r="Q632" s="92" t="s">
        <v>176</v>
      </c>
      <c r="R632" s="92" t="s">
        <v>176</v>
      </c>
      <c r="S632" s="92">
        <f t="shared" si="204"/>
        <v>0</v>
      </c>
      <c r="T632" s="92" t="s">
        <v>176</v>
      </c>
      <c r="U632" s="92" t="s">
        <v>176</v>
      </c>
      <c r="V632" s="92">
        <f t="shared" si="205"/>
        <v>0</v>
      </c>
      <c r="W632" s="92" t="s">
        <v>176</v>
      </c>
      <c r="X632" s="92" t="s">
        <v>176</v>
      </c>
      <c r="Y632" s="92">
        <f t="shared" si="206"/>
        <v>0</v>
      </c>
      <c r="Z632" s="92" t="s">
        <v>176</v>
      </c>
      <c r="AA632" s="92" t="s">
        <v>176</v>
      </c>
      <c r="AB632" s="92">
        <f t="shared" si="207"/>
        <v>0</v>
      </c>
      <c r="AC632" s="92" t="s">
        <v>176</v>
      </c>
      <c r="AD632" s="92" t="s">
        <v>176</v>
      </c>
      <c r="AE632" s="92">
        <f t="shared" si="208"/>
        <v>0</v>
      </c>
      <c r="AF632" s="92" t="s">
        <v>176</v>
      </c>
      <c r="AG632" s="92" t="s">
        <v>176</v>
      </c>
      <c r="AH632" s="92">
        <f t="shared" si="209"/>
        <v>0</v>
      </c>
      <c r="AI632" s="92" t="s">
        <v>176</v>
      </c>
      <c r="AJ632" s="92" t="s">
        <v>176</v>
      </c>
      <c r="AK632" s="92">
        <f t="shared" si="210"/>
        <v>0</v>
      </c>
      <c r="AM632" s="157" t="s">
        <v>9</v>
      </c>
    </row>
    <row r="633" spans="1:39" x14ac:dyDescent="0.25">
      <c r="A633" s="157" t="str">
        <f t="shared" si="197"/>
        <v>Total General</v>
      </c>
      <c r="B633" s="53" t="s">
        <v>19</v>
      </c>
      <c r="C633" s="63">
        <f>SUM(C595:C632)</f>
        <v>0</v>
      </c>
      <c r="D633" s="63">
        <f>SUM(D595:D632)</f>
        <v>0</v>
      </c>
      <c r="E633" s="63">
        <f>SUM(E595:E632)</f>
        <v>0</v>
      </c>
      <c r="F633" s="63">
        <f>SUM(F595:F632)</f>
        <v>0</v>
      </c>
      <c r="G633" s="63">
        <f t="shared" ref="G633" si="211">SUBTOTAL(109,E633:F633)</f>
        <v>0</v>
      </c>
      <c r="H633" s="63">
        <f>SUM(H595:H632)</f>
        <v>0</v>
      </c>
      <c r="I633" s="63">
        <f>SUM(I595:I632)</f>
        <v>0</v>
      </c>
      <c r="J633" s="63">
        <f t="shared" ref="J633" si="212">SUBTOTAL(109,H633:I633)</f>
        <v>0</v>
      </c>
      <c r="K633" s="63">
        <f>SUM(K595:K632)</f>
        <v>0</v>
      </c>
      <c r="L633" s="63">
        <f>SUM(L595:L632)</f>
        <v>0</v>
      </c>
      <c r="M633" s="63">
        <f t="shared" ref="M633" si="213">SUBTOTAL(109,K633:L633)</f>
        <v>0</v>
      </c>
      <c r="N633" s="63">
        <f>SUM(N595:N632)</f>
        <v>0</v>
      </c>
      <c r="O633" s="63">
        <f>SUM(O595:O632)</f>
        <v>0</v>
      </c>
      <c r="P633" s="63">
        <f t="shared" ref="P633" si="214">SUBTOTAL(109,N633:O633)</f>
        <v>0</v>
      </c>
      <c r="Q633" s="63">
        <f>SUM(Q595:Q632)</f>
        <v>0</v>
      </c>
      <c r="R633" s="63">
        <f>SUM(R595:R632)</f>
        <v>0</v>
      </c>
      <c r="S633" s="63">
        <f t="shared" ref="S633" si="215">SUBTOTAL(109,Q633:R633)</f>
        <v>0</v>
      </c>
      <c r="T633" s="63">
        <f>SUM(T595:T632)</f>
        <v>0</v>
      </c>
      <c r="U633" s="63">
        <f>SUM(U595:U632)</f>
        <v>0</v>
      </c>
      <c r="V633" s="63">
        <f t="shared" ref="V633" si="216">SUBTOTAL(109,T633:U633)</f>
        <v>0</v>
      </c>
      <c r="W633" s="63">
        <f>SUM(W595:W632)</f>
        <v>0</v>
      </c>
      <c r="X633" s="63">
        <f>SUM(X595:X632)</f>
        <v>0</v>
      </c>
      <c r="Y633" s="63">
        <f t="shared" ref="Y633" si="217">SUBTOTAL(109,W633:X633)</f>
        <v>0</v>
      </c>
      <c r="Z633" s="63">
        <f>SUM(Z595:Z632)</f>
        <v>0</v>
      </c>
      <c r="AA633" s="63">
        <f>SUM(AA595:AA632)</f>
        <v>0</v>
      </c>
      <c r="AB633" s="63">
        <f t="shared" ref="AB633" si="218">SUBTOTAL(109,Z633:AA633)</f>
        <v>0</v>
      </c>
      <c r="AC633" s="63">
        <f>SUM(AC595:AC632)</f>
        <v>0</v>
      </c>
      <c r="AD633" s="63">
        <f>SUM(AD595:AD632)</f>
        <v>0</v>
      </c>
      <c r="AE633" s="63">
        <f t="shared" ref="AE633" si="219">SUBTOTAL(109,AC633:AD633)</f>
        <v>0</v>
      </c>
      <c r="AF633" s="63">
        <f>SUM(AF595:AF632)</f>
        <v>0</v>
      </c>
      <c r="AG633" s="63">
        <f>SUM(AG595:AG632)</f>
        <v>0</v>
      </c>
      <c r="AH633" s="63">
        <f t="shared" ref="AH633" si="220">SUBTOTAL(109,AF633:AG633)</f>
        <v>0</v>
      </c>
      <c r="AI633" s="63">
        <f>SUM(AI595:AI632)</f>
        <v>0</v>
      </c>
      <c r="AJ633" s="63">
        <f>SUM(AJ595:AJ632)</f>
        <v>0</v>
      </c>
      <c r="AK633" s="63">
        <f t="shared" ref="AK633" si="221">SUBTOTAL(109,AI633:AJ633)</f>
        <v>0</v>
      </c>
    </row>
    <row r="634" spans="1:39" x14ac:dyDescent="0.25">
      <c r="A634" s="157" t="str">
        <f t="shared" si="197"/>
        <v/>
      </c>
      <c r="B634" s="34"/>
      <c r="C634" s="35"/>
      <c r="D634" s="34"/>
      <c r="E634" s="35"/>
      <c r="F634" s="34"/>
      <c r="G634" s="34"/>
      <c r="H634" s="35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</row>
    <row r="635" spans="1:39" x14ac:dyDescent="0.25">
      <c r="A635" s="157" t="e">
        <f>iferrorAM634&amp;B635</f>
        <v>#NAME?</v>
      </c>
      <c r="B635" s="5" t="s">
        <v>38</v>
      </c>
      <c r="C635" s="207">
        <f>IFERROR(D633/C636*100,0)</f>
        <v>0</v>
      </c>
      <c r="D635" s="207"/>
      <c r="E635" s="207">
        <f>IFERROR(F633/E636*100,0)</f>
        <v>0</v>
      </c>
      <c r="F635" s="207"/>
      <c r="G635" s="36"/>
      <c r="H635" s="207">
        <f>IFERROR(I633/H636*100,0)</f>
        <v>0</v>
      </c>
      <c r="I635" s="207"/>
      <c r="J635" s="36"/>
      <c r="K635" s="207">
        <f>IFERROR(L633/K636*100,0)</f>
        <v>0</v>
      </c>
      <c r="L635" s="207"/>
      <c r="M635" s="36"/>
      <c r="N635" s="207">
        <f>IFERROR(O633/N636*100,0)</f>
        <v>0</v>
      </c>
      <c r="O635" s="207"/>
      <c r="P635" s="36"/>
      <c r="Q635" s="207">
        <f>IFERROR(R633/Q636*100,0)</f>
        <v>0</v>
      </c>
      <c r="R635" s="207"/>
      <c r="S635" s="36"/>
      <c r="T635" s="207">
        <f>IFERROR(U633/T636*100,0)</f>
        <v>0</v>
      </c>
      <c r="U635" s="207"/>
      <c r="V635" s="36"/>
      <c r="W635" s="207">
        <f>IFERROR(X633/W636*100,0)</f>
        <v>0</v>
      </c>
      <c r="X635" s="207"/>
      <c r="Y635" s="36"/>
      <c r="Z635" s="207">
        <f>IFERROR(AA633/Z636*100,0)</f>
        <v>0</v>
      </c>
      <c r="AA635" s="207"/>
      <c r="AB635" s="36"/>
      <c r="AC635" s="207">
        <f>IFERROR(AD633/AC636*100,0)</f>
        <v>0</v>
      </c>
      <c r="AD635" s="207"/>
      <c r="AE635" s="36"/>
      <c r="AF635" s="207">
        <f>IFERROR(AG633/AF636*100,0)</f>
        <v>0</v>
      </c>
      <c r="AG635" s="207"/>
      <c r="AH635" s="36"/>
      <c r="AI635" s="207">
        <f>IFERROR(AJ633/AI636*100,0)</f>
        <v>0</v>
      </c>
      <c r="AJ635" s="207"/>
      <c r="AK635" s="36"/>
    </row>
    <row r="636" spans="1:39" x14ac:dyDescent="0.25">
      <c r="A636" s="157" t="e">
        <f>iferrorAM635&amp;B636</f>
        <v>#NAME?</v>
      </c>
      <c r="B636" s="5" t="s">
        <v>39</v>
      </c>
      <c r="C636" s="205">
        <f>IFERROR(C633+D633,0)</f>
        <v>0</v>
      </c>
      <c r="D636" s="206"/>
      <c r="E636" s="205">
        <f>IFERROR(E633+F633,0)</f>
        <v>0</v>
      </c>
      <c r="F636" s="206"/>
      <c r="G636" s="37"/>
      <c r="H636" s="205">
        <f>IFERROR(H633+I633,0)</f>
        <v>0</v>
      </c>
      <c r="I636" s="206"/>
      <c r="J636" s="37"/>
      <c r="K636" s="205">
        <f>IFERROR(K633+L633,0)</f>
        <v>0</v>
      </c>
      <c r="L636" s="206"/>
      <c r="M636" s="37"/>
      <c r="N636" s="205">
        <f>IFERROR(N633+O633,0)</f>
        <v>0</v>
      </c>
      <c r="O636" s="206"/>
      <c r="P636" s="37"/>
      <c r="Q636" s="205">
        <f>IFERROR(Q633+R633,0)</f>
        <v>0</v>
      </c>
      <c r="R636" s="206"/>
      <c r="S636" s="37"/>
      <c r="T636" s="205">
        <f>IFERROR(T633+U633,0)</f>
        <v>0</v>
      </c>
      <c r="U636" s="206"/>
      <c r="V636" s="37"/>
      <c r="W636" s="205">
        <f>IFERROR(W633+X633,0)</f>
        <v>0</v>
      </c>
      <c r="X636" s="206"/>
      <c r="Y636" s="37"/>
      <c r="Z636" s="205">
        <f>IFERROR(Z633+AA633,0)</f>
        <v>0</v>
      </c>
      <c r="AA636" s="206"/>
      <c r="AB636" s="37"/>
      <c r="AC636" s="205">
        <f>IFERROR(AC633+AD633,0)</f>
        <v>0</v>
      </c>
      <c r="AD636" s="206"/>
      <c r="AE636" s="37"/>
      <c r="AF636" s="205">
        <f>IFERROR(AF633+AG633,0)</f>
        <v>0</v>
      </c>
      <c r="AG636" s="206"/>
      <c r="AH636" s="37"/>
      <c r="AI636" s="205">
        <f>IFERROR(AI633+AJ633,0)</f>
        <v>0</v>
      </c>
      <c r="AJ636" s="206"/>
      <c r="AK636" s="37"/>
    </row>
    <row r="637" spans="1:39" x14ac:dyDescent="0.25">
      <c r="A637" s="157" t="e">
        <f>iferrorAM636&amp;B637</f>
        <v>#NAME?</v>
      </c>
      <c r="B637" s="5" t="s">
        <v>40</v>
      </c>
      <c r="C637" s="207">
        <f>SUM(E637:AJ637,0)</f>
        <v>0</v>
      </c>
      <c r="D637" s="206"/>
      <c r="E637" s="207">
        <f>IFERROR(E636/C636*100,0)</f>
        <v>0</v>
      </c>
      <c r="F637" s="207"/>
      <c r="G637" s="36"/>
      <c r="H637" s="207">
        <f>IFERROR(H636/C636*100,0)</f>
        <v>0</v>
      </c>
      <c r="I637" s="207"/>
      <c r="J637" s="36"/>
      <c r="K637" s="207">
        <f>IFERROR(K636/C636*100,0)</f>
        <v>0</v>
      </c>
      <c r="L637" s="207"/>
      <c r="M637" s="36"/>
      <c r="N637" s="207">
        <f>IFERROR(N636/C636*100,0)</f>
        <v>0</v>
      </c>
      <c r="O637" s="207"/>
      <c r="P637" s="36"/>
      <c r="Q637" s="207">
        <f>IFERROR(Q636/C636*100,0)</f>
        <v>0</v>
      </c>
      <c r="R637" s="207"/>
      <c r="S637" s="36"/>
      <c r="T637" s="207">
        <f>IFERROR(T636/C636*100,0)</f>
        <v>0</v>
      </c>
      <c r="U637" s="207"/>
      <c r="V637" s="36"/>
      <c r="W637" s="207">
        <f>IFERROR(W636/C636*100,0)</f>
        <v>0</v>
      </c>
      <c r="X637" s="207"/>
      <c r="Y637" s="36"/>
      <c r="Z637" s="207">
        <f>IFERROR(Z636/C636*100,0)</f>
        <v>0</v>
      </c>
      <c r="AA637" s="207"/>
      <c r="AB637" s="36"/>
      <c r="AC637" s="207">
        <f>IFERROR(AC636/C636*100,0)</f>
        <v>0</v>
      </c>
      <c r="AD637" s="207"/>
      <c r="AE637" s="36"/>
      <c r="AF637" s="207">
        <f>IFERROR(AF636/C636*100,0)</f>
        <v>0</v>
      </c>
      <c r="AG637" s="207"/>
      <c r="AH637" s="36"/>
      <c r="AI637" s="207">
        <f>IFERROR(AI636/C636*100,0)</f>
        <v>0</v>
      </c>
      <c r="AJ637" s="207"/>
      <c r="AK637" s="36"/>
    </row>
    <row r="638" spans="1:39" x14ac:dyDescent="0.25">
      <c r="A638" s="157" t="str">
        <f t="shared" si="197"/>
        <v>Fuente: Superintendencia de Seguros, Dirección de Análisis Financiero y Estadísticas</v>
      </c>
      <c r="B638" s="98" t="s">
        <v>174</v>
      </c>
    </row>
    <row r="639" spans="1:39" x14ac:dyDescent="0.25">
      <c r="A639" s="157" t="str">
        <f t="shared" si="197"/>
        <v/>
      </c>
      <c r="B639" s="38"/>
    </row>
    <row r="640" spans="1:39" x14ac:dyDescent="0.25">
      <c r="A640" s="157" t="str">
        <f t="shared" si="197"/>
        <v/>
      </c>
      <c r="B640" s="38"/>
    </row>
    <row r="641" spans="1:39" x14ac:dyDescent="0.25">
      <c r="A641" s="157" t="str">
        <f t="shared" si="197"/>
        <v/>
      </c>
      <c r="B641" s="38"/>
    </row>
    <row r="642" spans="1:39" x14ac:dyDescent="0.25">
      <c r="A642" s="157" t="str">
        <f t="shared" si="197"/>
        <v/>
      </c>
      <c r="B642" s="38"/>
    </row>
    <row r="643" spans="1:39" x14ac:dyDescent="0.25">
      <c r="A643" s="157" t="str">
        <f t="shared" si="197"/>
        <v/>
      </c>
      <c r="B643" s="38"/>
    </row>
    <row r="644" spans="1:39" x14ac:dyDescent="0.25">
      <c r="A644" s="157" t="str">
        <f t="shared" si="197"/>
        <v/>
      </c>
      <c r="B644" s="38"/>
    </row>
    <row r="645" spans="1:39" x14ac:dyDescent="0.25">
      <c r="A645" s="157" t="str">
        <f t="shared" si="197"/>
        <v/>
      </c>
      <c r="B645" s="38"/>
    </row>
    <row r="646" spans="1:39" ht="21" x14ac:dyDescent="0.4">
      <c r="A646" s="157" t="str">
        <f t="shared" ref="A646:A709" si="222">AM646&amp;B646</f>
        <v>Superintendencia de Seguros</v>
      </c>
      <c r="B646" s="209" t="s">
        <v>42</v>
      </c>
      <c r="C646" s="209"/>
      <c r="D646" s="209"/>
      <c r="E646" s="209"/>
      <c r="F646" s="209"/>
      <c r="G646" s="209"/>
      <c r="H646" s="209"/>
      <c r="I646" s="209"/>
      <c r="J646" s="209"/>
      <c r="K646" s="209"/>
      <c r="L646" s="209"/>
      <c r="M646" s="209"/>
      <c r="N646" s="209"/>
      <c r="O646" s="209"/>
      <c r="P646" s="209"/>
      <c r="Q646" s="209"/>
      <c r="R646" s="209"/>
      <c r="S646" s="209"/>
      <c r="T646" s="209"/>
      <c r="U646" s="209"/>
      <c r="V646" s="209"/>
      <c r="W646" s="209"/>
      <c r="X646" s="209"/>
      <c r="Y646" s="209"/>
      <c r="Z646" s="209"/>
      <c r="AA646" s="209"/>
      <c r="AB646" s="209"/>
      <c r="AC646" s="209"/>
      <c r="AD646" s="209"/>
      <c r="AE646" s="209"/>
      <c r="AF646" s="209"/>
      <c r="AG646" s="209"/>
      <c r="AH646" s="209"/>
      <c r="AI646" s="209"/>
      <c r="AJ646" s="209"/>
    </row>
    <row r="647" spans="1:39" x14ac:dyDescent="0.25">
      <c r="A647" s="157" t="str">
        <f t="shared" si="222"/>
        <v>Primas Netas Cobradas por Compañías, Según Ramos</v>
      </c>
      <c r="B647" s="210" t="s">
        <v>56</v>
      </c>
      <c r="C647" s="210"/>
      <c r="D647" s="210"/>
      <c r="E647" s="210"/>
      <c r="F647" s="210"/>
      <c r="G647" s="210"/>
      <c r="H647" s="210"/>
      <c r="I647" s="210"/>
      <c r="J647" s="210"/>
      <c r="K647" s="210"/>
      <c r="L647" s="210"/>
      <c r="M647" s="210"/>
      <c r="N647" s="210"/>
      <c r="O647" s="210"/>
      <c r="P647" s="210"/>
      <c r="Q647" s="210"/>
      <c r="R647" s="210"/>
      <c r="S647" s="210"/>
      <c r="T647" s="210"/>
      <c r="U647" s="210"/>
      <c r="V647" s="210"/>
      <c r="W647" s="210"/>
      <c r="X647" s="210"/>
      <c r="Y647" s="210"/>
      <c r="Z647" s="210"/>
      <c r="AA647" s="210"/>
      <c r="AB647" s="210"/>
      <c r="AC647" s="210"/>
      <c r="AD647" s="210"/>
      <c r="AE647" s="210"/>
      <c r="AF647" s="210"/>
      <c r="AG647" s="210"/>
      <c r="AH647" s="210"/>
      <c r="AI647" s="210"/>
      <c r="AJ647" s="210"/>
    </row>
    <row r="648" spans="1:39" x14ac:dyDescent="0.25">
      <c r="A648" s="157" t="str">
        <f t="shared" si="222"/>
        <v>Noviembre. 2021</v>
      </c>
      <c r="B648" s="211" t="s">
        <v>159</v>
      </c>
      <c r="C648" s="212"/>
      <c r="D648" s="212"/>
      <c r="E648" s="212"/>
      <c r="F648" s="212"/>
      <c r="G648" s="212"/>
      <c r="H648" s="212"/>
      <c r="I648" s="212"/>
      <c r="J648" s="212"/>
      <c r="K648" s="212"/>
      <c r="L648" s="212"/>
      <c r="M648" s="212"/>
      <c r="N648" s="212"/>
      <c r="O648" s="212"/>
      <c r="P648" s="212"/>
      <c r="Q648" s="212"/>
      <c r="R648" s="212"/>
      <c r="S648" s="212"/>
      <c r="T648" s="212"/>
      <c r="U648" s="212"/>
      <c r="V648" s="212"/>
      <c r="W648" s="212"/>
      <c r="X648" s="212"/>
      <c r="Y648" s="212"/>
      <c r="Z648" s="212"/>
      <c r="AA648" s="212"/>
      <c r="AB648" s="212"/>
      <c r="AC648" s="212"/>
      <c r="AD648" s="212"/>
      <c r="AE648" s="212"/>
      <c r="AF648" s="212"/>
      <c r="AG648" s="212"/>
      <c r="AH648" s="212"/>
      <c r="AI648" s="212"/>
      <c r="AJ648" s="212"/>
    </row>
    <row r="649" spans="1:39" x14ac:dyDescent="0.25">
      <c r="A649" s="157" t="str">
        <f t="shared" si="222"/>
        <v>(Valores en RD$)</v>
      </c>
      <c r="B649" s="210" t="s">
        <v>108</v>
      </c>
      <c r="C649" s="210"/>
      <c r="D649" s="210"/>
      <c r="E649" s="210"/>
      <c r="F649" s="210"/>
      <c r="G649" s="210"/>
      <c r="H649" s="210"/>
      <c r="I649" s="210"/>
      <c r="J649" s="210"/>
      <c r="K649" s="210"/>
      <c r="L649" s="210"/>
      <c r="M649" s="210"/>
      <c r="N649" s="210"/>
      <c r="O649" s="210"/>
      <c r="P649" s="210"/>
      <c r="Q649" s="210"/>
      <c r="R649" s="210"/>
      <c r="S649" s="210"/>
      <c r="T649" s="210"/>
      <c r="U649" s="210"/>
      <c r="V649" s="210"/>
      <c r="W649" s="210"/>
      <c r="X649" s="210"/>
      <c r="Y649" s="210"/>
      <c r="Z649" s="210"/>
      <c r="AA649" s="210"/>
      <c r="AB649" s="210"/>
      <c r="AC649" s="210"/>
      <c r="AD649" s="210"/>
      <c r="AE649" s="210"/>
      <c r="AF649" s="210"/>
      <c r="AG649" s="210"/>
      <c r="AH649" s="210"/>
      <c r="AI649" s="210"/>
      <c r="AJ649" s="210"/>
    </row>
    <row r="650" spans="1:39" x14ac:dyDescent="0.25">
      <c r="A650" s="157" t="str">
        <f t="shared" si="222"/>
        <v/>
      </c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</row>
    <row r="651" spans="1:39" ht="13.8" thickBot="1" x14ac:dyDescent="0.3">
      <c r="A651" s="157" t="str">
        <f t="shared" si="222"/>
        <v/>
      </c>
    </row>
    <row r="652" spans="1:39" ht="23.25" customHeight="1" thickTop="1" thickBot="1" x14ac:dyDescent="0.3">
      <c r="A652" s="157" t="str">
        <f t="shared" si="222"/>
        <v>Compañías</v>
      </c>
      <c r="B652" s="202" t="s">
        <v>33</v>
      </c>
      <c r="C652" s="208" t="s">
        <v>0</v>
      </c>
      <c r="D652" s="208"/>
      <c r="E652" s="208" t="s">
        <v>12</v>
      </c>
      <c r="F652" s="208"/>
      <c r="G652" s="130"/>
      <c r="H652" s="208" t="s">
        <v>13</v>
      </c>
      <c r="I652" s="208"/>
      <c r="J652" s="130"/>
      <c r="K652" s="208" t="s">
        <v>14</v>
      </c>
      <c r="L652" s="208"/>
      <c r="M652" s="130"/>
      <c r="N652" s="208" t="s">
        <v>15</v>
      </c>
      <c r="O652" s="208"/>
      <c r="P652" s="130"/>
      <c r="Q652" s="208" t="s">
        <v>27</v>
      </c>
      <c r="R652" s="208"/>
      <c r="S652" s="130"/>
      <c r="T652" s="208" t="s">
        <v>35</v>
      </c>
      <c r="U652" s="208"/>
      <c r="V652" s="130"/>
      <c r="W652" s="208" t="s">
        <v>16</v>
      </c>
      <c r="X652" s="208"/>
      <c r="Y652" s="130"/>
      <c r="Z652" s="208" t="s">
        <v>67</v>
      </c>
      <c r="AA652" s="208"/>
      <c r="AB652" s="130"/>
      <c r="AC652" s="208" t="s">
        <v>34</v>
      </c>
      <c r="AD652" s="208"/>
      <c r="AE652" s="130"/>
      <c r="AF652" s="208" t="s">
        <v>17</v>
      </c>
      <c r="AG652" s="208"/>
      <c r="AH652" s="130"/>
      <c r="AI652" s="208" t="s">
        <v>18</v>
      </c>
      <c r="AJ652" s="208"/>
      <c r="AK652" s="70"/>
    </row>
    <row r="653" spans="1:39" ht="14.4" thickTop="1" thickBot="1" x14ac:dyDescent="0.3">
      <c r="A653" s="157" t="str">
        <f t="shared" si="222"/>
        <v/>
      </c>
      <c r="B653" s="213"/>
      <c r="C653" s="130" t="s">
        <v>28</v>
      </c>
      <c r="D653" s="130" t="s">
        <v>25</v>
      </c>
      <c r="E653" s="130" t="s">
        <v>28</v>
      </c>
      <c r="F653" s="130" t="s">
        <v>25</v>
      </c>
      <c r="G653" s="130"/>
      <c r="H653" s="130" t="s">
        <v>28</v>
      </c>
      <c r="I653" s="130" t="s">
        <v>25</v>
      </c>
      <c r="J653" s="130"/>
      <c r="K653" s="130" t="s">
        <v>28</v>
      </c>
      <c r="L653" s="130" t="s">
        <v>25</v>
      </c>
      <c r="M653" s="130"/>
      <c r="N653" s="130" t="s">
        <v>28</v>
      </c>
      <c r="O653" s="130" t="s">
        <v>25</v>
      </c>
      <c r="P653" s="130"/>
      <c r="Q653" s="130" t="s">
        <v>28</v>
      </c>
      <c r="R653" s="130" t="s">
        <v>25</v>
      </c>
      <c r="S653" s="130"/>
      <c r="T653" s="130" t="s">
        <v>28</v>
      </c>
      <c r="U653" s="130" t="s">
        <v>25</v>
      </c>
      <c r="V653" s="130"/>
      <c r="W653" s="130" t="s">
        <v>28</v>
      </c>
      <c r="X653" s="130" t="s">
        <v>25</v>
      </c>
      <c r="Y653" s="130"/>
      <c r="Z653" s="130" t="s">
        <v>28</v>
      </c>
      <c r="AA653" s="130" t="s">
        <v>25</v>
      </c>
      <c r="AB653" s="130"/>
      <c r="AC653" s="130" t="s">
        <v>28</v>
      </c>
      <c r="AD653" s="130" t="s">
        <v>25</v>
      </c>
      <c r="AE653" s="130"/>
      <c r="AF653" s="130" t="s">
        <v>28</v>
      </c>
      <c r="AG653" s="130" t="s">
        <v>25</v>
      </c>
      <c r="AH653" s="130"/>
      <c r="AI653" s="130" t="s">
        <v>28</v>
      </c>
      <c r="AJ653" s="130" t="s">
        <v>25</v>
      </c>
      <c r="AK653" s="70"/>
    </row>
    <row r="654" spans="1:39" ht="15.9" customHeight="1" thickTop="1" x14ac:dyDescent="0.25">
      <c r="A654" s="157" t="str">
        <f t="shared" si="222"/>
        <v>NoviembreSeguros Universal, S. A.</v>
      </c>
      <c r="B654" s="92" t="s">
        <v>87</v>
      </c>
      <c r="C654" s="93">
        <f>SUMIF($E$67:$AJ$67,$C$67,$E654:$AJ654)</f>
        <v>0</v>
      </c>
      <c r="D654" s="93">
        <f>SUMIF($E$67:$AJ$67,$D$67,$E654:$AJ654)</f>
        <v>0</v>
      </c>
      <c r="E654" s="92" t="s">
        <v>176</v>
      </c>
      <c r="F654" s="92" t="s">
        <v>176</v>
      </c>
      <c r="G654" s="92">
        <f>SUBTOTAL(109,E654:F654)</f>
        <v>0</v>
      </c>
      <c r="H654" s="92" t="s">
        <v>176</v>
      </c>
      <c r="I654" s="92" t="s">
        <v>176</v>
      </c>
      <c r="J654" s="92">
        <f>SUBTOTAL(109,H654:I654)</f>
        <v>0</v>
      </c>
      <c r="K654" s="92" t="s">
        <v>176</v>
      </c>
      <c r="L654" s="92" t="s">
        <v>176</v>
      </c>
      <c r="M654" s="92">
        <f>SUBTOTAL(109,K654:L654)</f>
        <v>0</v>
      </c>
      <c r="N654" s="92" t="s">
        <v>176</v>
      </c>
      <c r="O654" s="92" t="s">
        <v>176</v>
      </c>
      <c r="P654" s="92">
        <f>SUBTOTAL(109,N654:O654)</f>
        <v>0</v>
      </c>
      <c r="Q654" s="92" t="s">
        <v>176</v>
      </c>
      <c r="R654" s="92" t="s">
        <v>176</v>
      </c>
      <c r="S654" s="92">
        <f>SUBTOTAL(109,Q654:R654)</f>
        <v>0</v>
      </c>
      <c r="T654" s="92" t="s">
        <v>176</v>
      </c>
      <c r="U654" s="92" t="s">
        <v>176</v>
      </c>
      <c r="V654" s="92">
        <f>SUBTOTAL(109,T654:U654)</f>
        <v>0</v>
      </c>
      <c r="W654" s="92" t="s">
        <v>176</v>
      </c>
      <c r="X654" s="92" t="s">
        <v>176</v>
      </c>
      <c r="Y654" s="92">
        <f>SUBTOTAL(109,W654:X654)</f>
        <v>0</v>
      </c>
      <c r="Z654" s="92" t="s">
        <v>176</v>
      </c>
      <c r="AA654" s="92" t="s">
        <v>176</v>
      </c>
      <c r="AB654" s="92">
        <f>SUBTOTAL(109,Z654:AA654)</f>
        <v>0</v>
      </c>
      <c r="AC654" s="92" t="s">
        <v>176</v>
      </c>
      <c r="AD654" s="92" t="s">
        <v>176</v>
      </c>
      <c r="AE654" s="92">
        <f>SUBTOTAL(109,AC654:AD654)</f>
        <v>0</v>
      </c>
      <c r="AF654" s="92" t="s">
        <v>176</v>
      </c>
      <c r="AG654" s="92" t="s">
        <v>176</v>
      </c>
      <c r="AH654" s="92">
        <f>SUBTOTAL(109,AF654:AG654)</f>
        <v>0</v>
      </c>
      <c r="AI654" s="92" t="s">
        <v>176</v>
      </c>
      <c r="AJ654" s="92" t="s">
        <v>176</v>
      </c>
      <c r="AK654" s="92">
        <f>SUBTOTAL(109,AI654:AJ654)</f>
        <v>0</v>
      </c>
      <c r="AM654" s="157" t="s">
        <v>10</v>
      </c>
    </row>
    <row r="655" spans="1:39" ht="15.9" customHeight="1" x14ac:dyDescent="0.25">
      <c r="A655" s="157" t="str">
        <f t="shared" si="222"/>
        <v>NoviembreSeguros Reservas, S. A.</v>
      </c>
      <c r="B655" s="51" t="s">
        <v>115</v>
      </c>
      <c r="C655" s="93">
        <f t="shared" ref="C655:C691" si="223">SUMIF($E$67:$AJ$67,$C$67,$E655:$AJ655)</f>
        <v>0</v>
      </c>
      <c r="D655" s="93">
        <f t="shared" ref="D655:D691" si="224">SUMIF($E$67:$AJ$67,$D$67,$E655:$AJ655)</f>
        <v>0</v>
      </c>
      <c r="E655" s="92" t="s">
        <v>176</v>
      </c>
      <c r="F655" s="92" t="s">
        <v>176</v>
      </c>
      <c r="G655" s="92">
        <f t="shared" ref="G655:G691" si="225">SUBTOTAL(109,E655:F655)</f>
        <v>0</v>
      </c>
      <c r="H655" s="92" t="s">
        <v>176</v>
      </c>
      <c r="I655" s="92" t="s">
        <v>176</v>
      </c>
      <c r="J655" s="92">
        <f t="shared" ref="J655:J691" si="226">SUBTOTAL(109,H655:I655)</f>
        <v>0</v>
      </c>
      <c r="K655" s="92" t="s">
        <v>176</v>
      </c>
      <c r="L655" s="92" t="s">
        <v>176</v>
      </c>
      <c r="M655" s="92">
        <f t="shared" ref="M655:M691" si="227">SUBTOTAL(109,K655:L655)</f>
        <v>0</v>
      </c>
      <c r="N655" s="92" t="s">
        <v>176</v>
      </c>
      <c r="O655" s="92" t="s">
        <v>176</v>
      </c>
      <c r="P655" s="92">
        <f t="shared" ref="P655:P691" si="228">SUBTOTAL(109,N655:O655)</f>
        <v>0</v>
      </c>
      <c r="Q655" s="92" t="s">
        <v>176</v>
      </c>
      <c r="R655" s="92" t="s">
        <v>176</v>
      </c>
      <c r="S655" s="92">
        <f t="shared" ref="S655:S691" si="229">SUBTOTAL(109,Q655:R655)</f>
        <v>0</v>
      </c>
      <c r="T655" s="92" t="s">
        <v>176</v>
      </c>
      <c r="U655" s="92" t="s">
        <v>176</v>
      </c>
      <c r="V655" s="92">
        <f t="shared" ref="V655:V691" si="230">SUBTOTAL(109,T655:U655)</f>
        <v>0</v>
      </c>
      <c r="W655" s="92" t="s">
        <v>176</v>
      </c>
      <c r="X655" s="92" t="s">
        <v>176</v>
      </c>
      <c r="Y655" s="92">
        <f t="shared" ref="Y655:Y691" si="231">SUBTOTAL(109,W655:X655)</f>
        <v>0</v>
      </c>
      <c r="Z655" s="92" t="s">
        <v>176</v>
      </c>
      <c r="AA655" s="92" t="s">
        <v>176</v>
      </c>
      <c r="AB655" s="92">
        <f t="shared" ref="AB655:AB691" si="232">SUBTOTAL(109,Z655:AA655)</f>
        <v>0</v>
      </c>
      <c r="AC655" s="92" t="s">
        <v>176</v>
      </c>
      <c r="AD655" s="92" t="s">
        <v>176</v>
      </c>
      <c r="AE655" s="92">
        <f t="shared" ref="AE655:AE691" si="233">SUBTOTAL(109,AC655:AD655)</f>
        <v>0</v>
      </c>
      <c r="AF655" s="92" t="s">
        <v>176</v>
      </c>
      <c r="AG655" s="92" t="s">
        <v>176</v>
      </c>
      <c r="AH655" s="92">
        <f t="shared" ref="AH655:AH691" si="234">SUBTOTAL(109,AF655:AG655)</f>
        <v>0</v>
      </c>
      <c r="AI655" s="92" t="s">
        <v>176</v>
      </c>
      <c r="AJ655" s="92" t="s">
        <v>176</v>
      </c>
      <c r="AK655" s="92">
        <f t="shared" ref="AK655:AK691" si="235">SUBTOTAL(109,AI655:AJ655)</f>
        <v>0</v>
      </c>
      <c r="AM655" s="157" t="s">
        <v>10</v>
      </c>
    </row>
    <row r="656" spans="1:39" ht="15.9" customHeight="1" x14ac:dyDescent="0.25">
      <c r="A656" s="157" t="str">
        <f t="shared" si="222"/>
        <v>NoviembreMAPFRE BHD Cía de Seguros, S. A.</v>
      </c>
      <c r="B656" s="51" t="s">
        <v>95</v>
      </c>
      <c r="C656" s="93">
        <f t="shared" si="223"/>
        <v>0</v>
      </c>
      <c r="D656" s="93">
        <f t="shared" si="224"/>
        <v>0</v>
      </c>
      <c r="E656" s="92" t="s">
        <v>176</v>
      </c>
      <c r="F656" s="92" t="s">
        <v>176</v>
      </c>
      <c r="G656" s="92">
        <f t="shared" si="225"/>
        <v>0</v>
      </c>
      <c r="H656" s="92" t="s">
        <v>176</v>
      </c>
      <c r="I656" s="92" t="s">
        <v>176</v>
      </c>
      <c r="J656" s="92">
        <f t="shared" si="226"/>
        <v>0</v>
      </c>
      <c r="K656" s="92" t="s">
        <v>176</v>
      </c>
      <c r="L656" s="92" t="s">
        <v>176</v>
      </c>
      <c r="M656" s="92">
        <f t="shared" si="227"/>
        <v>0</v>
      </c>
      <c r="N656" s="92" t="s">
        <v>176</v>
      </c>
      <c r="O656" s="92" t="s">
        <v>176</v>
      </c>
      <c r="P656" s="92">
        <f t="shared" si="228"/>
        <v>0</v>
      </c>
      <c r="Q656" s="92" t="s">
        <v>176</v>
      </c>
      <c r="R656" s="92" t="s">
        <v>176</v>
      </c>
      <c r="S656" s="92">
        <f t="shared" si="229"/>
        <v>0</v>
      </c>
      <c r="T656" s="92" t="s">
        <v>176</v>
      </c>
      <c r="U656" s="92" t="s">
        <v>176</v>
      </c>
      <c r="V656" s="92">
        <f t="shared" si="230"/>
        <v>0</v>
      </c>
      <c r="W656" s="92" t="s">
        <v>176</v>
      </c>
      <c r="X656" s="92" t="s">
        <v>176</v>
      </c>
      <c r="Y656" s="92">
        <f t="shared" si="231"/>
        <v>0</v>
      </c>
      <c r="Z656" s="92" t="s">
        <v>176</v>
      </c>
      <c r="AA656" s="92" t="s">
        <v>176</v>
      </c>
      <c r="AB656" s="92">
        <f t="shared" si="232"/>
        <v>0</v>
      </c>
      <c r="AC656" s="92" t="s">
        <v>176</v>
      </c>
      <c r="AD656" s="92" t="s">
        <v>176</v>
      </c>
      <c r="AE656" s="92">
        <f t="shared" si="233"/>
        <v>0</v>
      </c>
      <c r="AF656" s="92" t="s">
        <v>176</v>
      </c>
      <c r="AG656" s="92" t="s">
        <v>176</v>
      </c>
      <c r="AH656" s="92">
        <f t="shared" si="234"/>
        <v>0</v>
      </c>
      <c r="AI656" s="92" t="s">
        <v>176</v>
      </c>
      <c r="AJ656" s="92" t="s">
        <v>176</v>
      </c>
      <c r="AK656" s="92">
        <f t="shared" si="235"/>
        <v>0</v>
      </c>
      <c r="AM656" s="157" t="s">
        <v>10</v>
      </c>
    </row>
    <row r="657" spans="1:39" ht="15.9" customHeight="1" x14ac:dyDescent="0.25">
      <c r="A657" s="157" t="str">
        <f t="shared" si="222"/>
        <v>NoviembreSeguros Sura, S. A.</v>
      </c>
      <c r="B657" s="51" t="s">
        <v>93</v>
      </c>
      <c r="C657" s="93">
        <f t="shared" si="223"/>
        <v>0</v>
      </c>
      <c r="D657" s="93">
        <f t="shared" si="224"/>
        <v>0</v>
      </c>
      <c r="E657" s="92" t="s">
        <v>176</v>
      </c>
      <c r="F657" s="92" t="s">
        <v>176</v>
      </c>
      <c r="G657" s="92">
        <f t="shared" si="225"/>
        <v>0</v>
      </c>
      <c r="H657" s="92" t="s">
        <v>176</v>
      </c>
      <c r="I657" s="92" t="s">
        <v>176</v>
      </c>
      <c r="J657" s="92">
        <f t="shared" si="226"/>
        <v>0</v>
      </c>
      <c r="K657" s="92" t="s">
        <v>176</v>
      </c>
      <c r="L657" s="92" t="s">
        <v>176</v>
      </c>
      <c r="M657" s="92">
        <f t="shared" si="227"/>
        <v>0</v>
      </c>
      <c r="N657" s="92" t="s">
        <v>176</v>
      </c>
      <c r="O657" s="92" t="s">
        <v>176</v>
      </c>
      <c r="P657" s="92">
        <f t="shared" si="228"/>
        <v>0</v>
      </c>
      <c r="Q657" s="92" t="s">
        <v>176</v>
      </c>
      <c r="R657" s="92" t="s">
        <v>176</v>
      </c>
      <c r="S657" s="92">
        <f t="shared" si="229"/>
        <v>0</v>
      </c>
      <c r="T657" s="92" t="s">
        <v>176</v>
      </c>
      <c r="U657" s="92" t="s">
        <v>176</v>
      </c>
      <c r="V657" s="92">
        <f t="shared" si="230"/>
        <v>0</v>
      </c>
      <c r="W657" s="92" t="s">
        <v>176</v>
      </c>
      <c r="X657" s="92" t="s">
        <v>176</v>
      </c>
      <c r="Y657" s="92">
        <f t="shared" si="231"/>
        <v>0</v>
      </c>
      <c r="Z657" s="92" t="s">
        <v>176</v>
      </c>
      <c r="AA657" s="92" t="s">
        <v>176</v>
      </c>
      <c r="AB657" s="92">
        <f t="shared" si="232"/>
        <v>0</v>
      </c>
      <c r="AC657" s="92" t="s">
        <v>176</v>
      </c>
      <c r="AD657" s="92" t="s">
        <v>176</v>
      </c>
      <c r="AE657" s="92">
        <f t="shared" si="233"/>
        <v>0</v>
      </c>
      <c r="AF657" s="92" t="s">
        <v>176</v>
      </c>
      <c r="AG657" s="92" t="s">
        <v>176</v>
      </c>
      <c r="AH657" s="92">
        <f t="shared" si="234"/>
        <v>0</v>
      </c>
      <c r="AI657" s="92" t="s">
        <v>176</v>
      </c>
      <c r="AJ657" s="92" t="s">
        <v>176</v>
      </c>
      <c r="AK657" s="92">
        <f t="shared" si="235"/>
        <v>0</v>
      </c>
      <c r="AM657" s="157" t="s">
        <v>10</v>
      </c>
    </row>
    <row r="658" spans="1:39" ht="15.9" customHeight="1" x14ac:dyDescent="0.25">
      <c r="A658" s="157" t="str">
        <f t="shared" si="222"/>
        <v>NoviembreLa Colonial de Seguros, S. A.</v>
      </c>
      <c r="B658" s="51" t="s">
        <v>88</v>
      </c>
      <c r="C658" s="93">
        <f t="shared" si="223"/>
        <v>0</v>
      </c>
      <c r="D658" s="93">
        <f t="shared" si="224"/>
        <v>0</v>
      </c>
      <c r="E658" s="92" t="s">
        <v>176</v>
      </c>
      <c r="F658" s="92" t="s">
        <v>176</v>
      </c>
      <c r="G658" s="92">
        <f t="shared" si="225"/>
        <v>0</v>
      </c>
      <c r="H658" s="92" t="s">
        <v>176</v>
      </c>
      <c r="I658" s="92" t="s">
        <v>176</v>
      </c>
      <c r="J658" s="92">
        <f t="shared" si="226"/>
        <v>0</v>
      </c>
      <c r="K658" s="92" t="s">
        <v>176</v>
      </c>
      <c r="L658" s="92" t="s">
        <v>176</v>
      </c>
      <c r="M658" s="92">
        <f t="shared" si="227"/>
        <v>0</v>
      </c>
      <c r="N658" s="92" t="s">
        <v>176</v>
      </c>
      <c r="O658" s="92" t="s">
        <v>176</v>
      </c>
      <c r="P658" s="92">
        <f t="shared" si="228"/>
        <v>0</v>
      </c>
      <c r="Q658" s="92" t="s">
        <v>176</v>
      </c>
      <c r="R658" s="92" t="s">
        <v>176</v>
      </c>
      <c r="S658" s="92">
        <f t="shared" si="229"/>
        <v>0</v>
      </c>
      <c r="T658" s="92" t="s">
        <v>176</v>
      </c>
      <c r="U658" s="92" t="s">
        <v>176</v>
      </c>
      <c r="V658" s="92">
        <f t="shared" si="230"/>
        <v>0</v>
      </c>
      <c r="W658" s="92" t="s">
        <v>176</v>
      </c>
      <c r="X658" s="92" t="s">
        <v>176</v>
      </c>
      <c r="Y658" s="92">
        <f t="shared" si="231"/>
        <v>0</v>
      </c>
      <c r="Z658" s="92" t="s">
        <v>176</v>
      </c>
      <c r="AA658" s="92" t="s">
        <v>176</v>
      </c>
      <c r="AB658" s="92">
        <f t="shared" si="232"/>
        <v>0</v>
      </c>
      <c r="AC658" s="92" t="s">
        <v>176</v>
      </c>
      <c r="AD658" s="92" t="s">
        <v>176</v>
      </c>
      <c r="AE658" s="92">
        <f t="shared" si="233"/>
        <v>0</v>
      </c>
      <c r="AF658" s="92" t="s">
        <v>176</v>
      </c>
      <c r="AG658" s="92" t="s">
        <v>176</v>
      </c>
      <c r="AH658" s="92">
        <f t="shared" si="234"/>
        <v>0</v>
      </c>
      <c r="AI658" s="92" t="s">
        <v>176</v>
      </c>
      <c r="AJ658" s="92" t="s">
        <v>176</v>
      </c>
      <c r="AK658" s="92">
        <f t="shared" si="235"/>
        <v>0</v>
      </c>
      <c r="AM658" s="157" t="s">
        <v>10</v>
      </c>
    </row>
    <row r="659" spans="1:39" ht="15.9" customHeight="1" x14ac:dyDescent="0.25">
      <c r="A659" s="157" t="str">
        <f t="shared" si="222"/>
        <v>NoviembreSeguros Yunen, S. A.</v>
      </c>
      <c r="B659" s="51" t="s">
        <v>122</v>
      </c>
      <c r="C659" s="93">
        <f t="shared" si="223"/>
        <v>0</v>
      </c>
      <c r="D659" s="93">
        <f t="shared" si="224"/>
        <v>0</v>
      </c>
      <c r="E659" s="92" t="s">
        <v>176</v>
      </c>
      <c r="F659" s="92" t="s">
        <v>176</v>
      </c>
      <c r="G659" s="92">
        <f t="shared" si="225"/>
        <v>0</v>
      </c>
      <c r="H659" s="92" t="s">
        <v>176</v>
      </c>
      <c r="I659" s="92" t="s">
        <v>176</v>
      </c>
      <c r="J659" s="92">
        <f t="shared" si="226"/>
        <v>0</v>
      </c>
      <c r="K659" s="92" t="s">
        <v>176</v>
      </c>
      <c r="L659" s="92" t="s">
        <v>176</v>
      </c>
      <c r="M659" s="92">
        <f t="shared" si="227"/>
        <v>0</v>
      </c>
      <c r="N659" s="92" t="s">
        <v>176</v>
      </c>
      <c r="O659" s="92" t="s">
        <v>176</v>
      </c>
      <c r="P659" s="92">
        <f t="shared" si="228"/>
        <v>0</v>
      </c>
      <c r="Q659" s="92" t="s">
        <v>176</v>
      </c>
      <c r="R659" s="92" t="s">
        <v>176</v>
      </c>
      <c r="S659" s="92">
        <f t="shared" si="229"/>
        <v>0</v>
      </c>
      <c r="T659" s="92" t="s">
        <v>176</v>
      </c>
      <c r="U659" s="92" t="s">
        <v>176</v>
      </c>
      <c r="V659" s="92">
        <f t="shared" si="230"/>
        <v>0</v>
      </c>
      <c r="W659" s="92" t="s">
        <v>176</v>
      </c>
      <c r="X659" s="92" t="s">
        <v>176</v>
      </c>
      <c r="Y659" s="92">
        <f t="shared" si="231"/>
        <v>0</v>
      </c>
      <c r="Z659" s="92" t="s">
        <v>176</v>
      </c>
      <c r="AA659" s="92" t="s">
        <v>176</v>
      </c>
      <c r="AB659" s="92">
        <f t="shared" si="232"/>
        <v>0</v>
      </c>
      <c r="AC659" s="92" t="s">
        <v>176</v>
      </c>
      <c r="AD659" s="92" t="s">
        <v>176</v>
      </c>
      <c r="AE659" s="92">
        <f t="shared" si="233"/>
        <v>0</v>
      </c>
      <c r="AF659" s="92" t="s">
        <v>176</v>
      </c>
      <c r="AG659" s="92" t="s">
        <v>176</v>
      </c>
      <c r="AH659" s="92">
        <f t="shared" si="234"/>
        <v>0</v>
      </c>
      <c r="AI659" s="92" t="s">
        <v>176</v>
      </c>
      <c r="AJ659" s="92" t="s">
        <v>176</v>
      </c>
      <c r="AK659" s="92">
        <f t="shared" si="235"/>
        <v>0</v>
      </c>
      <c r="AM659" s="157" t="s">
        <v>10</v>
      </c>
    </row>
    <row r="660" spans="1:39" ht="15.9" customHeight="1" x14ac:dyDescent="0.25">
      <c r="A660" s="157" t="str">
        <f t="shared" si="222"/>
        <v>NoviembreLa Monumental de Seguros, S. A.</v>
      </c>
      <c r="B660" s="51" t="s">
        <v>90</v>
      </c>
      <c r="C660" s="93">
        <f t="shared" si="223"/>
        <v>0</v>
      </c>
      <c r="D660" s="93">
        <f t="shared" si="224"/>
        <v>0</v>
      </c>
      <c r="E660" s="92" t="s">
        <v>176</v>
      </c>
      <c r="F660" s="92" t="s">
        <v>176</v>
      </c>
      <c r="G660" s="92">
        <f t="shared" si="225"/>
        <v>0</v>
      </c>
      <c r="H660" s="92" t="s">
        <v>176</v>
      </c>
      <c r="I660" s="92" t="s">
        <v>176</v>
      </c>
      <c r="J660" s="92">
        <f t="shared" si="226"/>
        <v>0</v>
      </c>
      <c r="K660" s="92" t="s">
        <v>176</v>
      </c>
      <c r="L660" s="92" t="s">
        <v>176</v>
      </c>
      <c r="M660" s="92">
        <f t="shared" si="227"/>
        <v>0</v>
      </c>
      <c r="N660" s="92" t="s">
        <v>176</v>
      </c>
      <c r="O660" s="92" t="s">
        <v>176</v>
      </c>
      <c r="P660" s="92">
        <f t="shared" si="228"/>
        <v>0</v>
      </c>
      <c r="Q660" s="92" t="s">
        <v>176</v>
      </c>
      <c r="R660" s="92" t="s">
        <v>176</v>
      </c>
      <c r="S660" s="92">
        <f t="shared" si="229"/>
        <v>0</v>
      </c>
      <c r="T660" s="92" t="s">
        <v>176</v>
      </c>
      <c r="U660" s="92" t="s">
        <v>176</v>
      </c>
      <c r="V660" s="92">
        <f t="shared" si="230"/>
        <v>0</v>
      </c>
      <c r="W660" s="92" t="s">
        <v>176</v>
      </c>
      <c r="X660" s="92" t="s">
        <v>176</v>
      </c>
      <c r="Y660" s="92">
        <f t="shared" si="231"/>
        <v>0</v>
      </c>
      <c r="Z660" s="92" t="s">
        <v>176</v>
      </c>
      <c r="AA660" s="92" t="s">
        <v>176</v>
      </c>
      <c r="AB660" s="92">
        <f t="shared" si="232"/>
        <v>0</v>
      </c>
      <c r="AC660" s="92" t="s">
        <v>176</v>
      </c>
      <c r="AD660" s="92" t="s">
        <v>176</v>
      </c>
      <c r="AE660" s="92">
        <f t="shared" si="233"/>
        <v>0</v>
      </c>
      <c r="AF660" s="92" t="s">
        <v>176</v>
      </c>
      <c r="AG660" s="92" t="s">
        <v>176</v>
      </c>
      <c r="AH660" s="92">
        <f t="shared" si="234"/>
        <v>0</v>
      </c>
      <c r="AI660" s="92" t="s">
        <v>176</v>
      </c>
      <c r="AJ660" s="92" t="s">
        <v>176</v>
      </c>
      <c r="AK660" s="92">
        <f t="shared" si="235"/>
        <v>0</v>
      </c>
      <c r="AM660" s="157" t="s">
        <v>10</v>
      </c>
    </row>
    <row r="661" spans="1:39" ht="15.9" customHeight="1" x14ac:dyDescent="0.25">
      <c r="A661" s="157" t="str">
        <f t="shared" si="222"/>
        <v>NoviembreSeguros Crecer, S. A.</v>
      </c>
      <c r="B661" s="51" t="s">
        <v>119</v>
      </c>
      <c r="C661" s="93">
        <f t="shared" si="223"/>
        <v>0</v>
      </c>
      <c r="D661" s="93">
        <f t="shared" si="224"/>
        <v>0</v>
      </c>
      <c r="E661" s="92" t="s">
        <v>176</v>
      </c>
      <c r="F661" s="92" t="s">
        <v>176</v>
      </c>
      <c r="G661" s="92">
        <f t="shared" si="225"/>
        <v>0</v>
      </c>
      <c r="H661" s="92" t="s">
        <v>176</v>
      </c>
      <c r="I661" s="92" t="s">
        <v>176</v>
      </c>
      <c r="J661" s="92">
        <f t="shared" si="226"/>
        <v>0</v>
      </c>
      <c r="K661" s="92" t="s">
        <v>176</v>
      </c>
      <c r="L661" s="92" t="s">
        <v>176</v>
      </c>
      <c r="M661" s="92">
        <f t="shared" si="227"/>
        <v>0</v>
      </c>
      <c r="N661" s="92" t="s">
        <v>176</v>
      </c>
      <c r="O661" s="92" t="s">
        <v>176</v>
      </c>
      <c r="P661" s="92">
        <f t="shared" si="228"/>
        <v>0</v>
      </c>
      <c r="Q661" s="92" t="s">
        <v>176</v>
      </c>
      <c r="R661" s="92" t="s">
        <v>176</v>
      </c>
      <c r="S661" s="92">
        <f t="shared" si="229"/>
        <v>0</v>
      </c>
      <c r="T661" s="92" t="s">
        <v>176</v>
      </c>
      <c r="U661" s="92" t="s">
        <v>176</v>
      </c>
      <c r="V661" s="92">
        <f t="shared" si="230"/>
        <v>0</v>
      </c>
      <c r="W661" s="92" t="s">
        <v>176</v>
      </c>
      <c r="X661" s="92" t="s">
        <v>176</v>
      </c>
      <c r="Y661" s="92">
        <f t="shared" si="231"/>
        <v>0</v>
      </c>
      <c r="Z661" s="92" t="s">
        <v>176</v>
      </c>
      <c r="AA661" s="92" t="s">
        <v>176</v>
      </c>
      <c r="AB661" s="92">
        <f t="shared" si="232"/>
        <v>0</v>
      </c>
      <c r="AC661" s="92" t="s">
        <v>176</v>
      </c>
      <c r="AD661" s="92" t="s">
        <v>176</v>
      </c>
      <c r="AE661" s="92">
        <f t="shared" si="233"/>
        <v>0</v>
      </c>
      <c r="AF661" s="92" t="s">
        <v>176</v>
      </c>
      <c r="AG661" s="92" t="s">
        <v>176</v>
      </c>
      <c r="AH661" s="92">
        <f t="shared" si="234"/>
        <v>0</v>
      </c>
      <c r="AI661" s="92" t="s">
        <v>176</v>
      </c>
      <c r="AJ661" s="92" t="s">
        <v>176</v>
      </c>
      <c r="AK661" s="92">
        <f t="shared" si="235"/>
        <v>0</v>
      </c>
      <c r="AM661" s="157" t="s">
        <v>10</v>
      </c>
    </row>
    <row r="662" spans="1:39" ht="15.9" customHeight="1" x14ac:dyDescent="0.25">
      <c r="A662" s="157" t="str">
        <f t="shared" si="222"/>
        <v>NoviembreSeguros Pepin, S. A.</v>
      </c>
      <c r="B662" s="51" t="s">
        <v>77</v>
      </c>
      <c r="C662" s="93">
        <f t="shared" si="223"/>
        <v>0</v>
      </c>
      <c r="D662" s="93">
        <f t="shared" si="224"/>
        <v>0</v>
      </c>
      <c r="E662" s="92" t="s">
        <v>176</v>
      </c>
      <c r="F662" s="92" t="s">
        <v>176</v>
      </c>
      <c r="G662" s="92">
        <f t="shared" si="225"/>
        <v>0</v>
      </c>
      <c r="H662" s="92" t="s">
        <v>176</v>
      </c>
      <c r="I662" s="92" t="s">
        <v>176</v>
      </c>
      <c r="J662" s="92">
        <f t="shared" si="226"/>
        <v>0</v>
      </c>
      <c r="K662" s="92" t="s">
        <v>176</v>
      </c>
      <c r="L662" s="92" t="s">
        <v>176</v>
      </c>
      <c r="M662" s="92">
        <f t="shared" si="227"/>
        <v>0</v>
      </c>
      <c r="N662" s="92" t="s">
        <v>176</v>
      </c>
      <c r="O662" s="92" t="s">
        <v>176</v>
      </c>
      <c r="P662" s="92">
        <f t="shared" si="228"/>
        <v>0</v>
      </c>
      <c r="Q662" s="92" t="s">
        <v>176</v>
      </c>
      <c r="R662" s="92" t="s">
        <v>176</v>
      </c>
      <c r="S662" s="92">
        <f t="shared" si="229"/>
        <v>0</v>
      </c>
      <c r="T662" s="92" t="s">
        <v>176</v>
      </c>
      <c r="U662" s="92" t="s">
        <v>176</v>
      </c>
      <c r="V662" s="92">
        <f t="shared" si="230"/>
        <v>0</v>
      </c>
      <c r="W662" s="92" t="s">
        <v>176</v>
      </c>
      <c r="X662" s="92" t="s">
        <v>176</v>
      </c>
      <c r="Y662" s="92">
        <f t="shared" si="231"/>
        <v>0</v>
      </c>
      <c r="Z662" s="92" t="s">
        <v>176</v>
      </c>
      <c r="AA662" s="92" t="s">
        <v>176</v>
      </c>
      <c r="AB662" s="92">
        <f t="shared" si="232"/>
        <v>0</v>
      </c>
      <c r="AC662" s="92" t="s">
        <v>176</v>
      </c>
      <c r="AD662" s="92" t="s">
        <v>176</v>
      </c>
      <c r="AE662" s="92">
        <f t="shared" si="233"/>
        <v>0</v>
      </c>
      <c r="AF662" s="92" t="s">
        <v>176</v>
      </c>
      <c r="AG662" s="92" t="s">
        <v>176</v>
      </c>
      <c r="AH662" s="92">
        <f t="shared" si="234"/>
        <v>0</v>
      </c>
      <c r="AI662" s="92" t="s">
        <v>176</v>
      </c>
      <c r="AJ662" s="92" t="s">
        <v>176</v>
      </c>
      <c r="AK662" s="92">
        <f t="shared" si="235"/>
        <v>0</v>
      </c>
      <c r="AM662" s="157" t="s">
        <v>10</v>
      </c>
    </row>
    <row r="663" spans="1:39" ht="15.9" customHeight="1" x14ac:dyDescent="0.25">
      <c r="A663" s="157" t="str">
        <f t="shared" si="222"/>
        <v>NoviembreSeguros Worldwide, S. A.</v>
      </c>
      <c r="B663" s="51" t="s">
        <v>92</v>
      </c>
      <c r="C663" s="93">
        <f t="shared" si="223"/>
        <v>0</v>
      </c>
      <c r="D663" s="93">
        <f t="shared" si="224"/>
        <v>0</v>
      </c>
      <c r="E663" s="92" t="s">
        <v>176</v>
      </c>
      <c r="F663" s="92" t="s">
        <v>176</v>
      </c>
      <c r="G663" s="92">
        <f t="shared" si="225"/>
        <v>0</v>
      </c>
      <c r="H663" s="92" t="s">
        <v>176</v>
      </c>
      <c r="I663" s="92" t="s">
        <v>176</v>
      </c>
      <c r="J663" s="92">
        <f t="shared" si="226"/>
        <v>0</v>
      </c>
      <c r="K663" s="92" t="s">
        <v>176</v>
      </c>
      <c r="L663" s="92" t="s">
        <v>176</v>
      </c>
      <c r="M663" s="92">
        <f t="shared" si="227"/>
        <v>0</v>
      </c>
      <c r="N663" s="92" t="s">
        <v>176</v>
      </c>
      <c r="O663" s="92" t="s">
        <v>176</v>
      </c>
      <c r="P663" s="92">
        <f t="shared" si="228"/>
        <v>0</v>
      </c>
      <c r="Q663" s="92" t="s">
        <v>176</v>
      </c>
      <c r="R663" s="92" t="s">
        <v>176</v>
      </c>
      <c r="S663" s="92">
        <f t="shared" si="229"/>
        <v>0</v>
      </c>
      <c r="T663" s="92" t="s">
        <v>176</v>
      </c>
      <c r="U663" s="92" t="s">
        <v>176</v>
      </c>
      <c r="V663" s="92">
        <f t="shared" si="230"/>
        <v>0</v>
      </c>
      <c r="W663" s="92" t="s">
        <v>176</v>
      </c>
      <c r="X663" s="92" t="s">
        <v>176</v>
      </c>
      <c r="Y663" s="92">
        <f t="shared" si="231"/>
        <v>0</v>
      </c>
      <c r="Z663" s="92" t="s">
        <v>176</v>
      </c>
      <c r="AA663" s="92" t="s">
        <v>176</v>
      </c>
      <c r="AB663" s="92">
        <f t="shared" si="232"/>
        <v>0</v>
      </c>
      <c r="AC663" s="92" t="s">
        <v>176</v>
      </c>
      <c r="AD663" s="92" t="s">
        <v>176</v>
      </c>
      <c r="AE663" s="92">
        <f t="shared" si="233"/>
        <v>0</v>
      </c>
      <c r="AF663" s="92" t="s">
        <v>176</v>
      </c>
      <c r="AG663" s="92" t="s">
        <v>176</v>
      </c>
      <c r="AH663" s="92">
        <f t="shared" si="234"/>
        <v>0</v>
      </c>
      <c r="AI663" s="92" t="s">
        <v>176</v>
      </c>
      <c r="AJ663" s="92" t="s">
        <v>176</v>
      </c>
      <c r="AK663" s="92">
        <f t="shared" si="235"/>
        <v>0</v>
      </c>
      <c r="AM663" s="157" t="s">
        <v>10</v>
      </c>
    </row>
    <row r="664" spans="1:39" ht="15.9" customHeight="1" x14ac:dyDescent="0.25">
      <c r="A664" s="157" t="str">
        <f t="shared" si="222"/>
        <v>NoviembreConfederación del Canada Dominicana. S. A.</v>
      </c>
      <c r="B664" s="51" t="s">
        <v>94</v>
      </c>
      <c r="C664" s="93">
        <f t="shared" si="223"/>
        <v>0</v>
      </c>
      <c r="D664" s="93">
        <f t="shared" si="224"/>
        <v>0</v>
      </c>
      <c r="E664" s="92" t="s">
        <v>176</v>
      </c>
      <c r="F664" s="92" t="s">
        <v>176</v>
      </c>
      <c r="G664" s="92">
        <f t="shared" si="225"/>
        <v>0</v>
      </c>
      <c r="H664" s="92" t="s">
        <v>176</v>
      </c>
      <c r="I664" s="92" t="s">
        <v>176</v>
      </c>
      <c r="J664" s="92">
        <f t="shared" si="226"/>
        <v>0</v>
      </c>
      <c r="K664" s="92" t="s">
        <v>176</v>
      </c>
      <c r="L664" s="92" t="s">
        <v>176</v>
      </c>
      <c r="M664" s="92">
        <f t="shared" si="227"/>
        <v>0</v>
      </c>
      <c r="N664" s="92" t="s">
        <v>176</v>
      </c>
      <c r="O664" s="92" t="s">
        <v>176</v>
      </c>
      <c r="P664" s="92">
        <f t="shared" si="228"/>
        <v>0</v>
      </c>
      <c r="Q664" s="92" t="s">
        <v>176</v>
      </c>
      <c r="R664" s="92" t="s">
        <v>176</v>
      </c>
      <c r="S664" s="92">
        <f t="shared" si="229"/>
        <v>0</v>
      </c>
      <c r="T664" s="92" t="s">
        <v>176</v>
      </c>
      <c r="U664" s="92" t="s">
        <v>176</v>
      </c>
      <c r="V664" s="92">
        <f t="shared" si="230"/>
        <v>0</v>
      </c>
      <c r="W664" s="92" t="s">
        <v>176</v>
      </c>
      <c r="X664" s="92" t="s">
        <v>176</v>
      </c>
      <c r="Y664" s="92">
        <f t="shared" si="231"/>
        <v>0</v>
      </c>
      <c r="Z664" s="92" t="s">
        <v>176</v>
      </c>
      <c r="AA664" s="92" t="s">
        <v>176</v>
      </c>
      <c r="AB664" s="92">
        <f t="shared" si="232"/>
        <v>0</v>
      </c>
      <c r="AC664" s="92" t="s">
        <v>176</v>
      </c>
      <c r="AD664" s="92" t="s">
        <v>176</v>
      </c>
      <c r="AE664" s="92">
        <f t="shared" si="233"/>
        <v>0</v>
      </c>
      <c r="AF664" s="92" t="s">
        <v>176</v>
      </c>
      <c r="AG664" s="92" t="s">
        <v>176</v>
      </c>
      <c r="AH664" s="92">
        <f t="shared" si="234"/>
        <v>0</v>
      </c>
      <c r="AI664" s="92" t="s">
        <v>176</v>
      </c>
      <c r="AJ664" s="92" t="s">
        <v>176</v>
      </c>
      <c r="AK664" s="92">
        <f t="shared" si="235"/>
        <v>0</v>
      </c>
      <c r="AM664" s="157" t="s">
        <v>10</v>
      </c>
    </row>
    <row r="665" spans="1:39" ht="15.9" customHeight="1" x14ac:dyDescent="0.25">
      <c r="A665" s="157" t="str">
        <f t="shared" si="222"/>
        <v>NoviembreSeguros La Internacional, S. A.</v>
      </c>
      <c r="B665" s="51" t="s">
        <v>82</v>
      </c>
      <c r="C665" s="93">
        <f t="shared" si="223"/>
        <v>0</v>
      </c>
      <c r="D665" s="93">
        <f t="shared" si="224"/>
        <v>0</v>
      </c>
      <c r="E665" s="92" t="s">
        <v>176</v>
      </c>
      <c r="F665" s="92" t="s">
        <v>176</v>
      </c>
      <c r="G665" s="92">
        <f t="shared" si="225"/>
        <v>0</v>
      </c>
      <c r="H665" s="92" t="s">
        <v>176</v>
      </c>
      <c r="I665" s="92" t="s">
        <v>176</v>
      </c>
      <c r="J665" s="92">
        <f t="shared" si="226"/>
        <v>0</v>
      </c>
      <c r="K665" s="92" t="s">
        <v>176</v>
      </c>
      <c r="L665" s="92" t="s">
        <v>176</v>
      </c>
      <c r="M665" s="92">
        <f t="shared" si="227"/>
        <v>0</v>
      </c>
      <c r="N665" s="92" t="s">
        <v>176</v>
      </c>
      <c r="O665" s="92" t="s">
        <v>176</v>
      </c>
      <c r="P665" s="92">
        <f t="shared" si="228"/>
        <v>0</v>
      </c>
      <c r="Q665" s="92" t="s">
        <v>176</v>
      </c>
      <c r="R665" s="92" t="s">
        <v>176</v>
      </c>
      <c r="S665" s="92">
        <f t="shared" si="229"/>
        <v>0</v>
      </c>
      <c r="T665" s="92" t="s">
        <v>176</v>
      </c>
      <c r="U665" s="92" t="s">
        <v>176</v>
      </c>
      <c r="V665" s="92">
        <f t="shared" si="230"/>
        <v>0</v>
      </c>
      <c r="W665" s="92" t="s">
        <v>176</v>
      </c>
      <c r="X665" s="92" t="s">
        <v>176</v>
      </c>
      <c r="Y665" s="92">
        <f t="shared" si="231"/>
        <v>0</v>
      </c>
      <c r="Z665" s="92" t="s">
        <v>176</v>
      </c>
      <c r="AA665" s="92" t="s">
        <v>176</v>
      </c>
      <c r="AB665" s="92">
        <f t="shared" si="232"/>
        <v>0</v>
      </c>
      <c r="AC665" s="92" t="s">
        <v>176</v>
      </c>
      <c r="AD665" s="92" t="s">
        <v>176</v>
      </c>
      <c r="AE665" s="92">
        <f t="shared" si="233"/>
        <v>0</v>
      </c>
      <c r="AF665" s="92" t="s">
        <v>176</v>
      </c>
      <c r="AG665" s="92" t="s">
        <v>176</v>
      </c>
      <c r="AH665" s="92">
        <f t="shared" si="234"/>
        <v>0</v>
      </c>
      <c r="AI665" s="92" t="s">
        <v>176</v>
      </c>
      <c r="AJ665" s="92" t="s">
        <v>176</v>
      </c>
      <c r="AK665" s="92">
        <f t="shared" si="235"/>
        <v>0</v>
      </c>
      <c r="AM665" s="157" t="s">
        <v>10</v>
      </c>
    </row>
    <row r="666" spans="1:39" ht="15.9" customHeight="1" x14ac:dyDescent="0.25">
      <c r="A666" s="157" t="str">
        <f t="shared" si="222"/>
        <v>NoviembreUnit, S.A</v>
      </c>
      <c r="B666" s="51" t="s">
        <v>121</v>
      </c>
      <c r="C666" s="93">
        <f t="shared" si="223"/>
        <v>0</v>
      </c>
      <c r="D666" s="93">
        <f t="shared" si="224"/>
        <v>0</v>
      </c>
      <c r="E666" s="92" t="s">
        <v>176</v>
      </c>
      <c r="F666" s="92" t="s">
        <v>176</v>
      </c>
      <c r="G666" s="92">
        <f t="shared" si="225"/>
        <v>0</v>
      </c>
      <c r="H666" s="92" t="s">
        <v>176</v>
      </c>
      <c r="I666" s="92" t="s">
        <v>176</v>
      </c>
      <c r="J666" s="92">
        <f t="shared" si="226"/>
        <v>0</v>
      </c>
      <c r="K666" s="92" t="s">
        <v>176</v>
      </c>
      <c r="L666" s="92" t="s">
        <v>176</v>
      </c>
      <c r="M666" s="92">
        <f t="shared" si="227"/>
        <v>0</v>
      </c>
      <c r="N666" s="92" t="s">
        <v>176</v>
      </c>
      <c r="O666" s="92" t="s">
        <v>176</v>
      </c>
      <c r="P666" s="92">
        <f t="shared" si="228"/>
        <v>0</v>
      </c>
      <c r="Q666" s="92" t="s">
        <v>176</v>
      </c>
      <c r="R666" s="92" t="s">
        <v>176</v>
      </c>
      <c r="S666" s="92">
        <f t="shared" si="229"/>
        <v>0</v>
      </c>
      <c r="T666" s="92" t="s">
        <v>176</v>
      </c>
      <c r="U666" s="92" t="s">
        <v>176</v>
      </c>
      <c r="V666" s="92">
        <f t="shared" si="230"/>
        <v>0</v>
      </c>
      <c r="W666" s="92" t="s">
        <v>176</v>
      </c>
      <c r="X666" s="92" t="s">
        <v>176</v>
      </c>
      <c r="Y666" s="92">
        <f t="shared" si="231"/>
        <v>0</v>
      </c>
      <c r="Z666" s="92" t="s">
        <v>176</v>
      </c>
      <c r="AA666" s="92" t="s">
        <v>176</v>
      </c>
      <c r="AB666" s="92">
        <f t="shared" si="232"/>
        <v>0</v>
      </c>
      <c r="AC666" s="92" t="s">
        <v>176</v>
      </c>
      <c r="AD666" s="92" t="s">
        <v>176</v>
      </c>
      <c r="AE666" s="92">
        <f t="shared" si="233"/>
        <v>0</v>
      </c>
      <c r="AF666" s="92" t="s">
        <v>176</v>
      </c>
      <c r="AG666" s="92" t="s">
        <v>176</v>
      </c>
      <c r="AH666" s="92">
        <f t="shared" si="234"/>
        <v>0</v>
      </c>
      <c r="AI666" s="92" t="s">
        <v>176</v>
      </c>
      <c r="AJ666" s="92" t="s">
        <v>176</v>
      </c>
      <c r="AK666" s="92">
        <f t="shared" si="235"/>
        <v>0</v>
      </c>
      <c r="AM666" s="157" t="s">
        <v>10</v>
      </c>
    </row>
    <row r="667" spans="1:39" ht="15.9" customHeight="1" x14ac:dyDescent="0.25">
      <c r="A667" s="157" t="str">
        <f t="shared" si="222"/>
        <v>NoviembreCooperativa Nacional de Seguros, Inc.</v>
      </c>
      <c r="B667" s="51" t="s">
        <v>80</v>
      </c>
      <c r="C667" s="93">
        <f t="shared" si="223"/>
        <v>0</v>
      </c>
      <c r="D667" s="93">
        <f t="shared" si="224"/>
        <v>0</v>
      </c>
      <c r="E667" s="92" t="s">
        <v>176</v>
      </c>
      <c r="F667" s="92" t="s">
        <v>176</v>
      </c>
      <c r="G667" s="92">
        <f t="shared" si="225"/>
        <v>0</v>
      </c>
      <c r="H667" s="92" t="s">
        <v>176</v>
      </c>
      <c r="I667" s="92" t="s">
        <v>176</v>
      </c>
      <c r="J667" s="92">
        <f t="shared" si="226"/>
        <v>0</v>
      </c>
      <c r="K667" s="92" t="s">
        <v>176</v>
      </c>
      <c r="L667" s="92" t="s">
        <v>176</v>
      </c>
      <c r="M667" s="92">
        <f t="shared" si="227"/>
        <v>0</v>
      </c>
      <c r="N667" s="92" t="s">
        <v>176</v>
      </c>
      <c r="O667" s="92" t="s">
        <v>176</v>
      </c>
      <c r="P667" s="92">
        <f t="shared" si="228"/>
        <v>0</v>
      </c>
      <c r="Q667" s="92" t="s">
        <v>176</v>
      </c>
      <c r="R667" s="92" t="s">
        <v>176</v>
      </c>
      <c r="S667" s="92">
        <f t="shared" si="229"/>
        <v>0</v>
      </c>
      <c r="T667" s="92" t="s">
        <v>176</v>
      </c>
      <c r="U667" s="92" t="s">
        <v>176</v>
      </c>
      <c r="V667" s="92">
        <f t="shared" si="230"/>
        <v>0</v>
      </c>
      <c r="W667" s="92" t="s">
        <v>176</v>
      </c>
      <c r="X667" s="92" t="s">
        <v>176</v>
      </c>
      <c r="Y667" s="92">
        <f t="shared" si="231"/>
        <v>0</v>
      </c>
      <c r="Z667" s="92" t="s">
        <v>176</v>
      </c>
      <c r="AA667" s="92" t="s">
        <v>176</v>
      </c>
      <c r="AB667" s="92">
        <f t="shared" si="232"/>
        <v>0</v>
      </c>
      <c r="AC667" s="92" t="s">
        <v>176</v>
      </c>
      <c r="AD667" s="92" t="s">
        <v>176</v>
      </c>
      <c r="AE667" s="92">
        <f t="shared" si="233"/>
        <v>0</v>
      </c>
      <c r="AF667" s="92" t="s">
        <v>176</v>
      </c>
      <c r="AG667" s="92" t="s">
        <v>176</v>
      </c>
      <c r="AH667" s="92">
        <f t="shared" si="234"/>
        <v>0</v>
      </c>
      <c r="AI667" s="92" t="s">
        <v>176</v>
      </c>
      <c r="AJ667" s="92" t="s">
        <v>176</v>
      </c>
      <c r="AK667" s="92">
        <f t="shared" si="235"/>
        <v>0</v>
      </c>
      <c r="AM667" s="157" t="s">
        <v>10</v>
      </c>
    </row>
    <row r="668" spans="1:39" ht="15.9" customHeight="1" x14ac:dyDescent="0.25">
      <c r="A668" s="157" t="str">
        <f t="shared" si="222"/>
        <v>NoviembreAngloamericana de Seguros, S. A.</v>
      </c>
      <c r="B668" s="51" t="s">
        <v>79</v>
      </c>
      <c r="C668" s="93">
        <f t="shared" si="223"/>
        <v>0</v>
      </c>
      <c r="D668" s="93">
        <f t="shared" si="224"/>
        <v>0</v>
      </c>
      <c r="E668" s="92" t="s">
        <v>176</v>
      </c>
      <c r="F668" s="92" t="s">
        <v>176</v>
      </c>
      <c r="G668" s="92">
        <f t="shared" si="225"/>
        <v>0</v>
      </c>
      <c r="H668" s="92" t="s">
        <v>176</v>
      </c>
      <c r="I668" s="92" t="s">
        <v>176</v>
      </c>
      <c r="J668" s="92">
        <f t="shared" si="226"/>
        <v>0</v>
      </c>
      <c r="K668" s="92" t="s">
        <v>176</v>
      </c>
      <c r="L668" s="92" t="s">
        <v>176</v>
      </c>
      <c r="M668" s="92">
        <f t="shared" si="227"/>
        <v>0</v>
      </c>
      <c r="N668" s="92" t="s">
        <v>176</v>
      </c>
      <c r="O668" s="92" t="s">
        <v>176</v>
      </c>
      <c r="P668" s="92">
        <f t="shared" si="228"/>
        <v>0</v>
      </c>
      <c r="Q668" s="92" t="s">
        <v>176</v>
      </c>
      <c r="R668" s="92" t="s">
        <v>176</v>
      </c>
      <c r="S668" s="92">
        <f t="shared" si="229"/>
        <v>0</v>
      </c>
      <c r="T668" s="92" t="s">
        <v>176</v>
      </c>
      <c r="U668" s="92" t="s">
        <v>176</v>
      </c>
      <c r="V668" s="92">
        <f t="shared" si="230"/>
        <v>0</v>
      </c>
      <c r="W668" s="92" t="s">
        <v>176</v>
      </c>
      <c r="X668" s="92" t="s">
        <v>176</v>
      </c>
      <c r="Y668" s="92">
        <f t="shared" si="231"/>
        <v>0</v>
      </c>
      <c r="Z668" s="92" t="s">
        <v>176</v>
      </c>
      <c r="AA668" s="92" t="s">
        <v>176</v>
      </c>
      <c r="AB668" s="92">
        <f t="shared" si="232"/>
        <v>0</v>
      </c>
      <c r="AC668" s="92" t="s">
        <v>176</v>
      </c>
      <c r="AD668" s="92" t="s">
        <v>176</v>
      </c>
      <c r="AE668" s="92">
        <f t="shared" si="233"/>
        <v>0</v>
      </c>
      <c r="AF668" s="92" t="s">
        <v>176</v>
      </c>
      <c r="AG668" s="92" t="s">
        <v>176</v>
      </c>
      <c r="AH668" s="92">
        <f t="shared" si="234"/>
        <v>0</v>
      </c>
      <c r="AI668" s="92" t="s">
        <v>176</v>
      </c>
      <c r="AJ668" s="92" t="s">
        <v>176</v>
      </c>
      <c r="AK668" s="92">
        <f t="shared" si="235"/>
        <v>0</v>
      </c>
      <c r="AM668" s="157" t="s">
        <v>10</v>
      </c>
    </row>
    <row r="669" spans="1:39" ht="15.9" customHeight="1" x14ac:dyDescent="0.25">
      <c r="A669" s="157" t="str">
        <f t="shared" si="222"/>
        <v>NoviembrePatria, S. A. Compañía de Seguros</v>
      </c>
      <c r="B669" s="51" t="s">
        <v>102</v>
      </c>
      <c r="C669" s="93">
        <f t="shared" si="223"/>
        <v>0</v>
      </c>
      <c r="D669" s="93">
        <f t="shared" si="224"/>
        <v>0</v>
      </c>
      <c r="E669" s="92" t="s">
        <v>176</v>
      </c>
      <c r="F669" s="92" t="s">
        <v>176</v>
      </c>
      <c r="G669" s="92">
        <f t="shared" si="225"/>
        <v>0</v>
      </c>
      <c r="H669" s="92" t="s">
        <v>176</v>
      </c>
      <c r="I669" s="92" t="s">
        <v>176</v>
      </c>
      <c r="J669" s="92">
        <f t="shared" si="226"/>
        <v>0</v>
      </c>
      <c r="K669" s="92" t="s">
        <v>176</v>
      </c>
      <c r="L669" s="92" t="s">
        <v>176</v>
      </c>
      <c r="M669" s="92">
        <f t="shared" si="227"/>
        <v>0</v>
      </c>
      <c r="N669" s="92" t="s">
        <v>176</v>
      </c>
      <c r="O669" s="92" t="s">
        <v>176</v>
      </c>
      <c r="P669" s="92">
        <f t="shared" si="228"/>
        <v>0</v>
      </c>
      <c r="Q669" s="92" t="s">
        <v>176</v>
      </c>
      <c r="R669" s="92" t="s">
        <v>176</v>
      </c>
      <c r="S669" s="92">
        <f t="shared" si="229"/>
        <v>0</v>
      </c>
      <c r="T669" s="92" t="s">
        <v>176</v>
      </c>
      <c r="U669" s="92" t="s">
        <v>176</v>
      </c>
      <c r="V669" s="92">
        <f t="shared" si="230"/>
        <v>0</v>
      </c>
      <c r="W669" s="92" t="s">
        <v>176</v>
      </c>
      <c r="X669" s="92" t="s">
        <v>176</v>
      </c>
      <c r="Y669" s="92">
        <f t="shared" si="231"/>
        <v>0</v>
      </c>
      <c r="Z669" s="92" t="s">
        <v>176</v>
      </c>
      <c r="AA669" s="92" t="s">
        <v>176</v>
      </c>
      <c r="AB669" s="92">
        <f t="shared" si="232"/>
        <v>0</v>
      </c>
      <c r="AC669" s="92" t="s">
        <v>176</v>
      </c>
      <c r="AD669" s="92" t="s">
        <v>176</v>
      </c>
      <c r="AE669" s="92">
        <f t="shared" si="233"/>
        <v>0</v>
      </c>
      <c r="AF669" s="92" t="s">
        <v>176</v>
      </c>
      <c r="AG669" s="92" t="s">
        <v>176</v>
      </c>
      <c r="AH669" s="92">
        <f t="shared" si="234"/>
        <v>0</v>
      </c>
      <c r="AI669" s="92" t="s">
        <v>176</v>
      </c>
      <c r="AJ669" s="92" t="s">
        <v>176</v>
      </c>
      <c r="AK669" s="92">
        <f t="shared" si="235"/>
        <v>0</v>
      </c>
      <c r="AM669" s="157" t="s">
        <v>10</v>
      </c>
    </row>
    <row r="670" spans="1:39" ht="15.9" customHeight="1" x14ac:dyDescent="0.25">
      <c r="A670" s="157" t="str">
        <f t="shared" si="222"/>
        <v>NoviembreGeneral de Seguros, S. A.</v>
      </c>
      <c r="B670" s="51" t="s">
        <v>78</v>
      </c>
      <c r="C670" s="93">
        <f t="shared" si="223"/>
        <v>0</v>
      </c>
      <c r="D670" s="93">
        <f t="shared" si="224"/>
        <v>0</v>
      </c>
      <c r="E670" s="92" t="s">
        <v>176</v>
      </c>
      <c r="F670" s="92" t="s">
        <v>176</v>
      </c>
      <c r="G670" s="92">
        <f t="shared" si="225"/>
        <v>0</v>
      </c>
      <c r="H670" s="92" t="s">
        <v>176</v>
      </c>
      <c r="I670" s="92" t="s">
        <v>176</v>
      </c>
      <c r="J670" s="92">
        <f t="shared" si="226"/>
        <v>0</v>
      </c>
      <c r="K670" s="92" t="s">
        <v>176</v>
      </c>
      <c r="L670" s="92" t="s">
        <v>176</v>
      </c>
      <c r="M670" s="92">
        <f t="shared" si="227"/>
        <v>0</v>
      </c>
      <c r="N670" s="92" t="s">
        <v>176</v>
      </c>
      <c r="O670" s="92" t="s">
        <v>176</v>
      </c>
      <c r="P670" s="92">
        <f t="shared" si="228"/>
        <v>0</v>
      </c>
      <c r="Q670" s="92" t="s">
        <v>176</v>
      </c>
      <c r="R670" s="92" t="s">
        <v>176</v>
      </c>
      <c r="S670" s="92">
        <f t="shared" si="229"/>
        <v>0</v>
      </c>
      <c r="T670" s="92" t="s">
        <v>176</v>
      </c>
      <c r="U670" s="92" t="s">
        <v>176</v>
      </c>
      <c r="V670" s="92">
        <f t="shared" si="230"/>
        <v>0</v>
      </c>
      <c r="W670" s="92" t="s">
        <v>176</v>
      </c>
      <c r="X670" s="92" t="s">
        <v>176</v>
      </c>
      <c r="Y670" s="92">
        <f t="shared" si="231"/>
        <v>0</v>
      </c>
      <c r="Z670" s="92" t="s">
        <v>176</v>
      </c>
      <c r="AA670" s="92" t="s">
        <v>176</v>
      </c>
      <c r="AB670" s="92">
        <f t="shared" si="232"/>
        <v>0</v>
      </c>
      <c r="AC670" s="92" t="s">
        <v>176</v>
      </c>
      <c r="AD670" s="92" t="s">
        <v>176</v>
      </c>
      <c r="AE670" s="92">
        <f t="shared" si="233"/>
        <v>0</v>
      </c>
      <c r="AF670" s="92" t="s">
        <v>176</v>
      </c>
      <c r="AG670" s="92" t="s">
        <v>176</v>
      </c>
      <c r="AH670" s="92">
        <f t="shared" si="234"/>
        <v>0</v>
      </c>
      <c r="AI670" s="92" t="s">
        <v>176</v>
      </c>
      <c r="AJ670" s="92" t="s">
        <v>176</v>
      </c>
      <c r="AK670" s="92">
        <f t="shared" si="235"/>
        <v>0</v>
      </c>
      <c r="AM670" s="157" t="s">
        <v>10</v>
      </c>
    </row>
    <row r="671" spans="1:39" ht="15.9" customHeight="1" x14ac:dyDescent="0.25">
      <c r="A671" s="157" t="str">
        <f t="shared" si="222"/>
        <v>NoviembreLa Comercial de Seguros, S. A.</v>
      </c>
      <c r="B671" s="51" t="s">
        <v>83</v>
      </c>
      <c r="C671" s="93">
        <f t="shared" si="223"/>
        <v>0</v>
      </c>
      <c r="D671" s="93">
        <f t="shared" si="224"/>
        <v>0</v>
      </c>
      <c r="E671" s="92" t="s">
        <v>176</v>
      </c>
      <c r="F671" s="92" t="s">
        <v>176</v>
      </c>
      <c r="G671" s="92">
        <f t="shared" si="225"/>
        <v>0</v>
      </c>
      <c r="H671" s="92" t="s">
        <v>176</v>
      </c>
      <c r="I671" s="92" t="s">
        <v>176</v>
      </c>
      <c r="J671" s="92">
        <f t="shared" si="226"/>
        <v>0</v>
      </c>
      <c r="K671" s="92" t="s">
        <v>176</v>
      </c>
      <c r="L671" s="92" t="s">
        <v>176</v>
      </c>
      <c r="M671" s="92">
        <f t="shared" si="227"/>
        <v>0</v>
      </c>
      <c r="N671" s="92" t="s">
        <v>176</v>
      </c>
      <c r="O671" s="92" t="s">
        <v>176</v>
      </c>
      <c r="P671" s="92">
        <f t="shared" si="228"/>
        <v>0</v>
      </c>
      <c r="Q671" s="92" t="s">
        <v>176</v>
      </c>
      <c r="R671" s="92" t="s">
        <v>176</v>
      </c>
      <c r="S671" s="92">
        <f t="shared" si="229"/>
        <v>0</v>
      </c>
      <c r="T671" s="92" t="s">
        <v>176</v>
      </c>
      <c r="U671" s="92" t="s">
        <v>176</v>
      </c>
      <c r="V671" s="92">
        <f t="shared" si="230"/>
        <v>0</v>
      </c>
      <c r="W671" s="92" t="s">
        <v>176</v>
      </c>
      <c r="X671" s="92" t="s">
        <v>176</v>
      </c>
      <c r="Y671" s="92">
        <f t="shared" si="231"/>
        <v>0</v>
      </c>
      <c r="Z671" s="92" t="s">
        <v>176</v>
      </c>
      <c r="AA671" s="92" t="s">
        <v>176</v>
      </c>
      <c r="AB671" s="92">
        <f t="shared" si="232"/>
        <v>0</v>
      </c>
      <c r="AC671" s="92" t="s">
        <v>176</v>
      </c>
      <c r="AD671" s="92" t="s">
        <v>176</v>
      </c>
      <c r="AE671" s="92">
        <f t="shared" si="233"/>
        <v>0</v>
      </c>
      <c r="AF671" s="92" t="s">
        <v>176</v>
      </c>
      <c r="AG671" s="92" t="s">
        <v>176</v>
      </c>
      <c r="AH671" s="92">
        <f t="shared" si="234"/>
        <v>0</v>
      </c>
      <c r="AI671" s="92" t="s">
        <v>176</v>
      </c>
      <c r="AJ671" s="92" t="s">
        <v>176</v>
      </c>
      <c r="AK671" s="92">
        <f t="shared" si="235"/>
        <v>0</v>
      </c>
      <c r="AM671" s="157" t="s">
        <v>10</v>
      </c>
    </row>
    <row r="672" spans="1:39" ht="15.9" customHeight="1" x14ac:dyDescent="0.25">
      <c r="A672" s="157" t="str">
        <f t="shared" si="222"/>
        <v>NoviembreBMI Compañía de Seguros, S. A.</v>
      </c>
      <c r="B672" s="51" t="s">
        <v>96</v>
      </c>
      <c r="C672" s="93">
        <f t="shared" si="223"/>
        <v>0</v>
      </c>
      <c r="D672" s="93">
        <f t="shared" si="224"/>
        <v>0</v>
      </c>
      <c r="E672" s="92" t="s">
        <v>176</v>
      </c>
      <c r="F672" s="92" t="s">
        <v>176</v>
      </c>
      <c r="G672" s="92">
        <f t="shared" si="225"/>
        <v>0</v>
      </c>
      <c r="H672" s="92" t="s">
        <v>176</v>
      </c>
      <c r="I672" s="92" t="s">
        <v>176</v>
      </c>
      <c r="J672" s="92">
        <f t="shared" si="226"/>
        <v>0</v>
      </c>
      <c r="K672" s="92" t="s">
        <v>176</v>
      </c>
      <c r="L672" s="92" t="s">
        <v>176</v>
      </c>
      <c r="M672" s="92">
        <f t="shared" si="227"/>
        <v>0</v>
      </c>
      <c r="N672" s="92" t="s">
        <v>176</v>
      </c>
      <c r="O672" s="92" t="s">
        <v>176</v>
      </c>
      <c r="P672" s="92">
        <f t="shared" si="228"/>
        <v>0</v>
      </c>
      <c r="Q672" s="92" t="s">
        <v>176</v>
      </c>
      <c r="R672" s="92" t="s">
        <v>176</v>
      </c>
      <c r="S672" s="92">
        <f t="shared" si="229"/>
        <v>0</v>
      </c>
      <c r="T672" s="92" t="s">
        <v>176</v>
      </c>
      <c r="U672" s="92" t="s">
        <v>176</v>
      </c>
      <c r="V672" s="92">
        <f t="shared" si="230"/>
        <v>0</v>
      </c>
      <c r="W672" s="92" t="s">
        <v>176</v>
      </c>
      <c r="X672" s="92" t="s">
        <v>176</v>
      </c>
      <c r="Y672" s="92">
        <f t="shared" si="231"/>
        <v>0</v>
      </c>
      <c r="Z672" s="92" t="s">
        <v>176</v>
      </c>
      <c r="AA672" s="92" t="s">
        <v>176</v>
      </c>
      <c r="AB672" s="92">
        <f t="shared" si="232"/>
        <v>0</v>
      </c>
      <c r="AC672" s="92" t="s">
        <v>176</v>
      </c>
      <c r="AD672" s="92" t="s">
        <v>176</v>
      </c>
      <c r="AE672" s="92">
        <f t="shared" si="233"/>
        <v>0</v>
      </c>
      <c r="AF672" s="92" t="s">
        <v>176</v>
      </c>
      <c r="AG672" s="92" t="s">
        <v>176</v>
      </c>
      <c r="AH672" s="92">
        <f t="shared" si="234"/>
        <v>0</v>
      </c>
      <c r="AI672" s="92" t="s">
        <v>176</v>
      </c>
      <c r="AJ672" s="92" t="s">
        <v>176</v>
      </c>
      <c r="AK672" s="92">
        <f t="shared" si="235"/>
        <v>0</v>
      </c>
      <c r="AM672" s="157" t="s">
        <v>10</v>
      </c>
    </row>
    <row r="673" spans="1:39" ht="15.9" customHeight="1" x14ac:dyDescent="0.25">
      <c r="A673" s="157" t="str">
        <f t="shared" si="222"/>
        <v>NoviembreAmigos Compañía de Seguros, S. A.</v>
      </c>
      <c r="B673" s="51" t="s">
        <v>89</v>
      </c>
      <c r="C673" s="93">
        <f t="shared" si="223"/>
        <v>0</v>
      </c>
      <c r="D673" s="93">
        <f t="shared" si="224"/>
        <v>0</v>
      </c>
      <c r="E673" s="92" t="s">
        <v>176</v>
      </c>
      <c r="F673" s="92" t="s">
        <v>176</v>
      </c>
      <c r="G673" s="92">
        <f t="shared" si="225"/>
        <v>0</v>
      </c>
      <c r="H673" s="92" t="s">
        <v>176</v>
      </c>
      <c r="I673" s="92" t="s">
        <v>176</v>
      </c>
      <c r="J673" s="92">
        <f t="shared" si="226"/>
        <v>0</v>
      </c>
      <c r="K673" s="92" t="s">
        <v>176</v>
      </c>
      <c r="L673" s="92" t="s">
        <v>176</v>
      </c>
      <c r="M673" s="92">
        <f t="shared" si="227"/>
        <v>0</v>
      </c>
      <c r="N673" s="92" t="s">
        <v>176</v>
      </c>
      <c r="O673" s="92" t="s">
        <v>176</v>
      </c>
      <c r="P673" s="92">
        <f t="shared" si="228"/>
        <v>0</v>
      </c>
      <c r="Q673" s="92" t="s">
        <v>176</v>
      </c>
      <c r="R673" s="92" t="s">
        <v>176</v>
      </c>
      <c r="S673" s="92">
        <f t="shared" si="229"/>
        <v>0</v>
      </c>
      <c r="T673" s="92" t="s">
        <v>176</v>
      </c>
      <c r="U673" s="92" t="s">
        <v>176</v>
      </c>
      <c r="V673" s="92">
        <f t="shared" si="230"/>
        <v>0</v>
      </c>
      <c r="W673" s="92" t="s">
        <v>176</v>
      </c>
      <c r="X673" s="92" t="s">
        <v>176</v>
      </c>
      <c r="Y673" s="92">
        <f t="shared" si="231"/>
        <v>0</v>
      </c>
      <c r="Z673" s="92" t="s">
        <v>176</v>
      </c>
      <c r="AA673" s="92" t="s">
        <v>176</v>
      </c>
      <c r="AB673" s="92">
        <f t="shared" si="232"/>
        <v>0</v>
      </c>
      <c r="AC673" s="92" t="s">
        <v>176</v>
      </c>
      <c r="AD673" s="92" t="s">
        <v>176</v>
      </c>
      <c r="AE673" s="92">
        <f t="shared" si="233"/>
        <v>0</v>
      </c>
      <c r="AF673" s="92" t="s">
        <v>176</v>
      </c>
      <c r="AG673" s="92" t="s">
        <v>176</v>
      </c>
      <c r="AH673" s="92">
        <f t="shared" si="234"/>
        <v>0</v>
      </c>
      <c r="AI673" s="92" t="s">
        <v>176</v>
      </c>
      <c r="AJ673" s="92" t="s">
        <v>176</v>
      </c>
      <c r="AK673" s="92">
        <f t="shared" si="235"/>
        <v>0</v>
      </c>
      <c r="AM673" s="157" t="s">
        <v>10</v>
      </c>
    </row>
    <row r="674" spans="1:39" ht="15.9" customHeight="1" x14ac:dyDescent="0.25">
      <c r="A674" s="157" t="str">
        <f t="shared" si="222"/>
        <v>NoviembreCompañía Dominicana de Seguros, S.R.L.</v>
      </c>
      <c r="B674" s="51" t="s">
        <v>97</v>
      </c>
      <c r="C674" s="93">
        <f t="shared" si="223"/>
        <v>0</v>
      </c>
      <c r="D674" s="93">
        <f t="shared" si="224"/>
        <v>0</v>
      </c>
      <c r="E674" s="92" t="s">
        <v>176</v>
      </c>
      <c r="F674" s="92" t="s">
        <v>176</v>
      </c>
      <c r="G674" s="92">
        <f t="shared" si="225"/>
        <v>0</v>
      </c>
      <c r="H674" s="92" t="s">
        <v>176</v>
      </c>
      <c r="I674" s="92" t="s">
        <v>176</v>
      </c>
      <c r="J674" s="92">
        <f t="shared" si="226"/>
        <v>0</v>
      </c>
      <c r="K674" s="92" t="s">
        <v>176</v>
      </c>
      <c r="L674" s="92" t="s">
        <v>176</v>
      </c>
      <c r="M674" s="92">
        <f t="shared" si="227"/>
        <v>0</v>
      </c>
      <c r="N674" s="92" t="s">
        <v>176</v>
      </c>
      <c r="O674" s="92" t="s">
        <v>176</v>
      </c>
      <c r="P674" s="92">
        <f t="shared" si="228"/>
        <v>0</v>
      </c>
      <c r="Q674" s="92" t="s">
        <v>176</v>
      </c>
      <c r="R674" s="92" t="s">
        <v>176</v>
      </c>
      <c r="S674" s="92">
        <f t="shared" si="229"/>
        <v>0</v>
      </c>
      <c r="T674" s="92" t="s">
        <v>176</v>
      </c>
      <c r="U674" s="92" t="s">
        <v>176</v>
      </c>
      <c r="V674" s="92">
        <f t="shared" si="230"/>
        <v>0</v>
      </c>
      <c r="W674" s="92" t="s">
        <v>176</v>
      </c>
      <c r="X674" s="92" t="s">
        <v>176</v>
      </c>
      <c r="Y674" s="92">
        <f t="shared" si="231"/>
        <v>0</v>
      </c>
      <c r="Z674" s="92" t="s">
        <v>176</v>
      </c>
      <c r="AA674" s="92" t="s">
        <v>176</v>
      </c>
      <c r="AB674" s="92">
        <f t="shared" si="232"/>
        <v>0</v>
      </c>
      <c r="AC674" s="92" t="s">
        <v>176</v>
      </c>
      <c r="AD674" s="92" t="s">
        <v>176</v>
      </c>
      <c r="AE674" s="92">
        <f t="shared" si="233"/>
        <v>0</v>
      </c>
      <c r="AF674" s="92" t="s">
        <v>176</v>
      </c>
      <c r="AG674" s="92" t="s">
        <v>176</v>
      </c>
      <c r="AH674" s="92">
        <f t="shared" si="234"/>
        <v>0</v>
      </c>
      <c r="AI674" s="92" t="s">
        <v>176</v>
      </c>
      <c r="AJ674" s="92" t="s">
        <v>176</v>
      </c>
      <c r="AK674" s="92">
        <f t="shared" si="235"/>
        <v>0</v>
      </c>
      <c r="AM674" s="157" t="s">
        <v>10</v>
      </c>
    </row>
    <row r="675" spans="1:39" ht="15.9" customHeight="1" x14ac:dyDescent="0.25">
      <c r="A675" s="157" t="str">
        <f t="shared" si="222"/>
        <v>NoviembreAtlantica Seguros, S. A.</v>
      </c>
      <c r="B675" s="50" t="s">
        <v>110</v>
      </c>
      <c r="C675" s="93">
        <f t="shared" si="223"/>
        <v>0</v>
      </c>
      <c r="D675" s="93">
        <f t="shared" si="224"/>
        <v>0</v>
      </c>
      <c r="E675" s="92" t="s">
        <v>176</v>
      </c>
      <c r="F675" s="92" t="s">
        <v>176</v>
      </c>
      <c r="G675" s="92">
        <f t="shared" si="225"/>
        <v>0</v>
      </c>
      <c r="H675" s="92" t="s">
        <v>176</v>
      </c>
      <c r="I675" s="92" t="s">
        <v>176</v>
      </c>
      <c r="J675" s="92">
        <f t="shared" si="226"/>
        <v>0</v>
      </c>
      <c r="K675" s="92" t="s">
        <v>176</v>
      </c>
      <c r="L675" s="92" t="s">
        <v>176</v>
      </c>
      <c r="M675" s="92">
        <f t="shared" si="227"/>
        <v>0</v>
      </c>
      <c r="N675" s="92" t="s">
        <v>176</v>
      </c>
      <c r="O675" s="92" t="s">
        <v>176</v>
      </c>
      <c r="P675" s="92">
        <f t="shared" si="228"/>
        <v>0</v>
      </c>
      <c r="Q675" s="92" t="s">
        <v>176</v>
      </c>
      <c r="R675" s="92" t="s">
        <v>176</v>
      </c>
      <c r="S675" s="92">
        <f t="shared" si="229"/>
        <v>0</v>
      </c>
      <c r="T675" s="92" t="s">
        <v>176</v>
      </c>
      <c r="U675" s="92" t="s">
        <v>176</v>
      </c>
      <c r="V675" s="92">
        <f t="shared" si="230"/>
        <v>0</v>
      </c>
      <c r="W675" s="92" t="s">
        <v>176</v>
      </c>
      <c r="X675" s="92" t="s">
        <v>176</v>
      </c>
      <c r="Y675" s="92">
        <f t="shared" si="231"/>
        <v>0</v>
      </c>
      <c r="Z675" s="92" t="s">
        <v>176</v>
      </c>
      <c r="AA675" s="92" t="s">
        <v>176</v>
      </c>
      <c r="AB675" s="92">
        <f t="shared" si="232"/>
        <v>0</v>
      </c>
      <c r="AC675" s="92" t="s">
        <v>176</v>
      </c>
      <c r="AD675" s="92" t="s">
        <v>176</v>
      </c>
      <c r="AE675" s="92">
        <f t="shared" si="233"/>
        <v>0</v>
      </c>
      <c r="AF675" s="92" t="s">
        <v>176</v>
      </c>
      <c r="AG675" s="92" t="s">
        <v>176</v>
      </c>
      <c r="AH675" s="92">
        <f t="shared" si="234"/>
        <v>0</v>
      </c>
      <c r="AI675" s="92" t="s">
        <v>176</v>
      </c>
      <c r="AJ675" s="92" t="s">
        <v>176</v>
      </c>
      <c r="AK675" s="92">
        <f t="shared" si="235"/>
        <v>0</v>
      </c>
      <c r="AM675" s="157" t="s">
        <v>10</v>
      </c>
    </row>
    <row r="676" spans="1:39" ht="15.9" customHeight="1" x14ac:dyDescent="0.25">
      <c r="A676" s="157" t="str">
        <f t="shared" si="222"/>
        <v>NoviembreMarsh &amp; McLennan, LTD (Riskcorp, Inc.)</v>
      </c>
      <c r="B676" s="51" t="s">
        <v>101</v>
      </c>
      <c r="C676" s="93">
        <f t="shared" si="223"/>
        <v>0</v>
      </c>
      <c r="D676" s="93">
        <f t="shared" si="224"/>
        <v>0</v>
      </c>
      <c r="E676" s="92" t="s">
        <v>176</v>
      </c>
      <c r="F676" s="92" t="s">
        <v>176</v>
      </c>
      <c r="G676" s="92">
        <f t="shared" si="225"/>
        <v>0</v>
      </c>
      <c r="H676" s="92" t="s">
        <v>176</v>
      </c>
      <c r="I676" s="92" t="s">
        <v>176</v>
      </c>
      <c r="J676" s="92">
        <f t="shared" si="226"/>
        <v>0</v>
      </c>
      <c r="K676" s="92" t="s">
        <v>176</v>
      </c>
      <c r="L676" s="92" t="s">
        <v>176</v>
      </c>
      <c r="M676" s="92">
        <f t="shared" si="227"/>
        <v>0</v>
      </c>
      <c r="N676" s="92" t="s">
        <v>176</v>
      </c>
      <c r="O676" s="92" t="s">
        <v>176</v>
      </c>
      <c r="P676" s="92">
        <f t="shared" si="228"/>
        <v>0</v>
      </c>
      <c r="Q676" s="92" t="s">
        <v>176</v>
      </c>
      <c r="R676" s="92" t="s">
        <v>176</v>
      </c>
      <c r="S676" s="92">
        <f t="shared" si="229"/>
        <v>0</v>
      </c>
      <c r="T676" s="92" t="s">
        <v>176</v>
      </c>
      <c r="U676" s="92" t="s">
        <v>176</v>
      </c>
      <c r="V676" s="92">
        <f t="shared" si="230"/>
        <v>0</v>
      </c>
      <c r="W676" s="92" t="s">
        <v>176</v>
      </c>
      <c r="X676" s="92" t="s">
        <v>176</v>
      </c>
      <c r="Y676" s="92">
        <f t="shared" si="231"/>
        <v>0</v>
      </c>
      <c r="Z676" s="92" t="s">
        <v>176</v>
      </c>
      <c r="AA676" s="92" t="s">
        <v>176</v>
      </c>
      <c r="AB676" s="92">
        <f t="shared" si="232"/>
        <v>0</v>
      </c>
      <c r="AC676" s="92" t="s">
        <v>176</v>
      </c>
      <c r="AD676" s="92" t="s">
        <v>176</v>
      </c>
      <c r="AE676" s="92">
        <f t="shared" si="233"/>
        <v>0</v>
      </c>
      <c r="AF676" s="92" t="s">
        <v>176</v>
      </c>
      <c r="AG676" s="92" t="s">
        <v>176</v>
      </c>
      <c r="AH676" s="92">
        <f t="shared" si="234"/>
        <v>0</v>
      </c>
      <c r="AI676" s="92" t="s">
        <v>176</v>
      </c>
      <c r="AJ676" s="92" t="s">
        <v>176</v>
      </c>
      <c r="AK676" s="92">
        <f t="shared" si="235"/>
        <v>0</v>
      </c>
      <c r="AM676" s="157" t="s">
        <v>10</v>
      </c>
    </row>
    <row r="677" spans="1:39" ht="15.9" customHeight="1" x14ac:dyDescent="0.25">
      <c r="A677" s="157" t="str">
        <f t="shared" si="222"/>
        <v>NoviembreAutoseguro, S. A.</v>
      </c>
      <c r="B677" s="51" t="s">
        <v>81</v>
      </c>
      <c r="C677" s="93">
        <f t="shared" si="223"/>
        <v>0</v>
      </c>
      <c r="D677" s="93">
        <f t="shared" si="224"/>
        <v>0</v>
      </c>
      <c r="E677" s="92" t="s">
        <v>176</v>
      </c>
      <c r="F677" s="92" t="s">
        <v>176</v>
      </c>
      <c r="G677" s="92">
        <f t="shared" si="225"/>
        <v>0</v>
      </c>
      <c r="H677" s="92" t="s">
        <v>176</v>
      </c>
      <c r="I677" s="92" t="s">
        <v>176</v>
      </c>
      <c r="J677" s="92">
        <f t="shared" si="226"/>
        <v>0</v>
      </c>
      <c r="K677" s="92" t="s">
        <v>176</v>
      </c>
      <c r="L677" s="92" t="s">
        <v>176</v>
      </c>
      <c r="M677" s="92">
        <f t="shared" si="227"/>
        <v>0</v>
      </c>
      <c r="N677" s="92" t="s">
        <v>176</v>
      </c>
      <c r="O677" s="92" t="s">
        <v>176</v>
      </c>
      <c r="P677" s="92">
        <f t="shared" si="228"/>
        <v>0</v>
      </c>
      <c r="Q677" s="92" t="s">
        <v>176</v>
      </c>
      <c r="R677" s="92" t="s">
        <v>176</v>
      </c>
      <c r="S677" s="92">
        <f t="shared" si="229"/>
        <v>0</v>
      </c>
      <c r="T677" s="92" t="s">
        <v>176</v>
      </c>
      <c r="U677" s="92" t="s">
        <v>176</v>
      </c>
      <c r="V677" s="92">
        <f t="shared" si="230"/>
        <v>0</v>
      </c>
      <c r="W677" s="92" t="s">
        <v>176</v>
      </c>
      <c r="X677" s="92" t="s">
        <v>176</v>
      </c>
      <c r="Y677" s="92">
        <f t="shared" si="231"/>
        <v>0</v>
      </c>
      <c r="Z677" s="92" t="s">
        <v>176</v>
      </c>
      <c r="AA677" s="92" t="s">
        <v>176</v>
      </c>
      <c r="AB677" s="92">
        <f t="shared" si="232"/>
        <v>0</v>
      </c>
      <c r="AC677" s="92" t="s">
        <v>176</v>
      </c>
      <c r="AD677" s="92" t="s">
        <v>176</v>
      </c>
      <c r="AE677" s="92">
        <f t="shared" si="233"/>
        <v>0</v>
      </c>
      <c r="AF677" s="92" t="s">
        <v>176</v>
      </c>
      <c r="AG677" s="92" t="s">
        <v>176</v>
      </c>
      <c r="AH677" s="92">
        <f t="shared" si="234"/>
        <v>0</v>
      </c>
      <c r="AI677" s="92" t="s">
        <v>176</v>
      </c>
      <c r="AJ677" s="92" t="s">
        <v>176</v>
      </c>
      <c r="AK677" s="92">
        <f t="shared" si="235"/>
        <v>0</v>
      </c>
      <c r="AM677" s="157" t="s">
        <v>10</v>
      </c>
    </row>
    <row r="678" spans="1:39" ht="15.9" customHeight="1" x14ac:dyDescent="0.25">
      <c r="A678" s="157" t="str">
        <f t="shared" si="222"/>
        <v>NoviembreSeguros DHI Atlas, S. A.</v>
      </c>
      <c r="B678" s="51" t="s">
        <v>100</v>
      </c>
      <c r="C678" s="93">
        <f t="shared" si="223"/>
        <v>0</v>
      </c>
      <c r="D678" s="93">
        <f t="shared" si="224"/>
        <v>0</v>
      </c>
      <c r="E678" s="92" t="s">
        <v>176</v>
      </c>
      <c r="F678" s="92" t="s">
        <v>176</v>
      </c>
      <c r="G678" s="92">
        <f t="shared" si="225"/>
        <v>0</v>
      </c>
      <c r="H678" s="92" t="s">
        <v>176</v>
      </c>
      <c r="I678" s="92" t="s">
        <v>176</v>
      </c>
      <c r="J678" s="92">
        <f t="shared" si="226"/>
        <v>0</v>
      </c>
      <c r="K678" s="92" t="s">
        <v>176</v>
      </c>
      <c r="L678" s="92" t="s">
        <v>176</v>
      </c>
      <c r="M678" s="92">
        <f t="shared" si="227"/>
        <v>0</v>
      </c>
      <c r="N678" s="92" t="s">
        <v>176</v>
      </c>
      <c r="O678" s="92" t="s">
        <v>176</v>
      </c>
      <c r="P678" s="92">
        <f t="shared" si="228"/>
        <v>0</v>
      </c>
      <c r="Q678" s="92" t="s">
        <v>176</v>
      </c>
      <c r="R678" s="92" t="s">
        <v>176</v>
      </c>
      <c r="S678" s="92">
        <f t="shared" si="229"/>
        <v>0</v>
      </c>
      <c r="T678" s="92" t="s">
        <v>176</v>
      </c>
      <c r="U678" s="92" t="s">
        <v>176</v>
      </c>
      <c r="V678" s="92">
        <f t="shared" si="230"/>
        <v>0</v>
      </c>
      <c r="W678" s="92" t="s">
        <v>176</v>
      </c>
      <c r="X678" s="92" t="s">
        <v>176</v>
      </c>
      <c r="Y678" s="92">
        <f t="shared" si="231"/>
        <v>0</v>
      </c>
      <c r="Z678" s="92" t="s">
        <v>176</v>
      </c>
      <c r="AA678" s="92" t="s">
        <v>176</v>
      </c>
      <c r="AB678" s="92">
        <f t="shared" si="232"/>
        <v>0</v>
      </c>
      <c r="AC678" s="92" t="s">
        <v>176</v>
      </c>
      <c r="AD678" s="92" t="s">
        <v>176</v>
      </c>
      <c r="AE678" s="92">
        <f t="shared" si="233"/>
        <v>0</v>
      </c>
      <c r="AF678" s="92" t="s">
        <v>176</v>
      </c>
      <c r="AG678" s="92" t="s">
        <v>176</v>
      </c>
      <c r="AH678" s="92">
        <f t="shared" si="234"/>
        <v>0</v>
      </c>
      <c r="AI678" s="92" t="s">
        <v>176</v>
      </c>
      <c r="AJ678" s="92" t="s">
        <v>176</v>
      </c>
      <c r="AK678" s="92">
        <f t="shared" si="235"/>
        <v>0</v>
      </c>
      <c r="AM678" s="157" t="s">
        <v>10</v>
      </c>
    </row>
    <row r="679" spans="1:39" ht="15.9" customHeight="1" x14ac:dyDescent="0.25">
      <c r="A679" s="157" t="str">
        <f t="shared" si="222"/>
        <v>NoviembreBanesco Seguros, S.A.</v>
      </c>
      <c r="B679" s="51" t="s">
        <v>109</v>
      </c>
      <c r="C679" s="93">
        <f t="shared" si="223"/>
        <v>0</v>
      </c>
      <c r="D679" s="93">
        <f t="shared" si="224"/>
        <v>0</v>
      </c>
      <c r="E679" s="92" t="s">
        <v>176</v>
      </c>
      <c r="F679" s="92" t="s">
        <v>176</v>
      </c>
      <c r="G679" s="92">
        <f t="shared" si="225"/>
        <v>0</v>
      </c>
      <c r="H679" s="92" t="s">
        <v>176</v>
      </c>
      <c r="I679" s="92" t="s">
        <v>176</v>
      </c>
      <c r="J679" s="92">
        <f t="shared" si="226"/>
        <v>0</v>
      </c>
      <c r="K679" s="92" t="s">
        <v>176</v>
      </c>
      <c r="L679" s="92" t="s">
        <v>176</v>
      </c>
      <c r="M679" s="92">
        <f t="shared" si="227"/>
        <v>0</v>
      </c>
      <c r="N679" s="92" t="s">
        <v>176</v>
      </c>
      <c r="O679" s="92" t="s">
        <v>176</v>
      </c>
      <c r="P679" s="92">
        <f t="shared" si="228"/>
        <v>0</v>
      </c>
      <c r="Q679" s="92" t="s">
        <v>176</v>
      </c>
      <c r="R679" s="92" t="s">
        <v>176</v>
      </c>
      <c r="S679" s="92">
        <f t="shared" si="229"/>
        <v>0</v>
      </c>
      <c r="T679" s="92" t="s">
        <v>176</v>
      </c>
      <c r="U679" s="92" t="s">
        <v>176</v>
      </c>
      <c r="V679" s="92">
        <f t="shared" si="230"/>
        <v>0</v>
      </c>
      <c r="W679" s="92" t="s">
        <v>176</v>
      </c>
      <c r="X679" s="92" t="s">
        <v>176</v>
      </c>
      <c r="Y679" s="92">
        <f t="shared" si="231"/>
        <v>0</v>
      </c>
      <c r="Z679" s="92" t="s">
        <v>176</v>
      </c>
      <c r="AA679" s="92" t="s">
        <v>176</v>
      </c>
      <c r="AB679" s="92">
        <f t="shared" si="232"/>
        <v>0</v>
      </c>
      <c r="AC679" s="92" t="s">
        <v>176</v>
      </c>
      <c r="AD679" s="92" t="s">
        <v>176</v>
      </c>
      <c r="AE679" s="92">
        <f t="shared" si="233"/>
        <v>0</v>
      </c>
      <c r="AF679" s="92" t="s">
        <v>176</v>
      </c>
      <c r="AG679" s="92" t="s">
        <v>176</v>
      </c>
      <c r="AH679" s="92">
        <f t="shared" si="234"/>
        <v>0</v>
      </c>
      <c r="AI679" s="92" t="s">
        <v>176</v>
      </c>
      <c r="AJ679" s="92" t="s">
        <v>176</v>
      </c>
      <c r="AK679" s="92">
        <f t="shared" si="235"/>
        <v>0</v>
      </c>
      <c r="AM679" s="157" t="s">
        <v>10</v>
      </c>
    </row>
    <row r="680" spans="1:39" ht="15.9" customHeight="1" x14ac:dyDescent="0.25">
      <c r="A680" s="157" t="str">
        <f t="shared" si="222"/>
        <v>NoviembreHumano Seguros, S. A.</v>
      </c>
      <c r="B680" s="51" t="s">
        <v>111</v>
      </c>
      <c r="C680" s="93">
        <f t="shared" si="223"/>
        <v>0</v>
      </c>
      <c r="D680" s="93">
        <f t="shared" si="224"/>
        <v>0</v>
      </c>
      <c r="E680" s="92" t="s">
        <v>176</v>
      </c>
      <c r="F680" s="92" t="s">
        <v>176</v>
      </c>
      <c r="G680" s="92">
        <f t="shared" si="225"/>
        <v>0</v>
      </c>
      <c r="H680" s="92" t="s">
        <v>176</v>
      </c>
      <c r="I680" s="92" t="s">
        <v>176</v>
      </c>
      <c r="J680" s="92">
        <f t="shared" si="226"/>
        <v>0</v>
      </c>
      <c r="K680" s="92" t="s">
        <v>176</v>
      </c>
      <c r="L680" s="92" t="s">
        <v>176</v>
      </c>
      <c r="M680" s="92">
        <f t="shared" si="227"/>
        <v>0</v>
      </c>
      <c r="N680" s="92" t="s">
        <v>176</v>
      </c>
      <c r="O680" s="92" t="s">
        <v>176</v>
      </c>
      <c r="P680" s="92">
        <f t="shared" si="228"/>
        <v>0</v>
      </c>
      <c r="Q680" s="92" t="s">
        <v>176</v>
      </c>
      <c r="R680" s="92" t="s">
        <v>176</v>
      </c>
      <c r="S680" s="92">
        <f t="shared" si="229"/>
        <v>0</v>
      </c>
      <c r="T680" s="92" t="s">
        <v>176</v>
      </c>
      <c r="U680" s="92" t="s">
        <v>176</v>
      </c>
      <c r="V680" s="92">
        <f t="shared" si="230"/>
        <v>0</v>
      </c>
      <c r="W680" s="92" t="s">
        <v>176</v>
      </c>
      <c r="X680" s="92" t="s">
        <v>176</v>
      </c>
      <c r="Y680" s="92">
        <f t="shared" si="231"/>
        <v>0</v>
      </c>
      <c r="Z680" s="92" t="s">
        <v>176</v>
      </c>
      <c r="AA680" s="92" t="s">
        <v>176</v>
      </c>
      <c r="AB680" s="92">
        <f t="shared" si="232"/>
        <v>0</v>
      </c>
      <c r="AC680" s="92" t="s">
        <v>176</v>
      </c>
      <c r="AD680" s="92" t="s">
        <v>176</v>
      </c>
      <c r="AE680" s="92">
        <f t="shared" si="233"/>
        <v>0</v>
      </c>
      <c r="AF680" s="92" t="s">
        <v>176</v>
      </c>
      <c r="AG680" s="92" t="s">
        <v>176</v>
      </c>
      <c r="AH680" s="92">
        <f t="shared" si="234"/>
        <v>0</v>
      </c>
      <c r="AI680" s="92" t="s">
        <v>176</v>
      </c>
      <c r="AJ680" s="92" t="s">
        <v>176</v>
      </c>
      <c r="AK680" s="92">
        <f t="shared" si="235"/>
        <v>0</v>
      </c>
      <c r="AM680" s="157" t="s">
        <v>10</v>
      </c>
    </row>
    <row r="681" spans="1:39" ht="15.9" customHeight="1" x14ac:dyDescent="0.25">
      <c r="A681" s="157" t="str">
        <f t="shared" si="222"/>
        <v>NoviembreAtrio Seguros, S. A.</v>
      </c>
      <c r="B681" s="51" t="s">
        <v>113</v>
      </c>
      <c r="C681" s="93">
        <f t="shared" si="223"/>
        <v>0</v>
      </c>
      <c r="D681" s="93">
        <f t="shared" si="224"/>
        <v>0</v>
      </c>
      <c r="E681" s="92" t="s">
        <v>176</v>
      </c>
      <c r="F681" s="92" t="s">
        <v>176</v>
      </c>
      <c r="G681" s="92">
        <f t="shared" si="225"/>
        <v>0</v>
      </c>
      <c r="H681" s="92" t="s">
        <v>176</v>
      </c>
      <c r="I681" s="92" t="s">
        <v>176</v>
      </c>
      <c r="J681" s="92">
        <f t="shared" si="226"/>
        <v>0</v>
      </c>
      <c r="K681" s="92" t="s">
        <v>176</v>
      </c>
      <c r="L681" s="92" t="s">
        <v>176</v>
      </c>
      <c r="M681" s="92">
        <f t="shared" si="227"/>
        <v>0</v>
      </c>
      <c r="N681" s="92" t="s">
        <v>176</v>
      </c>
      <c r="O681" s="92" t="s">
        <v>176</v>
      </c>
      <c r="P681" s="92">
        <f t="shared" si="228"/>
        <v>0</v>
      </c>
      <c r="Q681" s="92" t="s">
        <v>176</v>
      </c>
      <c r="R681" s="92" t="s">
        <v>176</v>
      </c>
      <c r="S681" s="92">
        <f t="shared" si="229"/>
        <v>0</v>
      </c>
      <c r="T681" s="92" t="s">
        <v>176</v>
      </c>
      <c r="U681" s="92" t="s">
        <v>176</v>
      </c>
      <c r="V681" s="92">
        <f t="shared" si="230"/>
        <v>0</v>
      </c>
      <c r="W681" s="92" t="s">
        <v>176</v>
      </c>
      <c r="X681" s="92" t="s">
        <v>176</v>
      </c>
      <c r="Y681" s="92">
        <f t="shared" si="231"/>
        <v>0</v>
      </c>
      <c r="Z681" s="92" t="s">
        <v>176</v>
      </c>
      <c r="AA681" s="92" t="s">
        <v>176</v>
      </c>
      <c r="AB681" s="92">
        <f t="shared" si="232"/>
        <v>0</v>
      </c>
      <c r="AC681" s="92" t="s">
        <v>176</v>
      </c>
      <c r="AD681" s="92" t="s">
        <v>176</v>
      </c>
      <c r="AE681" s="92">
        <f t="shared" si="233"/>
        <v>0</v>
      </c>
      <c r="AF681" s="92" t="s">
        <v>176</v>
      </c>
      <c r="AG681" s="92" t="s">
        <v>176</v>
      </c>
      <c r="AH681" s="92">
        <f t="shared" si="234"/>
        <v>0</v>
      </c>
      <c r="AI681" s="92" t="s">
        <v>176</v>
      </c>
      <c r="AJ681" s="92" t="s">
        <v>176</v>
      </c>
      <c r="AK681" s="92">
        <f t="shared" si="235"/>
        <v>0</v>
      </c>
      <c r="AM681" s="157" t="s">
        <v>10</v>
      </c>
    </row>
    <row r="682" spans="1:39" ht="15.9" customHeight="1" x14ac:dyDescent="0.25">
      <c r="A682" s="157" t="str">
        <f t="shared" si="222"/>
        <v>NoviembreSeguros APS, S.A</v>
      </c>
      <c r="B682" s="51" t="s">
        <v>117</v>
      </c>
      <c r="C682" s="93">
        <f t="shared" si="223"/>
        <v>0</v>
      </c>
      <c r="D682" s="93">
        <f t="shared" si="224"/>
        <v>0</v>
      </c>
      <c r="E682" s="92" t="s">
        <v>176</v>
      </c>
      <c r="F682" s="92" t="s">
        <v>176</v>
      </c>
      <c r="G682" s="92">
        <f t="shared" si="225"/>
        <v>0</v>
      </c>
      <c r="H682" s="92" t="s">
        <v>176</v>
      </c>
      <c r="I682" s="92" t="s">
        <v>176</v>
      </c>
      <c r="J682" s="92">
        <f t="shared" si="226"/>
        <v>0</v>
      </c>
      <c r="K682" s="92" t="s">
        <v>176</v>
      </c>
      <c r="L682" s="92" t="s">
        <v>176</v>
      </c>
      <c r="M682" s="92">
        <f t="shared" si="227"/>
        <v>0</v>
      </c>
      <c r="N682" s="92" t="s">
        <v>176</v>
      </c>
      <c r="O682" s="92" t="s">
        <v>176</v>
      </c>
      <c r="P682" s="92">
        <f t="shared" si="228"/>
        <v>0</v>
      </c>
      <c r="Q682" s="92" t="s">
        <v>176</v>
      </c>
      <c r="R682" s="92" t="s">
        <v>176</v>
      </c>
      <c r="S682" s="92">
        <f t="shared" si="229"/>
        <v>0</v>
      </c>
      <c r="T682" s="92" t="s">
        <v>176</v>
      </c>
      <c r="U682" s="92" t="s">
        <v>176</v>
      </c>
      <c r="V682" s="92">
        <f t="shared" si="230"/>
        <v>0</v>
      </c>
      <c r="W682" s="92" t="s">
        <v>176</v>
      </c>
      <c r="X682" s="92" t="s">
        <v>176</v>
      </c>
      <c r="Y682" s="92">
        <f t="shared" si="231"/>
        <v>0</v>
      </c>
      <c r="Z682" s="92" t="s">
        <v>176</v>
      </c>
      <c r="AA682" s="92" t="s">
        <v>176</v>
      </c>
      <c r="AB682" s="92">
        <f t="shared" si="232"/>
        <v>0</v>
      </c>
      <c r="AC682" s="92" t="s">
        <v>176</v>
      </c>
      <c r="AD682" s="92" t="s">
        <v>176</v>
      </c>
      <c r="AE682" s="92">
        <f t="shared" si="233"/>
        <v>0</v>
      </c>
      <c r="AF682" s="92" t="s">
        <v>176</v>
      </c>
      <c r="AG682" s="92" t="s">
        <v>176</v>
      </c>
      <c r="AH682" s="92">
        <f t="shared" si="234"/>
        <v>0</v>
      </c>
      <c r="AI682" s="92" t="s">
        <v>176</v>
      </c>
      <c r="AJ682" s="92" t="s">
        <v>176</v>
      </c>
      <c r="AK682" s="92">
        <f t="shared" si="235"/>
        <v>0</v>
      </c>
      <c r="AM682" s="157" t="s">
        <v>10</v>
      </c>
    </row>
    <row r="683" spans="1:39" s="45" customFormat="1" ht="15.9" customHeight="1" x14ac:dyDescent="0.25">
      <c r="A683" s="157" t="str">
        <f t="shared" si="222"/>
        <v>NoviembreSegna, Compañía de Seguros, S.A.</v>
      </c>
      <c r="B683" s="51" t="s">
        <v>98</v>
      </c>
      <c r="C683" s="93">
        <f t="shared" si="223"/>
        <v>0</v>
      </c>
      <c r="D683" s="93">
        <f t="shared" si="224"/>
        <v>0</v>
      </c>
      <c r="E683" s="92" t="s">
        <v>176</v>
      </c>
      <c r="F683" s="92" t="s">
        <v>176</v>
      </c>
      <c r="G683" s="92">
        <f t="shared" si="225"/>
        <v>0</v>
      </c>
      <c r="H683" s="92" t="s">
        <v>176</v>
      </c>
      <c r="I683" s="92" t="s">
        <v>176</v>
      </c>
      <c r="J683" s="92">
        <f t="shared" si="226"/>
        <v>0</v>
      </c>
      <c r="K683" s="92" t="s">
        <v>176</v>
      </c>
      <c r="L683" s="92" t="s">
        <v>176</v>
      </c>
      <c r="M683" s="92">
        <f t="shared" si="227"/>
        <v>0</v>
      </c>
      <c r="N683" s="92" t="s">
        <v>176</v>
      </c>
      <c r="O683" s="92" t="s">
        <v>176</v>
      </c>
      <c r="P683" s="92">
        <f t="shared" si="228"/>
        <v>0</v>
      </c>
      <c r="Q683" s="92" t="s">
        <v>176</v>
      </c>
      <c r="R683" s="92" t="s">
        <v>176</v>
      </c>
      <c r="S683" s="92">
        <f t="shared" si="229"/>
        <v>0</v>
      </c>
      <c r="T683" s="92" t="s">
        <v>176</v>
      </c>
      <c r="U683" s="92" t="s">
        <v>176</v>
      </c>
      <c r="V683" s="92">
        <f t="shared" si="230"/>
        <v>0</v>
      </c>
      <c r="W683" s="92" t="s">
        <v>176</v>
      </c>
      <c r="X683" s="92" t="s">
        <v>176</v>
      </c>
      <c r="Y683" s="92">
        <f t="shared" si="231"/>
        <v>0</v>
      </c>
      <c r="Z683" s="92" t="s">
        <v>176</v>
      </c>
      <c r="AA683" s="92" t="s">
        <v>176</v>
      </c>
      <c r="AB683" s="92">
        <f t="shared" si="232"/>
        <v>0</v>
      </c>
      <c r="AC683" s="92" t="s">
        <v>176</v>
      </c>
      <c r="AD683" s="92" t="s">
        <v>176</v>
      </c>
      <c r="AE683" s="92">
        <f t="shared" si="233"/>
        <v>0</v>
      </c>
      <c r="AF683" s="92" t="s">
        <v>176</v>
      </c>
      <c r="AG683" s="92" t="s">
        <v>176</v>
      </c>
      <c r="AH683" s="92">
        <f t="shared" si="234"/>
        <v>0</v>
      </c>
      <c r="AI683" s="92" t="s">
        <v>176</v>
      </c>
      <c r="AJ683" s="92" t="s">
        <v>176</v>
      </c>
      <c r="AK683" s="92">
        <f t="shared" si="235"/>
        <v>0</v>
      </c>
      <c r="AM683" s="157" t="s">
        <v>10</v>
      </c>
    </row>
    <row r="684" spans="1:39" ht="15.9" customHeight="1" x14ac:dyDescent="0.25">
      <c r="A684" s="157" t="str">
        <f t="shared" si="222"/>
        <v>NoviembreBupa Dominicana, S.A.</v>
      </c>
      <c r="B684" s="50" t="s">
        <v>104</v>
      </c>
      <c r="C684" s="93">
        <f t="shared" si="223"/>
        <v>0</v>
      </c>
      <c r="D684" s="93">
        <f t="shared" si="224"/>
        <v>0</v>
      </c>
      <c r="E684" s="92" t="s">
        <v>176</v>
      </c>
      <c r="F684" s="92" t="s">
        <v>176</v>
      </c>
      <c r="G684" s="92">
        <f t="shared" si="225"/>
        <v>0</v>
      </c>
      <c r="H684" s="92" t="s">
        <v>176</v>
      </c>
      <c r="I684" s="92" t="s">
        <v>176</v>
      </c>
      <c r="J684" s="92">
        <f t="shared" si="226"/>
        <v>0</v>
      </c>
      <c r="K684" s="92" t="s">
        <v>176</v>
      </c>
      <c r="L684" s="92" t="s">
        <v>176</v>
      </c>
      <c r="M684" s="92">
        <f t="shared" si="227"/>
        <v>0</v>
      </c>
      <c r="N684" s="92" t="s">
        <v>176</v>
      </c>
      <c r="O684" s="92" t="s">
        <v>176</v>
      </c>
      <c r="P684" s="92">
        <f t="shared" si="228"/>
        <v>0</v>
      </c>
      <c r="Q684" s="92" t="s">
        <v>176</v>
      </c>
      <c r="R684" s="92" t="s">
        <v>176</v>
      </c>
      <c r="S684" s="92">
        <f t="shared" si="229"/>
        <v>0</v>
      </c>
      <c r="T684" s="92" t="s">
        <v>176</v>
      </c>
      <c r="U684" s="92" t="s">
        <v>176</v>
      </c>
      <c r="V684" s="92">
        <f t="shared" si="230"/>
        <v>0</v>
      </c>
      <c r="W684" s="92" t="s">
        <v>176</v>
      </c>
      <c r="X684" s="92" t="s">
        <v>176</v>
      </c>
      <c r="Y684" s="92">
        <f t="shared" si="231"/>
        <v>0</v>
      </c>
      <c r="Z684" s="92" t="s">
        <v>176</v>
      </c>
      <c r="AA684" s="92" t="s">
        <v>176</v>
      </c>
      <c r="AB684" s="92">
        <f t="shared" si="232"/>
        <v>0</v>
      </c>
      <c r="AC684" s="92" t="s">
        <v>176</v>
      </c>
      <c r="AD684" s="92" t="s">
        <v>176</v>
      </c>
      <c r="AE684" s="92">
        <f t="shared" si="233"/>
        <v>0</v>
      </c>
      <c r="AF684" s="92" t="s">
        <v>176</v>
      </c>
      <c r="AG684" s="92" t="s">
        <v>176</v>
      </c>
      <c r="AH684" s="92">
        <f t="shared" si="234"/>
        <v>0</v>
      </c>
      <c r="AI684" s="92" t="s">
        <v>176</v>
      </c>
      <c r="AJ684" s="92" t="s">
        <v>176</v>
      </c>
      <c r="AK684" s="92">
        <f t="shared" si="235"/>
        <v>0</v>
      </c>
      <c r="AM684" s="157" t="s">
        <v>10</v>
      </c>
    </row>
    <row r="685" spans="1:39" s="45" customFormat="1" ht="15.9" customHeight="1" x14ac:dyDescent="0.25">
      <c r="A685" s="157" t="str">
        <f t="shared" si="222"/>
        <v>NoviembreMultiseguros S.U, S. A.</v>
      </c>
      <c r="B685" s="51" t="s">
        <v>116</v>
      </c>
      <c r="C685" s="93">
        <f t="shared" si="223"/>
        <v>0</v>
      </c>
      <c r="D685" s="93">
        <f t="shared" si="224"/>
        <v>0</v>
      </c>
      <c r="E685" s="92" t="s">
        <v>176</v>
      </c>
      <c r="F685" s="92" t="s">
        <v>176</v>
      </c>
      <c r="G685" s="92">
        <f t="shared" si="225"/>
        <v>0</v>
      </c>
      <c r="H685" s="92" t="s">
        <v>176</v>
      </c>
      <c r="I685" s="92" t="s">
        <v>176</v>
      </c>
      <c r="J685" s="92">
        <f t="shared" si="226"/>
        <v>0</v>
      </c>
      <c r="K685" s="92" t="s">
        <v>176</v>
      </c>
      <c r="L685" s="92" t="s">
        <v>176</v>
      </c>
      <c r="M685" s="92">
        <f t="shared" si="227"/>
        <v>0</v>
      </c>
      <c r="N685" s="92" t="s">
        <v>176</v>
      </c>
      <c r="O685" s="92" t="s">
        <v>176</v>
      </c>
      <c r="P685" s="92">
        <f t="shared" si="228"/>
        <v>0</v>
      </c>
      <c r="Q685" s="92" t="s">
        <v>176</v>
      </c>
      <c r="R685" s="92" t="s">
        <v>176</v>
      </c>
      <c r="S685" s="92">
        <f t="shared" si="229"/>
        <v>0</v>
      </c>
      <c r="T685" s="92" t="s">
        <v>176</v>
      </c>
      <c r="U685" s="92" t="s">
        <v>176</v>
      </c>
      <c r="V685" s="92">
        <f t="shared" si="230"/>
        <v>0</v>
      </c>
      <c r="W685" s="92" t="s">
        <v>176</v>
      </c>
      <c r="X685" s="92" t="s">
        <v>176</v>
      </c>
      <c r="Y685" s="92">
        <f t="shared" si="231"/>
        <v>0</v>
      </c>
      <c r="Z685" s="92" t="s">
        <v>176</v>
      </c>
      <c r="AA685" s="92" t="s">
        <v>176</v>
      </c>
      <c r="AB685" s="92">
        <f t="shared" si="232"/>
        <v>0</v>
      </c>
      <c r="AC685" s="92" t="s">
        <v>176</v>
      </c>
      <c r="AD685" s="92" t="s">
        <v>176</v>
      </c>
      <c r="AE685" s="92">
        <f t="shared" si="233"/>
        <v>0</v>
      </c>
      <c r="AF685" s="92" t="s">
        <v>176</v>
      </c>
      <c r="AG685" s="92" t="s">
        <v>176</v>
      </c>
      <c r="AH685" s="92">
        <f t="shared" si="234"/>
        <v>0</v>
      </c>
      <c r="AI685" s="92" t="s">
        <v>176</v>
      </c>
      <c r="AJ685" s="92" t="s">
        <v>176</v>
      </c>
      <c r="AK685" s="92">
        <f t="shared" si="235"/>
        <v>0</v>
      </c>
      <c r="AM685" s="157" t="s">
        <v>10</v>
      </c>
    </row>
    <row r="686" spans="1:39" ht="15.9" customHeight="1" x14ac:dyDescent="0.25">
      <c r="A686" s="157" t="str">
        <f t="shared" si="222"/>
        <v>NoviembreSeguros ADEMI, S. A.</v>
      </c>
      <c r="B686" s="51" t="s">
        <v>112</v>
      </c>
      <c r="C686" s="93">
        <f t="shared" si="223"/>
        <v>0</v>
      </c>
      <c r="D686" s="93">
        <f t="shared" si="224"/>
        <v>0</v>
      </c>
      <c r="E686" s="92" t="s">
        <v>176</v>
      </c>
      <c r="F686" s="92" t="s">
        <v>176</v>
      </c>
      <c r="G686" s="92">
        <f t="shared" si="225"/>
        <v>0</v>
      </c>
      <c r="H686" s="92" t="s">
        <v>176</v>
      </c>
      <c r="I686" s="92" t="s">
        <v>176</v>
      </c>
      <c r="J686" s="92">
        <f t="shared" si="226"/>
        <v>0</v>
      </c>
      <c r="K686" s="92" t="s">
        <v>176</v>
      </c>
      <c r="L686" s="92" t="s">
        <v>176</v>
      </c>
      <c r="M686" s="92">
        <f t="shared" si="227"/>
        <v>0</v>
      </c>
      <c r="N686" s="92" t="s">
        <v>176</v>
      </c>
      <c r="O686" s="92" t="s">
        <v>176</v>
      </c>
      <c r="P686" s="92">
        <f t="shared" si="228"/>
        <v>0</v>
      </c>
      <c r="Q686" s="92" t="s">
        <v>176</v>
      </c>
      <c r="R686" s="92" t="s">
        <v>176</v>
      </c>
      <c r="S686" s="92">
        <f t="shared" si="229"/>
        <v>0</v>
      </c>
      <c r="T686" s="92" t="s">
        <v>176</v>
      </c>
      <c r="U686" s="92" t="s">
        <v>176</v>
      </c>
      <c r="V686" s="92">
        <f t="shared" si="230"/>
        <v>0</v>
      </c>
      <c r="W686" s="92" t="s">
        <v>176</v>
      </c>
      <c r="X686" s="92" t="s">
        <v>176</v>
      </c>
      <c r="Y686" s="92">
        <f t="shared" si="231"/>
        <v>0</v>
      </c>
      <c r="Z686" s="92" t="s">
        <v>176</v>
      </c>
      <c r="AA686" s="92" t="s">
        <v>176</v>
      </c>
      <c r="AB686" s="92">
        <f t="shared" si="232"/>
        <v>0</v>
      </c>
      <c r="AC686" s="92" t="s">
        <v>176</v>
      </c>
      <c r="AD686" s="92" t="s">
        <v>176</v>
      </c>
      <c r="AE686" s="92">
        <f t="shared" si="233"/>
        <v>0</v>
      </c>
      <c r="AF686" s="92" t="s">
        <v>176</v>
      </c>
      <c r="AG686" s="92" t="s">
        <v>176</v>
      </c>
      <c r="AH686" s="92">
        <f t="shared" si="234"/>
        <v>0</v>
      </c>
      <c r="AI686" s="92" t="s">
        <v>176</v>
      </c>
      <c r="AJ686" s="92" t="s">
        <v>176</v>
      </c>
      <c r="AK686" s="92">
        <f t="shared" si="235"/>
        <v>0</v>
      </c>
      <c r="AM686" s="157" t="s">
        <v>10</v>
      </c>
    </row>
    <row r="687" spans="1:39" ht="15.9" customHeight="1" x14ac:dyDescent="0.25">
      <c r="A687" s="157" t="str">
        <f t="shared" si="222"/>
        <v>NoviembreREHSA Cía. de Seguros y Reaseguros, S.A.</v>
      </c>
      <c r="B687" s="51" t="s">
        <v>114</v>
      </c>
      <c r="C687" s="93">
        <f t="shared" si="223"/>
        <v>0</v>
      </c>
      <c r="D687" s="93">
        <f t="shared" si="224"/>
        <v>0</v>
      </c>
      <c r="E687" s="92" t="s">
        <v>176</v>
      </c>
      <c r="F687" s="92" t="s">
        <v>176</v>
      </c>
      <c r="G687" s="92">
        <f t="shared" si="225"/>
        <v>0</v>
      </c>
      <c r="H687" s="92" t="s">
        <v>176</v>
      </c>
      <c r="I687" s="92" t="s">
        <v>176</v>
      </c>
      <c r="J687" s="92">
        <f t="shared" si="226"/>
        <v>0</v>
      </c>
      <c r="K687" s="92" t="s">
        <v>176</v>
      </c>
      <c r="L687" s="92" t="s">
        <v>176</v>
      </c>
      <c r="M687" s="92">
        <f t="shared" si="227"/>
        <v>0</v>
      </c>
      <c r="N687" s="92" t="s">
        <v>176</v>
      </c>
      <c r="O687" s="92" t="s">
        <v>176</v>
      </c>
      <c r="P687" s="92">
        <f t="shared" si="228"/>
        <v>0</v>
      </c>
      <c r="Q687" s="92" t="s">
        <v>176</v>
      </c>
      <c r="R687" s="92" t="s">
        <v>176</v>
      </c>
      <c r="S687" s="92">
        <f t="shared" si="229"/>
        <v>0</v>
      </c>
      <c r="T687" s="92" t="s">
        <v>176</v>
      </c>
      <c r="U687" s="92" t="s">
        <v>176</v>
      </c>
      <c r="V687" s="92">
        <f t="shared" si="230"/>
        <v>0</v>
      </c>
      <c r="W687" s="92" t="s">
        <v>176</v>
      </c>
      <c r="X687" s="92" t="s">
        <v>176</v>
      </c>
      <c r="Y687" s="92">
        <f t="shared" si="231"/>
        <v>0</v>
      </c>
      <c r="Z687" s="92" t="s">
        <v>176</v>
      </c>
      <c r="AA687" s="92" t="s">
        <v>176</v>
      </c>
      <c r="AB687" s="92">
        <f t="shared" si="232"/>
        <v>0</v>
      </c>
      <c r="AC687" s="92" t="s">
        <v>176</v>
      </c>
      <c r="AD687" s="92" t="s">
        <v>176</v>
      </c>
      <c r="AE687" s="92">
        <f t="shared" si="233"/>
        <v>0</v>
      </c>
      <c r="AF687" s="92" t="s">
        <v>176</v>
      </c>
      <c r="AG687" s="92" t="s">
        <v>176</v>
      </c>
      <c r="AH687" s="92">
        <f t="shared" si="234"/>
        <v>0</v>
      </c>
      <c r="AI687" s="92" t="s">
        <v>176</v>
      </c>
      <c r="AJ687" s="92" t="s">
        <v>176</v>
      </c>
      <c r="AK687" s="92">
        <f t="shared" si="235"/>
        <v>0</v>
      </c>
      <c r="AM687" s="157" t="s">
        <v>10</v>
      </c>
    </row>
    <row r="688" spans="1:39" s="45" customFormat="1" ht="15.9" customHeight="1" x14ac:dyDescent="0.25">
      <c r="A688" s="157" t="str">
        <f t="shared" si="222"/>
        <v>NoviembreMidas Seguros, S. A.</v>
      </c>
      <c r="B688" s="51" t="s">
        <v>118</v>
      </c>
      <c r="C688" s="93">
        <f t="shared" si="223"/>
        <v>0</v>
      </c>
      <c r="D688" s="93">
        <f t="shared" si="224"/>
        <v>0</v>
      </c>
      <c r="E688" s="92" t="s">
        <v>176</v>
      </c>
      <c r="F688" s="92" t="s">
        <v>176</v>
      </c>
      <c r="G688" s="92">
        <f t="shared" si="225"/>
        <v>0</v>
      </c>
      <c r="H688" s="92" t="s">
        <v>176</v>
      </c>
      <c r="I688" s="92" t="s">
        <v>176</v>
      </c>
      <c r="J688" s="92">
        <f t="shared" si="226"/>
        <v>0</v>
      </c>
      <c r="K688" s="92" t="s">
        <v>176</v>
      </c>
      <c r="L688" s="92" t="s">
        <v>176</v>
      </c>
      <c r="M688" s="92">
        <f t="shared" si="227"/>
        <v>0</v>
      </c>
      <c r="N688" s="92" t="s">
        <v>176</v>
      </c>
      <c r="O688" s="92" t="s">
        <v>176</v>
      </c>
      <c r="P688" s="92">
        <f t="shared" si="228"/>
        <v>0</v>
      </c>
      <c r="Q688" s="92" t="s">
        <v>176</v>
      </c>
      <c r="R688" s="92" t="s">
        <v>176</v>
      </c>
      <c r="S688" s="92">
        <f t="shared" si="229"/>
        <v>0</v>
      </c>
      <c r="T688" s="92" t="s">
        <v>176</v>
      </c>
      <c r="U688" s="92" t="s">
        <v>176</v>
      </c>
      <c r="V688" s="92">
        <f t="shared" si="230"/>
        <v>0</v>
      </c>
      <c r="W688" s="92" t="s">
        <v>176</v>
      </c>
      <c r="X688" s="92" t="s">
        <v>176</v>
      </c>
      <c r="Y688" s="92">
        <f t="shared" si="231"/>
        <v>0</v>
      </c>
      <c r="Z688" s="92" t="s">
        <v>176</v>
      </c>
      <c r="AA688" s="92" t="s">
        <v>176</v>
      </c>
      <c r="AB688" s="92">
        <f t="shared" si="232"/>
        <v>0</v>
      </c>
      <c r="AC688" s="92" t="s">
        <v>176</v>
      </c>
      <c r="AD688" s="92" t="s">
        <v>176</v>
      </c>
      <c r="AE688" s="92">
        <f t="shared" si="233"/>
        <v>0</v>
      </c>
      <c r="AF688" s="92" t="s">
        <v>176</v>
      </c>
      <c r="AG688" s="92" t="s">
        <v>176</v>
      </c>
      <c r="AH688" s="92">
        <f t="shared" si="234"/>
        <v>0</v>
      </c>
      <c r="AI688" s="92" t="s">
        <v>176</v>
      </c>
      <c r="AJ688" s="92" t="s">
        <v>176</v>
      </c>
      <c r="AK688" s="92">
        <f t="shared" si="235"/>
        <v>0</v>
      </c>
      <c r="AM688" s="157" t="s">
        <v>10</v>
      </c>
    </row>
    <row r="689" spans="1:39" s="45" customFormat="1" ht="15.9" customHeight="1" x14ac:dyDescent="0.25">
      <c r="A689" s="157" t="str">
        <f t="shared" si="222"/>
        <v>NoviembreHylseg Seguros, S.A.</v>
      </c>
      <c r="B689" s="51" t="s">
        <v>120</v>
      </c>
      <c r="C689" s="93">
        <f t="shared" si="223"/>
        <v>0</v>
      </c>
      <c r="D689" s="93">
        <f t="shared" si="224"/>
        <v>0</v>
      </c>
      <c r="E689" s="92" t="s">
        <v>176</v>
      </c>
      <c r="F689" s="92" t="s">
        <v>176</v>
      </c>
      <c r="G689" s="92">
        <f t="shared" si="225"/>
        <v>0</v>
      </c>
      <c r="H689" s="92" t="s">
        <v>176</v>
      </c>
      <c r="I689" s="92" t="s">
        <v>176</v>
      </c>
      <c r="J689" s="92">
        <f t="shared" si="226"/>
        <v>0</v>
      </c>
      <c r="K689" s="92" t="s">
        <v>176</v>
      </c>
      <c r="L689" s="92" t="s">
        <v>176</v>
      </c>
      <c r="M689" s="92">
        <f t="shared" si="227"/>
        <v>0</v>
      </c>
      <c r="N689" s="92" t="s">
        <v>176</v>
      </c>
      <c r="O689" s="92" t="s">
        <v>176</v>
      </c>
      <c r="P689" s="92">
        <f t="shared" si="228"/>
        <v>0</v>
      </c>
      <c r="Q689" s="92" t="s">
        <v>176</v>
      </c>
      <c r="R689" s="92" t="s">
        <v>176</v>
      </c>
      <c r="S689" s="92">
        <f t="shared" si="229"/>
        <v>0</v>
      </c>
      <c r="T689" s="92" t="s">
        <v>176</v>
      </c>
      <c r="U689" s="92" t="s">
        <v>176</v>
      </c>
      <c r="V689" s="92">
        <f t="shared" si="230"/>
        <v>0</v>
      </c>
      <c r="W689" s="92" t="s">
        <v>176</v>
      </c>
      <c r="X689" s="92" t="s">
        <v>176</v>
      </c>
      <c r="Y689" s="92">
        <f t="shared" si="231"/>
        <v>0</v>
      </c>
      <c r="Z689" s="92" t="s">
        <v>176</v>
      </c>
      <c r="AA689" s="92" t="s">
        <v>176</v>
      </c>
      <c r="AB689" s="92">
        <f t="shared" si="232"/>
        <v>0</v>
      </c>
      <c r="AC689" s="92" t="s">
        <v>176</v>
      </c>
      <c r="AD689" s="92" t="s">
        <v>176</v>
      </c>
      <c r="AE689" s="92">
        <f t="shared" si="233"/>
        <v>0</v>
      </c>
      <c r="AF689" s="92" t="s">
        <v>176</v>
      </c>
      <c r="AG689" s="92" t="s">
        <v>176</v>
      </c>
      <c r="AH689" s="92">
        <f t="shared" si="234"/>
        <v>0</v>
      </c>
      <c r="AI689" s="92" t="s">
        <v>176</v>
      </c>
      <c r="AJ689" s="92" t="s">
        <v>176</v>
      </c>
      <c r="AK689" s="92">
        <f t="shared" si="235"/>
        <v>0</v>
      </c>
      <c r="AM689" s="157" t="s">
        <v>10</v>
      </c>
    </row>
    <row r="690" spans="1:39" ht="15.9" customHeight="1" x14ac:dyDescent="0.25">
      <c r="A690" s="157" t="str">
        <f t="shared" si="222"/>
        <v>NoviembreAseguradora Agropecuaria Dominicana. S. A.</v>
      </c>
      <c r="B690" s="51" t="s">
        <v>99</v>
      </c>
      <c r="C690" s="93">
        <f t="shared" si="223"/>
        <v>0</v>
      </c>
      <c r="D690" s="93">
        <f t="shared" si="224"/>
        <v>0</v>
      </c>
      <c r="E690" s="92" t="s">
        <v>176</v>
      </c>
      <c r="F690" s="92" t="s">
        <v>176</v>
      </c>
      <c r="G690" s="92">
        <f t="shared" si="225"/>
        <v>0</v>
      </c>
      <c r="H690" s="92" t="s">
        <v>176</v>
      </c>
      <c r="I690" s="92" t="s">
        <v>176</v>
      </c>
      <c r="J690" s="92">
        <f t="shared" si="226"/>
        <v>0</v>
      </c>
      <c r="K690" s="92" t="s">
        <v>176</v>
      </c>
      <c r="L690" s="92" t="s">
        <v>176</v>
      </c>
      <c r="M690" s="92">
        <f t="shared" si="227"/>
        <v>0</v>
      </c>
      <c r="N690" s="92" t="s">
        <v>176</v>
      </c>
      <c r="O690" s="92" t="s">
        <v>176</v>
      </c>
      <c r="P690" s="92">
        <f t="shared" si="228"/>
        <v>0</v>
      </c>
      <c r="Q690" s="92" t="s">
        <v>176</v>
      </c>
      <c r="R690" s="92" t="s">
        <v>176</v>
      </c>
      <c r="S690" s="92">
        <f t="shared" si="229"/>
        <v>0</v>
      </c>
      <c r="T690" s="92" t="s">
        <v>176</v>
      </c>
      <c r="U690" s="92" t="s">
        <v>176</v>
      </c>
      <c r="V690" s="92">
        <f t="shared" si="230"/>
        <v>0</v>
      </c>
      <c r="W690" s="92" t="s">
        <v>176</v>
      </c>
      <c r="X690" s="92" t="s">
        <v>176</v>
      </c>
      <c r="Y690" s="92">
        <f t="shared" si="231"/>
        <v>0</v>
      </c>
      <c r="Z690" s="92" t="s">
        <v>176</v>
      </c>
      <c r="AA690" s="92" t="s">
        <v>176</v>
      </c>
      <c r="AB690" s="92">
        <f t="shared" si="232"/>
        <v>0</v>
      </c>
      <c r="AC690" s="92" t="s">
        <v>176</v>
      </c>
      <c r="AD690" s="92" t="s">
        <v>176</v>
      </c>
      <c r="AE690" s="92">
        <f t="shared" si="233"/>
        <v>0</v>
      </c>
      <c r="AF690" s="92" t="s">
        <v>176</v>
      </c>
      <c r="AG690" s="92" t="s">
        <v>176</v>
      </c>
      <c r="AH690" s="92">
        <f t="shared" si="234"/>
        <v>0</v>
      </c>
      <c r="AI690" s="92" t="s">
        <v>176</v>
      </c>
      <c r="AJ690" s="92" t="s">
        <v>176</v>
      </c>
      <c r="AK690" s="92">
        <f t="shared" si="235"/>
        <v>0</v>
      </c>
      <c r="AM690" s="157" t="s">
        <v>10</v>
      </c>
    </row>
    <row r="691" spans="1:39" ht="15.9" customHeight="1" x14ac:dyDescent="0.25">
      <c r="A691" s="157" t="str">
        <f t="shared" si="222"/>
        <v>NoviembreCuna Mutual Insurance Society Dominicana, S.A.</v>
      </c>
      <c r="B691" s="51" t="s">
        <v>105</v>
      </c>
      <c r="C691" s="93">
        <f t="shared" si="223"/>
        <v>0</v>
      </c>
      <c r="D691" s="93">
        <f t="shared" si="224"/>
        <v>0</v>
      </c>
      <c r="E691" s="92" t="s">
        <v>176</v>
      </c>
      <c r="F691" s="92" t="s">
        <v>176</v>
      </c>
      <c r="G691" s="92">
        <f t="shared" si="225"/>
        <v>0</v>
      </c>
      <c r="H691" s="92" t="s">
        <v>176</v>
      </c>
      <c r="I691" s="92" t="s">
        <v>176</v>
      </c>
      <c r="J691" s="92">
        <f t="shared" si="226"/>
        <v>0</v>
      </c>
      <c r="K691" s="92" t="s">
        <v>176</v>
      </c>
      <c r="L691" s="92" t="s">
        <v>176</v>
      </c>
      <c r="M691" s="92">
        <f t="shared" si="227"/>
        <v>0</v>
      </c>
      <c r="N691" s="92" t="s">
        <v>176</v>
      </c>
      <c r="O691" s="92" t="s">
        <v>176</v>
      </c>
      <c r="P691" s="92">
        <f t="shared" si="228"/>
        <v>0</v>
      </c>
      <c r="Q691" s="92" t="s">
        <v>176</v>
      </c>
      <c r="R691" s="92" t="s">
        <v>176</v>
      </c>
      <c r="S691" s="92">
        <f t="shared" si="229"/>
        <v>0</v>
      </c>
      <c r="T691" s="92" t="s">
        <v>176</v>
      </c>
      <c r="U691" s="92" t="s">
        <v>176</v>
      </c>
      <c r="V691" s="92">
        <f t="shared" si="230"/>
        <v>0</v>
      </c>
      <c r="W691" s="92" t="s">
        <v>176</v>
      </c>
      <c r="X691" s="92" t="s">
        <v>176</v>
      </c>
      <c r="Y691" s="92">
        <f t="shared" si="231"/>
        <v>0</v>
      </c>
      <c r="Z691" s="92" t="s">
        <v>176</v>
      </c>
      <c r="AA691" s="92" t="s">
        <v>176</v>
      </c>
      <c r="AB691" s="92">
        <f t="shared" si="232"/>
        <v>0</v>
      </c>
      <c r="AC691" s="92" t="s">
        <v>176</v>
      </c>
      <c r="AD691" s="92" t="s">
        <v>176</v>
      </c>
      <c r="AE691" s="92">
        <f t="shared" si="233"/>
        <v>0</v>
      </c>
      <c r="AF691" s="92" t="s">
        <v>176</v>
      </c>
      <c r="AG691" s="92" t="s">
        <v>176</v>
      </c>
      <c r="AH691" s="92">
        <f t="shared" si="234"/>
        <v>0</v>
      </c>
      <c r="AI691" s="92" t="s">
        <v>176</v>
      </c>
      <c r="AJ691" s="92" t="s">
        <v>176</v>
      </c>
      <c r="AK691" s="92">
        <f t="shared" si="235"/>
        <v>0</v>
      </c>
      <c r="AM691" s="157" t="s">
        <v>10</v>
      </c>
    </row>
    <row r="692" spans="1:39" x14ac:dyDescent="0.25">
      <c r="A692" s="157" t="str">
        <f t="shared" si="222"/>
        <v>Total General</v>
      </c>
      <c r="B692" s="53" t="s">
        <v>19</v>
      </c>
      <c r="C692" s="63">
        <f>SUM(C654:C691)</f>
        <v>0</v>
      </c>
      <c r="D692" s="63">
        <f t="shared" ref="D692:AJ692" si="236">SUM(D654:D691)</f>
        <v>0</v>
      </c>
      <c r="E692" s="63">
        <f t="shared" si="236"/>
        <v>0</v>
      </c>
      <c r="F692" s="63">
        <f t="shared" si="236"/>
        <v>0</v>
      </c>
      <c r="G692" s="63">
        <f t="shared" si="236"/>
        <v>0</v>
      </c>
      <c r="H692" s="63">
        <f t="shared" si="236"/>
        <v>0</v>
      </c>
      <c r="I692" s="63">
        <f t="shared" si="236"/>
        <v>0</v>
      </c>
      <c r="J692" s="63">
        <f t="shared" si="236"/>
        <v>0</v>
      </c>
      <c r="K692" s="63">
        <f t="shared" si="236"/>
        <v>0</v>
      </c>
      <c r="L692" s="63">
        <f t="shared" si="236"/>
        <v>0</v>
      </c>
      <c r="M692" s="63">
        <f t="shared" si="236"/>
        <v>0</v>
      </c>
      <c r="N692" s="63">
        <f t="shared" si="236"/>
        <v>0</v>
      </c>
      <c r="O692" s="63">
        <f t="shared" si="236"/>
        <v>0</v>
      </c>
      <c r="P692" s="63">
        <f t="shared" si="236"/>
        <v>0</v>
      </c>
      <c r="Q692" s="63">
        <f t="shared" si="236"/>
        <v>0</v>
      </c>
      <c r="R692" s="63">
        <f t="shared" si="236"/>
        <v>0</v>
      </c>
      <c r="S692" s="63">
        <f t="shared" si="236"/>
        <v>0</v>
      </c>
      <c r="T692" s="63">
        <f t="shared" si="236"/>
        <v>0</v>
      </c>
      <c r="U692" s="63">
        <f t="shared" si="236"/>
        <v>0</v>
      </c>
      <c r="V692" s="63">
        <f t="shared" si="236"/>
        <v>0</v>
      </c>
      <c r="W692" s="63">
        <f t="shared" si="236"/>
        <v>0</v>
      </c>
      <c r="X692" s="63">
        <f t="shared" si="236"/>
        <v>0</v>
      </c>
      <c r="Y692" s="63">
        <f t="shared" si="236"/>
        <v>0</v>
      </c>
      <c r="Z692" s="63">
        <f t="shared" si="236"/>
        <v>0</v>
      </c>
      <c r="AA692" s="63">
        <f t="shared" si="236"/>
        <v>0</v>
      </c>
      <c r="AB692" s="63">
        <f t="shared" si="236"/>
        <v>0</v>
      </c>
      <c r="AC692" s="63">
        <f t="shared" si="236"/>
        <v>0</v>
      </c>
      <c r="AD692" s="63">
        <f t="shared" si="236"/>
        <v>0</v>
      </c>
      <c r="AE692" s="63">
        <f t="shared" si="236"/>
        <v>0</v>
      </c>
      <c r="AF692" s="63">
        <f t="shared" si="236"/>
        <v>0</v>
      </c>
      <c r="AG692" s="63">
        <f t="shared" si="236"/>
        <v>0</v>
      </c>
      <c r="AH692" s="63">
        <f t="shared" si="236"/>
        <v>0</v>
      </c>
      <c r="AI692" s="63">
        <f t="shared" si="236"/>
        <v>0</v>
      </c>
      <c r="AJ692" s="63">
        <f t="shared" si="236"/>
        <v>0</v>
      </c>
      <c r="AK692" s="63">
        <f t="shared" ref="AK692" si="237">SUBTOTAL(109,AI692:AJ692)</f>
        <v>0</v>
      </c>
    </row>
    <row r="693" spans="1:39" x14ac:dyDescent="0.25">
      <c r="A693" s="157" t="str">
        <f t="shared" si="222"/>
        <v/>
      </c>
      <c r="B693" s="34"/>
      <c r="C693" s="35"/>
      <c r="D693" s="34"/>
      <c r="E693" s="35"/>
      <c r="F693" s="34"/>
      <c r="G693" s="34"/>
      <c r="H693" s="35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</row>
    <row r="694" spans="1:39" x14ac:dyDescent="0.25">
      <c r="A694" s="157" t="e">
        <f>iferrorAM693&amp;B694</f>
        <v>#NAME?</v>
      </c>
      <c r="B694" s="5" t="s">
        <v>38</v>
      </c>
      <c r="C694" s="207">
        <f>IFERROR(D692/C695*100,0)</f>
        <v>0</v>
      </c>
      <c r="D694" s="207"/>
      <c r="E694" s="207">
        <f>IFERROR(F692/E695*100,0)</f>
        <v>0</v>
      </c>
      <c r="F694" s="207"/>
      <c r="G694" s="36"/>
      <c r="H694" s="207">
        <f>IFERROR(I692/H695*100,0)</f>
        <v>0</v>
      </c>
      <c r="I694" s="207"/>
      <c r="J694" s="36"/>
      <c r="K694" s="207">
        <f>IFERROR(L692/K695*100,0)</f>
        <v>0</v>
      </c>
      <c r="L694" s="207"/>
      <c r="M694" s="36"/>
      <c r="N694" s="207">
        <f>IFERROR(O692/N695*100,0)</f>
        <v>0</v>
      </c>
      <c r="O694" s="207"/>
      <c r="P694" s="36"/>
      <c r="Q694" s="207">
        <f>IFERROR(R692/Q695*100,0)</f>
        <v>0</v>
      </c>
      <c r="R694" s="207"/>
      <c r="S694" s="36"/>
      <c r="T694" s="207">
        <f>IFERROR(U692/T695*100,0)</f>
        <v>0</v>
      </c>
      <c r="U694" s="207"/>
      <c r="V694" s="36"/>
      <c r="W694" s="207">
        <f>IFERROR(X692/W695*100,0)</f>
        <v>0</v>
      </c>
      <c r="X694" s="207"/>
      <c r="Y694" s="36"/>
      <c r="Z694" s="207">
        <f>IFERROR(AA692/Z695*100,0)</f>
        <v>0</v>
      </c>
      <c r="AA694" s="207"/>
      <c r="AB694" s="36"/>
      <c r="AC694" s="207">
        <f>IFERROR(AD692/AC695*100,0)</f>
        <v>0</v>
      </c>
      <c r="AD694" s="207"/>
      <c r="AE694" s="36"/>
      <c r="AF694" s="207">
        <f>IFERROR(AG692/AF695*100,0)</f>
        <v>0</v>
      </c>
      <c r="AG694" s="207"/>
      <c r="AH694" s="36"/>
      <c r="AI694" s="207">
        <f>IFERROR(AJ692/AI695*100,0)</f>
        <v>0</v>
      </c>
      <c r="AJ694" s="207"/>
      <c r="AK694" s="36"/>
    </row>
    <row r="695" spans="1:39" x14ac:dyDescent="0.25">
      <c r="A695" s="157" t="e">
        <f>iferrorAM694&amp;B695</f>
        <v>#NAME?</v>
      </c>
      <c r="B695" s="5" t="s">
        <v>39</v>
      </c>
      <c r="C695" s="205">
        <f>IFERROR(C692+D692,0)</f>
        <v>0</v>
      </c>
      <c r="D695" s="206"/>
      <c r="E695" s="205">
        <f>IFERROR(E692+F692,0)</f>
        <v>0</v>
      </c>
      <c r="F695" s="206"/>
      <c r="G695" s="37"/>
      <c r="H695" s="205">
        <f>IFERROR(H692+I692,0)</f>
        <v>0</v>
      </c>
      <c r="I695" s="206"/>
      <c r="J695" s="37"/>
      <c r="K695" s="205">
        <f>IFERROR(K692+L692,0)</f>
        <v>0</v>
      </c>
      <c r="L695" s="206"/>
      <c r="M695" s="37"/>
      <c r="N695" s="205">
        <f>IFERROR(N692+O692,0)</f>
        <v>0</v>
      </c>
      <c r="O695" s="206"/>
      <c r="P695" s="37"/>
      <c r="Q695" s="205">
        <f>IFERROR(Q692+R692,0)</f>
        <v>0</v>
      </c>
      <c r="R695" s="206"/>
      <c r="S695" s="37"/>
      <c r="T695" s="205">
        <f>IFERROR(T692+U692,0)</f>
        <v>0</v>
      </c>
      <c r="U695" s="206"/>
      <c r="V695" s="37"/>
      <c r="W695" s="205">
        <f>IFERROR(W692+X692,0)</f>
        <v>0</v>
      </c>
      <c r="X695" s="206"/>
      <c r="Y695" s="37"/>
      <c r="Z695" s="205">
        <f>IFERROR(Z692+AA692,0)</f>
        <v>0</v>
      </c>
      <c r="AA695" s="206"/>
      <c r="AB695" s="37"/>
      <c r="AC695" s="205">
        <f>IFERROR(AC692+AD692,0)</f>
        <v>0</v>
      </c>
      <c r="AD695" s="206"/>
      <c r="AE695" s="37"/>
      <c r="AF695" s="205">
        <f>IFERROR(AF692+AG692,0)</f>
        <v>0</v>
      </c>
      <c r="AG695" s="206"/>
      <c r="AH695" s="37"/>
      <c r="AI695" s="205">
        <f>IFERROR(AI692+AJ692,0)</f>
        <v>0</v>
      </c>
      <c r="AJ695" s="206"/>
      <c r="AK695" s="37"/>
    </row>
    <row r="696" spans="1:39" x14ac:dyDescent="0.25">
      <c r="A696" s="157" t="e">
        <f>iferrorAM695&amp;B696</f>
        <v>#NAME?</v>
      </c>
      <c r="B696" s="5" t="s">
        <v>40</v>
      </c>
      <c r="C696" s="207">
        <f>SUM(E696:AJ696,0)</f>
        <v>0</v>
      </c>
      <c r="D696" s="206"/>
      <c r="E696" s="207">
        <f>IFERROR(E695/C695*100,0)</f>
        <v>0</v>
      </c>
      <c r="F696" s="207"/>
      <c r="G696" s="36"/>
      <c r="H696" s="207">
        <f>IFERROR(H695/C695*100,0)</f>
        <v>0</v>
      </c>
      <c r="I696" s="207"/>
      <c r="J696" s="36"/>
      <c r="K696" s="207">
        <f>IFERROR(K695/C695*100,0)</f>
        <v>0</v>
      </c>
      <c r="L696" s="207"/>
      <c r="M696" s="36"/>
      <c r="N696" s="207">
        <f>IFERROR(N695/C695*100,0)</f>
        <v>0</v>
      </c>
      <c r="O696" s="207"/>
      <c r="P696" s="36"/>
      <c r="Q696" s="207">
        <f>IFERROR(Q695/C695*100,0)</f>
        <v>0</v>
      </c>
      <c r="R696" s="207"/>
      <c r="S696" s="36"/>
      <c r="T696" s="207">
        <f>IFERROR(T695/C695*100,0)</f>
        <v>0</v>
      </c>
      <c r="U696" s="207"/>
      <c r="V696" s="36"/>
      <c r="W696" s="207">
        <f>IFERROR(W695/C695*100,0)</f>
        <v>0</v>
      </c>
      <c r="X696" s="207"/>
      <c r="Y696" s="36"/>
      <c r="Z696" s="207">
        <f>IFERROR(Z695/C695*100,0)</f>
        <v>0</v>
      </c>
      <c r="AA696" s="207"/>
      <c r="AB696" s="36"/>
      <c r="AC696" s="207">
        <f>IFERROR(AC695/C695*100,0)</f>
        <v>0</v>
      </c>
      <c r="AD696" s="207"/>
      <c r="AE696" s="36"/>
      <c r="AF696" s="207">
        <f>IFERROR(AF695/C695*100,0)</f>
        <v>0</v>
      </c>
      <c r="AG696" s="207"/>
      <c r="AH696" s="36"/>
      <c r="AI696" s="207">
        <f>IFERROR(AI695/C695*100,0)</f>
        <v>0</v>
      </c>
      <c r="AJ696" s="207"/>
      <c r="AK696" s="36"/>
    </row>
    <row r="697" spans="1:39" x14ac:dyDescent="0.25">
      <c r="A697" s="157" t="str">
        <f t="shared" si="222"/>
        <v>Fuente: Superintendencia de Seguros, Dirección de Análisis Financiero y Estadísticas</v>
      </c>
      <c r="B697" s="98" t="s">
        <v>174</v>
      </c>
    </row>
    <row r="698" spans="1:39" ht="13.8" x14ac:dyDescent="0.25">
      <c r="A698" s="157" t="str">
        <f t="shared" si="222"/>
        <v/>
      </c>
      <c r="B698" s="143"/>
    </row>
    <row r="699" spans="1:39" x14ac:dyDescent="0.25">
      <c r="A699" s="157" t="str">
        <f t="shared" si="222"/>
        <v/>
      </c>
      <c r="B699" s="98"/>
      <c r="D699" s="163">
        <f>100-C694</f>
        <v>100</v>
      </c>
    </row>
    <row r="700" spans="1:39" x14ac:dyDescent="0.25">
      <c r="A700" s="157" t="str">
        <f t="shared" si="222"/>
        <v/>
      </c>
      <c r="B700" s="98"/>
    </row>
    <row r="701" spans="1:39" x14ac:dyDescent="0.25">
      <c r="A701" s="157" t="str">
        <f t="shared" si="222"/>
        <v/>
      </c>
      <c r="B701" s="98"/>
    </row>
    <row r="702" spans="1:39" x14ac:dyDescent="0.25">
      <c r="A702" s="157" t="str">
        <f t="shared" si="222"/>
        <v/>
      </c>
      <c r="B702" s="98"/>
    </row>
    <row r="703" spans="1:39" x14ac:dyDescent="0.25">
      <c r="A703" s="157" t="str">
        <f t="shared" si="222"/>
        <v/>
      </c>
      <c r="B703" s="98"/>
    </row>
    <row r="704" spans="1:39" x14ac:dyDescent="0.25">
      <c r="A704" s="157" t="str">
        <f t="shared" si="222"/>
        <v/>
      </c>
      <c r="B704" s="98"/>
    </row>
    <row r="705" spans="1:39" ht="21" x14ac:dyDescent="0.4">
      <c r="A705" s="157" t="str">
        <f t="shared" si="222"/>
        <v>Superintendencia de Seguros</v>
      </c>
      <c r="B705" s="209" t="s">
        <v>42</v>
      </c>
      <c r="C705" s="209"/>
      <c r="D705" s="209"/>
      <c r="E705" s="209"/>
      <c r="F705" s="209"/>
      <c r="G705" s="209"/>
      <c r="H705" s="209"/>
      <c r="I705" s="209"/>
      <c r="J705" s="209"/>
      <c r="K705" s="209"/>
      <c r="L705" s="209"/>
      <c r="M705" s="209"/>
      <c r="N705" s="209"/>
      <c r="O705" s="209"/>
      <c r="P705" s="209"/>
      <c r="Q705" s="209"/>
      <c r="R705" s="209"/>
      <c r="S705" s="209"/>
      <c r="T705" s="209"/>
      <c r="U705" s="209"/>
      <c r="V705" s="209"/>
      <c r="W705" s="209"/>
      <c r="X705" s="209"/>
      <c r="Y705" s="209"/>
      <c r="Z705" s="209"/>
      <c r="AA705" s="209"/>
      <c r="AB705" s="209"/>
      <c r="AC705" s="209"/>
      <c r="AD705" s="209"/>
      <c r="AE705" s="209"/>
      <c r="AF705" s="209"/>
      <c r="AG705" s="209"/>
      <c r="AH705" s="209"/>
      <c r="AI705" s="209"/>
      <c r="AJ705" s="209"/>
    </row>
    <row r="706" spans="1:39" x14ac:dyDescent="0.25">
      <c r="A706" s="157" t="str">
        <f t="shared" si="222"/>
        <v>Primas Netas Cobradas por Compañías, Según Ramos</v>
      </c>
      <c r="B706" s="210" t="s">
        <v>56</v>
      </c>
      <c r="C706" s="210"/>
      <c r="D706" s="210"/>
      <c r="E706" s="210"/>
      <c r="F706" s="210"/>
      <c r="G706" s="210"/>
      <c r="H706" s="210"/>
      <c r="I706" s="210"/>
      <c r="J706" s="210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  <c r="AA706" s="210"/>
      <c r="AB706" s="210"/>
      <c r="AC706" s="210"/>
      <c r="AD706" s="210"/>
      <c r="AE706" s="210"/>
      <c r="AF706" s="210"/>
      <c r="AG706" s="210"/>
      <c r="AH706" s="210"/>
      <c r="AI706" s="210"/>
      <c r="AJ706" s="210"/>
    </row>
    <row r="707" spans="1:39" x14ac:dyDescent="0.25">
      <c r="A707" s="157" t="str">
        <f t="shared" si="222"/>
        <v>Diciembre. 2021</v>
      </c>
      <c r="B707" s="211" t="s">
        <v>160</v>
      </c>
      <c r="C707" s="212"/>
      <c r="D707" s="212"/>
      <c r="E707" s="212"/>
      <c r="F707" s="212"/>
      <c r="G707" s="212"/>
      <c r="H707" s="212"/>
      <c r="I707" s="212"/>
      <c r="J707" s="212"/>
      <c r="K707" s="212"/>
      <c r="L707" s="212"/>
      <c r="M707" s="212"/>
      <c r="N707" s="212"/>
      <c r="O707" s="212"/>
      <c r="P707" s="212"/>
      <c r="Q707" s="212"/>
      <c r="R707" s="212"/>
      <c r="S707" s="212"/>
      <c r="T707" s="212"/>
      <c r="U707" s="212"/>
      <c r="V707" s="212"/>
      <c r="W707" s="212"/>
      <c r="X707" s="212"/>
      <c r="Y707" s="212"/>
      <c r="Z707" s="212"/>
      <c r="AA707" s="212"/>
      <c r="AB707" s="212"/>
      <c r="AC707" s="212"/>
      <c r="AD707" s="212"/>
      <c r="AE707" s="212"/>
      <c r="AF707" s="212"/>
      <c r="AG707" s="212"/>
      <c r="AH707" s="212"/>
      <c r="AI707" s="212"/>
      <c r="AJ707" s="212"/>
    </row>
    <row r="708" spans="1:39" x14ac:dyDescent="0.25">
      <c r="A708" s="157" t="str">
        <f t="shared" si="222"/>
        <v>(Valores en RD$)</v>
      </c>
      <c r="B708" s="210" t="s">
        <v>108</v>
      </c>
      <c r="C708" s="210"/>
      <c r="D708" s="210"/>
      <c r="E708" s="210"/>
      <c r="F708" s="210"/>
      <c r="G708" s="210"/>
      <c r="H708" s="210"/>
      <c r="I708" s="210"/>
      <c r="J708" s="210"/>
      <c r="K708" s="210"/>
      <c r="L708" s="210"/>
      <c r="M708" s="210"/>
      <c r="N708" s="210"/>
      <c r="O708" s="210"/>
      <c r="P708" s="210"/>
      <c r="Q708" s="210"/>
      <c r="R708" s="210"/>
      <c r="S708" s="210"/>
      <c r="T708" s="210"/>
      <c r="U708" s="210"/>
      <c r="V708" s="210"/>
      <c r="W708" s="210"/>
      <c r="X708" s="210"/>
      <c r="Y708" s="210"/>
      <c r="Z708" s="210"/>
      <c r="AA708" s="210"/>
      <c r="AB708" s="210"/>
      <c r="AC708" s="210"/>
      <c r="AD708" s="210"/>
      <c r="AE708" s="210"/>
      <c r="AF708" s="210"/>
      <c r="AG708" s="210"/>
      <c r="AH708" s="210"/>
      <c r="AI708" s="210"/>
      <c r="AJ708" s="210"/>
    </row>
    <row r="709" spans="1:39" x14ac:dyDescent="0.25">
      <c r="A709" s="157" t="str">
        <f t="shared" si="222"/>
        <v/>
      </c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</row>
    <row r="710" spans="1:39" ht="13.8" thickBot="1" x14ac:dyDescent="0.3">
      <c r="A710" s="157" t="str">
        <f t="shared" ref="A710:A750" si="238">AM710&amp;B710</f>
        <v/>
      </c>
    </row>
    <row r="711" spans="1:39" ht="21.75" customHeight="1" thickTop="1" thickBot="1" x14ac:dyDescent="0.3">
      <c r="A711" s="157" t="str">
        <f t="shared" si="238"/>
        <v>Compañías</v>
      </c>
      <c r="B711" s="202" t="s">
        <v>33</v>
      </c>
      <c r="C711" s="208" t="s">
        <v>0</v>
      </c>
      <c r="D711" s="208"/>
      <c r="E711" s="208" t="s">
        <v>12</v>
      </c>
      <c r="F711" s="208"/>
      <c r="G711" s="130"/>
      <c r="H711" s="208" t="s">
        <v>13</v>
      </c>
      <c r="I711" s="208"/>
      <c r="J711" s="130"/>
      <c r="K711" s="208" t="s">
        <v>14</v>
      </c>
      <c r="L711" s="208"/>
      <c r="M711" s="130"/>
      <c r="N711" s="208" t="s">
        <v>15</v>
      </c>
      <c r="O711" s="208"/>
      <c r="P711" s="130"/>
      <c r="Q711" s="208" t="s">
        <v>27</v>
      </c>
      <c r="R711" s="208"/>
      <c r="S711" s="130"/>
      <c r="T711" s="208" t="s">
        <v>35</v>
      </c>
      <c r="U711" s="208"/>
      <c r="V711" s="130"/>
      <c r="W711" s="208" t="s">
        <v>16</v>
      </c>
      <c r="X711" s="208"/>
      <c r="Y711" s="130"/>
      <c r="Z711" s="208" t="s">
        <v>67</v>
      </c>
      <c r="AA711" s="208"/>
      <c r="AB711" s="130"/>
      <c r="AC711" s="208" t="s">
        <v>34</v>
      </c>
      <c r="AD711" s="208"/>
      <c r="AE711" s="130"/>
      <c r="AF711" s="208" t="s">
        <v>17</v>
      </c>
      <c r="AG711" s="208"/>
      <c r="AH711" s="130"/>
      <c r="AI711" s="208" t="s">
        <v>18</v>
      </c>
      <c r="AJ711" s="208"/>
      <c r="AK711" s="70"/>
    </row>
    <row r="712" spans="1:39" ht="14.4" thickTop="1" thickBot="1" x14ac:dyDescent="0.3">
      <c r="A712" s="157" t="str">
        <f t="shared" si="238"/>
        <v/>
      </c>
      <c r="B712" s="213"/>
      <c r="C712" s="130" t="s">
        <v>28</v>
      </c>
      <c r="D712" s="130" t="s">
        <v>25</v>
      </c>
      <c r="E712" s="130" t="s">
        <v>28</v>
      </c>
      <c r="F712" s="130" t="s">
        <v>25</v>
      </c>
      <c r="G712" s="130"/>
      <c r="H712" s="130" t="s">
        <v>28</v>
      </c>
      <c r="I712" s="130" t="s">
        <v>25</v>
      </c>
      <c r="J712" s="130"/>
      <c r="K712" s="130" t="s">
        <v>28</v>
      </c>
      <c r="L712" s="130" t="s">
        <v>25</v>
      </c>
      <c r="M712" s="130"/>
      <c r="N712" s="130" t="s">
        <v>28</v>
      </c>
      <c r="O712" s="130" t="s">
        <v>25</v>
      </c>
      <c r="P712" s="130"/>
      <c r="Q712" s="130" t="s">
        <v>28</v>
      </c>
      <c r="R712" s="130" t="s">
        <v>25</v>
      </c>
      <c r="S712" s="130"/>
      <c r="T712" s="130" t="s">
        <v>28</v>
      </c>
      <c r="U712" s="130" t="s">
        <v>25</v>
      </c>
      <c r="V712" s="130"/>
      <c r="W712" s="130" t="s">
        <v>28</v>
      </c>
      <c r="X712" s="130" t="s">
        <v>25</v>
      </c>
      <c r="Y712" s="130"/>
      <c r="Z712" s="130" t="s">
        <v>28</v>
      </c>
      <c r="AA712" s="130" t="s">
        <v>25</v>
      </c>
      <c r="AB712" s="130"/>
      <c r="AC712" s="130" t="s">
        <v>28</v>
      </c>
      <c r="AD712" s="130" t="s">
        <v>25</v>
      </c>
      <c r="AE712" s="130"/>
      <c r="AF712" s="130" t="s">
        <v>28</v>
      </c>
      <c r="AG712" s="130" t="s">
        <v>25</v>
      </c>
      <c r="AH712" s="130"/>
      <c r="AI712" s="130" t="s">
        <v>28</v>
      </c>
      <c r="AJ712" s="130" t="s">
        <v>25</v>
      </c>
      <c r="AK712" s="70"/>
    </row>
    <row r="713" spans="1:39" s="128" customFormat="1" ht="15.9" customHeight="1" thickTop="1" x14ac:dyDescent="0.25">
      <c r="A713" s="157" t="str">
        <f t="shared" si="238"/>
        <v>DiciembreSeguros Universal, S. A.</v>
      </c>
      <c r="B713" s="92" t="s">
        <v>87</v>
      </c>
      <c r="C713" s="93">
        <f>SUMIF($E$67:$AJ$67,$C$67,$E713:$AJ713)</f>
        <v>0</v>
      </c>
      <c r="D713" s="93">
        <f>SUMIF($E$67:$AJ$67,$D$67,$E713:$AJ713)</f>
        <v>0</v>
      </c>
      <c r="E713" s="92" t="s">
        <v>176</v>
      </c>
      <c r="F713" s="92" t="s">
        <v>176</v>
      </c>
      <c r="G713" s="92">
        <f>SUBTOTAL(109,E713:F713)</f>
        <v>0</v>
      </c>
      <c r="H713" s="92" t="s">
        <v>176</v>
      </c>
      <c r="I713" s="92" t="s">
        <v>176</v>
      </c>
      <c r="J713" s="92">
        <f>SUBTOTAL(109,H713:I713)</f>
        <v>0</v>
      </c>
      <c r="K713" s="92" t="s">
        <v>176</v>
      </c>
      <c r="L713" s="92" t="s">
        <v>176</v>
      </c>
      <c r="M713" s="92">
        <f>SUBTOTAL(109,K713:L713)</f>
        <v>0</v>
      </c>
      <c r="N713" s="92" t="s">
        <v>176</v>
      </c>
      <c r="O713" s="92" t="s">
        <v>176</v>
      </c>
      <c r="P713" s="92">
        <f>SUBTOTAL(109,N713:O713)</f>
        <v>0</v>
      </c>
      <c r="Q713" s="92" t="s">
        <v>176</v>
      </c>
      <c r="R713" s="92" t="s">
        <v>176</v>
      </c>
      <c r="S713" s="92">
        <f>SUBTOTAL(109,Q713:R713)</f>
        <v>0</v>
      </c>
      <c r="T713" s="92" t="s">
        <v>176</v>
      </c>
      <c r="U713" s="92" t="s">
        <v>176</v>
      </c>
      <c r="V713" s="92">
        <f>SUBTOTAL(109,T713:U713)</f>
        <v>0</v>
      </c>
      <c r="W713" s="92" t="s">
        <v>176</v>
      </c>
      <c r="X713" s="92" t="s">
        <v>176</v>
      </c>
      <c r="Y713" s="92">
        <f>SUBTOTAL(109,W713:X713)</f>
        <v>0</v>
      </c>
      <c r="Z713" s="92" t="s">
        <v>176</v>
      </c>
      <c r="AA713" s="92" t="s">
        <v>176</v>
      </c>
      <c r="AB713" s="92">
        <f>SUBTOTAL(109,Z713:AA713)</f>
        <v>0</v>
      </c>
      <c r="AC713" s="92" t="s">
        <v>176</v>
      </c>
      <c r="AD713" s="92" t="s">
        <v>176</v>
      </c>
      <c r="AE713" s="92">
        <f>SUBTOTAL(109,AC713:AD713)</f>
        <v>0</v>
      </c>
      <c r="AF713" s="92" t="s">
        <v>176</v>
      </c>
      <c r="AG713" s="92" t="s">
        <v>176</v>
      </c>
      <c r="AH713" s="92">
        <f>SUBTOTAL(109,AF713:AG713)</f>
        <v>0</v>
      </c>
      <c r="AI713" s="92" t="s">
        <v>176</v>
      </c>
      <c r="AJ713" s="92" t="s">
        <v>176</v>
      </c>
      <c r="AK713" s="92">
        <f>SUBTOTAL(109,AI713:AJ713)</f>
        <v>0</v>
      </c>
      <c r="AM713" s="157" t="s">
        <v>11</v>
      </c>
    </row>
    <row r="714" spans="1:39" s="45" customFormat="1" ht="15.9" customHeight="1" x14ac:dyDescent="0.25">
      <c r="A714" s="157" t="str">
        <f t="shared" si="238"/>
        <v>DiciembreSeguros Reservas, S. A.</v>
      </c>
      <c r="B714" s="51" t="s">
        <v>115</v>
      </c>
      <c r="C714" s="93">
        <f t="shared" ref="C714:C750" si="239">SUMIF($E$67:$AJ$67,$C$67,$E714:$AJ714)</f>
        <v>0</v>
      </c>
      <c r="D714" s="93">
        <f t="shared" ref="D714:D750" si="240">SUMIF($E$67:$AJ$67,$D$67,$E714:$AJ714)</f>
        <v>0</v>
      </c>
      <c r="E714" s="92" t="s">
        <v>176</v>
      </c>
      <c r="F714" s="92" t="s">
        <v>176</v>
      </c>
      <c r="G714" s="92">
        <f t="shared" ref="G714:G750" si="241">SUBTOTAL(109,E714:F714)</f>
        <v>0</v>
      </c>
      <c r="H714" s="92" t="s">
        <v>176</v>
      </c>
      <c r="I714" s="92" t="s">
        <v>176</v>
      </c>
      <c r="J714" s="92">
        <f t="shared" ref="J714:J750" si="242">SUBTOTAL(109,H714:I714)</f>
        <v>0</v>
      </c>
      <c r="K714" s="92" t="s">
        <v>176</v>
      </c>
      <c r="L714" s="92" t="s">
        <v>176</v>
      </c>
      <c r="M714" s="92">
        <f t="shared" ref="M714:M750" si="243">SUBTOTAL(109,K714:L714)</f>
        <v>0</v>
      </c>
      <c r="N714" s="92" t="s">
        <v>176</v>
      </c>
      <c r="O714" s="92" t="s">
        <v>176</v>
      </c>
      <c r="P714" s="92">
        <f t="shared" ref="P714:P750" si="244">SUBTOTAL(109,N714:O714)</f>
        <v>0</v>
      </c>
      <c r="Q714" s="92" t="s">
        <v>176</v>
      </c>
      <c r="R714" s="92" t="s">
        <v>176</v>
      </c>
      <c r="S714" s="92">
        <f t="shared" ref="S714:S750" si="245">SUBTOTAL(109,Q714:R714)</f>
        <v>0</v>
      </c>
      <c r="T714" s="92" t="s">
        <v>176</v>
      </c>
      <c r="U714" s="92" t="s">
        <v>176</v>
      </c>
      <c r="V714" s="92">
        <f t="shared" ref="V714:V750" si="246">SUBTOTAL(109,T714:U714)</f>
        <v>0</v>
      </c>
      <c r="W714" s="92" t="s">
        <v>176</v>
      </c>
      <c r="X714" s="92" t="s">
        <v>176</v>
      </c>
      <c r="Y714" s="92">
        <f t="shared" ref="Y714:Y750" si="247">SUBTOTAL(109,W714:X714)</f>
        <v>0</v>
      </c>
      <c r="Z714" s="92" t="s">
        <v>176</v>
      </c>
      <c r="AA714" s="92" t="s">
        <v>176</v>
      </c>
      <c r="AB714" s="92">
        <f t="shared" ref="AB714:AB750" si="248">SUBTOTAL(109,Z714:AA714)</f>
        <v>0</v>
      </c>
      <c r="AC714" s="92" t="s">
        <v>176</v>
      </c>
      <c r="AD714" s="92" t="s">
        <v>176</v>
      </c>
      <c r="AE714" s="92">
        <f t="shared" ref="AE714:AE750" si="249">SUBTOTAL(109,AC714:AD714)</f>
        <v>0</v>
      </c>
      <c r="AF714" s="92" t="s">
        <v>176</v>
      </c>
      <c r="AG714" s="92" t="s">
        <v>176</v>
      </c>
      <c r="AH714" s="92">
        <f t="shared" ref="AH714:AH750" si="250">SUBTOTAL(109,AF714:AG714)</f>
        <v>0</v>
      </c>
      <c r="AI714" s="92" t="s">
        <v>176</v>
      </c>
      <c r="AJ714" s="92" t="s">
        <v>176</v>
      </c>
      <c r="AK714" s="92">
        <f t="shared" ref="AK714:AK750" si="251">SUBTOTAL(109,AI714:AJ714)</f>
        <v>0</v>
      </c>
      <c r="AM714" s="157" t="s">
        <v>11</v>
      </c>
    </row>
    <row r="715" spans="1:39" s="45" customFormat="1" ht="15.9" customHeight="1" x14ac:dyDescent="0.25">
      <c r="A715" s="157" t="str">
        <f t="shared" si="238"/>
        <v>DiciembreMAPFRE BHD Cía de Seguros, S. A.</v>
      </c>
      <c r="B715" s="51" t="s">
        <v>95</v>
      </c>
      <c r="C715" s="93">
        <f t="shared" si="239"/>
        <v>0</v>
      </c>
      <c r="D715" s="93">
        <f t="shared" si="240"/>
        <v>0</v>
      </c>
      <c r="E715" s="92" t="s">
        <v>176</v>
      </c>
      <c r="F715" s="92" t="s">
        <v>176</v>
      </c>
      <c r="G715" s="92">
        <f t="shared" si="241"/>
        <v>0</v>
      </c>
      <c r="H715" s="92" t="s">
        <v>176</v>
      </c>
      <c r="I715" s="92" t="s">
        <v>176</v>
      </c>
      <c r="J715" s="92">
        <f t="shared" si="242"/>
        <v>0</v>
      </c>
      <c r="K715" s="92" t="s">
        <v>176</v>
      </c>
      <c r="L715" s="92" t="s">
        <v>176</v>
      </c>
      <c r="M715" s="92">
        <f t="shared" si="243"/>
        <v>0</v>
      </c>
      <c r="N715" s="92" t="s">
        <v>176</v>
      </c>
      <c r="O715" s="92" t="s">
        <v>176</v>
      </c>
      <c r="P715" s="92">
        <f t="shared" si="244"/>
        <v>0</v>
      </c>
      <c r="Q715" s="92" t="s">
        <v>176</v>
      </c>
      <c r="R715" s="92" t="s">
        <v>176</v>
      </c>
      <c r="S715" s="92">
        <f t="shared" si="245"/>
        <v>0</v>
      </c>
      <c r="T715" s="92" t="s">
        <v>176</v>
      </c>
      <c r="U715" s="92" t="s">
        <v>176</v>
      </c>
      <c r="V715" s="92">
        <f t="shared" si="246"/>
        <v>0</v>
      </c>
      <c r="W715" s="92" t="s">
        <v>176</v>
      </c>
      <c r="X715" s="92" t="s">
        <v>176</v>
      </c>
      <c r="Y715" s="92">
        <f t="shared" si="247"/>
        <v>0</v>
      </c>
      <c r="Z715" s="92" t="s">
        <v>176</v>
      </c>
      <c r="AA715" s="92" t="s">
        <v>176</v>
      </c>
      <c r="AB715" s="92">
        <f t="shared" si="248"/>
        <v>0</v>
      </c>
      <c r="AC715" s="92" t="s">
        <v>176</v>
      </c>
      <c r="AD715" s="92" t="s">
        <v>176</v>
      </c>
      <c r="AE715" s="92">
        <f t="shared" si="249"/>
        <v>0</v>
      </c>
      <c r="AF715" s="92" t="s">
        <v>176</v>
      </c>
      <c r="AG715" s="92" t="s">
        <v>176</v>
      </c>
      <c r="AH715" s="92">
        <f t="shared" si="250"/>
        <v>0</v>
      </c>
      <c r="AI715" s="92" t="s">
        <v>176</v>
      </c>
      <c r="AJ715" s="92" t="s">
        <v>176</v>
      </c>
      <c r="AK715" s="92">
        <f t="shared" si="251"/>
        <v>0</v>
      </c>
      <c r="AM715" s="157" t="s">
        <v>11</v>
      </c>
    </row>
    <row r="716" spans="1:39" s="45" customFormat="1" ht="15.9" customHeight="1" x14ac:dyDescent="0.25">
      <c r="A716" s="157" t="str">
        <f t="shared" si="238"/>
        <v>DiciembreSeguros Sura, S. A.</v>
      </c>
      <c r="B716" s="51" t="s">
        <v>93</v>
      </c>
      <c r="C716" s="93">
        <f t="shared" si="239"/>
        <v>0</v>
      </c>
      <c r="D716" s="93">
        <f t="shared" si="240"/>
        <v>0</v>
      </c>
      <c r="E716" s="92" t="s">
        <v>176</v>
      </c>
      <c r="F716" s="92" t="s">
        <v>176</v>
      </c>
      <c r="G716" s="92">
        <f t="shared" si="241"/>
        <v>0</v>
      </c>
      <c r="H716" s="92" t="s">
        <v>176</v>
      </c>
      <c r="I716" s="92" t="s">
        <v>176</v>
      </c>
      <c r="J716" s="92">
        <f t="shared" si="242"/>
        <v>0</v>
      </c>
      <c r="K716" s="92" t="s">
        <v>176</v>
      </c>
      <c r="L716" s="92" t="s">
        <v>176</v>
      </c>
      <c r="M716" s="92">
        <f t="shared" si="243"/>
        <v>0</v>
      </c>
      <c r="N716" s="92" t="s">
        <v>176</v>
      </c>
      <c r="O716" s="92" t="s">
        <v>176</v>
      </c>
      <c r="P716" s="92">
        <f t="shared" si="244"/>
        <v>0</v>
      </c>
      <c r="Q716" s="92" t="s">
        <v>176</v>
      </c>
      <c r="R716" s="92" t="s">
        <v>176</v>
      </c>
      <c r="S716" s="92">
        <f t="shared" si="245"/>
        <v>0</v>
      </c>
      <c r="T716" s="92" t="s">
        <v>176</v>
      </c>
      <c r="U716" s="92" t="s">
        <v>176</v>
      </c>
      <c r="V716" s="92">
        <f t="shared" si="246"/>
        <v>0</v>
      </c>
      <c r="W716" s="92" t="s">
        <v>176</v>
      </c>
      <c r="X716" s="92" t="s">
        <v>176</v>
      </c>
      <c r="Y716" s="92">
        <f t="shared" si="247"/>
        <v>0</v>
      </c>
      <c r="Z716" s="92" t="s">
        <v>176</v>
      </c>
      <c r="AA716" s="92" t="s">
        <v>176</v>
      </c>
      <c r="AB716" s="92">
        <f t="shared" si="248"/>
        <v>0</v>
      </c>
      <c r="AC716" s="92" t="s">
        <v>176</v>
      </c>
      <c r="AD716" s="92" t="s">
        <v>176</v>
      </c>
      <c r="AE716" s="92">
        <f t="shared" si="249"/>
        <v>0</v>
      </c>
      <c r="AF716" s="92" t="s">
        <v>176</v>
      </c>
      <c r="AG716" s="92" t="s">
        <v>176</v>
      </c>
      <c r="AH716" s="92">
        <f t="shared" si="250"/>
        <v>0</v>
      </c>
      <c r="AI716" s="92" t="s">
        <v>176</v>
      </c>
      <c r="AJ716" s="92" t="s">
        <v>176</v>
      </c>
      <c r="AK716" s="92">
        <f t="shared" si="251"/>
        <v>0</v>
      </c>
      <c r="AM716" s="157" t="s">
        <v>11</v>
      </c>
    </row>
    <row r="717" spans="1:39" s="45" customFormat="1" ht="15.9" customHeight="1" x14ac:dyDescent="0.25">
      <c r="A717" s="157" t="str">
        <f t="shared" si="238"/>
        <v>DiciembreLa Colonial de Seguros, S. A.</v>
      </c>
      <c r="B717" s="51" t="s">
        <v>88</v>
      </c>
      <c r="C717" s="93">
        <f t="shared" si="239"/>
        <v>0</v>
      </c>
      <c r="D717" s="93">
        <f t="shared" si="240"/>
        <v>0</v>
      </c>
      <c r="E717" s="92" t="s">
        <v>176</v>
      </c>
      <c r="F717" s="92" t="s">
        <v>176</v>
      </c>
      <c r="G717" s="92">
        <f t="shared" si="241"/>
        <v>0</v>
      </c>
      <c r="H717" s="92" t="s">
        <v>176</v>
      </c>
      <c r="I717" s="92" t="s">
        <v>176</v>
      </c>
      <c r="J717" s="92">
        <f t="shared" si="242"/>
        <v>0</v>
      </c>
      <c r="K717" s="92" t="s">
        <v>176</v>
      </c>
      <c r="L717" s="92" t="s">
        <v>176</v>
      </c>
      <c r="M717" s="92">
        <f t="shared" si="243"/>
        <v>0</v>
      </c>
      <c r="N717" s="92" t="s">
        <v>176</v>
      </c>
      <c r="O717" s="92" t="s">
        <v>176</v>
      </c>
      <c r="P717" s="92">
        <f t="shared" si="244"/>
        <v>0</v>
      </c>
      <c r="Q717" s="92" t="s">
        <v>176</v>
      </c>
      <c r="R717" s="92" t="s">
        <v>176</v>
      </c>
      <c r="S717" s="92">
        <f t="shared" si="245"/>
        <v>0</v>
      </c>
      <c r="T717" s="92" t="s">
        <v>176</v>
      </c>
      <c r="U717" s="92" t="s">
        <v>176</v>
      </c>
      <c r="V717" s="92">
        <f t="shared" si="246"/>
        <v>0</v>
      </c>
      <c r="W717" s="92" t="s">
        <v>176</v>
      </c>
      <c r="X717" s="92" t="s">
        <v>176</v>
      </c>
      <c r="Y717" s="92">
        <f t="shared" si="247"/>
        <v>0</v>
      </c>
      <c r="Z717" s="92" t="s">
        <v>176</v>
      </c>
      <c r="AA717" s="92" t="s">
        <v>176</v>
      </c>
      <c r="AB717" s="92">
        <f t="shared" si="248"/>
        <v>0</v>
      </c>
      <c r="AC717" s="92" t="s">
        <v>176</v>
      </c>
      <c r="AD717" s="92" t="s">
        <v>176</v>
      </c>
      <c r="AE717" s="92">
        <f t="shared" si="249"/>
        <v>0</v>
      </c>
      <c r="AF717" s="92" t="s">
        <v>176</v>
      </c>
      <c r="AG717" s="92" t="s">
        <v>176</v>
      </c>
      <c r="AH717" s="92">
        <f t="shared" si="250"/>
        <v>0</v>
      </c>
      <c r="AI717" s="92" t="s">
        <v>176</v>
      </c>
      <c r="AJ717" s="92" t="s">
        <v>176</v>
      </c>
      <c r="AK717" s="92">
        <f t="shared" si="251"/>
        <v>0</v>
      </c>
      <c r="AM717" s="157" t="s">
        <v>11</v>
      </c>
    </row>
    <row r="718" spans="1:39" ht="15.9" customHeight="1" x14ac:dyDescent="0.25">
      <c r="A718" s="157" t="str">
        <f t="shared" si="238"/>
        <v>DiciembreSeguros Yunen, S. A.</v>
      </c>
      <c r="B718" s="51" t="s">
        <v>122</v>
      </c>
      <c r="C718" s="93">
        <f t="shared" si="239"/>
        <v>0</v>
      </c>
      <c r="D718" s="93">
        <f t="shared" si="240"/>
        <v>0</v>
      </c>
      <c r="E718" s="92" t="s">
        <v>176</v>
      </c>
      <c r="F718" s="92" t="s">
        <v>176</v>
      </c>
      <c r="G718" s="92">
        <f t="shared" si="241"/>
        <v>0</v>
      </c>
      <c r="H718" s="92" t="s">
        <v>176</v>
      </c>
      <c r="I718" s="92" t="s">
        <v>176</v>
      </c>
      <c r="J718" s="92">
        <f t="shared" si="242"/>
        <v>0</v>
      </c>
      <c r="K718" s="92" t="s">
        <v>176</v>
      </c>
      <c r="L718" s="92" t="s">
        <v>176</v>
      </c>
      <c r="M718" s="92">
        <f t="shared" si="243"/>
        <v>0</v>
      </c>
      <c r="N718" s="92" t="s">
        <v>176</v>
      </c>
      <c r="O718" s="92" t="s">
        <v>176</v>
      </c>
      <c r="P718" s="92">
        <f t="shared" si="244"/>
        <v>0</v>
      </c>
      <c r="Q718" s="92" t="s">
        <v>176</v>
      </c>
      <c r="R718" s="92" t="s">
        <v>176</v>
      </c>
      <c r="S718" s="92">
        <f t="shared" si="245"/>
        <v>0</v>
      </c>
      <c r="T718" s="92" t="s">
        <v>176</v>
      </c>
      <c r="U718" s="92" t="s">
        <v>176</v>
      </c>
      <c r="V718" s="92">
        <f t="shared" si="246"/>
        <v>0</v>
      </c>
      <c r="W718" s="92" t="s">
        <v>176</v>
      </c>
      <c r="X718" s="92" t="s">
        <v>176</v>
      </c>
      <c r="Y718" s="92">
        <f t="shared" si="247"/>
        <v>0</v>
      </c>
      <c r="Z718" s="92" t="s">
        <v>176</v>
      </c>
      <c r="AA718" s="92" t="s">
        <v>176</v>
      </c>
      <c r="AB718" s="92">
        <f t="shared" si="248"/>
        <v>0</v>
      </c>
      <c r="AC718" s="92" t="s">
        <v>176</v>
      </c>
      <c r="AD718" s="92" t="s">
        <v>176</v>
      </c>
      <c r="AE718" s="92">
        <f t="shared" si="249"/>
        <v>0</v>
      </c>
      <c r="AF718" s="92" t="s">
        <v>176</v>
      </c>
      <c r="AG718" s="92" t="s">
        <v>176</v>
      </c>
      <c r="AH718" s="92">
        <f t="shared" si="250"/>
        <v>0</v>
      </c>
      <c r="AI718" s="92" t="s">
        <v>176</v>
      </c>
      <c r="AJ718" s="92" t="s">
        <v>176</v>
      </c>
      <c r="AK718" s="92">
        <f t="shared" si="251"/>
        <v>0</v>
      </c>
      <c r="AM718" s="157" t="s">
        <v>11</v>
      </c>
    </row>
    <row r="719" spans="1:39" s="45" customFormat="1" ht="15.9" customHeight="1" x14ac:dyDescent="0.25">
      <c r="A719" s="157" t="str">
        <f t="shared" si="238"/>
        <v>DiciembreLa Monumental de Seguros, S. A.</v>
      </c>
      <c r="B719" s="51" t="s">
        <v>90</v>
      </c>
      <c r="C719" s="93">
        <f t="shared" si="239"/>
        <v>0</v>
      </c>
      <c r="D719" s="93">
        <f t="shared" si="240"/>
        <v>0</v>
      </c>
      <c r="E719" s="92" t="s">
        <v>176</v>
      </c>
      <c r="F719" s="92" t="s">
        <v>176</v>
      </c>
      <c r="G719" s="92">
        <f t="shared" si="241"/>
        <v>0</v>
      </c>
      <c r="H719" s="92" t="s">
        <v>176</v>
      </c>
      <c r="I719" s="92" t="s">
        <v>176</v>
      </c>
      <c r="J719" s="92">
        <f t="shared" si="242"/>
        <v>0</v>
      </c>
      <c r="K719" s="92" t="s">
        <v>176</v>
      </c>
      <c r="L719" s="92" t="s">
        <v>176</v>
      </c>
      <c r="M719" s="92">
        <f t="shared" si="243"/>
        <v>0</v>
      </c>
      <c r="N719" s="92" t="s">
        <v>176</v>
      </c>
      <c r="O719" s="92" t="s">
        <v>176</v>
      </c>
      <c r="P719" s="92">
        <f t="shared" si="244"/>
        <v>0</v>
      </c>
      <c r="Q719" s="92" t="s">
        <v>176</v>
      </c>
      <c r="R719" s="92" t="s">
        <v>176</v>
      </c>
      <c r="S719" s="92">
        <f t="shared" si="245"/>
        <v>0</v>
      </c>
      <c r="T719" s="92" t="s">
        <v>176</v>
      </c>
      <c r="U719" s="92" t="s">
        <v>176</v>
      </c>
      <c r="V719" s="92">
        <f t="shared" si="246"/>
        <v>0</v>
      </c>
      <c r="W719" s="92" t="s">
        <v>176</v>
      </c>
      <c r="X719" s="92" t="s">
        <v>176</v>
      </c>
      <c r="Y719" s="92">
        <f t="shared" si="247"/>
        <v>0</v>
      </c>
      <c r="Z719" s="92" t="s">
        <v>176</v>
      </c>
      <c r="AA719" s="92" t="s">
        <v>176</v>
      </c>
      <c r="AB719" s="92">
        <f t="shared" si="248"/>
        <v>0</v>
      </c>
      <c r="AC719" s="92" t="s">
        <v>176</v>
      </c>
      <c r="AD719" s="92" t="s">
        <v>176</v>
      </c>
      <c r="AE719" s="92">
        <f t="shared" si="249"/>
        <v>0</v>
      </c>
      <c r="AF719" s="92" t="s">
        <v>176</v>
      </c>
      <c r="AG719" s="92" t="s">
        <v>176</v>
      </c>
      <c r="AH719" s="92">
        <f t="shared" si="250"/>
        <v>0</v>
      </c>
      <c r="AI719" s="92" t="s">
        <v>176</v>
      </c>
      <c r="AJ719" s="92" t="s">
        <v>176</v>
      </c>
      <c r="AK719" s="92">
        <f t="shared" si="251"/>
        <v>0</v>
      </c>
      <c r="AM719" s="157" t="s">
        <v>11</v>
      </c>
    </row>
    <row r="720" spans="1:39" s="45" customFormat="1" ht="15.9" customHeight="1" x14ac:dyDescent="0.25">
      <c r="A720" s="157" t="str">
        <f t="shared" si="238"/>
        <v>DiciembreSeguros Crecer, S. A.</v>
      </c>
      <c r="B720" s="51" t="s">
        <v>119</v>
      </c>
      <c r="C720" s="93">
        <f t="shared" si="239"/>
        <v>0</v>
      </c>
      <c r="D720" s="93">
        <f t="shared" si="240"/>
        <v>0</v>
      </c>
      <c r="E720" s="92" t="s">
        <v>176</v>
      </c>
      <c r="F720" s="92" t="s">
        <v>176</v>
      </c>
      <c r="G720" s="92">
        <f t="shared" si="241"/>
        <v>0</v>
      </c>
      <c r="H720" s="92" t="s">
        <v>176</v>
      </c>
      <c r="I720" s="92" t="s">
        <v>176</v>
      </c>
      <c r="J720" s="92">
        <f t="shared" si="242"/>
        <v>0</v>
      </c>
      <c r="K720" s="92" t="s">
        <v>176</v>
      </c>
      <c r="L720" s="92" t="s">
        <v>176</v>
      </c>
      <c r="M720" s="92">
        <f t="shared" si="243"/>
        <v>0</v>
      </c>
      <c r="N720" s="92" t="s">
        <v>176</v>
      </c>
      <c r="O720" s="92" t="s">
        <v>176</v>
      </c>
      <c r="P720" s="92">
        <f t="shared" si="244"/>
        <v>0</v>
      </c>
      <c r="Q720" s="92" t="s">
        <v>176</v>
      </c>
      <c r="R720" s="92" t="s">
        <v>176</v>
      </c>
      <c r="S720" s="92">
        <f t="shared" si="245"/>
        <v>0</v>
      </c>
      <c r="T720" s="92" t="s">
        <v>176</v>
      </c>
      <c r="U720" s="92" t="s">
        <v>176</v>
      </c>
      <c r="V720" s="92">
        <f t="shared" si="246"/>
        <v>0</v>
      </c>
      <c r="W720" s="92" t="s">
        <v>176</v>
      </c>
      <c r="X720" s="92" t="s">
        <v>176</v>
      </c>
      <c r="Y720" s="92">
        <f t="shared" si="247"/>
        <v>0</v>
      </c>
      <c r="Z720" s="92" t="s">
        <v>176</v>
      </c>
      <c r="AA720" s="92" t="s">
        <v>176</v>
      </c>
      <c r="AB720" s="92">
        <f t="shared" si="248"/>
        <v>0</v>
      </c>
      <c r="AC720" s="92" t="s">
        <v>176</v>
      </c>
      <c r="AD720" s="92" t="s">
        <v>176</v>
      </c>
      <c r="AE720" s="92">
        <f t="shared" si="249"/>
        <v>0</v>
      </c>
      <c r="AF720" s="92" t="s">
        <v>176</v>
      </c>
      <c r="AG720" s="92" t="s">
        <v>176</v>
      </c>
      <c r="AH720" s="92">
        <f t="shared" si="250"/>
        <v>0</v>
      </c>
      <c r="AI720" s="92" t="s">
        <v>176</v>
      </c>
      <c r="AJ720" s="92" t="s">
        <v>176</v>
      </c>
      <c r="AK720" s="92">
        <f t="shared" si="251"/>
        <v>0</v>
      </c>
      <c r="AM720" s="157" t="s">
        <v>11</v>
      </c>
    </row>
    <row r="721" spans="1:39" s="45" customFormat="1" ht="15.9" customHeight="1" x14ac:dyDescent="0.25">
      <c r="A721" s="157" t="str">
        <f t="shared" si="238"/>
        <v>DiciembreSeguros Pepin, S. A.</v>
      </c>
      <c r="B721" s="51" t="s">
        <v>77</v>
      </c>
      <c r="C721" s="93">
        <f t="shared" si="239"/>
        <v>0</v>
      </c>
      <c r="D721" s="93">
        <f t="shared" si="240"/>
        <v>0</v>
      </c>
      <c r="E721" s="92" t="s">
        <v>176</v>
      </c>
      <c r="F721" s="92" t="s">
        <v>176</v>
      </c>
      <c r="G721" s="92">
        <f t="shared" si="241"/>
        <v>0</v>
      </c>
      <c r="H721" s="92" t="s">
        <v>176</v>
      </c>
      <c r="I721" s="92" t="s">
        <v>176</v>
      </c>
      <c r="J721" s="92">
        <f t="shared" si="242"/>
        <v>0</v>
      </c>
      <c r="K721" s="92" t="s">
        <v>176</v>
      </c>
      <c r="L721" s="92" t="s">
        <v>176</v>
      </c>
      <c r="M721" s="92">
        <f t="shared" si="243"/>
        <v>0</v>
      </c>
      <c r="N721" s="92" t="s">
        <v>176</v>
      </c>
      <c r="O721" s="92" t="s">
        <v>176</v>
      </c>
      <c r="P721" s="92">
        <f t="shared" si="244"/>
        <v>0</v>
      </c>
      <c r="Q721" s="92" t="s">
        <v>176</v>
      </c>
      <c r="R721" s="92" t="s">
        <v>176</v>
      </c>
      <c r="S721" s="92">
        <f t="shared" si="245"/>
        <v>0</v>
      </c>
      <c r="T721" s="92" t="s">
        <v>176</v>
      </c>
      <c r="U721" s="92" t="s">
        <v>176</v>
      </c>
      <c r="V721" s="92">
        <f t="shared" si="246"/>
        <v>0</v>
      </c>
      <c r="W721" s="92" t="s">
        <v>176</v>
      </c>
      <c r="X721" s="92" t="s">
        <v>176</v>
      </c>
      <c r="Y721" s="92">
        <f t="shared" si="247"/>
        <v>0</v>
      </c>
      <c r="Z721" s="92" t="s">
        <v>176</v>
      </c>
      <c r="AA721" s="92" t="s">
        <v>176</v>
      </c>
      <c r="AB721" s="92">
        <f t="shared" si="248"/>
        <v>0</v>
      </c>
      <c r="AC721" s="92" t="s">
        <v>176</v>
      </c>
      <c r="AD721" s="92" t="s">
        <v>176</v>
      </c>
      <c r="AE721" s="92">
        <f t="shared" si="249"/>
        <v>0</v>
      </c>
      <c r="AF721" s="92" t="s">
        <v>176</v>
      </c>
      <c r="AG721" s="92" t="s">
        <v>176</v>
      </c>
      <c r="AH721" s="92">
        <f t="shared" si="250"/>
        <v>0</v>
      </c>
      <c r="AI721" s="92" t="s">
        <v>176</v>
      </c>
      <c r="AJ721" s="92" t="s">
        <v>176</v>
      </c>
      <c r="AK721" s="92">
        <f t="shared" si="251"/>
        <v>0</v>
      </c>
      <c r="AM721" s="157" t="s">
        <v>11</v>
      </c>
    </row>
    <row r="722" spans="1:39" s="45" customFormat="1" ht="15.9" customHeight="1" x14ac:dyDescent="0.25">
      <c r="A722" s="157" t="str">
        <f t="shared" si="238"/>
        <v>DiciembreSeguros Worldwide, S. A.</v>
      </c>
      <c r="B722" s="51" t="s">
        <v>92</v>
      </c>
      <c r="C722" s="93">
        <f t="shared" si="239"/>
        <v>0</v>
      </c>
      <c r="D722" s="93">
        <f t="shared" si="240"/>
        <v>0</v>
      </c>
      <c r="E722" s="92" t="s">
        <v>176</v>
      </c>
      <c r="F722" s="92" t="s">
        <v>176</v>
      </c>
      <c r="G722" s="92">
        <f t="shared" si="241"/>
        <v>0</v>
      </c>
      <c r="H722" s="92" t="s">
        <v>176</v>
      </c>
      <c r="I722" s="92" t="s">
        <v>176</v>
      </c>
      <c r="J722" s="92">
        <f t="shared" si="242"/>
        <v>0</v>
      </c>
      <c r="K722" s="92" t="s">
        <v>176</v>
      </c>
      <c r="L722" s="92" t="s">
        <v>176</v>
      </c>
      <c r="M722" s="92">
        <f t="shared" si="243"/>
        <v>0</v>
      </c>
      <c r="N722" s="92" t="s">
        <v>176</v>
      </c>
      <c r="O722" s="92" t="s">
        <v>176</v>
      </c>
      <c r="P722" s="92">
        <f t="shared" si="244"/>
        <v>0</v>
      </c>
      <c r="Q722" s="92" t="s">
        <v>176</v>
      </c>
      <c r="R722" s="92" t="s">
        <v>176</v>
      </c>
      <c r="S722" s="92">
        <f t="shared" si="245"/>
        <v>0</v>
      </c>
      <c r="T722" s="92" t="s">
        <v>176</v>
      </c>
      <c r="U722" s="92" t="s">
        <v>176</v>
      </c>
      <c r="V722" s="92">
        <f t="shared" si="246"/>
        <v>0</v>
      </c>
      <c r="W722" s="92" t="s">
        <v>176</v>
      </c>
      <c r="X722" s="92" t="s">
        <v>176</v>
      </c>
      <c r="Y722" s="92">
        <f t="shared" si="247"/>
        <v>0</v>
      </c>
      <c r="Z722" s="92" t="s">
        <v>176</v>
      </c>
      <c r="AA722" s="92" t="s">
        <v>176</v>
      </c>
      <c r="AB722" s="92">
        <f t="shared" si="248"/>
        <v>0</v>
      </c>
      <c r="AC722" s="92" t="s">
        <v>176</v>
      </c>
      <c r="AD722" s="92" t="s">
        <v>176</v>
      </c>
      <c r="AE722" s="92">
        <f t="shared" si="249"/>
        <v>0</v>
      </c>
      <c r="AF722" s="92" t="s">
        <v>176</v>
      </c>
      <c r="AG722" s="92" t="s">
        <v>176</v>
      </c>
      <c r="AH722" s="92">
        <f t="shared" si="250"/>
        <v>0</v>
      </c>
      <c r="AI722" s="92" t="s">
        <v>176</v>
      </c>
      <c r="AJ722" s="92" t="s">
        <v>176</v>
      </c>
      <c r="AK722" s="92">
        <f t="shared" si="251"/>
        <v>0</v>
      </c>
      <c r="AM722" s="157" t="s">
        <v>11</v>
      </c>
    </row>
    <row r="723" spans="1:39" s="45" customFormat="1" ht="15.9" customHeight="1" x14ac:dyDescent="0.25">
      <c r="A723" s="157" t="str">
        <f t="shared" si="238"/>
        <v>DiciembreConfederación del Canada Dominicana. S. A.</v>
      </c>
      <c r="B723" s="51" t="s">
        <v>94</v>
      </c>
      <c r="C723" s="93">
        <f t="shared" si="239"/>
        <v>0</v>
      </c>
      <c r="D723" s="93">
        <f t="shared" si="240"/>
        <v>0</v>
      </c>
      <c r="E723" s="92" t="s">
        <v>176</v>
      </c>
      <c r="F723" s="92" t="s">
        <v>176</v>
      </c>
      <c r="G723" s="92">
        <f t="shared" si="241"/>
        <v>0</v>
      </c>
      <c r="H723" s="92" t="s">
        <v>176</v>
      </c>
      <c r="I723" s="92" t="s">
        <v>176</v>
      </c>
      <c r="J723" s="92">
        <f t="shared" si="242"/>
        <v>0</v>
      </c>
      <c r="K723" s="92" t="s">
        <v>176</v>
      </c>
      <c r="L723" s="92" t="s">
        <v>176</v>
      </c>
      <c r="M723" s="92">
        <f t="shared" si="243"/>
        <v>0</v>
      </c>
      <c r="N723" s="92" t="s">
        <v>176</v>
      </c>
      <c r="O723" s="92" t="s">
        <v>176</v>
      </c>
      <c r="P723" s="92">
        <f t="shared" si="244"/>
        <v>0</v>
      </c>
      <c r="Q723" s="92" t="s">
        <v>176</v>
      </c>
      <c r="R723" s="92" t="s">
        <v>176</v>
      </c>
      <c r="S723" s="92">
        <f t="shared" si="245"/>
        <v>0</v>
      </c>
      <c r="T723" s="92" t="s">
        <v>176</v>
      </c>
      <c r="U723" s="92" t="s">
        <v>176</v>
      </c>
      <c r="V723" s="92">
        <f t="shared" si="246"/>
        <v>0</v>
      </c>
      <c r="W723" s="92" t="s">
        <v>176</v>
      </c>
      <c r="X723" s="92" t="s">
        <v>176</v>
      </c>
      <c r="Y723" s="92">
        <f t="shared" si="247"/>
        <v>0</v>
      </c>
      <c r="Z723" s="92" t="s">
        <v>176</v>
      </c>
      <c r="AA723" s="92" t="s">
        <v>176</v>
      </c>
      <c r="AB723" s="92">
        <f t="shared" si="248"/>
        <v>0</v>
      </c>
      <c r="AC723" s="92" t="s">
        <v>176</v>
      </c>
      <c r="AD723" s="92" t="s">
        <v>176</v>
      </c>
      <c r="AE723" s="92">
        <f t="shared" si="249"/>
        <v>0</v>
      </c>
      <c r="AF723" s="92" t="s">
        <v>176</v>
      </c>
      <c r="AG723" s="92" t="s">
        <v>176</v>
      </c>
      <c r="AH723" s="92">
        <f t="shared" si="250"/>
        <v>0</v>
      </c>
      <c r="AI723" s="92" t="s">
        <v>176</v>
      </c>
      <c r="AJ723" s="92" t="s">
        <v>176</v>
      </c>
      <c r="AK723" s="92">
        <f t="shared" si="251"/>
        <v>0</v>
      </c>
      <c r="AM723" s="157" t="s">
        <v>11</v>
      </c>
    </row>
    <row r="724" spans="1:39" s="45" customFormat="1" ht="15.9" customHeight="1" x14ac:dyDescent="0.25">
      <c r="A724" s="157" t="str">
        <f t="shared" si="238"/>
        <v>DiciembreSeguros La Internacional, S. A.</v>
      </c>
      <c r="B724" s="51" t="s">
        <v>82</v>
      </c>
      <c r="C724" s="93">
        <f t="shared" si="239"/>
        <v>0</v>
      </c>
      <c r="D724" s="93">
        <f t="shared" si="240"/>
        <v>0</v>
      </c>
      <c r="E724" s="92" t="s">
        <v>176</v>
      </c>
      <c r="F724" s="92" t="s">
        <v>176</v>
      </c>
      <c r="G724" s="92">
        <f t="shared" si="241"/>
        <v>0</v>
      </c>
      <c r="H724" s="92" t="s">
        <v>176</v>
      </c>
      <c r="I724" s="92" t="s">
        <v>176</v>
      </c>
      <c r="J724" s="92">
        <f t="shared" si="242"/>
        <v>0</v>
      </c>
      <c r="K724" s="92" t="s">
        <v>176</v>
      </c>
      <c r="L724" s="92" t="s">
        <v>176</v>
      </c>
      <c r="M724" s="92">
        <f t="shared" si="243"/>
        <v>0</v>
      </c>
      <c r="N724" s="92" t="s">
        <v>176</v>
      </c>
      <c r="O724" s="92" t="s">
        <v>176</v>
      </c>
      <c r="P724" s="92">
        <f t="shared" si="244"/>
        <v>0</v>
      </c>
      <c r="Q724" s="92" t="s">
        <v>176</v>
      </c>
      <c r="R724" s="92" t="s">
        <v>176</v>
      </c>
      <c r="S724" s="92">
        <f t="shared" si="245"/>
        <v>0</v>
      </c>
      <c r="T724" s="92" t="s">
        <v>176</v>
      </c>
      <c r="U724" s="92" t="s">
        <v>176</v>
      </c>
      <c r="V724" s="92">
        <f t="shared" si="246"/>
        <v>0</v>
      </c>
      <c r="W724" s="92" t="s">
        <v>176</v>
      </c>
      <c r="X724" s="92" t="s">
        <v>176</v>
      </c>
      <c r="Y724" s="92">
        <f t="shared" si="247"/>
        <v>0</v>
      </c>
      <c r="Z724" s="92" t="s">
        <v>176</v>
      </c>
      <c r="AA724" s="92" t="s">
        <v>176</v>
      </c>
      <c r="AB724" s="92">
        <f t="shared" si="248"/>
        <v>0</v>
      </c>
      <c r="AC724" s="92" t="s">
        <v>176</v>
      </c>
      <c r="AD724" s="92" t="s">
        <v>176</v>
      </c>
      <c r="AE724" s="92">
        <f t="shared" si="249"/>
        <v>0</v>
      </c>
      <c r="AF724" s="92" t="s">
        <v>176</v>
      </c>
      <c r="AG724" s="92" t="s">
        <v>176</v>
      </c>
      <c r="AH724" s="92">
        <f t="shared" si="250"/>
        <v>0</v>
      </c>
      <c r="AI724" s="92" t="s">
        <v>176</v>
      </c>
      <c r="AJ724" s="92" t="s">
        <v>176</v>
      </c>
      <c r="AK724" s="92">
        <f t="shared" si="251"/>
        <v>0</v>
      </c>
      <c r="AM724" s="157" t="s">
        <v>11</v>
      </c>
    </row>
    <row r="725" spans="1:39" s="45" customFormat="1" ht="15.9" customHeight="1" x14ac:dyDescent="0.25">
      <c r="A725" s="157" t="str">
        <f t="shared" si="238"/>
        <v>DiciembreUnit, S.A</v>
      </c>
      <c r="B725" s="51" t="s">
        <v>121</v>
      </c>
      <c r="C725" s="93">
        <f t="shared" si="239"/>
        <v>0</v>
      </c>
      <c r="D725" s="93">
        <f t="shared" si="240"/>
        <v>0</v>
      </c>
      <c r="E725" s="92" t="s">
        <v>176</v>
      </c>
      <c r="F725" s="92" t="s">
        <v>176</v>
      </c>
      <c r="G725" s="92">
        <f t="shared" si="241"/>
        <v>0</v>
      </c>
      <c r="H725" s="92" t="s">
        <v>176</v>
      </c>
      <c r="I725" s="92" t="s">
        <v>176</v>
      </c>
      <c r="J725" s="92">
        <f t="shared" si="242"/>
        <v>0</v>
      </c>
      <c r="K725" s="92" t="s">
        <v>176</v>
      </c>
      <c r="L725" s="92" t="s">
        <v>176</v>
      </c>
      <c r="M725" s="92">
        <f t="shared" si="243"/>
        <v>0</v>
      </c>
      <c r="N725" s="92" t="s">
        <v>176</v>
      </c>
      <c r="O725" s="92" t="s">
        <v>176</v>
      </c>
      <c r="P725" s="92">
        <f t="shared" si="244"/>
        <v>0</v>
      </c>
      <c r="Q725" s="92" t="s">
        <v>176</v>
      </c>
      <c r="R725" s="92" t="s">
        <v>176</v>
      </c>
      <c r="S725" s="92">
        <f t="shared" si="245"/>
        <v>0</v>
      </c>
      <c r="T725" s="92" t="s">
        <v>176</v>
      </c>
      <c r="U725" s="92" t="s">
        <v>176</v>
      </c>
      <c r="V725" s="92">
        <f t="shared" si="246"/>
        <v>0</v>
      </c>
      <c r="W725" s="92" t="s">
        <v>176</v>
      </c>
      <c r="X725" s="92" t="s">
        <v>176</v>
      </c>
      <c r="Y725" s="92">
        <f t="shared" si="247"/>
        <v>0</v>
      </c>
      <c r="Z725" s="92" t="s">
        <v>176</v>
      </c>
      <c r="AA725" s="92" t="s">
        <v>176</v>
      </c>
      <c r="AB725" s="92">
        <f t="shared" si="248"/>
        <v>0</v>
      </c>
      <c r="AC725" s="92" t="s">
        <v>176</v>
      </c>
      <c r="AD725" s="92" t="s">
        <v>176</v>
      </c>
      <c r="AE725" s="92">
        <f t="shared" si="249"/>
        <v>0</v>
      </c>
      <c r="AF725" s="92" t="s">
        <v>176</v>
      </c>
      <c r="AG725" s="92" t="s">
        <v>176</v>
      </c>
      <c r="AH725" s="92">
        <f t="shared" si="250"/>
        <v>0</v>
      </c>
      <c r="AI725" s="92" t="s">
        <v>176</v>
      </c>
      <c r="AJ725" s="92" t="s">
        <v>176</v>
      </c>
      <c r="AK725" s="92">
        <f t="shared" si="251"/>
        <v>0</v>
      </c>
      <c r="AM725" s="157" t="s">
        <v>11</v>
      </c>
    </row>
    <row r="726" spans="1:39" s="45" customFormat="1" ht="15.9" customHeight="1" x14ac:dyDescent="0.25">
      <c r="A726" s="157" t="str">
        <f t="shared" si="238"/>
        <v>DiciembreCooperativa Nacional de Seguros, Inc.</v>
      </c>
      <c r="B726" s="51" t="s">
        <v>80</v>
      </c>
      <c r="C726" s="93">
        <f t="shared" si="239"/>
        <v>0</v>
      </c>
      <c r="D726" s="93">
        <f t="shared" si="240"/>
        <v>0</v>
      </c>
      <c r="E726" s="92" t="s">
        <v>176</v>
      </c>
      <c r="F726" s="92" t="s">
        <v>176</v>
      </c>
      <c r="G726" s="92">
        <f t="shared" si="241"/>
        <v>0</v>
      </c>
      <c r="H726" s="92" t="s">
        <v>176</v>
      </c>
      <c r="I726" s="92" t="s">
        <v>176</v>
      </c>
      <c r="J726" s="92">
        <f t="shared" si="242"/>
        <v>0</v>
      </c>
      <c r="K726" s="92" t="s">
        <v>176</v>
      </c>
      <c r="L726" s="92" t="s">
        <v>176</v>
      </c>
      <c r="M726" s="92">
        <f t="shared" si="243"/>
        <v>0</v>
      </c>
      <c r="N726" s="92" t="s">
        <v>176</v>
      </c>
      <c r="O726" s="92" t="s">
        <v>176</v>
      </c>
      <c r="P726" s="92">
        <f t="shared" si="244"/>
        <v>0</v>
      </c>
      <c r="Q726" s="92" t="s">
        <v>176</v>
      </c>
      <c r="R726" s="92" t="s">
        <v>176</v>
      </c>
      <c r="S726" s="92">
        <f t="shared" si="245"/>
        <v>0</v>
      </c>
      <c r="T726" s="92" t="s">
        <v>176</v>
      </c>
      <c r="U726" s="92" t="s">
        <v>176</v>
      </c>
      <c r="V726" s="92">
        <f t="shared" si="246"/>
        <v>0</v>
      </c>
      <c r="W726" s="92" t="s">
        <v>176</v>
      </c>
      <c r="X726" s="92" t="s">
        <v>176</v>
      </c>
      <c r="Y726" s="92">
        <f t="shared" si="247"/>
        <v>0</v>
      </c>
      <c r="Z726" s="92" t="s">
        <v>176</v>
      </c>
      <c r="AA726" s="92" t="s">
        <v>176</v>
      </c>
      <c r="AB726" s="92">
        <f t="shared" si="248"/>
        <v>0</v>
      </c>
      <c r="AC726" s="92" t="s">
        <v>176</v>
      </c>
      <c r="AD726" s="92" t="s">
        <v>176</v>
      </c>
      <c r="AE726" s="92">
        <f t="shared" si="249"/>
        <v>0</v>
      </c>
      <c r="AF726" s="92" t="s">
        <v>176</v>
      </c>
      <c r="AG726" s="92" t="s">
        <v>176</v>
      </c>
      <c r="AH726" s="92">
        <f t="shared" si="250"/>
        <v>0</v>
      </c>
      <c r="AI726" s="92" t="s">
        <v>176</v>
      </c>
      <c r="AJ726" s="92" t="s">
        <v>176</v>
      </c>
      <c r="AK726" s="92">
        <f t="shared" si="251"/>
        <v>0</v>
      </c>
      <c r="AM726" s="157" t="s">
        <v>11</v>
      </c>
    </row>
    <row r="727" spans="1:39" s="45" customFormat="1" ht="15.9" customHeight="1" x14ac:dyDescent="0.25">
      <c r="A727" s="157" t="str">
        <f t="shared" si="238"/>
        <v>DiciembreAngloamericana de Seguros, S. A.</v>
      </c>
      <c r="B727" s="51" t="s">
        <v>79</v>
      </c>
      <c r="C727" s="93">
        <f t="shared" si="239"/>
        <v>0</v>
      </c>
      <c r="D727" s="93">
        <f t="shared" si="240"/>
        <v>0</v>
      </c>
      <c r="E727" s="92" t="s">
        <v>176</v>
      </c>
      <c r="F727" s="92" t="s">
        <v>176</v>
      </c>
      <c r="G727" s="92">
        <f t="shared" si="241"/>
        <v>0</v>
      </c>
      <c r="H727" s="92" t="s">
        <v>176</v>
      </c>
      <c r="I727" s="92" t="s">
        <v>176</v>
      </c>
      <c r="J727" s="92">
        <f t="shared" si="242"/>
        <v>0</v>
      </c>
      <c r="K727" s="92" t="s">
        <v>176</v>
      </c>
      <c r="L727" s="92" t="s">
        <v>176</v>
      </c>
      <c r="M727" s="92">
        <f t="shared" si="243"/>
        <v>0</v>
      </c>
      <c r="N727" s="92" t="s">
        <v>176</v>
      </c>
      <c r="O727" s="92" t="s">
        <v>176</v>
      </c>
      <c r="P727" s="92">
        <f t="shared" si="244"/>
        <v>0</v>
      </c>
      <c r="Q727" s="92" t="s">
        <v>176</v>
      </c>
      <c r="R727" s="92" t="s">
        <v>176</v>
      </c>
      <c r="S727" s="92">
        <f t="shared" si="245"/>
        <v>0</v>
      </c>
      <c r="T727" s="92" t="s">
        <v>176</v>
      </c>
      <c r="U727" s="92" t="s">
        <v>176</v>
      </c>
      <c r="V727" s="92">
        <f t="shared" si="246"/>
        <v>0</v>
      </c>
      <c r="W727" s="92" t="s">
        <v>176</v>
      </c>
      <c r="X727" s="92" t="s">
        <v>176</v>
      </c>
      <c r="Y727" s="92">
        <f t="shared" si="247"/>
        <v>0</v>
      </c>
      <c r="Z727" s="92" t="s">
        <v>176</v>
      </c>
      <c r="AA727" s="92" t="s">
        <v>176</v>
      </c>
      <c r="AB727" s="92">
        <f t="shared" si="248"/>
        <v>0</v>
      </c>
      <c r="AC727" s="92" t="s">
        <v>176</v>
      </c>
      <c r="AD727" s="92" t="s">
        <v>176</v>
      </c>
      <c r="AE727" s="92">
        <f t="shared" si="249"/>
        <v>0</v>
      </c>
      <c r="AF727" s="92" t="s">
        <v>176</v>
      </c>
      <c r="AG727" s="92" t="s">
        <v>176</v>
      </c>
      <c r="AH727" s="92">
        <f t="shared" si="250"/>
        <v>0</v>
      </c>
      <c r="AI727" s="92" t="s">
        <v>176</v>
      </c>
      <c r="AJ727" s="92" t="s">
        <v>176</v>
      </c>
      <c r="AK727" s="92">
        <f t="shared" si="251"/>
        <v>0</v>
      </c>
      <c r="AM727" s="157" t="s">
        <v>11</v>
      </c>
    </row>
    <row r="728" spans="1:39" s="45" customFormat="1" ht="15.9" customHeight="1" x14ac:dyDescent="0.25">
      <c r="A728" s="157" t="str">
        <f t="shared" si="238"/>
        <v>DiciembrePatria, S. A. Compañía de Seguros</v>
      </c>
      <c r="B728" s="51" t="s">
        <v>102</v>
      </c>
      <c r="C728" s="93">
        <f t="shared" si="239"/>
        <v>0</v>
      </c>
      <c r="D728" s="93">
        <f t="shared" si="240"/>
        <v>0</v>
      </c>
      <c r="E728" s="92" t="s">
        <v>176</v>
      </c>
      <c r="F728" s="92" t="s">
        <v>176</v>
      </c>
      <c r="G728" s="92">
        <f t="shared" si="241"/>
        <v>0</v>
      </c>
      <c r="H728" s="92" t="s">
        <v>176</v>
      </c>
      <c r="I728" s="92" t="s">
        <v>176</v>
      </c>
      <c r="J728" s="92">
        <f t="shared" si="242"/>
        <v>0</v>
      </c>
      <c r="K728" s="92" t="s">
        <v>176</v>
      </c>
      <c r="L728" s="92" t="s">
        <v>176</v>
      </c>
      <c r="M728" s="92">
        <f t="shared" si="243"/>
        <v>0</v>
      </c>
      <c r="N728" s="92" t="s">
        <v>176</v>
      </c>
      <c r="O728" s="92" t="s">
        <v>176</v>
      </c>
      <c r="P728" s="92">
        <f t="shared" si="244"/>
        <v>0</v>
      </c>
      <c r="Q728" s="92" t="s">
        <v>176</v>
      </c>
      <c r="R728" s="92" t="s">
        <v>176</v>
      </c>
      <c r="S728" s="92">
        <f t="shared" si="245"/>
        <v>0</v>
      </c>
      <c r="T728" s="92" t="s">
        <v>176</v>
      </c>
      <c r="U728" s="92" t="s">
        <v>176</v>
      </c>
      <c r="V728" s="92">
        <f t="shared" si="246"/>
        <v>0</v>
      </c>
      <c r="W728" s="92" t="s">
        <v>176</v>
      </c>
      <c r="X728" s="92" t="s">
        <v>176</v>
      </c>
      <c r="Y728" s="92">
        <f t="shared" si="247"/>
        <v>0</v>
      </c>
      <c r="Z728" s="92" t="s">
        <v>176</v>
      </c>
      <c r="AA728" s="92" t="s">
        <v>176</v>
      </c>
      <c r="AB728" s="92">
        <f t="shared" si="248"/>
        <v>0</v>
      </c>
      <c r="AC728" s="92" t="s">
        <v>176</v>
      </c>
      <c r="AD728" s="92" t="s">
        <v>176</v>
      </c>
      <c r="AE728" s="92">
        <f t="shared" si="249"/>
        <v>0</v>
      </c>
      <c r="AF728" s="92" t="s">
        <v>176</v>
      </c>
      <c r="AG728" s="92" t="s">
        <v>176</v>
      </c>
      <c r="AH728" s="92">
        <f t="shared" si="250"/>
        <v>0</v>
      </c>
      <c r="AI728" s="92" t="s">
        <v>176</v>
      </c>
      <c r="AJ728" s="92" t="s">
        <v>176</v>
      </c>
      <c r="AK728" s="92">
        <f t="shared" si="251"/>
        <v>0</v>
      </c>
      <c r="AM728" s="157" t="s">
        <v>11</v>
      </c>
    </row>
    <row r="729" spans="1:39" ht="15.9" customHeight="1" x14ac:dyDescent="0.25">
      <c r="A729" s="157" t="str">
        <f t="shared" si="238"/>
        <v>DiciembreGeneral de Seguros, S. A.</v>
      </c>
      <c r="B729" s="51" t="s">
        <v>78</v>
      </c>
      <c r="C729" s="93">
        <f t="shared" si="239"/>
        <v>0</v>
      </c>
      <c r="D729" s="93">
        <f t="shared" si="240"/>
        <v>0</v>
      </c>
      <c r="E729" s="92" t="s">
        <v>176</v>
      </c>
      <c r="F729" s="92" t="s">
        <v>176</v>
      </c>
      <c r="G729" s="92">
        <f t="shared" si="241"/>
        <v>0</v>
      </c>
      <c r="H729" s="92" t="s">
        <v>176</v>
      </c>
      <c r="I729" s="92" t="s">
        <v>176</v>
      </c>
      <c r="J729" s="92">
        <f t="shared" si="242"/>
        <v>0</v>
      </c>
      <c r="K729" s="92" t="s">
        <v>176</v>
      </c>
      <c r="L729" s="92" t="s">
        <v>176</v>
      </c>
      <c r="M729" s="92">
        <f t="shared" si="243"/>
        <v>0</v>
      </c>
      <c r="N729" s="92" t="s">
        <v>176</v>
      </c>
      <c r="O729" s="92" t="s">
        <v>176</v>
      </c>
      <c r="P729" s="92">
        <f t="shared" si="244"/>
        <v>0</v>
      </c>
      <c r="Q729" s="92" t="s">
        <v>176</v>
      </c>
      <c r="R729" s="92" t="s">
        <v>176</v>
      </c>
      <c r="S729" s="92">
        <f t="shared" si="245"/>
        <v>0</v>
      </c>
      <c r="T729" s="92" t="s">
        <v>176</v>
      </c>
      <c r="U729" s="92" t="s">
        <v>176</v>
      </c>
      <c r="V729" s="92">
        <f t="shared" si="246"/>
        <v>0</v>
      </c>
      <c r="W729" s="92" t="s">
        <v>176</v>
      </c>
      <c r="X729" s="92" t="s">
        <v>176</v>
      </c>
      <c r="Y729" s="92">
        <f t="shared" si="247"/>
        <v>0</v>
      </c>
      <c r="Z729" s="92" t="s">
        <v>176</v>
      </c>
      <c r="AA729" s="92" t="s">
        <v>176</v>
      </c>
      <c r="AB729" s="92">
        <f t="shared" si="248"/>
        <v>0</v>
      </c>
      <c r="AC729" s="92" t="s">
        <v>176</v>
      </c>
      <c r="AD729" s="92" t="s">
        <v>176</v>
      </c>
      <c r="AE729" s="92">
        <f t="shared" si="249"/>
        <v>0</v>
      </c>
      <c r="AF729" s="92" t="s">
        <v>176</v>
      </c>
      <c r="AG729" s="92" t="s">
        <v>176</v>
      </c>
      <c r="AH729" s="92">
        <f t="shared" si="250"/>
        <v>0</v>
      </c>
      <c r="AI729" s="92" t="s">
        <v>176</v>
      </c>
      <c r="AJ729" s="92" t="s">
        <v>176</v>
      </c>
      <c r="AK729" s="92">
        <f t="shared" si="251"/>
        <v>0</v>
      </c>
      <c r="AM729" s="157" t="s">
        <v>11</v>
      </c>
    </row>
    <row r="730" spans="1:39" s="45" customFormat="1" ht="15.9" customHeight="1" x14ac:dyDescent="0.25">
      <c r="A730" s="157" t="str">
        <f t="shared" si="238"/>
        <v>DiciembreLa Comercial de Seguros, S. A.</v>
      </c>
      <c r="B730" s="51" t="s">
        <v>83</v>
      </c>
      <c r="C730" s="93">
        <f t="shared" si="239"/>
        <v>0</v>
      </c>
      <c r="D730" s="93">
        <f t="shared" si="240"/>
        <v>0</v>
      </c>
      <c r="E730" s="92" t="s">
        <v>176</v>
      </c>
      <c r="F730" s="92" t="s">
        <v>176</v>
      </c>
      <c r="G730" s="92">
        <f t="shared" si="241"/>
        <v>0</v>
      </c>
      <c r="H730" s="92" t="s">
        <v>176</v>
      </c>
      <c r="I730" s="92" t="s">
        <v>176</v>
      </c>
      <c r="J730" s="92">
        <f t="shared" si="242"/>
        <v>0</v>
      </c>
      <c r="K730" s="92" t="s">
        <v>176</v>
      </c>
      <c r="L730" s="92" t="s">
        <v>176</v>
      </c>
      <c r="M730" s="92">
        <f t="shared" si="243"/>
        <v>0</v>
      </c>
      <c r="N730" s="92" t="s">
        <v>176</v>
      </c>
      <c r="O730" s="92" t="s">
        <v>176</v>
      </c>
      <c r="P730" s="92">
        <f t="shared" si="244"/>
        <v>0</v>
      </c>
      <c r="Q730" s="92" t="s">
        <v>176</v>
      </c>
      <c r="R730" s="92" t="s">
        <v>176</v>
      </c>
      <c r="S730" s="92">
        <f t="shared" si="245"/>
        <v>0</v>
      </c>
      <c r="T730" s="92" t="s">
        <v>176</v>
      </c>
      <c r="U730" s="92" t="s">
        <v>176</v>
      </c>
      <c r="V730" s="92">
        <f t="shared" si="246"/>
        <v>0</v>
      </c>
      <c r="W730" s="92" t="s">
        <v>176</v>
      </c>
      <c r="X730" s="92" t="s">
        <v>176</v>
      </c>
      <c r="Y730" s="92">
        <f t="shared" si="247"/>
        <v>0</v>
      </c>
      <c r="Z730" s="92" t="s">
        <v>176</v>
      </c>
      <c r="AA730" s="92" t="s">
        <v>176</v>
      </c>
      <c r="AB730" s="92">
        <f t="shared" si="248"/>
        <v>0</v>
      </c>
      <c r="AC730" s="92" t="s">
        <v>176</v>
      </c>
      <c r="AD730" s="92" t="s">
        <v>176</v>
      </c>
      <c r="AE730" s="92">
        <f t="shared" si="249"/>
        <v>0</v>
      </c>
      <c r="AF730" s="92" t="s">
        <v>176</v>
      </c>
      <c r="AG730" s="92" t="s">
        <v>176</v>
      </c>
      <c r="AH730" s="92">
        <f t="shared" si="250"/>
        <v>0</v>
      </c>
      <c r="AI730" s="92" t="s">
        <v>176</v>
      </c>
      <c r="AJ730" s="92" t="s">
        <v>176</v>
      </c>
      <c r="AK730" s="92">
        <f t="shared" si="251"/>
        <v>0</v>
      </c>
      <c r="AM730" s="157" t="s">
        <v>11</v>
      </c>
    </row>
    <row r="731" spans="1:39" s="45" customFormat="1" ht="15.9" customHeight="1" x14ac:dyDescent="0.25">
      <c r="A731" s="157" t="str">
        <f t="shared" si="238"/>
        <v>DiciembreBMI Compañía de Seguros, S. A.</v>
      </c>
      <c r="B731" s="51" t="s">
        <v>96</v>
      </c>
      <c r="C731" s="93">
        <f t="shared" si="239"/>
        <v>0</v>
      </c>
      <c r="D731" s="93">
        <f t="shared" si="240"/>
        <v>0</v>
      </c>
      <c r="E731" s="92" t="s">
        <v>176</v>
      </c>
      <c r="F731" s="92" t="s">
        <v>176</v>
      </c>
      <c r="G731" s="92">
        <f t="shared" si="241"/>
        <v>0</v>
      </c>
      <c r="H731" s="92" t="s">
        <v>176</v>
      </c>
      <c r="I731" s="92" t="s">
        <v>176</v>
      </c>
      <c r="J731" s="92">
        <f t="shared" si="242"/>
        <v>0</v>
      </c>
      <c r="K731" s="92" t="s">
        <v>176</v>
      </c>
      <c r="L731" s="92" t="s">
        <v>176</v>
      </c>
      <c r="M731" s="92">
        <f t="shared" si="243"/>
        <v>0</v>
      </c>
      <c r="N731" s="92" t="s">
        <v>176</v>
      </c>
      <c r="O731" s="92" t="s">
        <v>176</v>
      </c>
      <c r="P731" s="92">
        <f t="shared" si="244"/>
        <v>0</v>
      </c>
      <c r="Q731" s="92" t="s">
        <v>176</v>
      </c>
      <c r="R731" s="92" t="s">
        <v>176</v>
      </c>
      <c r="S731" s="92">
        <f t="shared" si="245"/>
        <v>0</v>
      </c>
      <c r="T731" s="92" t="s">
        <v>176</v>
      </c>
      <c r="U731" s="92" t="s">
        <v>176</v>
      </c>
      <c r="V731" s="92">
        <f t="shared" si="246"/>
        <v>0</v>
      </c>
      <c r="W731" s="92" t="s">
        <v>176</v>
      </c>
      <c r="X731" s="92" t="s">
        <v>176</v>
      </c>
      <c r="Y731" s="92">
        <f t="shared" si="247"/>
        <v>0</v>
      </c>
      <c r="Z731" s="92" t="s">
        <v>176</v>
      </c>
      <c r="AA731" s="92" t="s">
        <v>176</v>
      </c>
      <c r="AB731" s="92">
        <f t="shared" si="248"/>
        <v>0</v>
      </c>
      <c r="AC731" s="92" t="s">
        <v>176</v>
      </c>
      <c r="AD731" s="92" t="s">
        <v>176</v>
      </c>
      <c r="AE731" s="92">
        <f t="shared" si="249"/>
        <v>0</v>
      </c>
      <c r="AF731" s="92" t="s">
        <v>176</v>
      </c>
      <c r="AG731" s="92" t="s">
        <v>176</v>
      </c>
      <c r="AH731" s="92">
        <f t="shared" si="250"/>
        <v>0</v>
      </c>
      <c r="AI731" s="92" t="s">
        <v>176</v>
      </c>
      <c r="AJ731" s="92" t="s">
        <v>176</v>
      </c>
      <c r="AK731" s="92">
        <f t="shared" si="251"/>
        <v>0</v>
      </c>
      <c r="AM731" s="157" t="s">
        <v>11</v>
      </c>
    </row>
    <row r="732" spans="1:39" s="45" customFormat="1" ht="15.9" customHeight="1" x14ac:dyDescent="0.25">
      <c r="A732" s="157" t="str">
        <f t="shared" si="238"/>
        <v>DiciembreAmigos Compañía de Seguros, S. A.</v>
      </c>
      <c r="B732" s="51" t="s">
        <v>89</v>
      </c>
      <c r="C732" s="93">
        <f t="shared" si="239"/>
        <v>0</v>
      </c>
      <c r="D732" s="93">
        <f t="shared" si="240"/>
        <v>0</v>
      </c>
      <c r="E732" s="92" t="s">
        <v>176</v>
      </c>
      <c r="F732" s="92" t="s">
        <v>176</v>
      </c>
      <c r="G732" s="92">
        <f t="shared" si="241"/>
        <v>0</v>
      </c>
      <c r="H732" s="92" t="s">
        <v>176</v>
      </c>
      <c r="I732" s="92" t="s">
        <v>176</v>
      </c>
      <c r="J732" s="92">
        <f t="shared" si="242"/>
        <v>0</v>
      </c>
      <c r="K732" s="92" t="s">
        <v>176</v>
      </c>
      <c r="L732" s="92" t="s">
        <v>176</v>
      </c>
      <c r="M732" s="92">
        <f t="shared" si="243"/>
        <v>0</v>
      </c>
      <c r="N732" s="92" t="s">
        <v>176</v>
      </c>
      <c r="O732" s="92" t="s">
        <v>176</v>
      </c>
      <c r="P732" s="92">
        <f t="shared" si="244"/>
        <v>0</v>
      </c>
      <c r="Q732" s="92" t="s">
        <v>176</v>
      </c>
      <c r="R732" s="92" t="s">
        <v>176</v>
      </c>
      <c r="S732" s="92">
        <f t="shared" si="245"/>
        <v>0</v>
      </c>
      <c r="T732" s="92" t="s">
        <v>176</v>
      </c>
      <c r="U732" s="92" t="s">
        <v>176</v>
      </c>
      <c r="V732" s="92">
        <f t="shared" si="246"/>
        <v>0</v>
      </c>
      <c r="W732" s="92" t="s">
        <v>176</v>
      </c>
      <c r="X732" s="92" t="s">
        <v>176</v>
      </c>
      <c r="Y732" s="92">
        <f t="shared" si="247"/>
        <v>0</v>
      </c>
      <c r="Z732" s="92" t="s">
        <v>176</v>
      </c>
      <c r="AA732" s="92" t="s">
        <v>176</v>
      </c>
      <c r="AB732" s="92">
        <f t="shared" si="248"/>
        <v>0</v>
      </c>
      <c r="AC732" s="92" t="s">
        <v>176</v>
      </c>
      <c r="AD732" s="92" t="s">
        <v>176</v>
      </c>
      <c r="AE732" s="92">
        <f t="shared" si="249"/>
        <v>0</v>
      </c>
      <c r="AF732" s="92" t="s">
        <v>176</v>
      </c>
      <c r="AG732" s="92" t="s">
        <v>176</v>
      </c>
      <c r="AH732" s="92">
        <f t="shared" si="250"/>
        <v>0</v>
      </c>
      <c r="AI732" s="92" t="s">
        <v>176</v>
      </c>
      <c r="AJ732" s="92" t="s">
        <v>176</v>
      </c>
      <c r="AK732" s="92">
        <f t="shared" si="251"/>
        <v>0</v>
      </c>
      <c r="AM732" s="157" t="s">
        <v>11</v>
      </c>
    </row>
    <row r="733" spans="1:39" s="45" customFormat="1" ht="15.9" customHeight="1" x14ac:dyDescent="0.25">
      <c r="A733" s="157" t="str">
        <f t="shared" si="238"/>
        <v>DiciembreCompañía Dominicana de Seguros, S.R.L.</v>
      </c>
      <c r="B733" s="51" t="s">
        <v>97</v>
      </c>
      <c r="C733" s="93">
        <f t="shared" si="239"/>
        <v>0</v>
      </c>
      <c r="D733" s="93">
        <f t="shared" si="240"/>
        <v>0</v>
      </c>
      <c r="E733" s="92" t="s">
        <v>176</v>
      </c>
      <c r="F733" s="92" t="s">
        <v>176</v>
      </c>
      <c r="G733" s="92">
        <f t="shared" si="241"/>
        <v>0</v>
      </c>
      <c r="H733" s="92" t="s">
        <v>176</v>
      </c>
      <c r="I733" s="92" t="s">
        <v>176</v>
      </c>
      <c r="J733" s="92">
        <f t="shared" si="242"/>
        <v>0</v>
      </c>
      <c r="K733" s="92" t="s">
        <v>176</v>
      </c>
      <c r="L733" s="92" t="s">
        <v>176</v>
      </c>
      <c r="M733" s="92">
        <f t="shared" si="243"/>
        <v>0</v>
      </c>
      <c r="N733" s="92" t="s">
        <v>176</v>
      </c>
      <c r="O733" s="92" t="s">
        <v>176</v>
      </c>
      <c r="P733" s="92">
        <f t="shared" si="244"/>
        <v>0</v>
      </c>
      <c r="Q733" s="92" t="s">
        <v>176</v>
      </c>
      <c r="R733" s="92" t="s">
        <v>176</v>
      </c>
      <c r="S733" s="92">
        <f t="shared" si="245"/>
        <v>0</v>
      </c>
      <c r="T733" s="92" t="s">
        <v>176</v>
      </c>
      <c r="U733" s="92" t="s">
        <v>176</v>
      </c>
      <c r="V733" s="92">
        <f t="shared" si="246"/>
        <v>0</v>
      </c>
      <c r="W733" s="92" t="s">
        <v>176</v>
      </c>
      <c r="X733" s="92" t="s">
        <v>176</v>
      </c>
      <c r="Y733" s="92">
        <f t="shared" si="247"/>
        <v>0</v>
      </c>
      <c r="Z733" s="92" t="s">
        <v>176</v>
      </c>
      <c r="AA733" s="92" t="s">
        <v>176</v>
      </c>
      <c r="AB733" s="92">
        <f t="shared" si="248"/>
        <v>0</v>
      </c>
      <c r="AC733" s="92" t="s">
        <v>176</v>
      </c>
      <c r="AD733" s="92" t="s">
        <v>176</v>
      </c>
      <c r="AE733" s="92">
        <f t="shared" si="249"/>
        <v>0</v>
      </c>
      <c r="AF733" s="92" t="s">
        <v>176</v>
      </c>
      <c r="AG733" s="92" t="s">
        <v>176</v>
      </c>
      <c r="AH733" s="92">
        <f t="shared" si="250"/>
        <v>0</v>
      </c>
      <c r="AI733" s="92" t="s">
        <v>176</v>
      </c>
      <c r="AJ733" s="92" t="s">
        <v>176</v>
      </c>
      <c r="AK733" s="92">
        <f t="shared" si="251"/>
        <v>0</v>
      </c>
      <c r="AM733" s="157" t="s">
        <v>11</v>
      </c>
    </row>
    <row r="734" spans="1:39" s="45" customFormat="1" ht="15.9" customHeight="1" x14ac:dyDescent="0.25">
      <c r="A734" s="157" t="str">
        <f t="shared" si="238"/>
        <v>DiciembreAtlantica Seguros, S. A.</v>
      </c>
      <c r="B734" s="50" t="s">
        <v>110</v>
      </c>
      <c r="C734" s="93">
        <f t="shared" si="239"/>
        <v>0</v>
      </c>
      <c r="D734" s="93">
        <f t="shared" si="240"/>
        <v>0</v>
      </c>
      <c r="E734" s="92" t="s">
        <v>176</v>
      </c>
      <c r="F734" s="92" t="s">
        <v>176</v>
      </c>
      <c r="G734" s="92">
        <f t="shared" si="241"/>
        <v>0</v>
      </c>
      <c r="H734" s="92" t="s">
        <v>176</v>
      </c>
      <c r="I734" s="92" t="s">
        <v>176</v>
      </c>
      <c r="J734" s="92">
        <f t="shared" si="242"/>
        <v>0</v>
      </c>
      <c r="K734" s="92" t="s">
        <v>176</v>
      </c>
      <c r="L734" s="92" t="s">
        <v>176</v>
      </c>
      <c r="M734" s="92">
        <f t="shared" si="243"/>
        <v>0</v>
      </c>
      <c r="N734" s="92" t="s">
        <v>176</v>
      </c>
      <c r="O734" s="92" t="s">
        <v>176</v>
      </c>
      <c r="P734" s="92">
        <f t="shared" si="244"/>
        <v>0</v>
      </c>
      <c r="Q734" s="92" t="s">
        <v>176</v>
      </c>
      <c r="R734" s="92" t="s">
        <v>176</v>
      </c>
      <c r="S734" s="92">
        <f t="shared" si="245"/>
        <v>0</v>
      </c>
      <c r="T734" s="92" t="s">
        <v>176</v>
      </c>
      <c r="U734" s="92" t="s">
        <v>176</v>
      </c>
      <c r="V734" s="92">
        <f t="shared" si="246"/>
        <v>0</v>
      </c>
      <c r="W734" s="92" t="s">
        <v>176</v>
      </c>
      <c r="X734" s="92" t="s">
        <v>176</v>
      </c>
      <c r="Y734" s="92">
        <f t="shared" si="247"/>
        <v>0</v>
      </c>
      <c r="Z734" s="92" t="s">
        <v>176</v>
      </c>
      <c r="AA734" s="92" t="s">
        <v>176</v>
      </c>
      <c r="AB734" s="92">
        <f t="shared" si="248"/>
        <v>0</v>
      </c>
      <c r="AC734" s="92" t="s">
        <v>176</v>
      </c>
      <c r="AD734" s="92" t="s">
        <v>176</v>
      </c>
      <c r="AE734" s="92">
        <f t="shared" si="249"/>
        <v>0</v>
      </c>
      <c r="AF734" s="92" t="s">
        <v>176</v>
      </c>
      <c r="AG734" s="92" t="s">
        <v>176</v>
      </c>
      <c r="AH734" s="92">
        <f t="shared" si="250"/>
        <v>0</v>
      </c>
      <c r="AI734" s="92" t="s">
        <v>176</v>
      </c>
      <c r="AJ734" s="92" t="s">
        <v>176</v>
      </c>
      <c r="AK734" s="92">
        <f t="shared" si="251"/>
        <v>0</v>
      </c>
      <c r="AM734" s="157" t="s">
        <v>11</v>
      </c>
    </row>
    <row r="735" spans="1:39" s="45" customFormat="1" ht="15.9" customHeight="1" x14ac:dyDescent="0.25">
      <c r="A735" s="157" t="str">
        <f t="shared" si="238"/>
        <v>DiciembreMarsh &amp; McLennan, LTD (Riskcorp, Inc.)</v>
      </c>
      <c r="B735" s="51" t="s">
        <v>101</v>
      </c>
      <c r="C735" s="93">
        <f t="shared" si="239"/>
        <v>0</v>
      </c>
      <c r="D735" s="93">
        <f t="shared" si="240"/>
        <v>0</v>
      </c>
      <c r="E735" s="92" t="s">
        <v>176</v>
      </c>
      <c r="F735" s="92" t="s">
        <v>176</v>
      </c>
      <c r="G735" s="92">
        <f t="shared" si="241"/>
        <v>0</v>
      </c>
      <c r="H735" s="92" t="s">
        <v>176</v>
      </c>
      <c r="I735" s="92" t="s">
        <v>176</v>
      </c>
      <c r="J735" s="92">
        <f t="shared" si="242"/>
        <v>0</v>
      </c>
      <c r="K735" s="92" t="s">
        <v>176</v>
      </c>
      <c r="L735" s="92" t="s">
        <v>176</v>
      </c>
      <c r="M735" s="92">
        <f t="shared" si="243"/>
        <v>0</v>
      </c>
      <c r="N735" s="92" t="s">
        <v>176</v>
      </c>
      <c r="O735" s="92" t="s">
        <v>176</v>
      </c>
      <c r="P735" s="92">
        <f t="shared" si="244"/>
        <v>0</v>
      </c>
      <c r="Q735" s="92" t="s">
        <v>176</v>
      </c>
      <c r="R735" s="92" t="s">
        <v>176</v>
      </c>
      <c r="S735" s="92">
        <f t="shared" si="245"/>
        <v>0</v>
      </c>
      <c r="T735" s="92" t="s">
        <v>176</v>
      </c>
      <c r="U735" s="92" t="s">
        <v>176</v>
      </c>
      <c r="V735" s="92">
        <f t="shared" si="246"/>
        <v>0</v>
      </c>
      <c r="W735" s="92" t="s">
        <v>176</v>
      </c>
      <c r="X735" s="92" t="s">
        <v>176</v>
      </c>
      <c r="Y735" s="92">
        <f t="shared" si="247"/>
        <v>0</v>
      </c>
      <c r="Z735" s="92" t="s">
        <v>176</v>
      </c>
      <c r="AA735" s="92" t="s">
        <v>176</v>
      </c>
      <c r="AB735" s="92">
        <f t="shared" si="248"/>
        <v>0</v>
      </c>
      <c r="AC735" s="92" t="s">
        <v>176</v>
      </c>
      <c r="AD735" s="92" t="s">
        <v>176</v>
      </c>
      <c r="AE735" s="92">
        <f t="shared" si="249"/>
        <v>0</v>
      </c>
      <c r="AF735" s="92" t="s">
        <v>176</v>
      </c>
      <c r="AG735" s="92" t="s">
        <v>176</v>
      </c>
      <c r="AH735" s="92">
        <f t="shared" si="250"/>
        <v>0</v>
      </c>
      <c r="AI735" s="92" t="s">
        <v>176</v>
      </c>
      <c r="AJ735" s="92" t="s">
        <v>176</v>
      </c>
      <c r="AK735" s="92">
        <f t="shared" si="251"/>
        <v>0</v>
      </c>
      <c r="AM735" s="157" t="s">
        <v>11</v>
      </c>
    </row>
    <row r="736" spans="1:39" s="45" customFormat="1" ht="15.9" customHeight="1" x14ac:dyDescent="0.25">
      <c r="A736" s="157" t="str">
        <f t="shared" si="238"/>
        <v>DiciembreAutoseguro, S. A.</v>
      </c>
      <c r="B736" s="51" t="s">
        <v>81</v>
      </c>
      <c r="C736" s="93">
        <f t="shared" si="239"/>
        <v>0</v>
      </c>
      <c r="D736" s="93">
        <f t="shared" si="240"/>
        <v>0</v>
      </c>
      <c r="E736" s="92" t="s">
        <v>176</v>
      </c>
      <c r="F736" s="92" t="s">
        <v>176</v>
      </c>
      <c r="G736" s="92">
        <f t="shared" si="241"/>
        <v>0</v>
      </c>
      <c r="H736" s="92" t="s">
        <v>176</v>
      </c>
      <c r="I736" s="92" t="s">
        <v>176</v>
      </c>
      <c r="J736" s="92">
        <f t="shared" si="242"/>
        <v>0</v>
      </c>
      <c r="K736" s="92" t="s">
        <v>176</v>
      </c>
      <c r="L736" s="92" t="s">
        <v>176</v>
      </c>
      <c r="M736" s="92">
        <f t="shared" si="243"/>
        <v>0</v>
      </c>
      <c r="N736" s="92" t="s">
        <v>176</v>
      </c>
      <c r="O736" s="92" t="s">
        <v>176</v>
      </c>
      <c r="P736" s="92">
        <f t="shared" si="244"/>
        <v>0</v>
      </c>
      <c r="Q736" s="92" t="s">
        <v>176</v>
      </c>
      <c r="R736" s="92" t="s">
        <v>176</v>
      </c>
      <c r="S736" s="92">
        <f t="shared" si="245"/>
        <v>0</v>
      </c>
      <c r="T736" s="92" t="s">
        <v>176</v>
      </c>
      <c r="U736" s="92" t="s">
        <v>176</v>
      </c>
      <c r="V736" s="92">
        <f t="shared" si="246"/>
        <v>0</v>
      </c>
      <c r="W736" s="92" t="s">
        <v>176</v>
      </c>
      <c r="X736" s="92" t="s">
        <v>176</v>
      </c>
      <c r="Y736" s="92">
        <f t="shared" si="247"/>
        <v>0</v>
      </c>
      <c r="Z736" s="92" t="s">
        <v>176</v>
      </c>
      <c r="AA736" s="92" t="s">
        <v>176</v>
      </c>
      <c r="AB736" s="92">
        <f t="shared" si="248"/>
        <v>0</v>
      </c>
      <c r="AC736" s="92" t="s">
        <v>176</v>
      </c>
      <c r="AD736" s="92" t="s">
        <v>176</v>
      </c>
      <c r="AE736" s="92">
        <f t="shared" si="249"/>
        <v>0</v>
      </c>
      <c r="AF736" s="92" t="s">
        <v>176</v>
      </c>
      <c r="AG736" s="92" t="s">
        <v>176</v>
      </c>
      <c r="AH736" s="92">
        <f t="shared" si="250"/>
        <v>0</v>
      </c>
      <c r="AI736" s="92" t="s">
        <v>176</v>
      </c>
      <c r="AJ736" s="92" t="s">
        <v>176</v>
      </c>
      <c r="AK736" s="92">
        <f t="shared" si="251"/>
        <v>0</v>
      </c>
      <c r="AM736" s="157" t="s">
        <v>11</v>
      </c>
    </row>
    <row r="737" spans="1:39" s="45" customFormat="1" ht="15.9" customHeight="1" x14ac:dyDescent="0.25">
      <c r="A737" s="157" t="str">
        <f t="shared" si="238"/>
        <v>DiciembreSeguros DHI Atlas, S. A.</v>
      </c>
      <c r="B737" s="51" t="s">
        <v>100</v>
      </c>
      <c r="C737" s="93">
        <f t="shared" si="239"/>
        <v>0</v>
      </c>
      <c r="D737" s="93">
        <f t="shared" si="240"/>
        <v>0</v>
      </c>
      <c r="E737" s="92" t="s">
        <v>176</v>
      </c>
      <c r="F737" s="92" t="s">
        <v>176</v>
      </c>
      <c r="G737" s="92">
        <f t="shared" si="241"/>
        <v>0</v>
      </c>
      <c r="H737" s="92" t="s">
        <v>176</v>
      </c>
      <c r="I737" s="92" t="s">
        <v>176</v>
      </c>
      <c r="J737" s="92">
        <f t="shared" si="242"/>
        <v>0</v>
      </c>
      <c r="K737" s="92" t="s">
        <v>176</v>
      </c>
      <c r="L737" s="92" t="s">
        <v>176</v>
      </c>
      <c r="M737" s="92">
        <f t="shared" si="243"/>
        <v>0</v>
      </c>
      <c r="N737" s="92" t="s">
        <v>176</v>
      </c>
      <c r="O737" s="92" t="s">
        <v>176</v>
      </c>
      <c r="P737" s="92">
        <f t="shared" si="244"/>
        <v>0</v>
      </c>
      <c r="Q737" s="92" t="s">
        <v>176</v>
      </c>
      <c r="R737" s="92" t="s">
        <v>176</v>
      </c>
      <c r="S737" s="92">
        <f t="shared" si="245"/>
        <v>0</v>
      </c>
      <c r="T737" s="92" t="s">
        <v>176</v>
      </c>
      <c r="U737" s="92" t="s">
        <v>176</v>
      </c>
      <c r="V737" s="92">
        <f t="shared" si="246"/>
        <v>0</v>
      </c>
      <c r="W737" s="92" t="s">
        <v>176</v>
      </c>
      <c r="X737" s="92" t="s">
        <v>176</v>
      </c>
      <c r="Y737" s="92">
        <f t="shared" si="247"/>
        <v>0</v>
      </c>
      <c r="Z737" s="92" t="s">
        <v>176</v>
      </c>
      <c r="AA737" s="92" t="s">
        <v>176</v>
      </c>
      <c r="AB737" s="92">
        <f t="shared" si="248"/>
        <v>0</v>
      </c>
      <c r="AC737" s="92" t="s">
        <v>176</v>
      </c>
      <c r="AD737" s="92" t="s">
        <v>176</v>
      </c>
      <c r="AE737" s="92">
        <f t="shared" si="249"/>
        <v>0</v>
      </c>
      <c r="AF737" s="92" t="s">
        <v>176</v>
      </c>
      <c r="AG737" s="92" t="s">
        <v>176</v>
      </c>
      <c r="AH737" s="92">
        <f t="shared" si="250"/>
        <v>0</v>
      </c>
      <c r="AI737" s="92" t="s">
        <v>176</v>
      </c>
      <c r="AJ737" s="92" t="s">
        <v>176</v>
      </c>
      <c r="AK737" s="92">
        <f t="shared" si="251"/>
        <v>0</v>
      </c>
      <c r="AM737" s="157" t="s">
        <v>11</v>
      </c>
    </row>
    <row r="738" spans="1:39" s="45" customFormat="1" ht="15.9" customHeight="1" x14ac:dyDescent="0.25">
      <c r="A738" s="157" t="str">
        <f t="shared" si="238"/>
        <v>DiciembreBanesco Seguros, S.A.</v>
      </c>
      <c r="B738" s="51" t="s">
        <v>109</v>
      </c>
      <c r="C738" s="93">
        <f t="shared" si="239"/>
        <v>0</v>
      </c>
      <c r="D738" s="93">
        <f t="shared" si="240"/>
        <v>0</v>
      </c>
      <c r="E738" s="92" t="s">
        <v>176</v>
      </c>
      <c r="F738" s="92" t="s">
        <v>176</v>
      </c>
      <c r="G738" s="92">
        <f t="shared" si="241"/>
        <v>0</v>
      </c>
      <c r="H738" s="92" t="s">
        <v>176</v>
      </c>
      <c r="I738" s="92" t="s">
        <v>176</v>
      </c>
      <c r="J738" s="92">
        <f t="shared" si="242"/>
        <v>0</v>
      </c>
      <c r="K738" s="92" t="s">
        <v>176</v>
      </c>
      <c r="L738" s="92" t="s">
        <v>176</v>
      </c>
      <c r="M738" s="92">
        <f t="shared" si="243"/>
        <v>0</v>
      </c>
      <c r="N738" s="92" t="s">
        <v>176</v>
      </c>
      <c r="O738" s="92" t="s">
        <v>176</v>
      </c>
      <c r="P738" s="92">
        <f t="shared" si="244"/>
        <v>0</v>
      </c>
      <c r="Q738" s="92" t="s">
        <v>176</v>
      </c>
      <c r="R738" s="92" t="s">
        <v>176</v>
      </c>
      <c r="S738" s="92">
        <f t="shared" si="245"/>
        <v>0</v>
      </c>
      <c r="T738" s="92" t="s">
        <v>176</v>
      </c>
      <c r="U738" s="92" t="s">
        <v>176</v>
      </c>
      <c r="V738" s="92">
        <f t="shared" si="246"/>
        <v>0</v>
      </c>
      <c r="W738" s="92" t="s">
        <v>176</v>
      </c>
      <c r="X738" s="92" t="s">
        <v>176</v>
      </c>
      <c r="Y738" s="92">
        <f t="shared" si="247"/>
        <v>0</v>
      </c>
      <c r="Z738" s="92" t="s">
        <v>176</v>
      </c>
      <c r="AA738" s="92" t="s">
        <v>176</v>
      </c>
      <c r="AB738" s="92">
        <f t="shared" si="248"/>
        <v>0</v>
      </c>
      <c r="AC738" s="92" t="s">
        <v>176</v>
      </c>
      <c r="AD738" s="92" t="s">
        <v>176</v>
      </c>
      <c r="AE738" s="92">
        <f t="shared" si="249"/>
        <v>0</v>
      </c>
      <c r="AF738" s="92" t="s">
        <v>176</v>
      </c>
      <c r="AG738" s="92" t="s">
        <v>176</v>
      </c>
      <c r="AH738" s="92">
        <f t="shared" si="250"/>
        <v>0</v>
      </c>
      <c r="AI738" s="92" t="s">
        <v>176</v>
      </c>
      <c r="AJ738" s="92" t="s">
        <v>176</v>
      </c>
      <c r="AK738" s="92">
        <f t="shared" si="251"/>
        <v>0</v>
      </c>
      <c r="AM738" s="157" t="s">
        <v>11</v>
      </c>
    </row>
    <row r="739" spans="1:39" s="45" customFormat="1" ht="15.9" customHeight="1" x14ac:dyDescent="0.25">
      <c r="A739" s="157" t="str">
        <f t="shared" si="238"/>
        <v>DiciembreHumano Seguros, S. A.</v>
      </c>
      <c r="B739" s="51" t="s">
        <v>111</v>
      </c>
      <c r="C739" s="93">
        <f t="shared" si="239"/>
        <v>0</v>
      </c>
      <c r="D739" s="93">
        <f t="shared" si="240"/>
        <v>0</v>
      </c>
      <c r="E739" s="92" t="s">
        <v>176</v>
      </c>
      <c r="F739" s="92" t="s">
        <v>176</v>
      </c>
      <c r="G739" s="92">
        <f t="shared" si="241"/>
        <v>0</v>
      </c>
      <c r="H739" s="92" t="s">
        <v>176</v>
      </c>
      <c r="I739" s="92" t="s">
        <v>176</v>
      </c>
      <c r="J739" s="92">
        <f t="shared" si="242"/>
        <v>0</v>
      </c>
      <c r="K739" s="92" t="s">
        <v>176</v>
      </c>
      <c r="L739" s="92" t="s">
        <v>176</v>
      </c>
      <c r="M739" s="92">
        <f t="shared" si="243"/>
        <v>0</v>
      </c>
      <c r="N739" s="92" t="s">
        <v>176</v>
      </c>
      <c r="O739" s="92" t="s">
        <v>176</v>
      </c>
      <c r="P739" s="92">
        <f t="shared" si="244"/>
        <v>0</v>
      </c>
      <c r="Q739" s="92" t="s">
        <v>176</v>
      </c>
      <c r="R739" s="92" t="s">
        <v>176</v>
      </c>
      <c r="S739" s="92">
        <f t="shared" si="245"/>
        <v>0</v>
      </c>
      <c r="T739" s="92" t="s">
        <v>176</v>
      </c>
      <c r="U739" s="92" t="s">
        <v>176</v>
      </c>
      <c r="V739" s="92">
        <f t="shared" si="246"/>
        <v>0</v>
      </c>
      <c r="W739" s="92" t="s">
        <v>176</v>
      </c>
      <c r="X739" s="92" t="s">
        <v>176</v>
      </c>
      <c r="Y739" s="92">
        <f t="shared" si="247"/>
        <v>0</v>
      </c>
      <c r="Z739" s="92" t="s">
        <v>176</v>
      </c>
      <c r="AA739" s="92" t="s">
        <v>176</v>
      </c>
      <c r="AB739" s="92">
        <f t="shared" si="248"/>
        <v>0</v>
      </c>
      <c r="AC739" s="92" t="s">
        <v>176</v>
      </c>
      <c r="AD739" s="92" t="s">
        <v>176</v>
      </c>
      <c r="AE739" s="92">
        <f t="shared" si="249"/>
        <v>0</v>
      </c>
      <c r="AF739" s="92" t="s">
        <v>176</v>
      </c>
      <c r="AG739" s="92" t="s">
        <v>176</v>
      </c>
      <c r="AH739" s="92">
        <f t="shared" si="250"/>
        <v>0</v>
      </c>
      <c r="AI739" s="92" t="s">
        <v>176</v>
      </c>
      <c r="AJ739" s="92" t="s">
        <v>176</v>
      </c>
      <c r="AK739" s="92">
        <f t="shared" si="251"/>
        <v>0</v>
      </c>
      <c r="AM739" s="157" t="s">
        <v>11</v>
      </c>
    </row>
    <row r="740" spans="1:39" s="45" customFormat="1" ht="15.9" customHeight="1" x14ac:dyDescent="0.25">
      <c r="A740" s="157" t="str">
        <f t="shared" si="238"/>
        <v>DiciembreAtrio Seguros, S. A.</v>
      </c>
      <c r="B740" s="51" t="s">
        <v>113</v>
      </c>
      <c r="C740" s="93">
        <f t="shared" si="239"/>
        <v>0</v>
      </c>
      <c r="D740" s="93">
        <f t="shared" si="240"/>
        <v>0</v>
      </c>
      <c r="E740" s="92" t="s">
        <v>176</v>
      </c>
      <c r="F740" s="92" t="s">
        <v>176</v>
      </c>
      <c r="G740" s="92">
        <f t="shared" si="241"/>
        <v>0</v>
      </c>
      <c r="H740" s="92" t="s">
        <v>176</v>
      </c>
      <c r="I740" s="92" t="s">
        <v>176</v>
      </c>
      <c r="J740" s="92">
        <f t="shared" si="242"/>
        <v>0</v>
      </c>
      <c r="K740" s="92" t="s">
        <v>176</v>
      </c>
      <c r="L740" s="92" t="s">
        <v>176</v>
      </c>
      <c r="M740" s="92">
        <f t="shared" si="243"/>
        <v>0</v>
      </c>
      <c r="N740" s="92" t="s">
        <v>176</v>
      </c>
      <c r="O740" s="92" t="s">
        <v>176</v>
      </c>
      <c r="P740" s="92">
        <f t="shared" si="244"/>
        <v>0</v>
      </c>
      <c r="Q740" s="92" t="s">
        <v>176</v>
      </c>
      <c r="R740" s="92" t="s">
        <v>176</v>
      </c>
      <c r="S740" s="92">
        <f t="shared" si="245"/>
        <v>0</v>
      </c>
      <c r="T740" s="92" t="s">
        <v>176</v>
      </c>
      <c r="U740" s="92" t="s">
        <v>176</v>
      </c>
      <c r="V740" s="92">
        <f t="shared" si="246"/>
        <v>0</v>
      </c>
      <c r="W740" s="92" t="s">
        <v>176</v>
      </c>
      <c r="X740" s="92" t="s">
        <v>176</v>
      </c>
      <c r="Y740" s="92">
        <f t="shared" si="247"/>
        <v>0</v>
      </c>
      <c r="Z740" s="92" t="s">
        <v>176</v>
      </c>
      <c r="AA740" s="92" t="s">
        <v>176</v>
      </c>
      <c r="AB740" s="92">
        <f t="shared" si="248"/>
        <v>0</v>
      </c>
      <c r="AC740" s="92" t="s">
        <v>176</v>
      </c>
      <c r="AD740" s="92" t="s">
        <v>176</v>
      </c>
      <c r="AE740" s="92">
        <f t="shared" si="249"/>
        <v>0</v>
      </c>
      <c r="AF740" s="92" t="s">
        <v>176</v>
      </c>
      <c r="AG740" s="92" t="s">
        <v>176</v>
      </c>
      <c r="AH740" s="92">
        <f t="shared" si="250"/>
        <v>0</v>
      </c>
      <c r="AI740" s="92" t="s">
        <v>176</v>
      </c>
      <c r="AJ740" s="92" t="s">
        <v>176</v>
      </c>
      <c r="AK740" s="92">
        <f t="shared" si="251"/>
        <v>0</v>
      </c>
      <c r="AM740" s="157" t="s">
        <v>11</v>
      </c>
    </row>
    <row r="741" spans="1:39" s="45" customFormat="1" ht="15.9" customHeight="1" x14ac:dyDescent="0.25">
      <c r="A741" s="157" t="str">
        <f t="shared" si="238"/>
        <v>DiciembreSeguros APS, S.A</v>
      </c>
      <c r="B741" s="51" t="s">
        <v>117</v>
      </c>
      <c r="C741" s="93">
        <f t="shared" si="239"/>
        <v>0</v>
      </c>
      <c r="D741" s="93">
        <f t="shared" si="240"/>
        <v>0</v>
      </c>
      <c r="E741" s="92" t="s">
        <v>176</v>
      </c>
      <c r="F741" s="92" t="s">
        <v>176</v>
      </c>
      <c r="G741" s="92">
        <f t="shared" si="241"/>
        <v>0</v>
      </c>
      <c r="H741" s="92" t="s">
        <v>176</v>
      </c>
      <c r="I741" s="92" t="s">
        <v>176</v>
      </c>
      <c r="J741" s="92">
        <f t="shared" si="242"/>
        <v>0</v>
      </c>
      <c r="K741" s="92" t="s">
        <v>176</v>
      </c>
      <c r="L741" s="92" t="s">
        <v>176</v>
      </c>
      <c r="M741" s="92">
        <f t="shared" si="243"/>
        <v>0</v>
      </c>
      <c r="N741" s="92" t="s">
        <v>176</v>
      </c>
      <c r="O741" s="92" t="s">
        <v>176</v>
      </c>
      <c r="P741" s="92">
        <f t="shared" si="244"/>
        <v>0</v>
      </c>
      <c r="Q741" s="92" t="s">
        <v>176</v>
      </c>
      <c r="R741" s="92" t="s">
        <v>176</v>
      </c>
      <c r="S741" s="92">
        <f t="shared" si="245"/>
        <v>0</v>
      </c>
      <c r="T741" s="92" t="s">
        <v>176</v>
      </c>
      <c r="U741" s="92" t="s">
        <v>176</v>
      </c>
      <c r="V741" s="92">
        <f t="shared" si="246"/>
        <v>0</v>
      </c>
      <c r="W741" s="92" t="s">
        <v>176</v>
      </c>
      <c r="X741" s="92" t="s">
        <v>176</v>
      </c>
      <c r="Y741" s="92">
        <f t="shared" si="247"/>
        <v>0</v>
      </c>
      <c r="Z741" s="92" t="s">
        <v>176</v>
      </c>
      <c r="AA741" s="92" t="s">
        <v>176</v>
      </c>
      <c r="AB741" s="92">
        <f t="shared" si="248"/>
        <v>0</v>
      </c>
      <c r="AC741" s="92" t="s">
        <v>176</v>
      </c>
      <c r="AD741" s="92" t="s">
        <v>176</v>
      </c>
      <c r="AE741" s="92">
        <f t="shared" si="249"/>
        <v>0</v>
      </c>
      <c r="AF741" s="92" t="s">
        <v>176</v>
      </c>
      <c r="AG741" s="92" t="s">
        <v>176</v>
      </c>
      <c r="AH741" s="92">
        <f t="shared" si="250"/>
        <v>0</v>
      </c>
      <c r="AI741" s="92" t="s">
        <v>176</v>
      </c>
      <c r="AJ741" s="92" t="s">
        <v>176</v>
      </c>
      <c r="AK741" s="92">
        <f t="shared" si="251"/>
        <v>0</v>
      </c>
      <c r="AM741" s="157" t="s">
        <v>11</v>
      </c>
    </row>
    <row r="742" spans="1:39" s="45" customFormat="1" ht="15.9" customHeight="1" x14ac:dyDescent="0.25">
      <c r="A742" s="157" t="str">
        <f t="shared" si="238"/>
        <v>DiciembreSegna, Compañía de Seguros, S.A.</v>
      </c>
      <c r="B742" s="51" t="s">
        <v>98</v>
      </c>
      <c r="C742" s="93">
        <f t="shared" si="239"/>
        <v>0</v>
      </c>
      <c r="D742" s="93">
        <f t="shared" si="240"/>
        <v>0</v>
      </c>
      <c r="E742" s="92" t="s">
        <v>176</v>
      </c>
      <c r="F742" s="92" t="s">
        <v>176</v>
      </c>
      <c r="G742" s="92">
        <f t="shared" si="241"/>
        <v>0</v>
      </c>
      <c r="H742" s="92" t="s">
        <v>176</v>
      </c>
      <c r="I742" s="92" t="s">
        <v>176</v>
      </c>
      <c r="J742" s="92">
        <f t="shared" si="242"/>
        <v>0</v>
      </c>
      <c r="K742" s="92" t="s">
        <v>176</v>
      </c>
      <c r="L742" s="92" t="s">
        <v>176</v>
      </c>
      <c r="M742" s="92">
        <f t="shared" si="243"/>
        <v>0</v>
      </c>
      <c r="N742" s="92" t="s">
        <v>176</v>
      </c>
      <c r="O742" s="92" t="s">
        <v>176</v>
      </c>
      <c r="P742" s="92">
        <f t="shared" si="244"/>
        <v>0</v>
      </c>
      <c r="Q742" s="92" t="s">
        <v>176</v>
      </c>
      <c r="R742" s="92" t="s">
        <v>176</v>
      </c>
      <c r="S742" s="92">
        <f t="shared" si="245"/>
        <v>0</v>
      </c>
      <c r="T742" s="92" t="s">
        <v>176</v>
      </c>
      <c r="U742" s="92" t="s">
        <v>176</v>
      </c>
      <c r="V742" s="92">
        <f t="shared" si="246"/>
        <v>0</v>
      </c>
      <c r="W742" s="92" t="s">
        <v>176</v>
      </c>
      <c r="X742" s="92" t="s">
        <v>176</v>
      </c>
      <c r="Y742" s="92">
        <f t="shared" si="247"/>
        <v>0</v>
      </c>
      <c r="Z742" s="92" t="s">
        <v>176</v>
      </c>
      <c r="AA742" s="92" t="s">
        <v>176</v>
      </c>
      <c r="AB742" s="92">
        <f t="shared" si="248"/>
        <v>0</v>
      </c>
      <c r="AC742" s="92" t="s">
        <v>176</v>
      </c>
      <c r="AD742" s="92" t="s">
        <v>176</v>
      </c>
      <c r="AE742" s="92">
        <f t="shared" si="249"/>
        <v>0</v>
      </c>
      <c r="AF742" s="92" t="s">
        <v>176</v>
      </c>
      <c r="AG742" s="92" t="s">
        <v>176</v>
      </c>
      <c r="AH742" s="92">
        <f t="shared" si="250"/>
        <v>0</v>
      </c>
      <c r="AI742" s="92" t="s">
        <v>176</v>
      </c>
      <c r="AJ742" s="92" t="s">
        <v>176</v>
      </c>
      <c r="AK742" s="92">
        <f t="shared" si="251"/>
        <v>0</v>
      </c>
      <c r="AM742" s="157" t="s">
        <v>11</v>
      </c>
    </row>
    <row r="743" spans="1:39" s="45" customFormat="1" ht="15.9" customHeight="1" x14ac:dyDescent="0.25">
      <c r="A743" s="157" t="str">
        <f t="shared" si="238"/>
        <v>DiciembreBupa Dominicana, S.A.</v>
      </c>
      <c r="B743" s="50" t="s">
        <v>104</v>
      </c>
      <c r="C743" s="93">
        <f t="shared" si="239"/>
        <v>0</v>
      </c>
      <c r="D743" s="93">
        <f t="shared" si="240"/>
        <v>0</v>
      </c>
      <c r="E743" s="92" t="s">
        <v>176</v>
      </c>
      <c r="F743" s="92" t="s">
        <v>176</v>
      </c>
      <c r="G743" s="92">
        <f t="shared" si="241"/>
        <v>0</v>
      </c>
      <c r="H743" s="92" t="s">
        <v>176</v>
      </c>
      <c r="I743" s="92" t="s">
        <v>176</v>
      </c>
      <c r="J743" s="92">
        <f t="shared" si="242"/>
        <v>0</v>
      </c>
      <c r="K743" s="92" t="s">
        <v>176</v>
      </c>
      <c r="L743" s="92" t="s">
        <v>176</v>
      </c>
      <c r="M743" s="92">
        <f t="shared" si="243"/>
        <v>0</v>
      </c>
      <c r="N743" s="92" t="s">
        <v>176</v>
      </c>
      <c r="O743" s="92" t="s">
        <v>176</v>
      </c>
      <c r="P743" s="92">
        <f t="shared" si="244"/>
        <v>0</v>
      </c>
      <c r="Q743" s="92" t="s">
        <v>176</v>
      </c>
      <c r="R743" s="92" t="s">
        <v>176</v>
      </c>
      <c r="S743" s="92">
        <f t="shared" si="245"/>
        <v>0</v>
      </c>
      <c r="T743" s="92" t="s">
        <v>176</v>
      </c>
      <c r="U743" s="92" t="s">
        <v>176</v>
      </c>
      <c r="V743" s="92">
        <f t="shared" si="246"/>
        <v>0</v>
      </c>
      <c r="W743" s="92" t="s">
        <v>176</v>
      </c>
      <c r="X743" s="92" t="s">
        <v>176</v>
      </c>
      <c r="Y743" s="92">
        <f t="shared" si="247"/>
        <v>0</v>
      </c>
      <c r="Z743" s="92" t="s">
        <v>176</v>
      </c>
      <c r="AA743" s="92" t="s">
        <v>176</v>
      </c>
      <c r="AB743" s="92">
        <f t="shared" si="248"/>
        <v>0</v>
      </c>
      <c r="AC743" s="92" t="s">
        <v>176</v>
      </c>
      <c r="AD743" s="92" t="s">
        <v>176</v>
      </c>
      <c r="AE743" s="92">
        <f t="shared" si="249"/>
        <v>0</v>
      </c>
      <c r="AF743" s="92" t="s">
        <v>176</v>
      </c>
      <c r="AG743" s="92" t="s">
        <v>176</v>
      </c>
      <c r="AH743" s="92">
        <f t="shared" si="250"/>
        <v>0</v>
      </c>
      <c r="AI743" s="92" t="s">
        <v>176</v>
      </c>
      <c r="AJ743" s="92" t="s">
        <v>176</v>
      </c>
      <c r="AK743" s="92">
        <f t="shared" si="251"/>
        <v>0</v>
      </c>
      <c r="AM743" s="157" t="s">
        <v>11</v>
      </c>
    </row>
    <row r="744" spans="1:39" s="45" customFormat="1" ht="15.9" customHeight="1" x14ac:dyDescent="0.25">
      <c r="A744" s="157" t="str">
        <f t="shared" si="238"/>
        <v>DiciembreMultiseguros S.U, S. A.</v>
      </c>
      <c r="B744" s="51" t="s">
        <v>116</v>
      </c>
      <c r="C744" s="93">
        <f t="shared" si="239"/>
        <v>0</v>
      </c>
      <c r="D744" s="93">
        <f t="shared" si="240"/>
        <v>0</v>
      </c>
      <c r="E744" s="92" t="s">
        <v>176</v>
      </c>
      <c r="F744" s="92" t="s">
        <v>176</v>
      </c>
      <c r="G744" s="92">
        <f t="shared" si="241"/>
        <v>0</v>
      </c>
      <c r="H744" s="92" t="s">
        <v>176</v>
      </c>
      <c r="I744" s="92" t="s">
        <v>176</v>
      </c>
      <c r="J744" s="92">
        <f t="shared" si="242"/>
        <v>0</v>
      </c>
      <c r="K744" s="92" t="s">
        <v>176</v>
      </c>
      <c r="L744" s="92" t="s">
        <v>176</v>
      </c>
      <c r="M744" s="92">
        <f t="shared" si="243"/>
        <v>0</v>
      </c>
      <c r="N744" s="92" t="s">
        <v>176</v>
      </c>
      <c r="O744" s="92" t="s">
        <v>176</v>
      </c>
      <c r="P744" s="92">
        <f t="shared" si="244"/>
        <v>0</v>
      </c>
      <c r="Q744" s="92" t="s">
        <v>176</v>
      </c>
      <c r="R744" s="92" t="s">
        <v>176</v>
      </c>
      <c r="S744" s="92">
        <f t="shared" si="245"/>
        <v>0</v>
      </c>
      <c r="T744" s="92" t="s">
        <v>176</v>
      </c>
      <c r="U744" s="92" t="s">
        <v>176</v>
      </c>
      <c r="V744" s="92">
        <f t="shared" si="246"/>
        <v>0</v>
      </c>
      <c r="W744" s="92" t="s">
        <v>176</v>
      </c>
      <c r="X744" s="92" t="s">
        <v>176</v>
      </c>
      <c r="Y744" s="92">
        <f t="shared" si="247"/>
        <v>0</v>
      </c>
      <c r="Z744" s="92" t="s">
        <v>176</v>
      </c>
      <c r="AA744" s="92" t="s">
        <v>176</v>
      </c>
      <c r="AB744" s="92">
        <f t="shared" si="248"/>
        <v>0</v>
      </c>
      <c r="AC744" s="92" t="s">
        <v>176</v>
      </c>
      <c r="AD744" s="92" t="s">
        <v>176</v>
      </c>
      <c r="AE744" s="92">
        <f t="shared" si="249"/>
        <v>0</v>
      </c>
      <c r="AF744" s="92" t="s">
        <v>176</v>
      </c>
      <c r="AG744" s="92" t="s">
        <v>176</v>
      </c>
      <c r="AH744" s="92">
        <f t="shared" si="250"/>
        <v>0</v>
      </c>
      <c r="AI744" s="92" t="s">
        <v>176</v>
      </c>
      <c r="AJ744" s="92" t="s">
        <v>176</v>
      </c>
      <c r="AK744" s="92">
        <f t="shared" si="251"/>
        <v>0</v>
      </c>
      <c r="AM744" s="157" t="s">
        <v>11</v>
      </c>
    </row>
    <row r="745" spans="1:39" s="45" customFormat="1" ht="15.9" customHeight="1" x14ac:dyDescent="0.25">
      <c r="A745" s="157" t="str">
        <f t="shared" si="238"/>
        <v>DiciembreSeguros ADEMI, S. A.</v>
      </c>
      <c r="B745" s="51" t="s">
        <v>112</v>
      </c>
      <c r="C745" s="93">
        <f t="shared" si="239"/>
        <v>0</v>
      </c>
      <c r="D745" s="93">
        <f t="shared" si="240"/>
        <v>0</v>
      </c>
      <c r="E745" s="92" t="s">
        <v>176</v>
      </c>
      <c r="F745" s="92" t="s">
        <v>176</v>
      </c>
      <c r="G745" s="92">
        <f t="shared" si="241"/>
        <v>0</v>
      </c>
      <c r="H745" s="92" t="s">
        <v>176</v>
      </c>
      <c r="I745" s="92" t="s">
        <v>176</v>
      </c>
      <c r="J745" s="92">
        <f t="shared" si="242"/>
        <v>0</v>
      </c>
      <c r="K745" s="92" t="s">
        <v>176</v>
      </c>
      <c r="L745" s="92" t="s">
        <v>176</v>
      </c>
      <c r="M745" s="92">
        <f t="shared" si="243"/>
        <v>0</v>
      </c>
      <c r="N745" s="92" t="s">
        <v>176</v>
      </c>
      <c r="O745" s="92" t="s">
        <v>176</v>
      </c>
      <c r="P745" s="92">
        <f t="shared" si="244"/>
        <v>0</v>
      </c>
      <c r="Q745" s="92" t="s">
        <v>176</v>
      </c>
      <c r="R745" s="92" t="s">
        <v>176</v>
      </c>
      <c r="S745" s="92">
        <f t="shared" si="245"/>
        <v>0</v>
      </c>
      <c r="T745" s="92" t="s">
        <v>176</v>
      </c>
      <c r="U745" s="92" t="s">
        <v>176</v>
      </c>
      <c r="V745" s="92">
        <f t="shared" si="246"/>
        <v>0</v>
      </c>
      <c r="W745" s="92" t="s">
        <v>176</v>
      </c>
      <c r="X745" s="92" t="s">
        <v>176</v>
      </c>
      <c r="Y745" s="92">
        <f t="shared" si="247"/>
        <v>0</v>
      </c>
      <c r="Z745" s="92" t="s">
        <v>176</v>
      </c>
      <c r="AA745" s="92" t="s">
        <v>176</v>
      </c>
      <c r="AB745" s="92">
        <f t="shared" si="248"/>
        <v>0</v>
      </c>
      <c r="AC745" s="92" t="s">
        <v>176</v>
      </c>
      <c r="AD745" s="92" t="s">
        <v>176</v>
      </c>
      <c r="AE745" s="92">
        <f t="shared" si="249"/>
        <v>0</v>
      </c>
      <c r="AF745" s="92" t="s">
        <v>176</v>
      </c>
      <c r="AG745" s="92" t="s">
        <v>176</v>
      </c>
      <c r="AH745" s="92">
        <f t="shared" si="250"/>
        <v>0</v>
      </c>
      <c r="AI745" s="92" t="s">
        <v>176</v>
      </c>
      <c r="AJ745" s="92" t="s">
        <v>176</v>
      </c>
      <c r="AK745" s="92">
        <f t="shared" si="251"/>
        <v>0</v>
      </c>
      <c r="AM745" s="157" t="s">
        <v>11</v>
      </c>
    </row>
    <row r="746" spans="1:39" s="45" customFormat="1" ht="15.9" customHeight="1" x14ac:dyDescent="0.25">
      <c r="A746" s="157" t="str">
        <f t="shared" si="238"/>
        <v>DiciembreREHSA Cía. de Seguros y Reaseguros, S.A.</v>
      </c>
      <c r="B746" s="51" t="s">
        <v>114</v>
      </c>
      <c r="C746" s="93">
        <f t="shared" si="239"/>
        <v>0</v>
      </c>
      <c r="D746" s="93">
        <f t="shared" si="240"/>
        <v>0</v>
      </c>
      <c r="E746" s="92" t="s">
        <v>176</v>
      </c>
      <c r="F746" s="92" t="s">
        <v>176</v>
      </c>
      <c r="G746" s="92">
        <f t="shared" si="241"/>
        <v>0</v>
      </c>
      <c r="H746" s="92" t="s">
        <v>176</v>
      </c>
      <c r="I746" s="92" t="s">
        <v>176</v>
      </c>
      <c r="J746" s="92">
        <f t="shared" si="242"/>
        <v>0</v>
      </c>
      <c r="K746" s="92" t="s">
        <v>176</v>
      </c>
      <c r="L746" s="92" t="s">
        <v>176</v>
      </c>
      <c r="M746" s="92">
        <f t="shared" si="243"/>
        <v>0</v>
      </c>
      <c r="N746" s="92" t="s">
        <v>176</v>
      </c>
      <c r="O746" s="92" t="s">
        <v>176</v>
      </c>
      <c r="P746" s="92">
        <f t="shared" si="244"/>
        <v>0</v>
      </c>
      <c r="Q746" s="92" t="s">
        <v>176</v>
      </c>
      <c r="R746" s="92" t="s">
        <v>176</v>
      </c>
      <c r="S746" s="92">
        <f t="shared" si="245"/>
        <v>0</v>
      </c>
      <c r="T746" s="92" t="s">
        <v>176</v>
      </c>
      <c r="U746" s="92" t="s">
        <v>176</v>
      </c>
      <c r="V746" s="92">
        <f t="shared" si="246"/>
        <v>0</v>
      </c>
      <c r="W746" s="92" t="s">
        <v>176</v>
      </c>
      <c r="X746" s="92" t="s">
        <v>176</v>
      </c>
      <c r="Y746" s="92">
        <f t="shared" si="247"/>
        <v>0</v>
      </c>
      <c r="Z746" s="92" t="s">
        <v>176</v>
      </c>
      <c r="AA746" s="92" t="s">
        <v>176</v>
      </c>
      <c r="AB746" s="92">
        <f t="shared" si="248"/>
        <v>0</v>
      </c>
      <c r="AC746" s="92" t="s">
        <v>176</v>
      </c>
      <c r="AD746" s="92" t="s">
        <v>176</v>
      </c>
      <c r="AE746" s="92">
        <f t="shared" si="249"/>
        <v>0</v>
      </c>
      <c r="AF746" s="92" t="s">
        <v>176</v>
      </c>
      <c r="AG746" s="92" t="s">
        <v>176</v>
      </c>
      <c r="AH746" s="92">
        <f t="shared" si="250"/>
        <v>0</v>
      </c>
      <c r="AI746" s="92" t="s">
        <v>176</v>
      </c>
      <c r="AJ746" s="92" t="s">
        <v>176</v>
      </c>
      <c r="AK746" s="92">
        <f t="shared" si="251"/>
        <v>0</v>
      </c>
      <c r="AM746" s="157" t="s">
        <v>11</v>
      </c>
    </row>
    <row r="747" spans="1:39" s="45" customFormat="1" ht="15.9" customHeight="1" x14ac:dyDescent="0.25">
      <c r="A747" s="157" t="str">
        <f t="shared" si="238"/>
        <v>DiciembreMidas Seguros, S. A.</v>
      </c>
      <c r="B747" s="51" t="s">
        <v>118</v>
      </c>
      <c r="C747" s="93">
        <f t="shared" si="239"/>
        <v>0</v>
      </c>
      <c r="D747" s="93">
        <f t="shared" si="240"/>
        <v>0</v>
      </c>
      <c r="E747" s="92" t="s">
        <v>176</v>
      </c>
      <c r="F747" s="92" t="s">
        <v>176</v>
      </c>
      <c r="G747" s="92">
        <f t="shared" si="241"/>
        <v>0</v>
      </c>
      <c r="H747" s="92" t="s">
        <v>176</v>
      </c>
      <c r="I747" s="92" t="s">
        <v>176</v>
      </c>
      <c r="J747" s="92">
        <f t="shared" si="242"/>
        <v>0</v>
      </c>
      <c r="K747" s="92" t="s">
        <v>176</v>
      </c>
      <c r="L747" s="92" t="s">
        <v>176</v>
      </c>
      <c r="M747" s="92">
        <f t="shared" si="243"/>
        <v>0</v>
      </c>
      <c r="N747" s="92" t="s">
        <v>176</v>
      </c>
      <c r="O747" s="92" t="s">
        <v>176</v>
      </c>
      <c r="P747" s="92">
        <f t="shared" si="244"/>
        <v>0</v>
      </c>
      <c r="Q747" s="92" t="s">
        <v>176</v>
      </c>
      <c r="R747" s="92" t="s">
        <v>176</v>
      </c>
      <c r="S747" s="92">
        <f t="shared" si="245"/>
        <v>0</v>
      </c>
      <c r="T747" s="92" t="s">
        <v>176</v>
      </c>
      <c r="U747" s="92" t="s">
        <v>176</v>
      </c>
      <c r="V747" s="92">
        <f t="shared" si="246"/>
        <v>0</v>
      </c>
      <c r="W747" s="92" t="s">
        <v>176</v>
      </c>
      <c r="X747" s="92" t="s">
        <v>176</v>
      </c>
      <c r="Y747" s="92">
        <f t="shared" si="247"/>
        <v>0</v>
      </c>
      <c r="Z747" s="92" t="s">
        <v>176</v>
      </c>
      <c r="AA747" s="92" t="s">
        <v>176</v>
      </c>
      <c r="AB747" s="92">
        <f t="shared" si="248"/>
        <v>0</v>
      </c>
      <c r="AC747" s="92" t="s">
        <v>176</v>
      </c>
      <c r="AD747" s="92" t="s">
        <v>176</v>
      </c>
      <c r="AE747" s="92">
        <f t="shared" si="249"/>
        <v>0</v>
      </c>
      <c r="AF747" s="92" t="s">
        <v>176</v>
      </c>
      <c r="AG747" s="92" t="s">
        <v>176</v>
      </c>
      <c r="AH747" s="92">
        <f t="shared" si="250"/>
        <v>0</v>
      </c>
      <c r="AI747" s="92" t="s">
        <v>176</v>
      </c>
      <c r="AJ747" s="92" t="s">
        <v>176</v>
      </c>
      <c r="AK747" s="92">
        <f t="shared" si="251"/>
        <v>0</v>
      </c>
      <c r="AM747" s="157" t="s">
        <v>11</v>
      </c>
    </row>
    <row r="748" spans="1:39" s="45" customFormat="1" ht="15.9" customHeight="1" x14ac:dyDescent="0.25">
      <c r="A748" s="157" t="str">
        <f t="shared" si="238"/>
        <v>DiciembreHylseg Seguros, S.A.</v>
      </c>
      <c r="B748" s="51" t="s">
        <v>120</v>
      </c>
      <c r="C748" s="93">
        <f t="shared" si="239"/>
        <v>0</v>
      </c>
      <c r="D748" s="93">
        <f t="shared" si="240"/>
        <v>0</v>
      </c>
      <c r="E748" s="92" t="s">
        <v>176</v>
      </c>
      <c r="F748" s="92" t="s">
        <v>176</v>
      </c>
      <c r="G748" s="92">
        <f t="shared" si="241"/>
        <v>0</v>
      </c>
      <c r="H748" s="92" t="s">
        <v>176</v>
      </c>
      <c r="I748" s="92" t="s">
        <v>176</v>
      </c>
      <c r="J748" s="92">
        <f t="shared" si="242"/>
        <v>0</v>
      </c>
      <c r="K748" s="92" t="s">
        <v>176</v>
      </c>
      <c r="L748" s="92" t="s">
        <v>176</v>
      </c>
      <c r="M748" s="92">
        <f t="shared" si="243"/>
        <v>0</v>
      </c>
      <c r="N748" s="92" t="s">
        <v>176</v>
      </c>
      <c r="O748" s="92" t="s">
        <v>176</v>
      </c>
      <c r="P748" s="92">
        <f t="shared" si="244"/>
        <v>0</v>
      </c>
      <c r="Q748" s="92" t="s">
        <v>176</v>
      </c>
      <c r="R748" s="92" t="s">
        <v>176</v>
      </c>
      <c r="S748" s="92">
        <f t="shared" si="245"/>
        <v>0</v>
      </c>
      <c r="T748" s="92" t="s">
        <v>176</v>
      </c>
      <c r="U748" s="92" t="s">
        <v>176</v>
      </c>
      <c r="V748" s="92">
        <f t="shared" si="246"/>
        <v>0</v>
      </c>
      <c r="W748" s="92" t="s">
        <v>176</v>
      </c>
      <c r="X748" s="92" t="s">
        <v>176</v>
      </c>
      <c r="Y748" s="92">
        <f t="shared" si="247"/>
        <v>0</v>
      </c>
      <c r="Z748" s="92" t="s">
        <v>176</v>
      </c>
      <c r="AA748" s="92" t="s">
        <v>176</v>
      </c>
      <c r="AB748" s="92">
        <f t="shared" si="248"/>
        <v>0</v>
      </c>
      <c r="AC748" s="92" t="s">
        <v>176</v>
      </c>
      <c r="AD748" s="92" t="s">
        <v>176</v>
      </c>
      <c r="AE748" s="92">
        <f t="shared" si="249"/>
        <v>0</v>
      </c>
      <c r="AF748" s="92" t="s">
        <v>176</v>
      </c>
      <c r="AG748" s="92" t="s">
        <v>176</v>
      </c>
      <c r="AH748" s="92">
        <f t="shared" si="250"/>
        <v>0</v>
      </c>
      <c r="AI748" s="92" t="s">
        <v>176</v>
      </c>
      <c r="AJ748" s="92" t="s">
        <v>176</v>
      </c>
      <c r="AK748" s="92">
        <f t="shared" si="251"/>
        <v>0</v>
      </c>
      <c r="AM748" s="157" t="s">
        <v>11</v>
      </c>
    </row>
    <row r="749" spans="1:39" s="45" customFormat="1" ht="15.9" customHeight="1" x14ac:dyDescent="0.25">
      <c r="A749" s="157" t="str">
        <f t="shared" si="238"/>
        <v>DiciembreAseguradora Agropecuaria Dominicana. S. A.</v>
      </c>
      <c r="B749" s="51" t="s">
        <v>99</v>
      </c>
      <c r="C749" s="93">
        <f t="shared" si="239"/>
        <v>0</v>
      </c>
      <c r="D749" s="93">
        <f t="shared" si="240"/>
        <v>0</v>
      </c>
      <c r="E749" s="92" t="s">
        <v>176</v>
      </c>
      <c r="F749" s="92" t="s">
        <v>176</v>
      </c>
      <c r="G749" s="92">
        <f t="shared" si="241"/>
        <v>0</v>
      </c>
      <c r="H749" s="92" t="s">
        <v>176</v>
      </c>
      <c r="I749" s="92" t="s">
        <v>176</v>
      </c>
      <c r="J749" s="92">
        <f t="shared" si="242"/>
        <v>0</v>
      </c>
      <c r="K749" s="92" t="s">
        <v>176</v>
      </c>
      <c r="L749" s="92" t="s">
        <v>176</v>
      </c>
      <c r="M749" s="92">
        <f t="shared" si="243"/>
        <v>0</v>
      </c>
      <c r="N749" s="92" t="s">
        <v>176</v>
      </c>
      <c r="O749" s="92" t="s">
        <v>176</v>
      </c>
      <c r="P749" s="92">
        <f t="shared" si="244"/>
        <v>0</v>
      </c>
      <c r="Q749" s="92" t="s">
        <v>176</v>
      </c>
      <c r="R749" s="92" t="s">
        <v>176</v>
      </c>
      <c r="S749" s="92">
        <f t="shared" si="245"/>
        <v>0</v>
      </c>
      <c r="T749" s="92" t="s">
        <v>176</v>
      </c>
      <c r="U749" s="92" t="s">
        <v>176</v>
      </c>
      <c r="V749" s="92">
        <f t="shared" si="246"/>
        <v>0</v>
      </c>
      <c r="W749" s="92" t="s">
        <v>176</v>
      </c>
      <c r="X749" s="92" t="s">
        <v>176</v>
      </c>
      <c r="Y749" s="92">
        <f t="shared" si="247"/>
        <v>0</v>
      </c>
      <c r="Z749" s="92" t="s">
        <v>176</v>
      </c>
      <c r="AA749" s="92" t="s">
        <v>176</v>
      </c>
      <c r="AB749" s="92">
        <f t="shared" si="248"/>
        <v>0</v>
      </c>
      <c r="AC749" s="92" t="s">
        <v>176</v>
      </c>
      <c r="AD749" s="92" t="s">
        <v>176</v>
      </c>
      <c r="AE749" s="92">
        <f t="shared" si="249"/>
        <v>0</v>
      </c>
      <c r="AF749" s="92" t="s">
        <v>176</v>
      </c>
      <c r="AG749" s="92" t="s">
        <v>176</v>
      </c>
      <c r="AH749" s="92">
        <f t="shared" si="250"/>
        <v>0</v>
      </c>
      <c r="AI749" s="92" t="s">
        <v>176</v>
      </c>
      <c r="AJ749" s="92" t="s">
        <v>176</v>
      </c>
      <c r="AK749" s="92">
        <f t="shared" si="251"/>
        <v>0</v>
      </c>
      <c r="AM749" s="157" t="s">
        <v>11</v>
      </c>
    </row>
    <row r="750" spans="1:39" s="45" customFormat="1" ht="15.9" customHeight="1" thickBot="1" x14ac:dyDescent="0.3">
      <c r="A750" s="157" t="str">
        <f t="shared" si="238"/>
        <v>DiciembreCuna Mutual Insurance Society Dominicana, S.A.</v>
      </c>
      <c r="B750" s="51" t="s">
        <v>105</v>
      </c>
      <c r="C750" s="93">
        <f t="shared" si="239"/>
        <v>0</v>
      </c>
      <c r="D750" s="93">
        <f t="shared" si="240"/>
        <v>0</v>
      </c>
      <c r="E750" s="92" t="s">
        <v>176</v>
      </c>
      <c r="F750" s="92" t="s">
        <v>176</v>
      </c>
      <c r="G750" s="92">
        <f t="shared" si="241"/>
        <v>0</v>
      </c>
      <c r="H750" s="92" t="s">
        <v>176</v>
      </c>
      <c r="I750" s="92" t="s">
        <v>176</v>
      </c>
      <c r="J750" s="92">
        <f t="shared" si="242"/>
        <v>0</v>
      </c>
      <c r="K750" s="92" t="s">
        <v>176</v>
      </c>
      <c r="L750" s="92" t="s">
        <v>176</v>
      </c>
      <c r="M750" s="92">
        <f t="shared" si="243"/>
        <v>0</v>
      </c>
      <c r="N750" s="92" t="s">
        <v>176</v>
      </c>
      <c r="O750" s="92" t="s">
        <v>176</v>
      </c>
      <c r="P750" s="92">
        <f t="shared" si="244"/>
        <v>0</v>
      </c>
      <c r="Q750" s="92" t="s">
        <v>176</v>
      </c>
      <c r="R750" s="92" t="s">
        <v>176</v>
      </c>
      <c r="S750" s="92">
        <f t="shared" si="245"/>
        <v>0</v>
      </c>
      <c r="T750" s="92" t="s">
        <v>176</v>
      </c>
      <c r="U750" s="92" t="s">
        <v>176</v>
      </c>
      <c r="V750" s="92">
        <f t="shared" si="246"/>
        <v>0</v>
      </c>
      <c r="W750" s="92" t="s">
        <v>176</v>
      </c>
      <c r="X750" s="92" t="s">
        <v>176</v>
      </c>
      <c r="Y750" s="92">
        <f t="shared" si="247"/>
        <v>0</v>
      </c>
      <c r="Z750" s="92" t="s">
        <v>176</v>
      </c>
      <c r="AA750" s="92" t="s">
        <v>176</v>
      </c>
      <c r="AB750" s="92">
        <f t="shared" si="248"/>
        <v>0</v>
      </c>
      <c r="AC750" s="92" t="s">
        <v>176</v>
      </c>
      <c r="AD750" s="92" t="s">
        <v>176</v>
      </c>
      <c r="AE750" s="92">
        <f t="shared" si="249"/>
        <v>0</v>
      </c>
      <c r="AF750" s="92" t="s">
        <v>176</v>
      </c>
      <c r="AG750" s="92" t="s">
        <v>176</v>
      </c>
      <c r="AH750" s="92">
        <f t="shared" si="250"/>
        <v>0</v>
      </c>
      <c r="AI750" s="92" t="s">
        <v>176</v>
      </c>
      <c r="AJ750" s="92" t="s">
        <v>176</v>
      </c>
      <c r="AK750" s="92">
        <f t="shared" si="251"/>
        <v>0</v>
      </c>
      <c r="AM750" s="157" t="s">
        <v>11</v>
      </c>
    </row>
    <row r="751" spans="1:39" ht="14.4" thickTop="1" thickBot="1" x14ac:dyDescent="0.3">
      <c r="B751" s="126" t="s">
        <v>19</v>
      </c>
      <c r="C751" s="127">
        <f>SUM(C713:C750)</f>
        <v>0</v>
      </c>
      <c r="D751" s="127">
        <f>SUM(D713:D750)</f>
        <v>0</v>
      </c>
      <c r="E751" s="127">
        <f>SUM(E713:E750)</f>
        <v>0</v>
      </c>
      <c r="F751" s="127">
        <f t="shared" ref="F751:AJ751" si="252">SUM(F713:F750)</f>
        <v>0</v>
      </c>
      <c r="G751" s="127">
        <f t="shared" si="252"/>
        <v>0</v>
      </c>
      <c r="H751" s="127">
        <f t="shared" si="252"/>
        <v>0</v>
      </c>
      <c r="I751" s="127">
        <f t="shared" si="252"/>
        <v>0</v>
      </c>
      <c r="J751" s="127">
        <f t="shared" si="252"/>
        <v>0</v>
      </c>
      <c r="K751" s="127">
        <f t="shared" si="252"/>
        <v>0</v>
      </c>
      <c r="L751" s="127">
        <f t="shared" si="252"/>
        <v>0</v>
      </c>
      <c r="M751" s="127">
        <f t="shared" si="252"/>
        <v>0</v>
      </c>
      <c r="N751" s="127">
        <f t="shared" si="252"/>
        <v>0</v>
      </c>
      <c r="O751" s="127">
        <f t="shared" si="252"/>
        <v>0</v>
      </c>
      <c r="P751" s="127">
        <f t="shared" si="252"/>
        <v>0</v>
      </c>
      <c r="Q751" s="127">
        <f t="shared" si="252"/>
        <v>0</v>
      </c>
      <c r="R751" s="127">
        <f t="shared" si="252"/>
        <v>0</v>
      </c>
      <c r="S751" s="127">
        <f t="shared" si="252"/>
        <v>0</v>
      </c>
      <c r="T751" s="127">
        <f t="shared" si="252"/>
        <v>0</v>
      </c>
      <c r="U751" s="127">
        <f t="shared" si="252"/>
        <v>0</v>
      </c>
      <c r="V751" s="127">
        <f t="shared" si="252"/>
        <v>0</v>
      </c>
      <c r="W751" s="127">
        <f t="shared" si="252"/>
        <v>0</v>
      </c>
      <c r="X751" s="127">
        <f t="shared" si="252"/>
        <v>0</v>
      </c>
      <c r="Y751" s="127">
        <f t="shared" si="252"/>
        <v>0</v>
      </c>
      <c r="Z751" s="127">
        <f t="shared" si="252"/>
        <v>0</v>
      </c>
      <c r="AA751" s="127">
        <f t="shared" si="252"/>
        <v>0</v>
      </c>
      <c r="AB751" s="127">
        <f t="shared" si="252"/>
        <v>0</v>
      </c>
      <c r="AC751" s="127">
        <f t="shared" si="252"/>
        <v>0</v>
      </c>
      <c r="AD751" s="127">
        <f t="shared" si="252"/>
        <v>0</v>
      </c>
      <c r="AE751" s="127">
        <f t="shared" si="252"/>
        <v>0</v>
      </c>
      <c r="AF751" s="127">
        <f t="shared" si="252"/>
        <v>0</v>
      </c>
      <c r="AG751" s="127">
        <f t="shared" si="252"/>
        <v>0</v>
      </c>
      <c r="AH751" s="127">
        <f t="shared" si="252"/>
        <v>0</v>
      </c>
      <c r="AI751" s="127">
        <f t="shared" si="252"/>
        <v>0</v>
      </c>
      <c r="AJ751" s="127">
        <f t="shared" si="252"/>
        <v>0</v>
      </c>
      <c r="AK751" s="125"/>
    </row>
    <row r="752" spans="1:39" ht="13.8" thickTop="1" x14ac:dyDescent="0.25">
      <c r="B752" s="34"/>
      <c r="C752" s="35"/>
      <c r="D752" s="34"/>
      <c r="E752" s="35"/>
      <c r="F752" s="191" t="e">
        <f>F751/$D$751</f>
        <v>#DIV/0!</v>
      </c>
      <c r="G752" s="34"/>
      <c r="H752" s="35"/>
      <c r="I752" s="191" t="e">
        <f>I751/$D$751</f>
        <v>#DIV/0!</v>
      </c>
      <c r="J752" s="34"/>
      <c r="K752" s="34"/>
      <c r="L752" s="192" t="e">
        <f>L751/$D$751</f>
        <v>#DIV/0!</v>
      </c>
      <c r="M752" s="34"/>
      <c r="N752" s="34"/>
      <c r="O752" s="191" t="e">
        <f>O751/$D$751</f>
        <v>#DIV/0!</v>
      </c>
      <c r="P752" s="34"/>
      <c r="Q752" s="34"/>
      <c r="R752" s="191" t="e">
        <f>R751/$D$751</f>
        <v>#DIV/0!</v>
      </c>
      <c r="S752" s="34"/>
      <c r="T752" s="34"/>
      <c r="U752" s="191" t="e">
        <f>U751/$D$751</f>
        <v>#DIV/0!</v>
      </c>
      <c r="V752" s="34"/>
      <c r="W752" s="34"/>
      <c r="X752" s="191" t="e">
        <f>X751/$D$751</f>
        <v>#DIV/0!</v>
      </c>
      <c r="Y752" s="34"/>
      <c r="Z752" s="34"/>
      <c r="AA752" s="191" t="e">
        <f>AA751/$D$751</f>
        <v>#DIV/0!</v>
      </c>
      <c r="AB752" s="34"/>
      <c r="AC752" s="34"/>
      <c r="AD752" s="191" t="e">
        <f>AD751/$D$751</f>
        <v>#DIV/0!</v>
      </c>
      <c r="AE752" s="34"/>
      <c r="AF752" s="34"/>
      <c r="AG752" s="191" t="e">
        <f>AG751/$D$751</f>
        <v>#DIV/0!</v>
      </c>
      <c r="AH752" s="34"/>
      <c r="AI752" s="34"/>
      <c r="AJ752" s="191" t="e">
        <f>AJ751/$D$751</f>
        <v>#DIV/0!</v>
      </c>
      <c r="AK752" s="34"/>
    </row>
    <row r="753" spans="2:37" x14ac:dyDescent="0.25">
      <c r="B753" s="5" t="s">
        <v>38</v>
      </c>
      <c r="C753" s="207">
        <f>IFERROR(D751/C754*100,0)</f>
        <v>0</v>
      </c>
      <c r="D753" s="207"/>
      <c r="E753" s="207">
        <f>IFERROR(F751/E754*100,0)</f>
        <v>0</v>
      </c>
      <c r="F753" s="207"/>
      <c r="G753" s="36"/>
      <c r="H753" s="207">
        <f>IFERROR(I751/H754*100,0)</f>
        <v>0</v>
      </c>
      <c r="I753" s="207"/>
      <c r="J753" s="36"/>
      <c r="K753" s="207">
        <f>IFERROR(L751/K754*100,0)</f>
        <v>0</v>
      </c>
      <c r="L753" s="207"/>
      <c r="M753" s="36"/>
      <c r="N753" s="207">
        <f>IFERROR(O751/N754*100,0)</f>
        <v>0</v>
      </c>
      <c r="O753" s="207"/>
      <c r="P753" s="36"/>
      <c r="Q753" s="207">
        <f>IFERROR(R751/Q754*100,0)</f>
        <v>0</v>
      </c>
      <c r="R753" s="207"/>
      <c r="S753" s="36"/>
      <c r="T753" s="207">
        <f>IFERROR(U751/T754*100,0)</f>
        <v>0</v>
      </c>
      <c r="U753" s="207"/>
      <c r="V753" s="36"/>
      <c r="W753" s="207">
        <f>IFERROR(X751/W754*100,0)</f>
        <v>0</v>
      </c>
      <c r="X753" s="207"/>
      <c r="Y753" s="36"/>
      <c r="Z753" s="207">
        <f>IFERROR(AA751/Z754*100,0)</f>
        <v>0</v>
      </c>
      <c r="AA753" s="207"/>
      <c r="AB753" s="36"/>
      <c r="AC753" s="207">
        <f>IFERROR(AD751/AC754*100,0)</f>
        <v>0</v>
      </c>
      <c r="AD753" s="207"/>
      <c r="AE753" s="36"/>
      <c r="AF753" s="207">
        <f>IFERROR(AG751/AF754*100,0)</f>
        <v>0</v>
      </c>
      <c r="AG753" s="207"/>
      <c r="AH753" s="36"/>
      <c r="AI753" s="207">
        <f>IFERROR(AJ751/AI754*100,0)</f>
        <v>0</v>
      </c>
      <c r="AJ753" s="207"/>
      <c r="AK753" s="36"/>
    </row>
    <row r="754" spans="2:37" x14ac:dyDescent="0.25">
      <c r="B754" s="5" t="s">
        <v>39</v>
      </c>
      <c r="C754" s="205">
        <f>IFERROR(C751+D751,0)</f>
        <v>0</v>
      </c>
      <c r="D754" s="206"/>
      <c r="E754" s="205">
        <f>IFERROR(E751+F751,0)</f>
        <v>0</v>
      </c>
      <c r="F754" s="206"/>
      <c r="G754" s="37"/>
      <c r="H754" s="205">
        <f>IFERROR(H751+I751,0)</f>
        <v>0</v>
      </c>
      <c r="I754" s="206"/>
      <c r="J754" s="37"/>
      <c r="K754" s="205">
        <f>IFERROR(K751+L751,0)</f>
        <v>0</v>
      </c>
      <c r="L754" s="206"/>
      <c r="M754" s="37"/>
      <c r="N754" s="205">
        <f>IFERROR(N751+O751,0)</f>
        <v>0</v>
      </c>
      <c r="O754" s="206"/>
      <c r="P754" s="37"/>
      <c r="Q754" s="205">
        <f>IFERROR(Q751+R751,0)</f>
        <v>0</v>
      </c>
      <c r="R754" s="206"/>
      <c r="S754" s="37"/>
      <c r="T754" s="205">
        <f>IFERROR(T751+U751,0)</f>
        <v>0</v>
      </c>
      <c r="U754" s="206"/>
      <c r="V754" s="37"/>
      <c r="W754" s="205">
        <f>IFERROR(W751+X751,0)</f>
        <v>0</v>
      </c>
      <c r="X754" s="206"/>
      <c r="Y754" s="37"/>
      <c r="Z754" s="205">
        <f>IFERROR(Z751+AA751,0)</f>
        <v>0</v>
      </c>
      <c r="AA754" s="206"/>
      <c r="AB754" s="37"/>
      <c r="AC754" s="205">
        <f>IFERROR(AC751+AD751,0)</f>
        <v>0</v>
      </c>
      <c r="AD754" s="206"/>
      <c r="AE754" s="37"/>
      <c r="AF754" s="205">
        <f>IFERROR(AF751+AG751,0)</f>
        <v>0</v>
      </c>
      <c r="AG754" s="206"/>
      <c r="AH754" s="37"/>
      <c r="AI754" s="205">
        <f>IFERROR(AI751+AJ751,0)</f>
        <v>0</v>
      </c>
      <c r="AJ754" s="206"/>
      <c r="AK754" s="37"/>
    </row>
    <row r="755" spans="2:37" x14ac:dyDescent="0.25">
      <c r="B755" s="5" t="s">
        <v>40</v>
      </c>
      <c r="C755" s="207">
        <f>SUM(E755:AJ755,0)</f>
        <v>0</v>
      </c>
      <c r="D755" s="206"/>
      <c r="E755" s="207">
        <f>IFERROR(E754/C754*100,0)</f>
        <v>0</v>
      </c>
      <c r="F755" s="207"/>
      <c r="G755" s="36"/>
      <c r="H755" s="207">
        <f>IFERROR(H754/C754*100,0)</f>
        <v>0</v>
      </c>
      <c r="I755" s="207"/>
      <c r="J755" s="36"/>
      <c r="K755" s="207">
        <f>IFERROR(K754/C754*100,0)</f>
        <v>0</v>
      </c>
      <c r="L755" s="207"/>
      <c r="M755" s="36"/>
      <c r="N755" s="207">
        <f>IFERROR(N754/C754*100,0)</f>
        <v>0</v>
      </c>
      <c r="O755" s="207"/>
      <c r="P755" s="36"/>
      <c r="Q755" s="207">
        <f>IFERROR(Q754/C754*100,0)</f>
        <v>0</v>
      </c>
      <c r="R755" s="207"/>
      <c r="S755" s="36"/>
      <c r="T755" s="207">
        <f>IFERROR(T754/C754*100,0)</f>
        <v>0</v>
      </c>
      <c r="U755" s="207"/>
      <c r="V755" s="36"/>
      <c r="W755" s="207">
        <f>IFERROR(W754/C754*100,0)</f>
        <v>0</v>
      </c>
      <c r="X755" s="207"/>
      <c r="Y755" s="36"/>
      <c r="Z755" s="207">
        <f>IFERROR(Z754/C754*100,0)</f>
        <v>0</v>
      </c>
      <c r="AA755" s="207"/>
      <c r="AB755" s="36"/>
      <c r="AC755" s="207">
        <f>IFERROR(AC754/C754*100,0)</f>
        <v>0</v>
      </c>
      <c r="AD755" s="207"/>
      <c r="AE755" s="36"/>
      <c r="AF755" s="207">
        <f>IFERROR(AF754/C754*100,0)</f>
        <v>0</v>
      </c>
      <c r="AG755" s="207"/>
      <c r="AH755" s="36"/>
      <c r="AI755" s="207">
        <f>IFERROR(AI754/C754*100,0)</f>
        <v>0</v>
      </c>
      <c r="AJ755" s="207"/>
      <c r="AK755" s="36"/>
    </row>
    <row r="756" spans="2:37" x14ac:dyDescent="0.25">
      <c r="B756" s="98" t="s">
        <v>174</v>
      </c>
      <c r="C756" s="163"/>
    </row>
    <row r="758" spans="2:37" x14ac:dyDescent="0.25">
      <c r="C758" s="41"/>
    </row>
  </sheetData>
  <mergeCells count="689">
    <mergeCell ref="B528:AJ528"/>
    <mergeCell ref="B529:AJ529"/>
    <mergeCell ref="H520:I520"/>
    <mergeCell ref="K520:L520"/>
    <mergeCell ref="N520:O520"/>
    <mergeCell ref="B473:AJ473"/>
    <mergeCell ref="N476:O476"/>
    <mergeCell ref="AF476:AG476"/>
    <mergeCell ref="W476:X476"/>
    <mergeCell ref="Z476:AA476"/>
    <mergeCell ref="AC476:AD476"/>
    <mergeCell ref="E476:F476"/>
    <mergeCell ref="Z519:AA519"/>
    <mergeCell ref="AI476:AJ476"/>
    <mergeCell ref="H476:I476"/>
    <mergeCell ref="K476:L476"/>
    <mergeCell ref="C518:D518"/>
    <mergeCell ref="E518:F518"/>
    <mergeCell ref="H518:I518"/>
    <mergeCell ref="AF518:AG518"/>
    <mergeCell ref="AC520:AD520"/>
    <mergeCell ref="H170:I170"/>
    <mergeCell ref="T170:U170"/>
    <mergeCell ref="AI170:AJ170"/>
    <mergeCell ref="B180:AJ180"/>
    <mergeCell ref="W170:X170"/>
    <mergeCell ref="Q170:R170"/>
    <mergeCell ref="T476:U476"/>
    <mergeCell ref="B711:B712"/>
    <mergeCell ref="B476:B477"/>
    <mergeCell ref="B534:B535"/>
    <mergeCell ref="B593:B594"/>
    <mergeCell ref="B652:B653"/>
    <mergeCell ref="B531:AJ531"/>
    <mergeCell ref="AI520:AJ520"/>
    <mergeCell ref="W520:X520"/>
    <mergeCell ref="Z520:AA520"/>
    <mergeCell ref="C534:D534"/>
    <mergeCell ref="C520:D520"/>
    <mergeCell ref="N519:O519"/>
    <mergeCell ref="W518:X518"/>
    <mergeCell ref="Q520:R520"/>
    <mergeCell ref="T520:U520"/>
    <mergeCell ref="E520:F520"/>
    <mergeCell ref="W519:X519"/>
    <mergeCell ref="K461:L461"/>
    <mergeCell ref="E344:F344"/>
    <mergeCell ref="AI361:AJ361"/>
    <mergeCell ref="H344:I344"/>
    <mergeCell ref="N361:O361"/>
    <mergeCell ref="Q361:R361"/>
    <mergeCell ref="Q345:R345"/>
    <mergeCell ref="E345:F345"/>
    <mergeCell ref="H345:I345"/>
    <mergeCell ref="K345:L345"/>
    <mergeCell ref="K460:L460"/>
    <mergeCell ref="N460:O460"/>
    <mergeCell ref="Q460:R460"/>
    <mergeCell ref="B412:AJ412"/>
    <mergeCell ref="B413:AJ413"/>
    <mergeCell ref="AF418:AG418"/>
    <mergeCell ref="AF460:AG460"/>
    <mergeCell ref="C418:D418"/>
    <mergeCell ref="E418:F418"/>
    <mergeCell ref="C405:D405"/>
    <mergeCell ref="B415:AJ415"/>
    <mergeCell ref="H405:I405"/>
    <mergeCell ref="N418:O418"/>
    <mergeCell ref="Z405:AA405"/>
    <mergeCell ref="B185:B186"/>
    <mergeCell ref="C404:D404"/>
    <mergeCell ref="E404:F404"/>
    <mergeCell ref="H404:I404"/>
    <mergeCell ref="B301:B302"/>
    <mergeCell ref="B361:B362"/>
    <mergeCell ref="B357:AJ357"/>
    <mergeCell ref="C344:D344"/>
    <mergeCell ref="C361:D361"/>
    <mergeCell ref="E361:F361"/>
    <mergeCell ref="E403:F403"/>
    <mergeCell ref="C403:D403"/>
    <mergeCell ref="H361:I361"/>
    <mergeCell ref="AI403:AJ403"/>
    <mergeCell ref="AF403:AG403"/>
    <mergeCell ref="H403:I403"/>
    <mergeCell ref="K403:L403"/>
    <mergeCell ref="N403:O403"/>
    <mergeCell ref="Z403:AA403"/>
    <mergeCell ref="AC403:AD403"/>
    <mergeCell ref="W361:X361"/>
    <mergeCell ref="AI228:AJ228"/>
    <mergeCell ref="AI227:AJ227"/>
    <mergeCell ref="AF185:AG185"/>
    <mergeCell ref="B61:AJ61"/>
    <mergeCell ref="B62:AJ62"/>
    <mergeCell ref="AF51:AG51"/>
    <mergeCell ref="C51:D51"/>
    <mergeCell ref="AC51:AD51"/>
    <mergeCell ref="K418:L418"/>
    <mergeCell ref="K405:L405"/>
    <mergeCell ref="B414:AJ414"/>
    <mergeCell ref="B355:AJ355"/>
    <mergeCell ref="AF345:AG345"/>
    <mergeCell ref="B358:AJ358"/>
    <mergeCell ref="C345:D345"/>
    <mergeCell ref="AI345:AJ345"/>
    <mergeCell ref="N345:O345"/>
    <mergeCell ref="T345:U345"/>
    <mergeCell ref="AC345:AD345"/>
    <mergeCell ref="W345:X345"/>
    <mergeCell ref="Q403:R403"/>
    <mergeCell ref="T403:U403"/>
    <mergeCell ref="Q405:R405"/>
    <mergeCell ref="W403:X403"/>
    <mergeCell ref="K361:L361"/>
    <mergeCell ref="T361:U361"/>
    <mergeCell ref="Z361:AA361"/>
    <mergeCell ref="N169:O169"/>
    <mergeCell ref="T126:U126"/>
    <mergeCell ref="K109:L109"/>
    <mergeCell ref="Z66:AA66"/>
    <mergeCell ref="N109:O109"/>
    <mergeCell ref="K169:L169"/>
    <mergeCell ref="T169:U169"/>
    <mergeCell ref="T66:U66"/>
    <mergeCell ref="Q169:R169"/>
    <mergeCell ref="Q109:R109"/>
    <mergeCell ref="W168:X168"/>
    <mergeCell ref="Q168:R168"/>
    <mergeCell ref="T168:U168"/>
    <mergeCell ref="B120:AJ120"/>
    <mergeCell ref="B121:AJ121"/>
    <mergeCell ref="C126:D126"/>
    <mergeCell ref="E126:F126"/>
    <mergeCell ref="AI110:AJ110"/>
    <mergeCell ref="Z110:AA110"/>
    <mergeCell ref="W111:X111"/>
    <mergeCell ref="AC111:AD111"/>
    <mergeCell ref="W110:X110"/>
    <mergeCell ref="AF110:AG110"/>
    <mergeCell ref="AF126:AG126"/>
    <mergeCell ref="B63:AJ63"/>
    <mergeCell ref="T50:U50"/>
    <mergeCell ref="AC50:AD50"/>
    <mergeCell ref="AF50:AG50"/>
    <mergeCell ref="Z50:AA50"/>
    <mergeCell ref="AF170:AG170"/>
    <mergeCell ref="Z169:AA169"/>
    <mergeCell ref="AC169:AD169"/>
    <mergeCell ref="AF169:AG169"/>
    <mergeCell ref="AI169:AJ169"/>
    <mergeCell ref="Z170:AA170"/>
    <mergeCell ref="AC170:AD170"/>
    <mergeCell ref="Z168:AA168"/>
    <mergeCell ref="AC168:AD168"/>
    <mergeCell ref="C169:D169"/>
    <mergeCell ref="E169:F169"/>
    <mergeCell ref="H169:I169"/>
    <mergeCell ref="E51:F51"/>
    <mergeCell ref="C66:D66"/>
    <mergeCell ref="E66:F66"/>
    <mergeCell ref="AF66:AG66"/>
    <mergeCell ref="AI66:AJ66"/>
    <mergeCell ref="W169:X169"/>
    <mergeCell ref="K168:L168"/>
    <mergeCell ref="B1:AJ1"/>
    <mergeCell ref="B2:AJ2"/>
    <mergeCell ref="B3:AJ3"/>
    <mergeCell ref="AC49:AD49"/>
    <mergeCell ref="AF49:AG49"/>
    <mergeCell ref="N49:O49"/>
    <mergeCell ref="T49:U49"/>
    <mergeCell ref="B4:AJ4"/>
    <mergeCell ref="C7:D7"/>
    <mergeCell ref="Z49:AA49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9:AJ49"/>
    <mergeCell ref="C49:D49"/>
    <mergeCell ref="Q49:R49"/>
    <mergeCell ref="W51:X51"/>
    <mergeCell ref="Z51:AA51"/>
    <mergeCell ref="Q50:R50"/>
    <mergeCell ref="B60:AJ60"/>
    <mergeCell ref="AI51:AJ51"/>
    <mergeCell ref="T51:U51"/>
    <mergeCell ref="W49:X49"/>
    <mergeCell ref="W50:X50"/>
    <mergeCell ref="H51:I51"/>
    <mergeCell ref="AI50:AJ50"/>
    <mergeCell ref="E49:F49"/>
    <mergeCell ref="H49:I49"/>
    <mergeCell ref="C50:D50"/>
    <mergeCell ref="E50:F50"/>
    <mergeCell ref="H50:I50"/>
    <mergeCell ref="K49:L49"/>
    <mergeCell ref="K51:L51"/>
    <mergeCell ref="N51:O51"/>
    <mergeCell ref="Q51:R51"/>
    <mergeCell ref="N50:O50"/>
    <mergeCell ref="K50:L50"/>
    <mergeCell ref="AI109:AJ109"/>
    <mergeCell ref="E109:F109"/>
    <mergeCell ref="H109:I109"/>
    <mergeCell ref="B66:B67"/>
    <mergeCell ref="H66:I66"/>
    <mergeCell ref="Q66:R66"/>
    <mergeCell ref="C109:D109"/>
    <mergeCell ref="W109:X109"/>
    <mergeCell ref="T109:U109"/>
    <mergeCell ref="AF109:AG109"/>
    <mergeCell ref="Z109:AA109"/>
    <mergeCell ref="AC109:AD109"/>
    <mergeCell ref="AC66:AD66"/>
    <mergeCell ref="K66:L66"/>
    <mergeCell ref="W66:X66"/>
    <mergeCell ref="N66:O66"/>
    <mergeCell ref="E168:F168"/>
    <mergeCell ref="H168:I168"/>
    <mergeCell ref="AI126:AJ126"/>
    <mergeCell ref="B126:B127"/>
    <mergeCell ref="C110:D110"/>
    <mergeCell ref="E110:F110"/>
    <mergeCell ref="H110:I110"/>
    <mergeCell ref="T110:U110"/>
    <mergeCell ref="K110:L110"/>
    <mergeCell ref="N110:O110"/>
    <mergeCell ref="Q110:R110"/>
    <mergeCell ref="N111:O111"/>
    <mergeCell ref="AC110:AD110"/>
    <mergeCell ref="B123:AJ123"/>
    <mergeCell ref="AF111:AG111"/>
    <mergeCell ref="AI111:AJ111"/>
    <mergeCell ref="C111:D111"/>
    <mergeCell ref="E111:F111"/>
    <mergeCell ref="B122:AJ122"/>
    <mergeCell ref="H111:I111"/>
    <mergeCell ref="K111:L111"/>
    <mergeCell ref="Q111:R111"/>
    <mergeCell ref="Z111:AA111"/>
    <mergeCell ref="T111:U111"/>
    <mergeCell ref="E185:F185"/>
    <mergeCell ref="H185:I185"/>
    <mergeCell ref="B179:AJ179"/>
    <mergeCell ref="K170:L170"/>
    <mergeCell ref="N170:O170"/>
    <mergeCell ref="C168:D168"/>
    <mergeCell ref="N168:O168"/>
    <mergeCell ref="AF168:AG168"/>
    <mergeCell ref="H126:I126"/>
    <mergeCell ref="C185:D185"/>
    <mergeCell ref="K185:L185"/>
    <mergeCell ref="N185:O185"/>
    <mergeCell ref="B182:AJ182"/>
    <mergeCell ref="B181:AJ181"/>
    <mergeCell ref="C170:D170"/>
    <mergeCell ref="E170:F170"/>
    <mergeCell ref="AI185:AJ185"/>
    <mergeCell ref="AI168:AJ168"/>
    <mergeCell ref="N126:O126"/>
    <mergeCell ref="K126:L126"/>
    <mergeCell ref="AC126:AD126"/>
    <mergeCell ref="W126:X126"/>
    <mergeCell ref="Z126:AA126"/>
    <mergeCell ref="Q126:R126"/>
    <mergeCell ref="AC228:AD228"/>
    <mergeCell ref="AC185:AD185"/>
    <mergeCell ref="AF227:AG227"/>
    <mergeCell ref="AF228:AG228"/>
    <mergeCell ref="AC227:AD227"/>
    <mergeCell ref="C228:D228"/>
    <mergeCell ref="E228:F228"/>
    <mergeCell ref="H228:I228"/>
    <mergeCell ref="K228:L228"/>
    <mergeCell ref="Q228:R228"/>
    <mergeCell ref="T228:U228"/>
    <mergeCell ref="W228:X228"/>
    <mergeCell ref="T185:U185"/>
    <mergeCell ref="Z227:AA227"/>
    <mergeCell ref="W185:X185"/>
    <mergeCell ref="N228:O228"/>
    <mergeCell ref="Q185:R185"/>
    <mergeCell ref="Q227:R227"/>
    <mergeCell ref="Z228:AA228"/>
    <mergeCell ref="Z185:AA185"/>
    <mergeCell ref="T227:U227"/>
    <mergeCell ref="W227:X227"/>
    <mergeCell ref="E227:F227"/>
    <mergeCell ref="H227:I227"/>
    <mergeCell ref="N227:O227"/>
    <mergeCell ref="C227:D227"/>
    <mergeCell ref="K227:L227"/>
    <mergeCell ref="AC229:AD229"/>
    <mergeCell ref="AC244:AD244"/>
    <mergeCell ref="Z229:AA229"/>
    <mergeCell ref="W229:X229"/>
    <mergeCell ref="B241:AJ241"/>
    <mergeCell ref="C244:D244"/>
    <mergeCell ref="E244:F244"/>
    <mergeCell ref="H244:I244"/>
    <mergeCell ref="AF244:AG244"/>
    <mergeCell ref="C229:D229"/>
    <mergeCell ref="E229:F229"/>
    <mergeCell ref="H229:I229"/>
    <mergeCell ref="Q244:R244"/>
    <mergeCell ref="K244:L244"/>
    <mergeCell ref="B238:AJ238"/>
    <mergeCell ref="B239:AJ239"/>
    <mergeCell ref="AF229:AG229"/>
    <mergeCell ref="AI229:AJ229"/>
    <mergeCell ref="K229:L229"/>
    <mergeCell ref="T229:U229"/>
    <mergeCell ref="N229:O229"/>
    <mergeCell ref="Q229:R229"/>
    <mergeCell ref="B240:AJ240"/>
    <mergeCell ref="AI244:AJ244"/>
    <mergeCell ref="K286:L286"/>
    <mergeCell ref="N286:O286"/>
    <mergeCell ref="Q286:R286"/>
    <mergeCell ref="T286:U286"/>
    <mergeCell ref="B244:B245"/>
    <mergeCell ref="Z244:AA244"/>
    <mergeCell ref="W244:X244"/>
    <mergeCell ref="N244:O244"/>
    <mergeCell ref="T244:U244"/>
    <mergeCell ref="T287:U287"/>
    <mergeCell ref="AI286:AJ286"/>
    <mergeCell ref="AF286:AG286"/>
    <mergeCell ref="Z286:AA286"/>
    <mergeCell ref="AC286:AD286"/>
    <mergeCell ref="W286:X286"/>
    <mergeCell ref="W287:X287"/>
    <mergeCell ref="K287:L287"/>
    <mergeCell ref="N287:O287"/>
    <mergeCell ref="Q287:R287"/>
    <mergeCell ref="C301:D301"/>
    <mergeCell ref="E301:F301"/>
    <mergeCell ref="H301:I301"/>
    <mergeCell ref="K301:L301"/>
    <mergeCell ref="Q301:R301"/>
    <mergeCell ref="C287:D287"/>
    <mergeCell ref="E287:F287"/>
    <mergeCell ref="H287:I287"/>
    <mergeCell ref="E286:F286"/>
    <mergeCell ref="H286:I286"/>
    <mergeCell ref="C286:D286"/>
    <mergeCell ref="T343:U343"/>
    <mergeCell ref="W343:X343"/>
    <mergeCell ref="Z344:AA344"/>
    <mergeCell ref="Z343:AA343"/>
    <mergeCell ref="N344:O344"/>
    <mergeCell ref="W301:X301"/>
    <mergeCell ref="N301:O301"/>
    <mergeCell ref="AI287:AJ287"/>
    <mergeCell ref="AC288:AD288"/>
    <mergeCell ref="AF288:AG288"/>
    <mergeCell ref="N288:O288"/>
    <mergeCell ref="Q288:R288"/>
    <mergeCell ref="T288:U288"/>
    <mergeCell ref="Z288:AA288"/>
    <mergeCell ref="AF287:AG287"/>
    <mergeCell ref="Z287:AA287"/>
    <mergeCell ref="AC287:AD287"/>
    <mergeCell ref="AI301:AJ301"/>
    <mergeCell ref="AF301:AG301"/>
    <mergeCell ref="T301:U301"/>
    <mergeCell ref="AC301:AD301"/>
    <mergeCell ref="Z301:AA301"/>
    <mergeCell ref="B297:AJ297"/>
    <mergeCell ref="B298:AJ298"/>
    <mergeCell ref="N343:O343"/>
    <mergeCell ref="Q343:R343"/>
    <mergeCell ref="AF404:AG404"/>
    <mergeCell ref="AF343:AG343"/>
    <mergeCell ref="AC343:AD343"/>
    <mergeCell ref="H288:I288"/>
    <mergeCell ref="K288:L288"/>
    <mergeCell ref="B295:AJ295"/>
    <mergeCell ref="AI288:AJ288"/>
    <mergeCell ref="W288:X288"/>
    <mergeCell ref="B296:AJ296"/>
    <mergeCell ref="C288:D288"/>
    <mergeCell ref="E288:F288"/>
    <mergeCell ref="AC361:AD361"/>
    <mergeCell ref="AF361:AG361"/>
    <mergeCell ref="B356:AJ356"/>
    <mergeCell ref="C343:D343"/>
    <mergeCell ref="E343:F343"/>
    <mergeCell ref="H343:I343"/>
    <mergeCell ref="K343:L343"/>
    <mergeCell ref="AI343:AJ343"/>
    <mergeCell ref="Z345:AA345"/>
    <mergeCell ref="T344:U344"/>
    <mergeCell ref="W344:X344"/>
    <mergeCell ref="K344:L344"/>
    <mergeCell ref="AI404:AJ404"/>
    <mergeCell ref="AC404:AD404"/>
    <mergeCell ref="AC405:AD405"/>
    <mergeCell ref="K404:L404"/>
    <mergeCell ref="Q404:R404"/>
    <mergeCell ref="T404:U404"/>
    <mergeCell ref="W404:X404"/>
    <mergeCell ref="N404:O404"/>
    <mergeCell ref="Z404:AA404"/>
    <mergeCell ref="T405:U405"/>
    <mergeCell ref="W405:X405"/>
    <mergeCell ref="N405:O405"/>
    <mergeCell ref="Q344:R344"/>
    <mergeCell ref="AF344:AG344"/>
    <mergeCell ref="AI344:AJ344"/>
    <mergeCell ref="AC344:AD344"/>
    <mergeCell ref="AI405:AJ405"/>
    <mergeCell ref="B530:AJ530"/>
    <mergeCell ref="C476:D476"/>
    <mergeCell ref="Q518:R518"/>
    <mergeCell ref="T518:U518"/>
    <mergeCell ref="C519:D519"/>
    <mergeCell ref="E519:F519"/>
    <mergeCell ref="C461:D461"/>
    <mergeCell ref="AF405:AG405"/>
    <mergeCell ref="AC462:AD462"/>
    <mergeCell ref="AF520:AG520"/>
    <mergeCell ref="AF519:AG519"/>
    <mergeCell ref="AC519:AD519"/>
    <mergeCell ref="B472:AJ472"/>
    <mergeCell ref="W418:X418"/>
    <mergeCell ref="E461:F461"/>
    <mergeCell ref="H461:I461"/>
    <mergeCell ref="E405:F405"/>
    <mergeCell ref="T462:U462"/>
    <mergeCell ref="C460:D460"/>
    <mergeCell ref="E460:F460"/>
    <mergeCell ref="B418:B419"/>
    <mergeCell ref="T461:U461"/>
    <mergeCell ref="W461:X461"/>
    <mergeCell ref="H418:I418"/>
    <mergeCell ref="AC461:AD461"/>
    <mergeCell ref="AC518:AD518"/>
    <mergeCell ref="Z418:AA418"/>
    <mergeCell ref="B470:AJ470"/>
    <mergeCell ref="C462:D462"/>
    <mergeCell ref="AC418:AD418"/>
    <mergeCell ref="E462:F462"/>
    <mergeCell ref="Z461:AA461"/>
    <mergeCell ref="Q418:R418"/>
    <mergeCell ref="T418:U418"/>
    <mergeCell ref="H460:I460"/>
    <mergeCell ref="T460:U460"/>
    <mergeCell ref="AI418:AJ418"/>
    <mergeCell ref="AI462:AJ462"/>
    <mergeCell ref="N461:O461"/>
    <mergeCell ref="Q461:R461"/>
    <mergeCell ref="AI460:AJ460"/>
    <mergeCell ref="AF461:AG461"/>
    <mergeCell ref="AI461:AJ461"/>
    <mergeCell ref="W462:X462"/>
    <mergeCell ref="W460:X460"/>
    <mergeCell ref="N462:O462"/>
    <mergeCell ref="Z460:AA460"/>
    <mergeCell ref="AC460:AD460"/>
    <mergeCell ref="W534:X534"/>
    <mergeCell ref="Z534:AA534"/>
    <mergeCell ref="B471:AJ471"/>
    <mergeCell ref="Q462:R462"/>
    <mergeCell ref="N518:O518"/>
    <mergeCell ref="AI534:AJ534"/>
    <mergeCell ref="H519:I519"/>
    <mergeCell ref="K519:L519"/>
    <mergeCell ref="AI518:AJ518"/>
    <mergeCell ref="AI519:AJ519"/>
    <mergeCell ref="AF534:AG534"/>
    <mergeCell ref="AC534:AD534"/>
    <mergeCell ref="AF462:AG462"/>
    <mergeCell ref="H462:I462"/>
    <mergeCell ref="K462:L462"/>
    <mergeCell ref="K518:L518"/>
    <mergeCell ref="Z462:AA462"/>
    <mergeCell ref="Q519:R519"/>
    <mergeCell ref="Z518:AA518"/>
    <mergeCell ref="T519:U519"/>
    <mergeCell ref="Q476:R476"/>
    <mergeCell ref="E534:F534"/>
    <mergeCell ref="Q534:R534"/>
    <mergeCell ref="T534:U534"/>
    <mergeCell ref="W576:X576"/>
    <mergeCell ref="AF576:AG576"/>
    <mergeCell ref="AI576:AJ576"/>
    <mergeCell ref="C577:D577"/>
    <mergeCell ref="E577:F577"/>
    <mergeCell ref="H577:I577"/>
    <mergeCell ref="K577:L577"/>
    <mergeCell ref="N577:O577"/>
    <mergeCell ref="Q577:R577"/>
    <mergeCell ref="T577:U577"/>
    <mergeCell ref="AI577:AJ577"/>
    <mergeCell ref="T576:U576"/>
    <mergeCell ref="Z576:AA576"/>
    <mergeCell ref="Z577:AA577"/>
    <mergeCell ref="AC577:AD577"/>
    <mergeCell ref="AF577:AG577"/>
    <mergeCell ref="W577:X577"/>
    <mergeCell ref="C576:D576"/>
    <mergeCell ref="E576:F576"/>
    <mergeCell ref="H576:I576"/>
    <mergeCell ref="K576:L576"/>
    <mergeCell ref="AC576:AD576"/>
    <mergeCell ref="C578:D578"/>
    <mergeCell ref="E578:F578"/>
    <mergeCell ref="H578:I578"/>
    <mergeCell ref="K578:L578"/>
    <mergeCell ref="N578:O578"/>
    <mergeCell ref="T578:U578"/>
    <mergeCell ref="N576:O576"/>
    <mergeCell ref="Q576:R576"/>
    <mergeCell ref="H534:I534"/>
    <mergeCell ref="K534:L534"/>
    <mergeCell ref="N534:O534"/>
    <mergeCell ref="N593:O593"/>
    <mergeCell ref="AF593:AG593"/>
    <mergeCell ref="Q635:R635"/>
    <mergeCell ref="T635:U635"/>
    <mergeCell ref="Q593:R593"/>
    <mergeCell ref="T593:U593"/>
    <mergeCell ref="W593:X593"/>
    <mergeCell ref="AI578:AJ578"/>
    <mergeCell ref="AI593:AJ593"/>
    <mergeCell ref="Z593:AA593"/>
    <mergeCell ref="AC593:AD593"/>
    <mergeCell ref="B587:AJ587"/>
    <mergeCell ref="B590:AJ590"/>
    <mergeCell ref="C593:D593"/>
    <mergeCell ref="E593:F593"/>
    <mergeCell ref="H593:I593"/>
    <mergeCell ref="K593:L593"/>
    <mergeCell ref="B588:AJ588"/>
    <mergeCell ref="B589:AJ589"/>
    <mergeCell ref="W578:X578"/>
    <mergeCell ref="Z578:AA578"/>
    <mergeCell ref="AC578:AD578"/>
    <mergeCell ref="AF578:AG578"/>
    <mergeCell ref="Q578:R578"/>
    <mergeCell ref="AI636:AJ636"/>
    <mergeCell ref="E635:F635"/>
    <mergeCell ref="H635:I635"/>
    <mergeCell ref="K635:L635"/>
    <mergeCell ref="N635:O635"/>
    <mergeCell ref="AI635:AJ635"/>
    <mergeCell ref="C636:D636"/>
    <mergeCell ref="E636:F636"/>
    <mergeCell ref="H636:I636"/>
    <mergeCell ref="K636:L636"/>
    <mergeCell ref="N636:O636"/>
    <mergeCell ref="AC636:AD636"/>
    <mergeCell ref="N637:O637"/>
    <mergeCell ref="Q637:R637"/>
    <mergeCell ref="T637:U637"/>
    <mergeCell ref="W637:X637"/>
    <mergeCell ref="C635:D635"/>
    <mergeCell ref="AF636:AG636"/>
    <mergeCell ref="AC635:AD635"/>
    <mergeCell ref="AF635:AG635"/>
    <mergeCell ref="W635:X635"/>
    <mergeCell ref="Z635:AA635"/>
    <mergeCell ref="T636:U636"/>
    <mergeCell ref="W636:X636"/>
    <mergeCell ref="Z636:AA636"/>
    <mergeCell ref="Q636:R636"/>
    <mergeCell ref="C652:D652"/>
    <mergeCell ref="E652:F652"/>
    <mergeCell ref="W652:X652"/>
    <mergeCell ref="Z652:AA652"/>
    <mergeCell ref="H652:I652"/>
    <mergeCell ref="K652:L652"/>
    <mergeCell ref="N652:O652"/>
    <mergeCell ref="Q652:R652"/>
    <mergeCell ref="Z637:AA637"/>
    <mergeCell ref="T652:U652"/>
    <mergeCell ref="B646:AJ646"/>
    <mergeCell ref="B647:AJ647"/>
    <mergeCell ref="B648:AJ648"/>
    <mergeCell ref="AC652:AD652"/>
    <mergeCell ref="AF652:AG652"/>
    <mergeCell ref="AI637:AJ637"/>
    <mergeCell ref="AI652:AJ652"/>
    <mergeCell ref="B649:AJ649"/>
    <mergeCell ref="AF637:AG637"/>
    <mergeCell ref="C637:D637"/>
    <mergeCell ref="E637:F637"/>
    <mergeCell ref="H637:I637"/>
    <mergeCell ref="K637:L637"/>
    <mergeCell ref="AC637:AD637"/>
    <mergeCell ref="AI694:AJ694"/>
    <mergeCell ref="T694:U694"/>
    <mergeCell ref="W696:X696"/>
    <mergeCell ref="Q694:R694"/>
    <mergeCell ref="Z694:AA694"/>
    <mergeCell ref="AF696:AG696"/>
    <mergeCell ref="AC695:AD695"/>
    <mergeCell ref="Z696:AA696"/>
    <mergeCell ref="AC696:AD696"/>
    <mergeCell ref="W694:X694"/>
    <mergeCell ref="AC694:AD694"/>
    <mergeCell ref="AF694:AG694"/>
    <mergeCell ref="Q695:R695"/>
    <mergeCell ref="T696:U696"/>
    <mergeCell ref="AI696:AJ696"/>
    <mergeCell ref="AF695:AG695"/>
    <mergeCell ref="W695:X695"/>
    <mergeCell ref="Z695:AA695"/>
    <mergeCell ref="Q696:R696"/>
    <mergeCell ref="AI695:AJ695"/>
    <mergeCell ref="T695:U695"/>
    <mergeCell ref="C696:D696"/>
    <mergeCell ref="E696:F696"/>
    <mergeCell ref="H696:I696"/>
    <mergeCell ref="K696:L696"/>
    <mergeCell ref="C694:D694"/>
    <mergeCell ref="N696:O696"/>
    <mergeCell ref="E694:F694"/>
    <mergeCell ref="H694:I694"/>
    <mergeCell ref="K694:L694"/>
    <mergeCell ref="N694:O694"/>
    <mergeCell ref="C695:D695"/>
    <mergeCell ref="K695:L695"/>
    <mergeCell ref="E695:F695"/>
    <mergeCell ref="H695:I695"/>
    <mergeCell ref="N695:O695"/>
    <mergeCell ref="C711:D711"/>
    <mergeCell ref="E711:F711"/>
    <mergeCell ref="H711:I711"/>
    <mergeCell ref="K711:L711"/>
    <mergeCell ref="B705:AJ705"/>
    <mergeCell ref="B708:AJ708"/>
    <mergeCell ref="B706:AJ706"/>
    <mergeCell ref="B707:AJ707"/>
    <mergeCell ref="T711:U711"/>
    <mergeCell ref="N711:O711"/>
    <mergeCell ref="Q711:R711"/>
    <mergeCell ref="AI711:AJ711"/>
    <mergeCell ref="W711:X711"/>
    <mergeCell ref="Z711:AA711"/>
    <mergeCell ref="AC711:AD711"/>
    <mergeCell ref="AF711:AG711"/>
    <mergeCell ref="AF755:AG755"/>
    <mergeCell ref="AC754:AD754"/>
    <mergeCell ref="N755:O755"/>
    <mergeCell ref="W753:X753"/>
    <mergeCell ref="N753:O753"/>
    <mergeCell ref="K755:L755"/>
    <mergeCell ref="T755:U755"/>
    <mergeCell ref="Q755:R755"/>
    <mergeCell ref="T754:U754"/>
    <mergeCell ref="W754:X754"/>
    <mergeCell ref="T753:U753"/>
    <mergeCell ref="Q753:R753"/>
    <mergeCell ref="E754:F754"/>
    <mergeCell ref="C755:D755"/>
    <mergeCell ref="E755:F755"/>
    <mergeCell ref="H754:I754"/>
    <mergeCell ref="H755:I755"/>
    <mergeCell ref="C754:D754"/>
    <mergeCell ref="Z754:AA754"/>
    <mergeCell ref="AC755:AD755"/>
    <mergeCell ref="AI753:AJ753"/>
    <mergeCell ref="K754:L754"/>
    <mergeCell ref="N754:O754"/>
    <mergeCell ref="Q754:R754"/>
    <mergeCell ref="AF754:AG754"/>
    <mergeCell ref="AC753:AD753"/>
    <mergeCell ref="AF753:AG753"/>
    <mergeCell ref="Z753:AA753"/>
    <mergeCell ref="C753:D753"/>
    <mergeCell ref="E753:F753"/>
    <mergeCell ref="H753:I753"/>
    <mergeCell ref="K753:L753"/>
    <mergeCell ref="AI755:AJ755"/>
    <mergeCell ref="W755:X755"/>
    <mergeCell ref="AI754:AJ754"/>
    <mergeCell ref="Z755:AA755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8:T51 H48:H51 AC48 O48:O51 AC50:AC51 U48:U51 I48:I51 F48:F51 L48:L51 AF48:AF51 Z48:Z51 AJ48:AJ51 W48:W51 N48:N51 AI48:AI51 Q48:Q51 E48:E51 K48:K51 AG48:AG51 AA48:AA51 AD48 R48:R51 X48:X51 AD50:AD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H7" sqref="H7"/>
    </sheetView>
  </sheetViews>
  <sheetFormatPr defaultColWidth="11.44140625" defaultRowHeight="13.2" x14ac:dyDescent="0.25"/>
  <cols>
    <col min="1" max="1" width="33.1093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214" t="s">
        <v>41</v>
      </c>
      <c r="B1" s="214"/>
      <c r="C1" s="214"/>
      <c r="D1" s="214"/>
      <c r="E1" s="214"/>
    </row>
    <row r="2" spans="1:7" x14ac:dyDescent="0.25">
      <c r="A2" s="199" t="s">
        <v>58</v>
      </c>
      <c r="B2" s="199"/>
      <c r="C2" s="199"/>
      <c r="D2" s="199"/>
      <c r="E2" s="199"/>
    </row>
    <row r="3" spans="1:7" x14ac:dyDescent="0.25">
      <c r="A3" s="199" t="str">
        <f>"Enero"&amp;'P.N.C. x Comp. x Ramos'!A1&amp;", 2020 - 2021"</f>
        <v>Enero, 2020 - 2021</v>
      </c>
      <c r="B3" s="199"/>
      <c r="C3" s="199"/>
      <c r="D3" s="199"/>
      <c r="E3" s="199"/>
    </row>
    <row r="4" spans="1:7" x14ac:dyDescent="0.25">
      <c r="A4" s="199" t="s">
        <v>108</v>
      </c>
      <c r="B4" s="199"/>
      <c r="C4" s="199"/>
      <c r="D4" s="199"/>
      <c r="E4" s="199"/>
    </row>
    <row r="8" spans="1:7" ht="15.9" customHeight="1" x14ac:dyDescent="0.25">
      <c r="A8" s="215" t="s">
        <v>33</v>
      </c>
      <c r="B8" s="216" t="s">
        <v>54</v>
      </c>
      <c r="C8" s="217"/>
      <c r="D8" s="217"/>
      <c r="E8" s="218"/>
    </row>
    <row r="9" spans="1:7" ht="15.9" customHeight="1" x14ac:dyDescent="0.25">
      <c r="A9" s="215"/>
      <c r="B9" s="216">
        <v>2020</v>
      </c>
      <c r="C9" s="218"/>
      <c r="D9" s="216">
        <v>2021</v>
      </c>
      <c r="E9" s="218"/>
    </row>
    <row r="10" spans="1:7" ht="15.9" customHeight="1" x14ac:dyDescent="0.25">
      <c r="A10" s="48" t="str">
        <f>HLOOKUP($A$8,'PNC Posic. y Partic.'!$B$7:$B$19,D10+2,0)</f>
        <v>Seguros Universal, S. A.</v>
      </c>
      <c r="B10" s="47">
        <f>VLOOKUP(A10,'PNC Posic. y Partic.'!$B$9:$F$46,4,0)</f>
        <v>1</v>
      </c>
      <c r="C10" s="76">
        <f>VLOOKUP(A10,'PNC Posic. y Partic.'!$B$9:$F$46,5,0)</f>
        <v>1639633723.3000002</v>
      </c>
      <c r="D10" s="47">
        <v>1</v>
      </c>
      <c r="E10" s="76">
        <f>VLOOKUP(D10,'P.N.C. x Comp. x Ramos'!$A$9:$C$46,3,0)</f>
        <v>1228012750.46</v>
      </c>
      <c r="F10" s="148">
        <f>E10/1000000</f>
        <v>1228.01275046</v>
      </c>
      <c r="G10" s="149">
        <f>(E10-C10)/C10</f>
        <v>-0.25104446620648507</v>
      </c>
    </row>
    <row r="11" spans="1:7" ht="15.9" customHeight="1" x14ac:dyDescent="0.25">
      <c r="A11" s="50" t="str">
        <f>HLOOKUP($A$8,'PNC Posic. y Partic.'!$B$7:$B$19,D11+2,0)</f>
        <v>Humano Seguros, S. A.</v>
      </c>
      <c r="B11" s="47">
        <f>VLOOKUP(A11,'PNC Posic. y Partic.'!$B$9:$F$46,4,0)</f>
        <v>3</v>
      </c>
      <c r="C11" s="76">
        <f>VLOOKUP(A11,'PNC Posic. y Partic.'!$B$9:$F$46,5,0)</f>
        <v>981293569.28999996</v>
      </c>
      <c r="D11" s="47">
        <v>2</v>
      </c>
      <c r="E11" s="76">
        <f>VLOOKUP(D11,'P.N.C. x Comp. x Ramos'!$A$9:$C$46,3,0)</f>
        <v>876188312.94999993</v>
      </c>
      <c r="F11" s="148">
        <f t="shared" ref="F11:F19" si="0">E11/1000000</f>
        <v>876.18831294999995</v>
      </c>
      <c r="G11" s="149">
        <f t="shared" ref="G11:G19" si="1">(E11-C11)/C11</f>
        <v>-0.10710888120468103</v>
      </c>
    </row>
    <row r="12" spans="1:7" ht="15.9" customHeight="1" x14ac:dyDescent="0.25">
      <c r="A12" s="50" t="str">
        <f>HLOOKUP($A$8,'PNC Posic. y Partic.'!$B$7:$B$19,D12+2,0)</f>
        <v>Seguros Reservas, S. A.</v>
      </c>
      <c r="B12" s="47">
        <f>VLOOKUP(A12,'PNC Posic. y Partic.'!$B$9:$F$46,4,0)</f>
        <v>2</v>
      </c>
      <c r="C12" s="76">
        <f>VLOOKUP(A12,'PNC Posic. y Partic.'!$B$9:$F$46,5,0)</f>
        <v>1080401435.8599999</v>
      </c>
      <c r="D12" s="47">
        <v>3</v>
      </c>
      <c r="E12" s="76">
        <f>VLOOKUP(D12,'P.N.C. x Comp. x Ramos'!$A$9:$C$46,3,0)</f>
        <v>661956035.90999997</v>
      </c>
      <c r="F12" s="148">
        <f t="shared" si="0"/>
        <v>661.95603590999997</v>
      </c>
      <c r="G12" s="149">
        <f t="shared" si="1"/>
        <v>-0.38730548300032319</v>
      </c>
    </row>
    <row r="13" spans="1:7" ht="15.9" customHeight="1" x14ac:dyDescent="0.25">
      <c r="A13" s="50" t="str">
        <f>HLOOKUP($A$8,'PNC Posic. y Partic.'!$B$7:$B$19,D13+2,0)</f>
        <v>MAPFRE BHD Cía de Seguros, S. A.</v>
      </c>
      <c r="B13" s="47">
        <f>VLOOKUP(A13,'PNC Posic. y Partic.'!$B$9:$F$46,4,0)</f>
        <v>4</v>
      </c>
      <c r="C13" s="76">
        <f>VLOOKUP(A13,'PNC Posic. y Partic.'!$B$9:$F$46,5,0)</f>
        <v>621751352.54999995</v>
      </c>
      <c r="D13" s="47">
        <v>4</v>
      </c>
      <c r="E13" s="76">
        <f>VLOOKUP(D13,'P.N.C. x Comp. x Ramos'!$A$9:$C$46,3,0)</f>
        <v>529320840.20000005</v>
      </c>
      <c r="F13" s="148">
        <f t="shared" si="0"/>
        <v>529.32084020000002</v>
      </c>
      <c r="G13" s="149">
        <f t="shared" si="1"/>
        <v>-0.14866153804235888</v>
      </c>
    </row>
    <row r="14" spans="1:7" ht="15.9" customHeight="1" x14ac:dyDescent="0.25">
      <c r="A14" s="50" t="str">
        <f>HLOOKUP($A$8,'PNC Posic. y Partic.'!$B$7:$B$19,D14+2,0)</f>
        <v>La Colonial de Seguros, S. A.</v>
      </c>
      <c r="B14" s="47">
        <f>VLOOKUP(A14,'PNC Posic. y Partic.'!$B$9:$F$46,4,0)</f>
        <v>5</v>
      </c>
      <c r="C14" s="76">
        <f>VLOOKUP(A14,'PNC Posic. y Partic.'!$B$9:$F$46,5,0)</f>
        <v>433394865.13999999</v>
      </c>
      <c r="D14" s="47">
        <v>5</v>
      </c>
      <c r="E14" s="76">
        <f>VLOOKUP(D14,'P.N.C. x Comp. x Ramos'!$A$9:$C$46,3,0)</f>
        <v>444436931.04000002</v>
      </c>
      <c r="F14" s="148">
        <f t="shared" si="0"/>
        <v>444.43693104000005</v>
      </c>
      <c r="G14" s="149">
        <f t="shared" si="1"/>
        <v>2.5478072741893482E-2</v>
      </c>
    </row>
    <row r="15" spans="1:7" ht="15.9" customHeight="1" x14ac:dyDescent="0.25">
      <c r="A15" s="50" t="str">
        <f>HLOOKUP($A$8,'PNC Posic. y Partic.'!$B$7:$B$19,D15+2,0)</f>
        <v>Seguros Sura, S. A.</v>
      </c>
      <c r="B15" s="47">
        <f>VLOOKUP(A15,'PNC Posic. y Partic.'!$B$9:$F$46,4,0)</f>
        <v>6</v>
      </c>
      <c r="C15" s="76">
        <f>VLOOKUP(A15,'PNC Posic. y Partic.'!$B$9:$F$46,5,0)</f>
        <v>402595295.91000003</v>
      </c>
      <c r="D15" s="47">
        <v>6</v>
      </c>
      <c r="E15" s="76">
        <f>VLOOKUP(D15,'P.N.C. x Comp. x Ramos'!$A$9:$C$46,3,0)</f>
        <v>389283855.98000002</v>
      </c>
      <c r="F15" s="148">
        <f t="shared" si="0"/>
        <v>389.28385598</v>
      </c>
      <c r="G15" s="149">
        <f t="shared" si="1"/>
        <v>-3.3064072196650238E-2</v>
      </c>
    </row>
    <row r="16" spans="1:7" ht="15.9" customHeight="1" x14ac:dyDescent="0.25">
      <c r="A16" s="50" t="str">
        <f>HLOOKUP($A$8,'PNC Posic. y Partic.'!$B$7:$B$19,D16+2,0)</f>
        <v>Seguros Worldwide, S. A.</v>
      </c>
      <c r="B16" s="47">
        <f>VLOOKUP(A16,'PNC Posic. y Partic.'!$B$9:$F$46,4,0)</f>
        <v>7</v>
      </c>
      <c r="C16" s="76">
        <f>VLOOKUP(A16,'PNC Posic. y Partic.'!$B$9:$F$46,5,0)</f>
        <v>176239112.04999998</v>
      </c>
      <c r="D16" s="47">
        <v>7</v>
      </c>
      <c r="E16" s="76">
        <f>VLOOKUP(D16,'P.N.C. x Comp. x Ramos'!$A$9:$C$46,3,0)</f>
        <v>237227006.44</v>
      </c>
      <c r="F16" s="148">
        <f t="shared" si="0"/>
        <v>237.22700644</v>
      </c>
      <c r="G16" s="149">
        <f t="shared" si="1"/>
        <v>0.34605198403801207</v>
      </c>
    </row>
    <row r="17" spans="1:7" ht="15.9" customHeight="1" x14ac:dyDescent="0.25">
      <c r="A17" s="50" t="str">
        <f>HLOOKUP($A$8,'PNC Posic. y Partic.'!$B$7:$B$19,D17+2,0)</f>
        <v>Seguros Crecer, S. A.</v>
      </c>
      <c r="B17" s="47">
        <f>VLOOKUP(A17,'PNC Posic. y Partic.'!$B$9:$F$46,4,0)</f>
        <v>8</v>
      </c>
      <c r="C17" s="76">
        <f>VLOOKUP(A17,'PNC Posic. y Partic.'!$B$9:$F$46,5,0)</f>
        <v>135805770.16</v>
      </c>
      <c r="D17" s="47">
        <v>8</v>
      </c>
      <c r="E17" s="76">
        <f>VLOOKUP(D17,'P.N.C. x Comp. x Ramos'!$A$9:$C$46,3,0)</f>
        <v>176985015.80000001</v>
      </c>
      <c r="F17" s="148">
        <f t="shared" si="0"/>
        <v>176.98501580000001</v>
      </c>
      <c r="G17" s="149">
        <f t="shared" si="1"/>
        <v>0.30322162004960879</v>
      </c>
    </row>
    <row r="18" spans="1:7" ht="15.9" customHeight="1" x14ac:dyDescent="0.25">
      <c r="A18" s="50" t="str">
        <f>HLOOKUP($A$8,'PNC Posic. y Partic.'!$B$7:$B$19,D18+2,0)</f>
        <v>General de Seguros, S. A.</v>
      </c>
      <c r="B18" s="47">
        <f>VLOOKUP(A18,'PNC Posic. y Partic.'!$B$9:$F$46,4,0)</f>
        <v>9</v>
      </c>
      <c r="C18" s="76">
        <f>VLOOKUP(A18,'PNC Posic. y Partic.'!$B$9:$F$46,5,0)</f>
        <v>135682606.31999999</v>
      </c>
      <c r="D18" s="47">
        <v>9</v>
      </c>
      <c r="E18" s="76">
        <f>VLOOKUP(D18,'P.N.C. x Comp. x Ramos'!$A$9:$C$46,3,0)</f>
        <v>129899925.30999999</v>
      </c>
      <c r="F18" s="148">
        <f t="shared" si="0"/>
        <v>129.89992530999999</v>
      </c>
      <c r="G18" s="149">
        <f t="shared" si="1"/>
        <v>-4.261917696629345E-2</v>
      </c>
    </row>
    <row r="19" spans="1:7" ht="15.9" customHeight="1" x14ac:dyDescent="0.25">
      <c r="A19" s="50" t="str">
        <f>HLOOKUP($A$8,'PNC Posic. y Partic.'!$B$7:$B$19,D19+2,0)</f>
        <v>Seguros Pepin, S. A.</v>
      </c>
      <c r="B19" s="47">
        <f>VLOOKUP(A19,'PNC Posic. y Partic.'!$B$9:$F$46,4,0)</f>
        <v>10</v>
      </c>
      <c r="C19" s="76">
        <f>VLOOKUP(A19,'PNC Posic. y Partic.'!$B$9:$F$46,5,0)</f>
        <v>102829270.11</v>
      </c>
      <c r="D19" s="47">
        <v>10</v>
      </c>
      <c r="E19" s="76">
        <f>VLOOKUP(D19,'P.N.C. x Comp. x Ramos'!$A$9:$C$46,3,0)</f>
        <v>111262402.48</v>
      </c>
      <c r="F19" s="148">
        <f t="shared" si="0"/>
        <v>111.26240248000001</v>
      </c>
      <c r="G19" s="149">
        <f t="shared" si="1"/>
        <v>8.2011010687703931E-2</v>
      </c>
    </row>
    <row r="20" spans="1:7" x14ac:dyDescent="0.25">
      <c r="A20" s="75" t="s">
        <v>174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150" t="s">
        <v>41</v>
      </c>
      <c r="B53" s="150"/>
      <c r="C53" s="150"/>
      <c r="D53" s="150"/>
      <c r="E53" s="150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148</v>
      </c>
      <c r="B55" s="1"/>
      <c r="C55" s="1"/>
      <c r="D55" s="1"/>
      <c r="E55" s="1"/>
    </row>
    <row r="56" spans="1:5" hidden="1" x14ac:dyDescent="0.25">
      <c r="A56" s="1" t="s">
        <v>108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215" t="s">
        <v>33</v>
      </c>
      <c r="B60" s="216" t="s">
        <v>54</v>
      </c>
      <c r="C60" s="217"/>
      <c r="D60" s="217"/>
      <c r="E60" s="218"/>
    </row>
    <row r="61" spans="1:5" ht="15.9" hidden="1" customHeight="1" x14ac:dyDescent="0.25">
      <c r="A61" s="215"/>
      <c r="B61" s="216">
        <v>2019</v>
      </c>
      <c r="C61" s="218"/>
      <c r="D61" s="216">
        <v>2020</v>
      </c>
      <c r="E61" s="218"/>
    </row>
    <row r="62" spans="1:5" ht="15.9" hidden="1" customHeight="1" x14ac:dyDescent="0.25">
      <c r="A62" s="48" t="s">
        <v>87</v>
      </c>
      <c r="B62" s="47"/>
      <c r="C62" s="76"/>
      <c r="D62" s="47">
        <v>1</v>
      </c>
      <c r="E62" s="60"/>
    </row>
    <row r="63" spans="1:5" ht="15.9" hidden="1" customHeight="1" x14ac:dyDescent="0.25">
      <c r="A63" s="50" t="s">
        <v>115</v>
      </c>
      <c r="B63" s="47"/>
      <c r="C63" s="76"/>
      <c r="D63" s="47">
        <v>2</v>
      </c>
      <c r="E63" s="60"/>
    </row>
    <row r="64" spans="1:5" ht="15.9" hidden="1" customHeight="1" x14ac:dyDescent="0.25">
      <c r="A64" s="50" t="s">
        <v>95</v>
      </c>
      <c r="B64" s="47"/>
      <c r="C64" s="76"/>
      <c r="D64" s="47">
        <v>3</v>
      </c>
      <c r="E64" s="60"/>
    </row>
    <row r="65" spans="1:5" ht="15.9" hidden="1" customHeight="1" x14ac:dyDescent="0.25">
      <c r="A65" s="50" t="s">
        <v>93</v>
      </c>
      <c r="B65" s="47"/>
      <c r="C65" s="76"/>
      <c r="D65" s="47">
        <v>4</v>
      </c>
      <c r="E65" s="60"/>
    </row>
    <row r="66" spans="1:5" ht="15.9" hidden="1" customHeight="1" x14ac:dyDescent="0.25">
      <c r="A66" s="50" t="s">
        <v>88</v>
      </c>
      <c r="B66" s="47"/>
      <c r="C66" s="76"/>
      <c r="D66" s="47">
        <v>5</v>
      </c>
      <c r="E66" s="60"/>
    </row>
    <row r="67" spans="1:5" ht="15.9" hidden="1" customHeight="1" x14ac:dyDescent="0.25">
      <c r="A67" s="50" t="s">
        <v>85</v>
      </c>
      <c r="B67" s="47"/>
      <c r="C67" s="76"/>
      <c r="D67" s="47">
        <v>6</v>
      </c>
      <c r="E67" s="60"/>
    </row>
    <row r="68" spans="1:5" ht="15.9" hidden="1" customHeight="1" x14ac:dyDescent="0.25">
      <c r="A68" s="50" t="s">
        <v>90</v>
      </c>
      <c r="B68" s="47"/>
      <c r="C68" s="76"/>
      <c r="D68" s="47">
        <v>7</v>
      </c>
      <c r="E68" s="60"/>
    </row>
    <row r="69" spans="1:5" ht="15.9" hidden="1" customHeight="1" x14ac:dyDescent="0.25">
      <c r="A69" s="50" t="s">
        <v>86</v>
      </c>
      <c r="B69" s="47"/>
      <c r="C69" s="76"/>
      <c r="D69" s="47">
        <v>8</v>
      </c>
      <c r="E69" s="60"/>
    </row>
    <row r="70" spans="1:5" ht="15.9" hidden="1" customHeight="1" x14ac:dyDescent="0.25">
      <c r="A70" s="50" t="s">
        <v>77</v>
      </c>
      <c r="B70" s="77"/>
      <c r="C70" s="78"/>
      <c r="D70" s="47">
        <v>9</v>
      </c>
      <c r="E70" s="60"/>
    </row>
    <row r="71" spans="1:5" ht="15.9" hidden="1" customHeight="1" x14ac:dyDescent="0.25">
      <c r="A71" s="50" t="s">
        <v>92</v>
      </c>
      <c r="B71" s="77"/>
      <c r="C71" s="78"/>
      <c r="D71" s="47">
        <v>10</v>
      </c>
      <c r="E71" s="60"/>
    </row>
    <row r="72" spans="1:5" hidden="1" x14ac:dyDescent="0.25">
      <c r="A72" s="75" t="s">
        <v>174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N5" sqref="N5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9" width="12.33203125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x14ac:dyDescent="0.25">
      <c r="A2" s="199" t="s">
        <v>63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x14ac:dyDescent="0.25">
      <c r="A3" s="199" t="s">
        <v>161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x14ac:dyDescent="0.25">
      <c r="A4" s="199" t="s">
        <v>108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6" spans="1:13" ht="15.6" x14ac:dyDescent="0.3">
      <c r="A6" s="215" t="s">
        <v>64</v>
      </c>
      <c r="B6" s="215" t="s">
        <v>0</v>
      </c>
      <c r="C6" s="219" t="s">
        <v>65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13" ht="39.6" x14ac:dyDescent="0.25">
      <c r="A7" s="215"/>
      <c r="B7" s="215"/>
      <c r="C7" s="69" t="s">
        <v>12</v>
      </c>
      <c r="D7" s="69" t="s">
        <v>13</v>
      </c>
      <c r="E7" s="69" t="s">
        <v>14</v>
      </c>
      <c r="F7" s="69" t="s">
        <v>15</v>
      </c>
      <c r="G7" s="69" t="s">
        <v>27</v>
      </c>
      <c r="H7" s="69" t="s">
        <v>66</v>
      </c>
      <c r="I7" s="69" t="s">
        <v>16</v>
      </c>
      <c r="J7" s="69" t="s">
        <v>67</v>
      </c>
      <c r="K7" s="69" t="s">
        <v>34</v>
      </c>
      <c r="L7" s="69" t="s">
        <v>17</v>
      </c>
      <c r="M7" s="69" t="s">
        <v>18</v>
      </c>
    </row>
    <row r="8" spans="1:13" x14ac:dyDescent="0.25">
      <c r="A8" s="59" t="s">
        <v>23</v>
      </c>
      <c r="B8" s="81">
        <f>SUM(C8:M8)</f>
        <v>5531956964.5900011</v>
      </c>
      <c r="C8" s="48">
        <f>'P.N.C. x Comp. x Ramos'!D73</f>
        <v>23524479.579999998</v>
      </c>
      <c r="D8" s="48">
        <f>'P.N.C. x Comp. x Ramos'!E73</f>
        <v>880684463.81000006</v>
      </c>
      <c r="E8" s="48">
        <f>'P.N.C. x Comp. x Ramos'!F73</f>
        <v>1455596725.9699998</v>
      </c>
      <c r="F8" s="48">
        <f>'P.N.C. x Comp. x Ramos'!G73</f>
        <v>35381350.739999995</v>
      </c>
      <c r="G8" s="48">
        <f>'P.N.C. x Comp. x Ramos'!H73</f>
        <v>1201748533.9000006</v>
      </c>
      <c r="H8" s="48">
        <f>'P.N.C. x Comp. x Ramos'!I73</f>
        <v>18822772.999999996</v>
      </c>
      <c r="I8" s="48">
        <f>'P.N.C. x Comp. x Ramos'!J73</f>
        <v>42473100.010000005</v>
      </c>
      <c r="J8" s="48">
        <f>'P.N.C. x Comp. x Ramos'!K73</f>
        <v>1401553916.27</v>
      </c>
      <c r="K8" s="48">
        <f>'P.N.C. x Comp. x Ramos'!L73</f>
        <v>36291248.390000001</v>
      </c>
      <c r="L8" s="48">
        <f>'P.N.C. x Comp. x Ramos'!M73</f>
        <v>183132699.86000001</v>
      </c>
      <c r="M8" s="48">
        <f>'P.N.C. x Comp. x Ramos'!N73</f>
        <v>252747673.06</v>
      </c>
    </row>
    <row r="9" spans="1:13" x14ac:dyDescent="0.25">
      <c r="A9" s="59" t="s">
        <v>1</v>
      </c>
      <c r="B9" s="81">
        <f>SUM(C9:M9)</f>
        <v>0</v>
      </c>
      <c r="C9" s="48">
        <f>'P.N.C. x Comp. x Ramos'!D138</f>
        <v>0</v>
      </c>
      <c r="D9" s="48">
        <f>'P.N.C. x Comp. x Ramos'!E138</f>
        <v>0</v>
      </c>
      <c r="E9" s="48">
        <f>'P.N.C. x Comp. x Ramos'!F138</f>
        <v>0</v>
      </c>
      <c r="F9" s="48">
        <f>'P.N.C. x Comp. x Ramos'!G138</f>
        <v>0</v>
      </c>
      <c r="G9" s="48">
        <f>'P.N.C. x Comp. x Ramos'!H138</f>
        <v>0</v>
      </c>
      <c r="H9" s="48">
        <f>'P.N.C. x Comp. x Ramos'!I138</f>
        <v>0</v>
      </c>
      <c r="I9" s="48">
        <f>'P.N.C. x Comp. x Ramos'!J138</f>
        <v>0</v>
      </c>
      <c r="J9" s="48">
        <f>'P.N.C. x Comp. x Ramos'!K138</f>
        <v>0</v>
      </c>
      <c r="K9" s="48">
        <f>'P.N.C. x Comp. x Ramos'!L138</f>
        <v>0</v>
      </c>
      <c r="L9" s="48">
        <f>'P.N.C. x Comp. x Ramos'!M138</f>
        <v>0</v>
      </c>
      <c r="M9" s="48">
        <f>'P.N.C. x Comp. x Ramos'!N138</f>
        <v>0</v>
      </c>
    </row>
    <row r="10" spans="1:13" x14ac:dyDescent="0.25">
      <c r="A10" s="59" t="s">
        <v>2</v>
      </c>
      <c r="B10" s="81">
        <f>SUM(C10:M10)</f>
        <v>0</v>
      </c>
      <c r="C10" s="48">
        <f>'P.N.C. x Comp. x Ramos'!D203</f>
        <v>0</v>
      </c>
      <c r="D10" s="48">
        <f>'P.N.C. x Comp. x Ramos'!E203</f>
        <v>0</v>
      </c>
      <c r="E10" s="48">
        <f>'P.N.C. x Comp. x Ramos'!F203</f>
        <v>0</v>
      </c>
      <c r="F10" s="48">
        <f>'P.N.C. x Comp. x Ramos'!G203</f>
        <v>0</v>
      </c>
      <c r="G10" s="48">
        <f>'P.N.C. x Comp. x Ramos'!H203</f>
        <v>0</v>
      </c>
      <c r="H10" s="48">
        <f>'P.N.C. x Comp. x Ramos'!I203</f>
        <v>0</v>
      </c>
      <c r="I10" s="48">
        <f>'P.N.C. x Comp. x Ramos'!J203</f>
        <v>0</v>
      </c>
      <c r="J10" s="48">
        <f>'P.N.C. x Comp. x Ramos'!K203</f>
        <v>0</v>
      </c>
      <c r="K10" s="48">
        <f>'P.N.C. x Comp. x Ramos'!L203</f>
        <v>0</v>
      </c>
      <c r="L10" s="48">
        <f>'P.N.C. x Comp. x Ramos'!M203</f>
        <v>0</v>
      </c>
      <c r="M10" s="48">
        <f>'P.N.C. x Comp. x Ramos'!N203</f>
        <v>0</v>
      </c>
    </row>
    <row r="11" spans="1:13" x14ac:dyDescent="0.25">
      <c r="A11" s="59" t="s">
        <v>68</v>
      </c>
      <c r="B11" s="81">
        <f>SUBTOTAL(109,B8:B10)</f>
        <v>5531956964.5900011</v>
      </c>
      <c r="C11" s="81">
        <f>SUM(C8:C10)</f>
        <v>23524479.579999998</v>
      </c>
      <c r="D11" s="81">
        <f t="shared" ref="D11:M11" si="0">SUM(D8:D10)</f>
        <v>880684463.81000006</v>
      </c>
      <c r="E11" s="81">
        <f t="shared" si="0"/>
        <v>1455596725.9699998</v>
      </c>
      <c r="F11" s="81">
        <f t="shared" si="0"/>
        <v>35381350.739999995</v>
      </c>
      <c r="G11" s="81">
        <f t="shared" si="0"/>
        <v>1201748533.9000006</v>
      </c>
      <c r="H11" s="81">
        <f t="shared" si="0"/>
        <v>18822772.999999996</v>
      </c>
      <c r="I11" s="81">
        <f t="shared" si="0"/>
        <v>42473100.010000005</v>
      </c>
      <c r="J11" s="81">
        <f t="shared" si="0"/>
        <v>1401553916.27</v>
      </c>
      <c r="K11" s="81">
        <f t="shared" si="0"/>
        <v>36291248.390000001</v>
      </c>
      <c r="L11" s="81">
        <f t="shared" si="0"/>
        <v>183132699.86000001</v>
      </c>
      <c r="M11" s="81">
        <f t="shared" si="0"/>
        <v>252747673.06</v>
      </c>
    </row>
    <row r="12" spans="1:13" x14ac:dyDescent="0.25">
      <c r="A12" s="59"/>
      <c r="B12" s="13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5">
      <c r="A13" s="59" t="s">
        <v>3</v>
      </c>
      <c r="B13" s="81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5">
      <c r="A14" s="59" t="s">
        <v>4</v>
      </c>
      <c r="B14" s="81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5">
      <c r="A15" s="59" t="s">
        <v>5</v>
      </c>
      <c r="B15" s="81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5">
      <c r="A16" s="59" t="s">
        <v>69</v>
      </c>
      <c r="B16" s="81">
        <f>SUBTOTAL(109,B13:B15)</f>
        <v>0</v>
      </c>
      <c r="C16" s="81">
        <f t="shared" ref="C16:M16" si="1">SUM(C13:C15)</f>
        <v>0</v>
      </c>
      <c r="D16" s="81">
        <f t="shared" si="1"/>
        <v>0</v>
      </c>
      <c r="E16" s="81">
        <f t="shared" si="1"/>
        <v>0</v>
      </c>
      <c r="F16" s="81">
        <f t="shared" si="1"/>
        <v>0</v>
      </c>
      <c r="G16" s="81">
        <f t="shared" si="1"/>
        <v>0</v>
      </c>
      <c r="H16" s="81">
        <f t="shared" si="1"/>
        <v>0</v>
      </c>
      <c r="I16" s="81">
        <f t="shared" si="1"/>
        <v>0</v>
      </c>
      <c r="J16" s="81">
        <f t="shared" si="1"/>
        <v>0</v>
      </c>
      <c r="K16" s="81">
        <f t="shared" si="1"/>
        <v>0</v>
      </c>
      <c r="L16" s="81">
        <f t="shared" si="1"/>
        <v>0</v>
      </c>
      <c r="M16" s="81">
        <f t="shared" si="1"/>
        <v>0</v>
      </c>
    </row>
    <row r="17" spans="1:13" x14ac:dyDescent="0.25">
      <c r="A17" s="59"/>
      <c r="B17" s="13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5">
      <c r="A18" s="59" t="s">
        <v>6</v>
      </c>
      <c r="B18" s="81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5">
      <c r="A19" s="59" t="s">
        <v>7</v>
      </c>
      <c r="B19" s="81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5">
      <c r="A20" s="59" t="s">
        <v>8</v>
      </c>
      <c r="B20" s="81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5">
      <c r="A21" s="59" t="s">
        <v>70</v>
      </c>
      <c r="B21" s="81">
        <f>SUBTOTAL(109,B18:B20)</f>
        <v>0</v>
      </c>
      <c r="C21" s="81">
        <f t="shared" ref="C21:M21" si="2">SUM(C18:C20)</f>
        <v>0</v>
      </c>
      <c r="D21" s="81">
        <f t="shared" si="2"/>
        <v>0</v>
      </c>
      <c r="E21" s="81">
        <f t="shared" si="2"/>
        <v>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0</v>
      </c>
      <c r="L21" s="81">
        <f t="shared" si="2"/>
        <v>0</v>
      </c>
      <c r="M21" s="81">
        <f t="shared" si="2"/>
        <v>0</v>
      </c>
    </row>
    <row r="22" spans="1:13" x14ac:dyDescent="0.25">
      <c r="A22" s="59"/>
      <c r="B22" s="13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25">
      <c r="A23" s="59" t="s">
        <v>9</v>
      </c>
      <c r="B23" s="81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5">
      <c r="A24" s="59" t="s">
        <v>10</v>
      </c>
      <c r="B24" s="81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5">
      <c r="A25" s="59" t="s">
        <v>11</v>
      </c>
      <c r="B25" s="81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5">
      <c r="A26" s="59" t="s">
        <v>71</v>
      </c>
      <c r="B26" s="81">
        <f>SUBTOTAL(109,B23:B25)</f>
        <v>0</v>
      </c>
      <c r="C26" s="81">
        <f t="shared" ref="C26:M26" si="3">SUM(C23:C25)</f>
        <v>0</v>
      </c>
      <c r="D26" s="81">
        <f t="shared" si="3"/>
        <v>0</v>
      </c>
      <c r="E26" s="81">
        <f t="shared" si="3"/>
        <v>0</v>
      </c>
      <c r="F26" s="81">
        <f t="shared" si="3"/>
        <v>0</v>
      </c>
      <c r="G26" s="81">
        <f t="shared" si="3"/>
        <v>0</v>
      </c>
      <c r="H26" s="81">
        <f t="shared" si="3"/>
        <v>0</v>
      </c>
      <c r="I26" s="81">
        <f t="shared" si="3"/>
        <v>0</v>
      </c>
      <c r="J26" s="81">
        <f t="shared" si="3"/>
        <v>0</v>
      </c>
      <c r="K26" s="81">
        <f t="shared" si="3"/>
        <v>0</v>
      </c>
      <c r="L26" s="81">
        <f t="shared" si="3"/>
        <v>0</v>
      </c>
      <c r="M26" s="81">
        <f t="shared" si="3"/>
        <v>0</v>
      </c>
    </row>
    <row r="27" spans="1:13" x14ac:dyDescent="0.25">
      <c r="A27" s="59"/>
      <c r="B27" s="13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5">
      <c r="A28" s="53" t="s">
        <v>19</v>
      </c>
      <c r="B28" s="82">
        <f>SUBTOTAL(109,B8:B26)</f>
        <v>5531956964.5900011</v>
      </c>
      <c r="C28" s="54">
        <f t="shared" ref="C28:M28" si="4">C11+C16+C21+C26</f>
        <v>23524479.579999998</v>
      </c>
      <c r="D28" s="54">
        <f t="shared" si="4"/>
        <v>880684463.81000006</v>
      </c>
      <c r="E28" s="54">
        <f t="shared" si="4"/>
        <v>1455596725.9699998</v>
      </c>
      <c r="F28" s="54">
        <f t="shared" si="4"/>
        <v>35381350.739999995</v>
      </c>
      <c r="G28" s="54">
        <f t="shared" si="4"/>
        <v>1201748533.9000006</v>
      </c>
      <c r="H28" s="54">
        <f t="shared" si="4"/>
        <v>18822772.999999996</v>
      </c>
      <c r="I28" s="54">
        <f t="shared" si="4"/>
        <v>42473100.010000005</v>
      </c>
      <c r="J28" s="54">
        <f t="shared" si="4"/>
        <v>1401553916.27</v>
      </c>
      <c r="K28" s="54">
        <f t="shared" si="4"/>
        <v>36291248.390000001</v>
      </c>
      <c r="L28" s="54">
        <f t="shared" si="4"/>
        <v>183132699.86000001</v>
      </c>
      <c r="M28" s="54">
        <f t="shared" si="4"/>
        <v>252747673.06</v>
      </c>
    </row>
    <row r="29" spans="1:13" x14ac:dyDescent="0.25">
      <c r="A29" s="83" t="s">
        <v>55</v>
      </c>
      <c r="B29" s="84">
        <f>SUM(C29:M29)</f>
        <v>99.999999999999972</v>
      </c>
      <c r="C29" s="84">
        <f>C28/B28*100</f>
        <v>0.42524697373063358</v>
      </c>
      <c r="D29" s="84">
        <f>D28/B28*100</f>
        <v>15.919944233970945</v>
      </c>
      <c r="E29" s="84">
        <f>E28/B28*100</f>
        <v>26.312509936126748</v>
      </c>
      <c r="F29" s="84">
        <f>F28/B28*100</f>
        <v>0.63958109158252052</v>
      </c>
      <c r="G29" s="84">
        <f>G28/B28*100</f>
        <v>21.723750593006784</v>
      </c>
      <c r="H29" s="84">
        <f>H28/B28*100</f>
        <v>0.34025523192758678</v>
      </c>
      <c r="I29" s="84">
        <f>I28/B28*100</f>
        <v>0.76777712266870246</v>
      </c>
      <c r="J29" s="84">
        <f>J28/B28*100</f>
        <v>25.335589651932072</v>
      </c>
      <c r="K29" s="84">
        <f>K28/B28*100</f>
        <v>0.6560291163199552</v>
      </c>
      <c r="L29" s="84">
        <f>L28/B28*100</f>
        <v>3.3104505518070821</v>
      </c>
      <c r="M29" s="84">
        <f>M28/B28*100</f>
        <v>4.5688654969269509</v>
      </c>
    </row>
    <row r="30" spans="1:13" x14ac:dyDescent="0.25">
      <c r="A30" s="75" t="s">
        <v>174</v>
      </c>
    </row>
    <row r="31" spans="1:13" x14ac:dyDescent="0.25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7"/>
  <sheetViews>
    <sheetView showGridLines="0" zoomScaleNormal="100" workbookViewId="0">
      <selection activeCell="C5" sqref="C5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x14ac:dyDescent="0.25">
      <c r="A2" s="199" t="s">
        <v>84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x14ac:dyDescent="0.25">
      <c r="A3" s="199" t="s">
        <v>161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19" x14ac:dyDescent="0.25">
      <c r="A4" s="199" t="s">
        <v>108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x14ac:dyDescent="0.25">
      <c r="D5" s="85"/>
      <c r="E5" s="85"/>
      <c r="F5" s="85"/>
    </row>
    <row r="6" spans="1:19" ht="15.6" x14ac:dyDescent="0.3">
      <c r="A6" s="223" t="s">
        <v>33</v>
      </c>
      <c r="B6" s="219" t="s">
        <v>64</v>
      </c>
      <c r="C6" s="219"/>
      <c r="D6" s="219"/>
      <c r="E6" s="222" t="s">
        <v>72</v>
      </c>
      <c r="F6" s="219" t="s">
        <v>64</v>
      </c>
      <c r="G6" s="219"/>
      <c r="H6" s="219"/>
      <c r="I6" s="222" t="s">
        <v>73</v>
      </c>
      <c r="J6" s="219" t="s">
        <v>64</v>
      </c>
      <c r="K6" s="219"/>
      <c r="L6" s="219"/>
      <c r="M6" s="222" t="s">
        <v>74</v>
      </c>
      <c r="N6" s="219" t="s">
        <v>64</v>
      </c>
      <c r="O6" s="219"/>
      <c r="P6" s="219"/>
      <c r="Q6" s="222" t="s">
        <v>75</v>
      </c>
      <c r="R6" s="224" t="s">
        <v>76</v>
      </c>
      <c r="S6" s="220" t="s">
        <v>61</v>
      </c>
    </row>
    <row r="7" spans="1:19" ht="14.25" customHeight="1" x14ac:dyDescent="0.25">
      <c r="A7" s="223"/>
      <c r="B7" s="79" t="s">
        <v>23</v>
      </c>
      <c r="C7" s="79" t="s">
        <v>1</v>
      </c>
      <c r="D7" s="79" t="s">
        <v>2</v>
      </c>
      <c r="E7" s="222"/>
      <c r="F7" s="79" t="s">
        <v>3</v>
      </c>
      <c r="G7" s="79" t="s">
        <v>4</v>
      </c>
      <c r="H7" s="79" t="s">
        <v>5</v>
      </c>
      <c r="I7" s="222"/>
      <c r="J7" s="79" t="s">
        <v>6</v>
      </c>
      <c r="K7" s="79" t="s">
        <v>7</v>
      </c>
      <c r="L7" s="79" t="s">
        <v>8</v>
      </c>
      <c r="M7" s="222"/>
      <c r="N7" s="79" t="s">
        <v>9</v>
      </c>
      <c r="O7" s="79" t="s">
        <v>10</v>
      </c>
      <c r="P7" s="79" t="s">
        <v>11</v>
      </c>
      <c r="Q7" s="222"/>
      <c r="R7" s="224"/>
      <c r="S7" s="221"/>
    </row>
    <row r="8" spans="1:19" ht="14.1" customHeight="1" x14ac:dyDescent="0.25">
      <c r="A8" s="92" t="s">
        <v>87</v>
      </c>
      <c r="B8" s="49">
        <f>VLOOKUP(B$7&amp;$A8,'PNC Exon. &amp; no Exon.'!$A:$AJ,3,0)+VLOOKUP(B$7&amp;$A8,'PNC Exon. &amp; no Exon.'!$A:$AJ,4,0)</f>
        <v>1228012750.46</v>
      </c>
      <c r="C8" s="49">
        <f>VLOOKUP(C$7&amp;$A8,'PNC Exon. &amp; no Exon.'!$A:$AJ,3,0)+VLOOKUP(C$7&amp;$A8,'PNC Exon. &amp; no Exon.'!$A:$AJ,4,0)</f>
        <v>0</v>
      </c>
      <c r="D8" s="49">
        <f>VLOOKUP(D$7&amp;$A8,'PNC Exon. &amp; no Exon.'!$A:$AJ,3,0)+VLOOKUP(D$7&amp;$A8,'PNC Exon. &amp; no Exon.'!$A:$AJ,4,0)</f>
        <v>0</v>
      </c>
      <c r="E8" s="81">
        <f>SUBTOTAL(109,B8:D8)</f>
        <v>1228012750.46</v>
      </c>
      <c r="F8" s="49">
        <f>VLOOKUP(F$7&amp;$A8,'PNC Exon. &amp; no Exon.'!$A:$AJ,3,0)+VLOOKUP(F$7&amp;$A8,'PNC Exon. &amp; no Exon.'!$A:$AJ,4,0)</f>
        <v>0</v>
      </c>
      <c r="G8" s="49">
        <f>VLOOKUP(G$7&amp;$A8,'PNC Exon. &amp; no Exon.'!$A:$AJ,3,0)+VLOOKUP(G$7&amp;$A8,'PNC Exon. &amp; no Exon.'!$A:$AJ,4,0)</f>
        <v>0</v>
      </c>
      <c r="H8" s="49">
        <f>VLOOKUP(H$7&amp;$A8,'PNC Exon. &amp; no Exon.'!$A:$AJ,3,0)+VLOOKUP(H$7&amp;$A8,'PNC Exon. &amp; no Exon.'!$A:$AJ,4,0)</f>
        <v>0</v>
      </c>
      <c r="I8" s="81">
        <f>SUBTOTAL(109,F8:H8)</f>
        <v>0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81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81">
        <f>SUBTOTAL(109,N8:P8)</f>
        <v>0</v>
      </c>
      <c r="R8" s="81">
        <f>SUM(Q8,M8,I8,E8)</f>
        <v>1228012750.46</v>
      </c>
      <c r="S8" s="134">
        <f t="shared" ref="S8:S45" si="0">R8/$R$46*100</f>
        <v>22.198523204726598</v>
      </c>
    </row>
    <row r="9" spans="1:19" ht="14.1" customHeight="1" x14ac:dyDescent="0.25">
      <c r="A9" s="51" t="s">
        <v>111</v>
      </c>
      <c r="B9" s="49">
        <f>VLOOKUP(B$7&amp;$A9,'PNC Exon. &amp; no Exon.'!$A:$AJ,3,0)+VLOOKUP(B$7&amp;$A9,'PNC Exon. &amp; no Exon.'!$A:$AJ,4,0)</f>
        <v>876188312.95000005</v>
      </c>
      <c r="C9" s="49">
        <f>VLOOKUP(C$7&amp;$A9,'PNC Exon. &amp; no Exon.'!$A:$AJ,3,0)+VLOOKUP(C$7&amp;$A9,'PNC Exon. &amp; no Exon.'!$A:$AJ,4,0)</f>
        <v>0</v>
      </c>
      <c r="D9" s="49">
        <f>VLOOKUP(D$7&amp;$A9,'PNC Exon. &amp; no Exon.'!$A:$AJ,3,0)+VLOOKUP(D$7&amp;$A9,'PNC Exon. &amp; no Exon.'!$A:$AJ,4,0)</f>
        <v>0</v>
      </c>
      <c r="E9" s="81">
        <f t="shared" ref="E9:E45" si="1">SUBTOTAL(109,B9:D9)</f>
        <v>876188312.95000005</v>
      </c>
      <c r="F9" s="49">
        <f>VLOOKUP(F$7&amp;$A9,'PNC Exon. &amp; no Exon.'!$A:$AJ,3,0)+VLOOKUP(F$7&amp;$A9,'PNC Exon. &amp; no Exon.'!$A:$AJ,4,0)</f>
        <v>0</v>
      </c>
      <c r="G9" s="49">
        <f>VLOOKUP(G$7&amp;$A9,'PNC Exon. &amp; no Exon.'!$A:$AJ,3,0)+VLOOKUP(G$7&amp;$A9,'PNC Exon. &amp; no Exon.'!$A:$AJ,4,0)</f>
        <v>0</v>
      </c>
      <c r="H9" s="49">
        <f>VLOOKUP(H$7&amp;$A9,'PNC Exon. &amp; no Exon.'!$A:$AJ,3,0)+VLOOKUP(H$7&amp;$A9,'PNC Exon. &amp; no Exon.'!$A:$AJ,4,0)</f>
        <v>0</v>
      </c>
      <c r="I9" s="81">
        <f t="shared" ref="I9:I45" si="2">SUBTOTAL(109,F9:H9)</f>
        <v>0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81">
        <f t="shared" ref="M9:M45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81">
        <f t="shared" ref="Q9:Q45" si="4">SUBTOTAL(109,N9:P9)</f>
        <v>0</v>
      </c>
      <c r="R9" s="81">
        <f t="shared" ref="R9:R45" si="5">SUM(Q9,M9,I9,E9)</f>
        <v>876188312.95000005</v>
      </c>
      <c r="S9" s="134">
        <f t="shared" si="0"/>
        <v>15.838668278847297</v>
      </c>
    </row>
    <row r="10" spans="1:19" ht="14.1" customHeight="1" x14ac:dyDescent="0.25">
      <c r="A10" s="51" t="s">
        <v>115</v>
      </c>
      <c r="B10" s="49">
        <f>VLOOKUP(B$7&amp;$A10,'PNC Exon. &amp; no Exon.'!$A:$AJ,3,0)+VLOOKUP(B$7&amp;$A10,'PNC Exon. &amp; no Exon.'!$A:$AJ,4,0)</f>
        <v>661956035.91000009</v>
      </c>
      <c r="C10" s="49">
        <f>VLOOKUP(C$7&amp;$A10,'PNC Exon. &amp; no Exon.'!$A:$AJ,3,0)+VLOOKUP(C$7&amp;$A10,'PNC Exon. &amp; no Exon.'!$A:$AJ,4,0)</f>
        <v>0</v>
      </c>
      <c r="D10" s="49">
        <f>VLOOKUP(D$7&amp;$A10,'PNC Exon. &amp; no Exon.'!$A:$AJ,3,0)+VLOOKUP(D$7&amp;$A10,'PNC Exon. &amp; no Exon.'!$A:$AJ,4,0)</f>
        <v>0</v>
      </c>
      <c r="E10" s="81">
        <f t="shared" si="1"/>
        <v>661956035.91000009</v>
      </c>
      <c r="F10" s="49">
        <f>VLOOKUP(F$7&amp;$A10,'PNC Exon. &amp; no Exon.'!$A:$AJ,3,0)+VLOOKUP(F$7&amp;$A10,'PNC Exon. &amp; no Exon.'!$A:$AJ,4,0)</f>
        <v>0</v>
      </c>
      <c r="G10" s="49">
        <f>VLOOKUP(G$7&amp;$A10,'PNC Exon. &amp; no Exon.'!$A:$AJ,3,0)+VLOOKUP(G$7&amp;$A10,'PNC Exon. &amp; no Exon.'!$A:$AJ,4,0)</f>
        <v>0</v>
      </c>
      <c r="H10" s="49">
        <f>VLOOKUP(H$7&amp;$A10,'PNC Exon. &amp; no Exon.'!$A:$AJ,3,0)+VLOOKUP(H$7&amp;$A10,'PNC Exon. &amp; no Exon.'!$A:$AJ,4,0)</f>
        <v>0</v>
      </c>
      <c r="I10" s="81">
        <f t="shared" si="2"/>
        <v>0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81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81">
        <f t="shared" si="4"/>
        <v>0</v>
      </c>
      <c r="R10" s="81">
        <f t="shared" si="5"/>
        <v>661956035.91000009</v>
      </c>
      <c r="S10" s="134">
        <f t="shared" si="0"/>
        <v>11.966037338091636</v>
      </c>
    </row>
    <row r="11" spans="1:19" ht="14.1" customHeight="1" x14ac:dyDescent="0.25">
      <c r="A11" s="51" t="s">
        <v>95</v>
      </c>
      <c r="B11" s="49">
        <f>VLOOKUP(B$7&amp;$A11,'PNC Exon. &amp; no Exon.'!$A:$AJ,3,0)+VLOOKUP(B$7&amp;$A11,'PNC Exon. &amp; no Exon.'!$A:$AJ,4,0)</f>
        <v>529320840.19999993</v>
      </c>
      <c r="C11" s="49">
        <f>VLOOKUP(C$7&amp;$A11,'PNC Exon. &amp; no Exon.'!$A:$AJ,3,0)+VLOOKUP(C$7&amp;$A11,'PNC Exon. &amp; no Exon.'!$A:$AJ,4,0)</f>
        <v>0</v>
      </c>
      <c r="D11" s="49">
        <f>VLOOKUP(D$7&amp;$A11,'PNC Exon. &amp; no Exon.'!$A:$AJ,3,0)+VLOOKUP(D$7&amp;$A11,'PNC Exon. &amp; no Exon.'!$A:$AJ,4,0)</f>
        <v>0</v>
      </c>
      <c r="E11" s="81">
        <f t="shared" si="1"/>
        <v>529320840.19999993</v>
      </c>
      <c r="F11" s="49">
        <f>VLOOKUP(F$7&amp;$A11,'PNC Exon. &amp; no Exon.'!$A:$AJ,3,0)+VLOOKUP(F$7&amp;$A11,'PNC Exon. &amp; no Exon.'!$A:$AJ,4,0)</f>
        <v>0</v>
      </c>
      <c r="G11" s="49">
        <f>VLOOKUP(G$7&amp;$A11,'PNC Exon. &amp; no Exon.'!$A:$AJ,3,0)+VLOOKUP(G$7&amp;$A11,'PNC Exon. &amp; no Exon.'!$A:$AJ,4,0)</f>
        <v>0</v>
      </c>
      <c r="H11" s="49">
        <f>VLOOKUP(H$7&amp;$A11,'PNC Exon. &amp; no Exon.'!$A:$AJ,3,0)+VLOOKUP(H$7&amp;$A11,'PNC Exon. &amp; no Exon.'!$A:$AJ,4,0)</f>
        <v>0</v>
      </c>
      <c r="I11" s="81">
        <f t="shared" si="2"/>
        <v>0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81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81">
        <f t="shared" si="4"/>
        <v>0</v>
      </c>
      <c r="R11" s="81">
        <f t="shared" si="5"/>
        <v>529320840.19999993</v>
      </c>
      <c r="S11" s="134">
        <f t="shared" si="0"/>
        <v>9.5684193421636738</v>
      </c>
    </row>
    <row r="12" spans="1:19" ht="14.1" customHeight="1" x14ac:dyDescent="0.25">
      <c r="A12" s="51" t="s">
        <v>88</v>
      </c>
      <c r="B12" s="49">
        <f>VLOOKUP(B$7&amp;$A12,'PNC Exon. &amp; no Exon.'!$A:$AJ,3,0)+VLOOKUP(B$7&amp;$A12,'PNC Exon. &amp; no Exon.'!$A:$AJ,4,0)</f>
        <v>444436931.04000002</v>
      </c>
      <c r="C12" s="49">
        <f>VLOOKUP(C$7&amp;$A12,'PNC Exon. &amp; no Exon.'!$A:$AJ,3,0)+VLOOKUP(C$7&amp;$A12,'PNC Exon. &amp; no Exon.'!$A:$AJ,4,0)</f>
        <v>0</v>
      </c>
      <c r="D12" s="49">
        <f>VLOOKUP(D$7&amp;$A12,'PNC Exon. &amp; no Exon.'!$A:$AJ,3,0)+VLOOKUP(D$7&amp;$A12,'PNC Exon. &amp; no Exon.'!$A:$AJ,4,0)</f>
        <v>0</v>
      </c>
      <c r="E12" s="81">
        <f t="shared" si="1"/>
        <v>444436931.04000002</v>
      </c>
      <c r="F12" s="49">
        <f>VLOOKUP(F$7&amp;$A12,'PNC Exon. &amp; no Exon.'!$A:$AJ,3,0)+VLOOKUP(F$7&amp;$A12,'PNC Exon. &amp; no Exon.'!$A:$AJ,4,0)</f>
        <v>0</v>
      </c>
      <c r="G12" s="49">
        <f>VLOOKUP(G$7&amp;$A12,'PNC Exon. &amp; no Exon.'!$A:$AJ,3,0)+VLOOKUP(G$7&amp;$A12,'PNC Exon. &amp; no Exon.'!$A:$AJ,4,0)</f>
        <v>0</v>
      </c>
      <c r="H12" s="49">
        <f>VLOOKUP(H$7&amp;$A12,'PNC Exon. &amp; no Exon.'!$A:$AJ,3,0)+VLOOKUP(H$7&amp;$A12,'PNC Exon. &amp; no Exon.'!$A:$AJ,4,0)</f>
        <v>0</v>
      </c>
      <c r="I12" s="81">
        <f t="shared" si="2"/>
        <v>0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81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81">
        <f t="shared" si="4"/>
        <v>0</v>
      </c>
      <c r="R12" s="81">
        <f t="shared" si="5"/>
        <v>444436931.04000002</v>
      </c>
      <c r="S12" s="134">
        <f t="shared" si="0"/>
        <v>8.0339911153473587</v>
      </c>
    </row>
    <row r="13" spans="1:19" ht="14.1" customHeight="1" x14ac:dyDescent="0.25">
      <c r="A13" s="51" t="s">
        <v>93</v>
      </c>
      <c r="B13" s="49">
        <f>VLOOKUP(B$7&amp;$A13,'PNC Exon. &amp; no Exon.'!$A:$AJ,3,0)+VLOOKUP(B$7&amp;$A13,'PNC Exon. &amp; no Exon.'!$A:$AJ,4,0)</f>
        <v>389283855.98000008</v>
      </c>
      <c r="C13" s="49">
        <f>VLOOKUP(C$7&amp;$A13,'PNC Exon. &amp; no Exon.'!$A:$AJ,3,0)+VLOOKUP(C$7&amp;$A13,'PNC Exon. &amp; no Exon.'!$A:$AJ,4,0)</f>
        <v>0</v>
      </c>
      <c r="D13" s="49">
        <f>VLOOKUP(D$7&amp;$A13,'PNC Exon. &amp; no Exon.'!$A:$AJ,3,0)+VLOOKUP(D$7&amp;$A13,'PNC Exon. &amp; no Exon.'!$A:$AJ,4,0)</f>
        <v>0</v>
      </c>
      <c r="E13" s="81">
        <f t="shared" si="1"/>
        <v>389283855.98000008</v>
      </c>
      <c r="F13" s="49">
        <f>VLOOKUP(F$7&amp;$A13,'PNC Exon. &amp; no Exon.'!$A:$AJ,3,0)+VLOOKUP(F$7&amp;$A13,'PNC Exon. &amp; no Exon.'!$A:$AJ,4,0)</f>
        <v>0</v>
      </c>
      <c r="G13" s="49">
        <f>VLOOKUP(G$7&amp;$A13,'PNC Exon. &amp; no Exon.'!$A:$AJ,3,0)+VLOOKUP(G$7&amp;$A13,'PNC Exon. &amp; no Exon.'!$A:$AJ,4,0)</f>
        <v>0</v>
      </c>
      <c r="H13" s="49">
        <f>VLOOKUP(H$7&amp;$A13,'PNC Exon. &amp; no Exon.'!$A:$AJ,3,0)+VLOOKUP(H$7&amp;$A13,'PNC Exon. &amp; no Exon.'!$A:$AJ,4,0)</f>
        <v>0</v>
      </c>
      <c r="I13" s="81">
        <f t="shared" si="2"/>
        <v>0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81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81">
        <f t="shared" si="4"/>
        <v>0</v>
      </c>
      <c r="R13" s="81">
        <f t="shared" si="5"/>
        <v>389283855.98000008</v>
      </c>
      <c r="S13" s="134">
        <f t="shared" si="0"/>
        <v>7.0370008022803159</v>
      </c>
    </row>
    <row r="14" spans="1:19" ht="14.1" customHeight="1" x14ac:dyDescent="0.25">
      <c r="A14" s="51" t="s">
        <v>92</v>
      </c>
      <c r="B14" s="49">
        <f>VLOOKUP(B$7&amp;$A14,'PNC Exon. &amp; no Exon.'!$A:$AJ,3,0)+VLOOKUP(B$7&amp;$A14,'PNC Exon. &amp; no Exon.'!$A:$AJ,4,0)</f>
        <v>237227006.44</v>
      </c>
      <c r="C14" s="49">
        <f>VLOOKUP(C$7&amp;$A14,'PNC Exon. &amp; no Exon.'!$A:$AJ,3,0)+VLOOKUP(C$7&amp;$A14,'PNC Exon. &amp; no Exon.'!$A:$AJ,4,0)</f>
        <v>0</v>
      </c>
      <c r="D14" s="49">
        <f>VLOOKUP(D$7&amp;$A14,'PNC Exon. &amp; no Exon.'!$A:$AJ,3,0)+VLOOKUP(D$7&amp;$A14,'PNC Exon. &amp; no Exon.'!$A:$AJ,4,0)</f>
        <v>0</v>
      </c>
      <c r="E14" s="81">
        <f t="shared" si="1"/>
        <v>237227006.44</v>
      </c>
      <c r="F14" s="49">
        <f>VLOOKUP(F$7&amp;$A14,'PNC Exon. &amp; no Exon.'!$A:$AJ,3,0)+VLOOKUP(F$7&amp;$A14,'PNC Exon. &amp; no Exon.'!$A:$AJ,4,0)</f>
        <v>0</v>
      </c>
      <c r="G14" s="49">
        <f>VLOOKUP(G$7&amp;$A14,'PNC Exon. &amp; no Exon.'!$A:$AJ,3,0)+VLOOKUP(G$7&amp;$A14,'PNC Exon. &amp; no Exon.'!$A:$AJ,4,0)</f>
        <v>0</v>
      </c>
      <c r="H14" s="49">
        <f>VLOOKUP(H$7&amp;$A14,'PNC Exon. &amp; no Exon.'!$A:$AJ,3,0)+VLOOKUP(H$7&amp;$A14,'PNC Exon. &amp; no Exon.'!$A:$AJ,4,0)</f>
        <v>0</v>
      </c>
      <c r="I14" s="81">
        <f t="shared" si="2"/>
        <v>0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81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81">
        <f t="shared" si="4"/>
        <v>0</v>
      </c>
      <c r="R14" s="81">
        <f t="shared" si="5"/>
        <v>237227006.44</v>
      </c>
      <c r="S14" s="134">
        <f t="shared" si="0"/>
        <v>4.2883017340606173</v>
      </c>
    </row>
    <row r="15" spans="1:19" ht="14.1" customHeight="1" x14ac:dyDescent="0.25">
      <c r="A15" s="51" t="s">
        <v>78</v>
      </c>
      <c r="B15" s="49">
        <f>VLOOKUP(B$7&amp;$A15,'PNC Exon. &amp; no Exon.'!$A:$AJ,3,0)+VLOOKUP(B$7&amp;$A15,'PNC Exon. &amp; no Exon.'!$A:$AJ,4,0)</f>
        <v>129899925.31000002</v>
      </c>
      <c r="C15" s="49">
        <f>VLOOKUP(C$7&amp;$A15,'PNC Exon. &amp; no Exon.'!$A:$AJ,3,0)+VLOOKUP(C$7&amp;$A15,'PNC Exon. &amp; no Exon.'!$A:$AJ,4,0)</f>
        <v>0</v>
      </c>
      <c r="D15" s="49">
        <f>VLOOKUP(D$7&amp;$A15,'PNC Exon. &amp; no Exon.'!$A:$AJ,3,0)+VLOOKUP(D$7&amp;$A15,'PNC Exon. &amp; no Exon.'!$A:$AJ,4,0)</f>
        <v>0</v>
      </c>
      <c r="E15" s="81">
        <f t="shared" si="1"/>
        <v>129899925.31000002</v>
      </c>
      <c r="F15" s="49">
        <f>VLOOKUP(F$7&amp;$A15,'PNC Exon. &amp; no Exon.'!$A:$AJ,3,0)+VLOOKUP(F$7&amp;$A15,'PNC Exon. &amp; no Exon.'!$A:$AJ,4,0)</f>
        <v>0</v>
      </c>
      <c r="G15" s="49">
        <f>VLOOKUP(G$7&amp;$A15,'PNC Exon. &amp; no Exon.'!$A:$AJ,3,0)+VLOOKUP(G$7&amp;$A15,'PNC Exon. &amp; no Exon.'!$A:$AJ,4,0)</f>
        <v>0</v>
      </c>
      <c r="H15" s="49">
        <f>VLOOKUP(H$7&amp;$A15,'PNC Exon. &amp; no Exon.'!$A:$AJ,3,0)+VLOOKUP(H$7&amp;$A15,'PNC Exon. &amp; no Exon.'!$A:$AJ,4,0)</f>
        <v>0</v>
      </c>
      <c r="I15" s="81">
        <f t="shared" si="2"/>
        <v>0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81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81">
        <f t="shared" si="4"/>
        <v>0</v>
      </c>
      <c r="R15" s="81">
        <f t="shared" si="5"/>
        <v>129899925.31000002</v>
      </c>
      <c r="S15" s="134">
        <f t="shared" si="0"/>
        <v>2.34817309934781</v>
      </c>
    </row>
    <row r="16" spans="1:19" ht="14.1" customHeight="1" x14ac:dyDescent="0.25">
      <c r="A16" s="51" t="s">
        <v>119</v>
      </c>
      <c r="B16" s="49">
        <f>VLOOKUP(B$7&amp;$A16,'PNC Exon. &amp; no Exon.'!$A:$AJ,3,0)+VLOOKUP(B$7&amp;$A16,'PNC Exon. &amp; no Exon.'!$A:$AJ,4,0)</f>
        <v>176985015.80000001</v>
      </c>
      <c r="C16" s="49">
        <f>VLOOKUP(C$7&amp;$A16,'PNC Exon. &amp; no Exon.'!$A:$AJ,3,0)+VLOOKUP(C$7&amp;$A16,'PNC Exon. &amp; no Exon.'!$A:$AJ,4,0)</f>
        <v>0</v>
      </c>
      <c r="D16" s="49">
        <f>VLOOKUP(D$7&amp;$A16,'PNC Exon. &amp; no Exon.'!$A:$AJ,3,0)+VLOOKUP(D$7&amp;$A16,'PNC Exon. &amp; no Exon.'!$A:$AJ,4,0)</f>
        <v>0</v>
      </c>
      <c r="E16" s="81">
        <f t="shared" si="1"/>
        <v>176985015.80000001</v>
      </c>
      <c r="F16" s="49">
        <f>VLOOKUP(F$7&amp;$A16,'PNC Exon. &amp; no Exon.'!$A:$AJ,3,0)+VLOOKUP(F$7&amp;$A16,'PNC Exon. &amp; no Exon.'!$A:$AJ,4,0)</f>
        <v>0</v>
      </c>
      <c r="G16" s="49">
        <f>VLOOKUP(G$7&amp;$A16,'PNC Exon. &amp; no Exon.'!$A:$AJ,3,0)+VLOOKUP(G$7&amp;$A16,'PNC Exon. &amp; no Exon.'!$A:$AJ,4,0)</f>
        <v>0</v>
      </c>
      <c r="H16" s="49">
        <f>VLOOKUP(H$7&amp;$A16,'PNC Exon. &amp; no Exon.'!$A:$AJ,3,0)+VLOOKUP(H$7&amp;$A16,'PNC Exon. &amp; no Exon.'!$A:$AJ,4,0)</f>
        <v>0</v>
      </c>
      <c r="I16" s="81">
        <f t="shared" si="2"/>
        <v>0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81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81">
        <f t="shared" si="4"/>
        <v>0</v>
      </c>
      <c r="R16" s="81">
        <f t="shared" si="5"/>
        <v>176985015.80000001</v>
      </c>
      <c r="S16" s="134">
        <f t="shared" si="0"/>
        <v>3.1993201851149475</v>
      </c>
    </row>
    <row r="17" spans="1:19" ht="14.1" customHeight="1" x14ac:dyDescent="0.25">
      <c r="A17" s="51" t="s">
        <v>90</v>
      </c>
      <c r="B17" s="49">
        <f>VLOOKUP(B$7&amp;$A17,'PNC Exon. &amp; no Exon.'!$A:$AJ,3,0)+VLOOKUP(B$7&amp;$A17,'PNC Exon. &amp; no Exon.'!$A:$AJ,4,0)</f>
        <v>101324121.02999999</v>
      </c>
      <c r="C17" s="49">
        <f>VLOOKUP(C$7&amp;$A17,'PNC Exon. &amp; no Exon.'!$A:$AJ,3,0)+VLOOKUP(C$7&amp;$A17,'PNC Exon. &amp; no Exon.'!$A:$AJ,4,0)</f>
        <v>0</v>
      </c>
      <c r="D17" s="49">
        <f>VLOOKUP(D$7&amp;$A17,'PNC Exon. &amp; no Exon.'!$A:$AJ,3,0)+VLOOKUP(D$7&amp;$A17,'PNC Exon. &amp; no Exon.'!$A:$AJ,4,0)</f>
        <v>0</v>
      </c>
      <c r="E17" s="81">
        <f t="shared" si="1"/>
        <v>101324121.02999999</v>
      </c>
      <c r="F17" s="49">
        <f>VLOOKUP(F$7&amp;$A17,'PNC Exon. &amp; no Exon.'!$A:$AJ,3,0)+VLOOKUP(F$7&amp;$A17,'PNC Exon. &amp; no Exon.'!$A:$AJ,4,0)</f>
        <v>0</v>
      </c>
      <c r="G17" s="49">
        <f>VLOOKUP(G$7&amp;$A17,'PNC Exon. &amp; no Exon.'!$A:$AJ,3,0)+VLOOKUP(G$7&amp;$A17,'PNC Exon. &amp; no Exon.'!$A:$AJ,4,0)</f>
        <v>0</v>
      </c>
      <c r="H17" s="49">
        <f>VLOOKUP(H$7&amp;$A17,'PNC Exon. &amp; no Exon.'!$A:$AJ,3,0)+VLOOKUP(H$7&amp;$A17,'PNC Exon. &amp; no Exon.'!$A:$AJ,4,0)</f>
        <v>0</v>
      </c>
      <c r="I17" s="81">
        <f t="shared" si="2"/>
        <v>0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81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81">
        <f t="shared" si="4"/>
        <v>0</v>
      </c>
      <c r="R17" s="81">
        <f t="shared" si="5"/>
        <v>101324121.02999999</v>
      </c>
      <c r="S17" s="134">
        <f t="shared" si="0"/>
        <v>1.8316144120168445</v>
      </c>
    </row>
    <row r="18" spans="1:19" ht="14.1" customHeight="1" x14ac:dyDescent="0.25">
      <c r="A18" s="51" t="s">
        <v>77</v>
      </c>
      <c r="B18" s="49">
        <f>VLOOKUP(B$7&amp;$A18,'PNC Exon. &amp; no Exon.'!$A:$AJ,3,0)+VLOOKUP(B$7&amp;$A18,'PNC Exon. &amp; no Exon.'!$A:$AJ,4,0)</f>
        <v>111262402.48</v>
      </c>
      <c r="C18" s="49">
        <f>VLOOKUP(C$7&amp;$A18,'PNC Exon. &amp; no Exon.'!$A:$AJ,3,0)+VLOOKUP(C$7&amp;$A18,'PNC Exon. &amp; no Exon.'!$A:$AJ,4,0)</f>
        <v>0</v>
      </c>
      <c r="D18" s="49">
        <f>VLOOKUP(D$7&amp;$A18,'PNC Exon. &amp; no Exon.'!$A:$AJ,3,0)+VLOOKUP(D$7&amp;$A18,'PNC Exon. &amp; no Exon.'!$A:$AJ,4,0)</f>
        <v>0</v>
      </c>
      <c r="E18" s="81">
        <f t="shared" si="1"/>
        <v>111262402.48</v>
      </c>
      <c r="F18" s="49">
        <f>VLOOKUP(F$7&amp;$A18,'PNC Exon. &amp; no Exon.'!$A:$AJ,3,0)+VLOOKUP(F$7&amp;$A18,'PNC Exon. &amp; no Exon.'!$A:$AJ,4,0)</f>
        <v>0</v>
      </c>
      <c r="G18" s="49">
        <f>VLOOKUP(G$7&amp;$A18,'PNC Exon. &amp; no Exon.'!$A:$AJ,3,0)+VLOOKUP(G$7&amp;$A18,'PNC Exon. &amp; no Exon.'!$A:$AJ,4,0)</f>
        <v>0</v>
      </c>
      <c r="H18" s="49">
        <f>VLOOKUP(H$7&amp;$A18,'PNC Exon. &amp; no Exon.'!$A:$AJ,3,0)+VLOOKUP(H$7&amp;$A18,'PNC Exon. &amp; no Exon.'!$A:$AJ,4,0)</f>
        <v>0</v>
      </c>
      <c r="I18" s="81">
        <f t="shared" si="2"/>
        <v>0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81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81">
        <f t="shared" si="4"/>
        <v>0</v>
      </c>
      <c r="R18" s="81">
        <f t="shared" si="5"/>
        <v>111262402.48</v>
      </c>
      <c r="S18" s="134">
        <f t="shared" si="0"/>
        <v>2.0112665950257664</v>
      </c>
    </row>
    <row r="19" spans="1:19" ht="14.1" customHeight="1" x14ac:dyDescent="0.25">
      <c r="A19" s="51" t="s">
        <v>97</v>
      </c>
      <c r="B19" s="49">
        <f>VLOOKUP(B$7&amp;$A19,'PNC Exon. &amp; no Exon.'!$A:$AJ,3,0)+VLOOKUP(B$7&amp;$A19,'PNC Exon. &amp; no Exon.'!$A:$AJ,4,0)</f>
        <v>86733940.939999998</v>
      </c>
      <c r="C19" s="49">
        <f>VLOOKUP(C$7&amp;$A19,'PNC Exon. &amp; no Exon.'!$A:$AJ,3,0)+VLOOKUP(C$7&amp;$A19,'PNC Exon. &amp; no Exon.'!$A:$AJ,4,0)</f>
        <v>0</v>
      </c>
      <c r="D19" s="49">
        <f>VLOOKUP(D$7&amp;$A19,'PNC Exon. &amp; no Exon.'!$A:$AJ,3,0)+VLOOKUP(D$7&amp;$A19,'PNC Exon. &amp; no Exon.'!$A:$AJ,4,0)</f>
        <v>0</v>
      </c>
      <c r="E19" s="81">
        <f t="shared" si="1"/>
        <v>86733940.939999998</v>
      </c>
      <c r="F19" s="49">
        <f>VLOOKUP(F$7&amp;$A19,'PNC Exon. &amp; no Exon.'!$A:$AJ,3,0)+VLOOKUP(F$7&amp;$A19,'PNC Exon. &amp; no Exon.'!$A:$AJ,4,0)</f>
        <v>0</v>
      </c>
      <c r="G19" s="49">
        <f>VLOOKUP(G$7&amp;$A19,'PNC Exon. &amp; no Exon.'!$A:$AJ,3,0)+VLOOKUP(G$7&amp;$A19,'PNC Exon. &amp; no Exon.'!$A:$AJ,4,0)</f>
        <v>0</v>
      </c>
      <c r="H19" s="49">
        <f>VLOOKUP(H$7&amp;$A19,'PNC Exon. &amp; no Exon.'!$A:$AJ,3,0)+VLOOKUP(H$7&amp;$A19,'PNC Exon. &amp; no Exon.'!$A:$AJ,4,0)</f>
        <v>0</v>
      </c>
      <c r="I19" s="81">
        <f t="shared" si="2"/>
        <v>0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81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81">
        <f t="shared" si="4"/>
        <v>0</v>
      </c>
      <c r="R19" s="81">
        <f t="shared" si="5"/>
        <v>86733940.939999998</v>
      </c>
      <c r="S19" s="134">
        <f t="shared" si="0"/>
        <v>1.567870854657458</v>
      </c>
    </row>
    <row r="20" spans="1:19" ht="14.1" customHeight="1" x14ac:dyDescent="0.25">
      <c r="A20" s="51" t="s">
        <v>102</v>
      </c>
      <c r="B20" s="49">
        <f>VLOOKUP(B$7&amp;$A20,'PNC Exon. &amp; no Exon.'!$A:$AJ,3,0)+VLOOKUP(B$7&amp;$A20,'PNC Exon. &amp; no Exon.'!$A:$AJ,4,0)</f>
        <v>65271610.649999991</v>
      </c>
      <c r="C20" s="49">
        <f>VLOOKUP(C$7&amp;$A20,'PNC Exon. &amp; no Exon.'!$A:$AJ,3,0)+VLOOKUP(C$7&amp;$A20,'PNC Exon. &amp; no Exon.'!$A:$AJ,4,0)</f>
        <v>0</v>
      </c>
      <c r="D20" s="49">
        <f>VLOOKUP(D$7&amp;$A20,'PNC Exon. &amp; no Exon.'!$A:$AJ,3,0)+VLOOKUP(D$7&amp;$A20,'PNC Exon. &amp; no Exon.'!$A:$AJ,4,0)</f>
        <v>0</v>
      </c>
      <c r="E20" s="81">
        <f t="shared" si="1"/>
        <v>65271610.649999991</v>
      </c>
      <c r="F20" s="49">
        <f>VLOOKUP(F$7&amp;$A20,'PNC Exon. &amp; no Exon.'!$A:$AJ,3,0)+VLOOKUP(F$7&amp;$A20,'PNC Exon. &amp; no Exon.'!$A:$AJ,4,0)</f>
        <v>0</v>
      </c>
      <c r="G20" s="49">
        <f>VLOOKUP(G$7&amp;$A20,'PNC Exon. &amp; no Exon.'!$A:$AJ,3,0)+VLOOKUP(G$7&amp;$A20,'PNC Exon. &amp; no Exon.'!$A:$AJ,4,0)</f>
        <v>0</v>
      </c>
      <c r="H20" s="49">
        <f>VLOOKUP(H$7&amp;$A20,'PNC Exon. &amp; no Exon.'!$A:$AJ,3,0)+VLOOKUP(H$7&amp;$A20,'PNC Exon. &amp; no Exon.'!$A:$AJ,4,0)</f>
        <v>0</v>
      </c>
      <c r="I20" s="81">
        <f t="shared" si="2"/>
        <v>0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81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81">
        <f t="shared" si="4"/>
        <v>0</v>
      </c>
      <c r="R20" s="81">
        <f t="shared" si="5"/>
        <v>65271610.649999991</v>
      </c>
      <c r="S20" s="134">
        <f t="shared" si="0"/>
        <v>1.1799009115183454</v>
      </c>
    </row>
    <row r="21" spans="1:19" ht="14.1" customHeight="1" x14ac:dyDescent="0.25">
      <c r="A21" s="51" t="s">
        <v>99</v>
      </c>
      <c r="B21" s="49">
        <f>VLOOKUP(B$7&amp;$A21,'PNC Exon. &amp; no Exon.'!$A:$AJ,3,0)+VLOOKUP(B$7&amp;$A21,'PNC Exon. &amp; no Exon.'!$A:$AJ,4,0)</f>
        <v>39500258.57</v>
      </c>
      <c r="C21" s="49">
        <f>VLOOKUP(C$7&amp;$A21,'PNC Exon. &amp; no Exon.'!$A:$AJ,3,0)+VLOOKUP(C$7&amp;$A21,'PNC Exon. &amp; no Exon.'!$A:$AJ,4,0)</f>
        <v>0</v>
      </c>
      <c r="D21" s="49">
        <f>VLOOKUP(D$7&amp;$A21,'PNC Exon. &amp; no Exon.'!$A:$AJ,3,0)+VLOOKUP(D$7&amp;$A21,'PNC Exon. &amp; no Exon.'!$A:$AJ,4,0)</f>
        <v>0</v>
      </c>
      <c r="E21" s="81">
        <f t="shared" si="1"/>
        <v>39500258.57</v>
      </c>
      <c r="F21" s="49">
        <f>VLOOKUP(F$7&amp;$A21,'PNC Exon. &amp; no Exon.'!$A:$AJ,3,0)+VLOOKUP(F$7&amp;$A21,'PNC Exon. &amp; no Exon.'!$A:$AJ,4,0)</f>
        <v>0</v>
      </c>
      <c r="G21" s="49">
        <f>VLOOKUP(G$7&amp;$A21,'PNC Exon. &amp; no Exon.'!$A:$AJ,3,0)+VLOOKUP(G$7&amp;$A21,'PNC Exon. &amp; no Exon.'!$A:$AJ,4,0)</f>
        <v>0</v>
      </c>
      <c r="H21" s="49">
        <f>VLOOKUP(H$7&amp;$A21,'PNC Exon. &amp; no Exon.'!$A:$AJ,3,0)+VLOOKUP(H$7&amp;$A21,'PNC Exon. &amp; no Exon.'!$A:$AJ,4,0)</f>
        <v>0</v>
      </c>
      <c r="I21" s="81">
        <f t="shared" si="2"/>
        <v>0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81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81">
        <f t="shared" si="4"/>
        <v>0</v>
      </c>
      <c r="R21" s="81">
        <f t="shared" si="5"/>
        <v>39500258.57</v>
      </c>
      <c r="S21" s="134">
        <f t="shared" si="0"/>
        <v>0.71403770533358724</v>
      </c>
    </row>
    <row r="22" spans="1:19" ht="14.1" customHeight="1" x14ac:dyDescent="0.25">
      <c r="A22" s="51" t="s">
        <v>109</v>
      </c>
      <c r="B22" s="49">
        <f>VLOOKUP(B$7&amp;$A22,'PNC Exon. &amp; no Exon.'!$A:$AJ,3,0)+VLOOKUP(B$7&amp;$A22,'PNC Exon. &amp; no Exon.'!$A:$AJ,4,0)</f>
        <v>53161965.920000002</v>
      </c>
      <c r="C22" s="49">
        <f>VLOOKUP(C$7&amp;$A22,'PNC Exon. &amp; no Exon.'!$A:$AJ,3,0)+VLOOKUP(C$7&amp;$A22,'PNC Exon. &amp; no Exon.'!$A:$AJ,4,0)</f>
        <v>0</v>
      </c>
      <c r="D22" s="49">
        <f>VLOOKUP(D$7&amp;$A22,'PNC Exon. &amp; no Exon.'!$A:$AJ,3,0)+VLOOKUP(D$7&amp;$A22,'PNC Exon. &amp; no Exon.'!$A:$AJ,4,0)</f>
        <v>0</v>
      </c>
      <c r="E22" s="81">
        <f t="shared" si="1"/>
        <v>53161965.920000002</v>
      </c>
      <c r="F22" s="49">
        <f>VLOOKUP(F$7&amp;$A22,'PNC Exon. &amp; no Exon.'!$A:$AJ,3,0)+VLOOKUP(F$7&amp;$A22,'PNC Exon. &amp; no Exon.'!$A:$AJ,4,0)</f>
        <v>0</v>
      </c>
      <c r="G22" s="49">
        <f>VLOOKUP(G$7&amp;$A22,'PNC Exon. &amp; no Exon.'!$A:$AJ,3,0)+VLOOKUP(G$7&amp;$A22,'PNC Exon. &amp; no Exon.'!$A:$AJ,4,0)</f>
        <v>0</v>
      </c>
      <c r="H22" s="49">
        <f>VLOOKUP(H$7&amp;$A22,'PNC Exon. &amp; no Exon.'!$A:$AJ,3,0)+VLOOKUP(H$7&amp;$A22,'PNC Exon. &amp; no Exon.'!$A:$AJ,4,0)</f>
        <v>0</v>
      </c>
      <c r="I22" s="81">
        <f t="shared" si="2"/>
        <v>0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81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81">
        <f t="shared" si="4"/>
        <v>0</v>
      </c>
      <c r="R22" s="81">
        <f t="shared" si="5"/>
        <v>53161965.920000002</v>
      </c>
      <c r="S22" s="134">
        <f t="shared" si="0"/>
        <v>0.96099746003609954</v>
      </c>
    </row>
    <row r="23" spans="1:19" ht="14.1" customHeight="1" x14ac:dyDescent="0.25">
      <c r="A23" s="51" t="s">
        <v>110</v>
      </c>
      <c r="B23" s="49">
        <f>VLOOKUP(B$7&amp;$A23,'PNC Exon. &amp; no Exon.'!$A:$AJ,3,0)+VLOOKUP(B$7&amp;$A23,'PNC Exon. &amp; no Exon.'!$A:$AJ,4,0)</f>
        <v>46893247.00999999</v>
      </c>
      <c r="C23" s="49">
        <f>VLOOKUP(C$7&amp;$A23,'PNC Exon. &amp; no Exon.'!$A:$AJ,3,0)+VLOOKUP(C$7&amp;$A23,'PNC Exon. &amp; no Exon.'!$A:$AJ,4,0)</f>
        <v>0</v>
      </c>
      <c r="D23" s="49">
        <f>VLOOKUP(D$7&amp;$A23,'PNC Exon. &amp; no Exon.'!$A:$AJ,3,0)+VLOOKUP(D$7&amp;$A23,'PNC Exon. &amp; no Exon.'!$A:$AJ,4,0)</f>
        <v>0</v>
      </c>
      <c r="E23" s="81">
        <f t="shared" si="1"/>
        <v>46893247.00999999</v>
      </c>
      <c r="F23" s="49">
        <f>VLOOKUP(F$7&amp;$A23,'PNC Exon. &amp; no Exon.'!$A:$AJ,3,0)+VLOOKUP(F$7&amp;$A23,'PNC Exon. &amp; no Exon.'!$A:$AJ,4,0)</f>
        <v>0</v>
      </c>
      <c r="G23" s="49">
        <f>VLOOKUP(G$7&amp;$A23,'PNC Exon. &amp; no Exon.'!$A:$AJ,3,0)+VLOOKUP(G$7&amp;$A23,'PNC Exon. &amp; no Exon.'!$A:$AJ,4,0)</f>
        <v>0</v>
      </c>
      <c r="H23" s="49">
        <f>VLOOKUP(H$7&amp;$A23,'PNC Exon. &amp; no Exon.'!$A:$AJ,3,0)+VLOOKUP(H$7&amp;$A23,'PNC Exon. &amp; no Exon.'!$A:$AJ,4,0)</f>
        <v>0</v>
      </c>
      <c r="I23" s="81">
        <f t="shared" si="2"/>
        <v>0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81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81">
        <f t="shared" si="4"/>
        <v>0</v>
      </c>
      <c r="R23" s="81">
        <f t="shared" si="5"/>
        <v>46893247.00999999</v>
      </c>
      <c r="S23" s="134">
        <f t="shared" si="0"/>
        <v>0.84767917231032697</v>
      </c>
    </row>
    <row r="24" spans="1:19" ht="14.1" customHeight="1" x14ac:dyDescent="0.25">
      <c r="A24" s="51" t="s">
        <v>80</v>
      </c>
      <c r="B24" s="49">
        <f>VLOOKUP(B$7&amp;$A24,'PNC Exon. &amp; no Exon.'!$A:$AJ,3,0)+VLOOKUP(B$7&amp;$A24,'PNC Exon. &amp; no Exon.'!$A:$AJ,4,0)</f>
        <v>41071978.259999998</v>
      </c>
      <c r="C24" s="49">
        <f>VLOOKUP(C$7&amp;$A24,'PNC Exon. &amp; no Exon.'!$A:$AJ,3,0)+VLOOKUP(C$7&amp;$A24,'PNC Exon. &amp; no Exon.'!$A:$AJ,4,0)</f>
        <v>0</v>
      </c>
      <c r="D24" s="49">
        <f>VLOOKUP(D$7&amp;$A24,'PNC Exon. &amp; no Exon.'!$A:$AJ,3,0)+VLOOKUP(D$7&amp;$A24,'PNC Exon. &amp; no Exon.'!$A:$AJ,4,0)</f>
        <v>0</v>
      </c>
      <c r="E24" s="81">
        <f t="shared" si="1"/>
        <v>41071978.259999998</v>
      </c>
      <c r="F24" s="49">
        <f>VLOOKUP(F$7&amp;$A24,'PNC Exon. &amp; no Exon.'!$A:$AJ,3,0)+VLOOKUP(F$7&amp;$A24,'PNC Exon. &amp; no Exon.'!$A:$AJ,4,0)</f>
        <v>0</v>
      </c>
      <c r="G24" s="49">
        <f>VLOOKUP(G$7&amp;$A24,'PNC Exon. &amp; no Exon.'!$A:$AJ,3,0)+VLOOKUP(G$7&amp;$A24,'PNC Exon. &amp; no Exon.'!$A:$AJ,4,0)</f>
        <v>0</v>
      </c>
      <c r="H24" s="49">
        <f>VLOOKUP(H$7&amp;$A24,'PNC Exon. &amp; no Exon.'!$A:$AJ,3,0)+VLOOKUP(H$7&amp;$A24,'PNC Exon. &amp; no Exon.'!$A:$AJ,4,0)</f>
        <v>0</v>
      </c>
      <c r="I24" s="81">
        <f t="shared" si="2"/>
        <v>0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81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81">
        <f t="shared" si="4"/>
        <v>0</v>
      </c>
      <c r="R24" s="81">
        <f t="shared" si="5"/>
        <v>41071978.259999998</v>
      </c>
      <c r="S24" s="134">
        <f t="shared" si="0"/>
        <v>0.74244934519377714</v>
      </c>
    </row>
    <row r="25" spans="1:19" ht="14.1" customHeight="1" x14ac:dyDescent="0.25">
      <c r="A25" s="51" t="s">
        <v>96</v>
      </c>
      <c r="B25" s="49">
        <f>VLOOKUP(B$7&amp;$A25,'PNC Exon. &amp; no Exon.'!$A:$AJ,3,0)+VLOOKUP(B$7&amp;$A25,'PNC Exon. &amp; no Exon.'!$A:$AJ,4,0)</f>
        <v>32924031.23</v>
      </c>
      <c r="C25" s="49">
        <f>VLOOKUP(C$7&amp;$A25,'PNC Exon. &amp; no Exon.'!$A:$AJ,3,0)+VLOOKUP(C$7&amp;$A25,'PNC Exon. &amp; no Exon.'!$A:$AJ,4,0)</f>
        <v>0</v>
      </c>
      <c r="D25" s="49">
        <f>VLOOKUP(D$7&amp;$A25,'PNC Exon. &amp; no Exon.'!$A:$AJ,3,0)+VLOOKUP(D$7&amp;$A25,'PNC Exon. &amp; no Exon.'!$A:$AJ,4,0)</f>
        <v>0</v>
      </c>
      <c r="E25" s="81">
        <f t="shared" si="1"/>
        <v>32924031.23</v>
      </c>
      <c r="F25" s="49">
        <f>VLOOKUP(F$7&amp;$A25,'PNC Exon. &amp; no Exon.'!$A:$AJ,3,0)+VLOOKUP(F$7&amp;$A25,'PNC Exon. &amp; no Exon.'!$A:$AJ,4,0)</f>
        <v>0</v>
      </c>
      <c r="G25" s="49">
        <f>VLOOKUP(G$7&amp;$A25,'PNC Exon. &amp; no Exon.'!$A:$AJ,3,0)+VLOOKUP(G$7&amp;$A25,'PNC Exon. &amp; no Exon.'!$A:$AJ,4,0)</f>
        <v>0</v>
      </c>
      <c r="H25" s="49">
        <f>VLOOKUP(H$7&amp;$A25,'PNC Exon. &amp; no Exon.'!$A:$AJ,3,0)+VLOOKUP(H$7&amp;$A25,'PNC Exon. &amp; no Exon.'!$A:$AJ,4,0)</f>
        <v>0</v>
      </c>
      <c r="I25" s="81">
        <f t="shared" si="2"/>
        <v>0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81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81">
        <f t="shared" si="4"/>
        <v>0</v>
      </c>
      <c r="R25" s="81">
        <f t="shared" si="5"/>
        <v>32924031.23</v>
      </c>
      <c r="S25" s="134">
        <f t="shared" si="0"/>
        <v>0.59516065364836335</v>
      </c>
    </row>
    <row r="26" spans="1:19" ht="14.1" customHeight="1" x14ac:dyDescent="0.25">
      <c r="A26" s="51" t="s">
        <v>104</v>
      </c>
      <c r="B26" s="49">
        <f>VLOOKUP(B$7&amp;$A26,'PNC Exon. &amp; no Exon.'!$A:$AJ,3,0)+VLOOKUP(B$7&amp;$A26,'PNC Exon. &amp; no Exon.'!$A:$AJ,4,0)</f>
        <v>23554065.359999999</v>
      </c>
      <c r="C26" s="49">
        <f>VLOOKUP(C$7&amp;$A26,'PNC Exon. &amp; no Exon.'!$A:$AJ,3,0)+VLOOKUP(C$7&amp;$A26,'PNC Exon. &amp; no Exon.'!$A:$AJ,4,0)</f>
        <v>0</v>
      </c>
      <c r="D26" s="49">
        <f>VLOOKUP(D$7&amp;$A26,'PNC Exon. &amp; no Exon.'!$A:$AJ,3,0)+VLOOKUP(D$7&amp;$A26,'PNC Exon. &amp; no Exon.'!$A:$AJ,4,0)</f>
        <v>0</v>
      </c>
      <c r="E26" s="81">
        <f t="shared" si="1"/>
        <v>23554065.359999999</v>
      </c>
      <c r="F26" s="49">
        <f>VLOOKUP(F$7&amp;$A26,'PNC Exon. &amp; no Exon.'!$A:$AJ,3,0)+VLOOKUP(F$7&amp;$A26,'PNC Exon. &amp; no Exon.'!$A:$AJ,4,0)</f>
        <v>0</v>
      </c>
      <c r="G26" s="49">
        <f>VLOOKUP(G$7&amp;$A26,'PNC Exon. &amp; no Exon.'!$A:$AJ,3,0)+VLOOKUP(G$7&amp;$A26,'PNC Exon. &amp; no Exon.'!$A:$AJ,4,0)</f>
        <v>0</v>
      </c>
      <c r="H26" s="49">
        <f>VLOOKUP(H$7&amp;$A26,'PNC Exon. &amp; no Exon.'!$A:$AJ,3,0)+VLOOKUP(H$7&amp;$A26,'PNC Exon. &amp; no Exon.'!$A:$AJ,4,0)</f>
        <v>0</v>
      </c>
      <c r="I26" s="81">
        <f t="shared" si="2"/>
        <v>0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81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81">
        <f t="shared" si="4"/>
        <v>0</v>
      </c>
      <c r="R26" s="81">
        <f t="shared" si="5"/>
        <v>23554065.359999999</v>
      </c>
      <c r="S26" s="134">
        <f t="shared" si="0"/>
        <v>0.42578178953251689</v>
      </c>
    </row>
    <row r="27" spans="1:19" ht="14.1" customHeight="1" x14ac:dyDescent="0.25">
      <c r="A27" s="51" t="s">
        <v>105</v>
      </c>
      <c r="B27" s="49">
        <f>VLOOKUP(B$7&amp;$A27,'PNC Exon. &amp; no Exon.'!$A:$AJ,3,0)+VLOOKUP(B$7&amp;$A27,'PNC Exon. &amp; no Exon.'!$A:$AJ,4,0)</f>
        <v>34305431.890000001</v>
      </c>
      <c r="C27" s="49">
        <f>VLOOKUP(C$7&amp;$A27,'PNC Exon. &amp; no Exon.'!$A:$AJ,3,0)+VLOOKUP(C$7&amp;$A27,'PNC Exon. &amp; no Exon.'!$A:$AJ,4,0)</f>
        <v>0</v>
      </c>
      <c r="D27" s="49">
        <f>VLOOKUP(D$7&amp;$A27,'PNC Exon. &amp; no Exon.'!$A:$AJ,3,0)+VLOOKUP(D$7&amp;$A27,'PNC Exon. &amp; no Exon.'!$A:$AJ,4,0)</f>
        <v>0</v>
      </c>
      <c r="E27" s="81">
        <f t="shared" si="1"/>
        <v>34305431.890000001</v>
      </c>
      <c r="F27" s="49">
        <f>VLOOKUP(F$7&amp;$A27,'PNC Exon. &amp; no Exon.'!$A:$AJ,3,0)+VLOOKUP(F$7&amp;$A27,'PNC Exon. &amp; no Exon.'!$A:$AJ,4,0)</f>
        <v>0</v>
      </c>
      <c r="G27" s="49">
        <f>VLOOKUP(G$7&amp;$A27,'PNC Exon. &amp; no Exon.'!$A:$AJ,3,0)+VLOOKUP(G$7&amp;$A27,'PNC Exon. &amp; no Exon.'!$A:$AJ,4,0)</f>
        <v>0</v>
      </c>
      <c r="H27" s="49">
        <f>VLOOKUP(H$7&amp;$A27,'PNC Exon. &amp; no Exon.'!$A:$AJ,3,0)+VLOOKUP(H$7&amp;$A27,'PNC Exon. &amp; no Exon.'!$A:$AJ,4,0)</f>
        <v>0</v>
      </c>
      <c r="I27" s="81">
        <f t="shared" si="2"/>
        <v>0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81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81">
        <f t="shared" si="4"/>
        <v>0</v>
      </c>
      <c r="R27" s="81">
        <f t="shared" si="5"/>
        <v>34305431.890000001</v>
      </c>
      <c r="S27" s="134">
        <f t="shared" si="0"/>
        <v>0.620131937207551</v>
      </c>
    </row>
    <row r="28" spans="1:19" ht="14.1" customHeight="1" x14ac:dyDescent="0.25">
      <c r="A28" s="51" t="s">
        <v>82</v>
      </c>
      <c r="B28" s="49">
        <f>VLOOKUP(B$7&amp;$A28,'PNC Exon. &amp; no Exon.'!$A:$AJ,3,0)+VLOOKUP(B$7&amp;$A28,'PNC Exon. &amp; no Exon.'!$A:$AJ,4,0)</f>
        <v>40664455.359999999</v>
      </c>
      <c r="C28" s="49">
        <f>VLOOKUP(C$7&amp;$A28,'PNC Exon. &amp; no Exon.'!$A:$AJ,3,0)+VLOOKUP(C$7&amp;$A28,'PNC Exon. &amp; no Exon.'!$A:$AJ,4,0)</f>
        <v>0</v>
      </c>
      <c r="D28" s="49">
        <f>VLOOKUP(D$7&amp;$A28,'PNC Exon. &amp; no Exon.'!$A:$AJ,3,0)+VLOOKUP(D$7&amp;$A28,'PNC Exon. &amp; no Exon.'!$A:$AJ,4,0)</f>
        <v>0</v>
      </c>
      <c r="E28" s="81">
        <f t="shared" si="1"/>
        <v>40664455.359999999</v>
      </c>
      <c r="F28" s="49">
        <f>VLOOKUP(F$7&amp;$A28,'PNC Exon. &amp; no Exon.'!$A:$AJ,3,0)+VLOOKUP(F$7&amp;$A28,'PNC Exon. &amp; no Exon.'!$A:$AJ,4,0)</f>
        <v>0</v>
      </c>
      <c r="G28" s="49">
        <f>VLOOKUP(G$7&amp;$A28,'PNC Exon. &amp; no Exon.'!$A:$AJ,3,0)+VLOOKUP(G$7&amp;$A28,'PNC Exon. &amp; no Exon.'!$A:$AJ,4,0)</f>
        <v>0</v>
      </c>
      <c r="H28" s="49">
        <f>VLOOKUP(H$7&amp;$A28,'PNC Exon. &amp; no Exon.'!$A:$AJ,3,0)+VLOOKUP(H$7&amp;$A28,'PNC Exon. &amp; no Exon.'!$A:$AJ,4,0)</f>
        <v>0</v>
      </c>
      <c r="I28" s="81">
        <f t="shared" si="2"/>
        <v>0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81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81">
        <f t="shared" si="4"/>
        <v>0</v>
      </c>
      <c r="R28" s="81">
        <f t="shared" si="5"/>
        <v>40664455.359999999</v>
      </c>
      <c r="S28" s="134">
        <f t="shared" si="0"/>
        <v>0.73508264110318944</v>
      </c>
    </row>
    <row r="29" spans="1:19" ht="14.1" customHeight="1" x14ac:dyDescent="0.25">
      <c r="A29" s="50" t="s">
        <v>113</v>
      </c>
      <c r="B29" s="49">
        <f>VLOOKUP(B$7&amp;$A29,'PNC Exon. &amp; no Exon.'!$A:$AJ,3,0)+VLOOKUP(B$7&amp;$A29,'PNC Exon. &amp; no Exon.'!$A:$AJ,4,0)</f>
        <v>28630962.379999999</v>
      </c>
      <c r="C29" s="49">
        <f>VLOOKUP(C$7&amp;$A29,'PNC Exon. &amp; no Exon.'!$A:$AJ,3,0)+VLOOKUP(C$7&amp;$A29,'PNC Exon. &amp; no Exon.'!$A:$AJ,4,0)</f>
        <v>0</v>
      </c>
      <c r="D29" s="49">
        <f>VLOOKUP(D$7&amp;$A29,'PNC Exon. &amp; no Exon.'!$A:$AJ,3,0)+VLOOKUP(D$7&amp;$A29,'PNC Exon. &amp; no Exon.'!$A:$AJ,4,0)</f>
        <v>0</v>
      </c>
      <c r="E29" s="81">
        <f t="shared" si="1"/>
        <v>28630962.379999999</v>
      </c>
      <c r="F29" s="49">
        <f>VLOOKUP(F$7&amp;$A29,'PNC Exon. &amp; no Exon.'!$A:$AJ,3,0)+VLOOKUP(F$7&amp;$A29,'PNC Exon. &amp; no Exon.'!$A:$AJ,4,0)</f>
        <v>0</v>
      </c>
      <c r="G29" s="49">
        <f>VLOOKUP(G$7&amp;$A29,'PNC Exon. &amp; no Exon.'!$A:$AJ,3,0)+VLOOKUP(G$7&amp;$A29,'PNC Exon. &amp; no Exon.'!$A:$AJ,4,0)</f>
        <v>0</v>
      </c>
      <c r="H29" s="49">
        <f>VLOOKUP(H$7&amp;$A29,'PNC Exon. &amp; no Exon.'!$A:$AJ,3,0)+VLOOKUP(H$7&amp;$A29,'PNC Exon. &amp; no Exon.'!$A:$AJ,4,0)</f>
        <v>0</v>
      </c>
      <c r="I29" s="81">
        <f t="shared" si="2"/>
        <v>0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81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81">
        <f t="shared" si="4"/>
        <v>0</v>
      </c>
      <c r="R29" s="81">
        <f t="shared" si="5"/>
        <v>28630962.379999999</v>
      </c>
      <c r="S29" s="134">
        <f t="shared" si="0"/>
        <v>0.51755576847879514</v>
      </c>
    </row>
    <row r="30" spans="1:19" ht="14.1" customHeight="1" x14ac:dyDescent="0.25">
      <c r="A30" s="51" t="s">
        <v>79</v>
      </c>
      <c r="B30" s="49">
        <f>VLOOKUP(B$7&amp;$A30,'PNC Exon. &amp; no Exon.'!$A:$AJ,3,0)+VLOOKUP(B$7&amp;$A30,'PNC Exon. &amp; no Exon.'!$A:$AJ,4,0)</f>
        <v>75636307.310000002</v>
      </c>
      <c r="C30" s="49">
        <f>VLOOKUP(C$7&amp;$A30,'PNC Exon. &amp; no Exon.'!$A:$AJ,3,0)+VLOOKUP(C$7&amp;$A30,'PNC Exon. &amp; no Exon.'!$A:$AJ,4,0)</f>
        <v>0</v>
      </c>
      <c r="D30" s="49">
        <f>VLOOKUP(D$7&amp;$A30,'PNC Exon. &amp; no Exon.'!$A:$AJ,3,0)+VLOOKUP(D$7&amp;$A30,'PNC Exon. &amp; no Exon.'!$A:$AJ,4,0)</f>
        <v>0</v>
      </c>
      <c r="E30" s="81">
        <f t="shared" si="1"/>
        <v>75636307.310000002</v>
      </c>
      <c r="F30" s="49">
        <f>VLOOKUP(F$7&amp;$A30,'PNC Exon. &amp; no Exon.'!$A:$AJ,3,0)+VLOOKUP(F$7&amp;$A30,'PNC Exon. &amp; no Exon.'!$A:$AJ,4,0)</f>
        <v>0</v>
      </c>
      <c r="G30" s="49">
        <f>VLOOKUP(G$7&amp;$A30,'PNC Exon. &amp; no Exon.'!$A:$AJ,3,0)+VLOOKUP(G$7&amp;$A30,'PNC Exon. &amp; no Exon.'!$A:$AJ,4,0)</f>
        <v>0</v>
      </c>
      <c r="H30" s="49">
        <f>VLOOKUP(H$7&amp;$A30,'PNC Exon. &amp; no Exon.'!$A:$AJ,3,0)+VLOOKUP(H$7&amp;$A30,'PNC Exon. &amp; no Exon.'!$A:$AJ,4,0)</f>
        <v>0</v>
      </c>
      <c r="I30" s="81">
        <f t="shared" si="2"/>
        <v>0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81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81">
        <f t="shared" si="4"/>
        <v>0</v>
      </c>
      <c r="R30" s="81">
        <f t="shared" si="5"/>
        <v>75636307.310000002</v>
      </c>
      <c r="S30" s="134">
        <f t="shared" si="0"/>
        <v>1.3672613108552225</v>
      </c>
    </row>
    <row r="31" spans="1:19" ht="14.1" customHeight="1" x14ac:dyDescent="0.25">
      <c r="A31" s="51" t="s">
        <v>117</v>
      </c>
      <c r="B31" s="49">
        <f>VLOOKUP(B$7&amp;$A31,'PNC Exon. &amp; no Exon.'!$A:$AJ,3,0)+VLOOKUP(B$7&amp;$A31,'PNC Exon. &amp; no Exon.'!$A:$AJ,4,0)</f>
        <v>25078277.73</v>
      </c>
      <c r="C31" s="49">
        <f>VLOOKUP(C$7&amp;$A31,'PNC Exon. &amp; no Exon.'!$A:$AJ,3,0)+VLOOKUP(C$7&amp;$A31,'PNC Exon. &amp; no Exon.'!$A:$AJ,4,0)</f>
        <v>0</v>
      </c>
      <c r="D31" s="49">
        <f>VLOOKUP(D$7&amp;$A31,'PNC Exon. &amp; no Exon.'!$A:$AJ,3,0)+VLOOKUP(D$7&amp;$A31,'PNC Exon. &amp; no Exon.'!$A:$AJ,4,0)</f>
        <v>0</v>
      </c>
      <c r="E31" s="81">
        <f t="shared" si="1"/>
        <v>25078277.73</v>
      </c>
      <c r="F31" s="49">
        <f>VLOOKUP(F$7&amp;$A31,'PNC Exon. &amp; no Exon.'!$A:$AJ,3,0)+VLOOKUP(F$7&amp;$A31,'PNC Exon. &amp; no Exon.'!$A:$AJ,4,0)</f>
        <v>0</v>
      </c>
      <c r="G31" s="49">
        <f>VLOOKUP(G$7&amp;$A31,'PNC Exon. &amp; no Exon.'!$A:$AJ,3,0)+VLOOKUP(G$7&amp;$A31,'PNC Exon. &amp; no Exon.'!$A:$AJ,4,0)</f>
        <v>0</v>
      </c>
      <c r="H31" s="49">
        <f>VLOOKUP(H$7&amp;$A31,'PNC Exon. &amp; no Exon.'!$A:$AJ,3,0)+VLOOKUP(H$7&amp;$A31,'PNC Exon. &amp; no Exon.'!$A:$AJ,4,0)</f>
        <v>0</v>
      </c>
      <c r="I31" s="81">
        <f t="shared" si="2"/>
        <v>0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81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81">
        <f t="shared" si="4"/>
        <v>0</v>
      </c>
      <c r="R31" s="81">
        <f t="shared" si="5"/>
        <v>25078277.73</v>
      </c>
      <c r="S31" s="134">
        <f t="shared" si="0"/>
        <v>0.45333464975461318</v>
      </c>
    </row>
    <row r="32" spans="1:19" ht="14.1" customHeight="1" x14ac:dyDescent="0.25">
      <c r="A32" s="51" t="s">
        <v>112</v>
      </c>
      <c r="B32" s="49">
        <f>VLOOKUP(B$7&amp;$A32,'PNC Exon. &amp; no Exon.'!$A:$AJ,3,0)+VLOOKUP(B$7&amp;$A32,'PNC Exon. &amp; no Exon.'!$A:$AJ,4,0)</f>
        <v>15033118.290000001</v>
      </c>
      <c r="C32" s="49">
        <f>VLOOKUP(C$7&amp;$A32,'PNC Exon. &amp; no Exon.'!$A:$AJ,3,0)+VLOOKUP(C$7&amp;$A32,'PNC Exon. &amp; no Exon.'!$A:$AJ,4,0)</f>
        <v>0</v>
      </c>
      <c r="D32" s="49">
        <f>VLOOKUP(D$7&amp;$A32,'PNC Exon. &amp; no Exon.'!$A:$AJ,3,0)+VLOOKUP(D$7&amp;$A32,'PNC Exon. &amp; no Exon.'!$A:$AJ,4,0)</f>
        <v>0</v>
      </c>
      <c r="E32" s="81">
        <f t="shared" si="1"/>
        <v>15033118.290000001</v>
      </c>
      <c r="F32" s="49">
        <f>VLOOKUP(F$7&amp;$A32,'PNC Exon. &amp; no Exon.'!$A:$AJ,3,0)+VLOOKUP(F$7&amp;$A32,'PNC Exon. &amp; no Exon.'!$A:$AJ,4,0)</f>
        <v>0</v>
      </c>
      <c r="G32" s="49">
        <f>VLOOKUP(G$7&amp;$A32,'PNC Exon. &amp; no Exon.'!$A:$AJ,3,0)+VLOOKUP(G$7&amp;$A32,'PNC Exon. &amp; no Exon.'!$A:$AJ,4,0)</f>
        <v>0</v>
      </c>
      <c r="H32" s="49">
        <f>VLOOKUP(H$7&amp;$A32,'PNC Exon. &amp; no Exon.'!$A:$AJ,3,0)+VLOOKUP(H$7&amp;$A32,'PNC Exon. &amp; no Exon.'!$A:$AJ,4,0)</f>
        <v>0</v>
      </c>
      <c r="I32" s="81">
        <f t="shared" si="2"/>
        <v>0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81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81">
        <f t="shared" si="4"/>
        <v>0</v>
      </c>
      <c r="R32" s="81">
        <f t="shared" si="5"/>
        <v>15033118.290000001</v>
      </c>
      <c r="S32" s="134">
        <f t="shared" si="0"/>
        <v>0.27175045623505101</v>
      </c>
    </row>
    <row r="33" spans="1:19" ht="14.1" customHeight="1" x14ac:dyDescent="0.25">
      <c r="A33" s="51" t="s">
        <v>116</v>
      </c>
      <c r="B33" s="49">
        <f>VLOOKUP(B$7&amp;$A33,'PNC Exon. &amp; no Exon.'!$A:$AJ,3,0)+VLOOKUP(B$7&amp;$A33,'PNC Exon. &amp; no Exon.'!$A:$AJ,4,0)</f>
        <v>12988214.860000001</v>
      </c>
      <c r="C33" s="49">
        <f>VLOOKUP(C$7&amp;$A33,'PNC Exon. &amp; no Exon.'!$A:$AJ,3,0)+VLOOKUP(C$7&amp;$A33,'PNC Exon. &amp; no Exon.'!$A:$AJ,4,0)</f>
        <v>0</v>
      </c>
      <c r="D33" s="49">
        <f>VLOOKUP(D$7&amp;$A33,'PNC Exon. &amp; no Exon.'!$A:$AJ,3,0)+VLOOKUP(D$7&amp;$A33,'PNC Exon. &amp; no Exon.'!$A:$AJ,4,0)</f>
        <v>0</v>
      </c>
      <c r="E33" s="81">
        <f t="shared" si="1"/>
        <v>12988214.860000001</v>
      </c>
      <c r="F33" s="49">
        <f>VLOOKUP(F$7&amp;$A33,'PNC Exon. &amp; no Exon.'!$A:$AJ,3,0)+VLOOKUP(F$7&amp;$A33,'PNC Exon. &amp; no Exon.'!$A:$AJ,4,0)</f>
        <v>0</v>
      </c>
      <c r="G33" s="49">
        <f>VLOOKUP(G$7&amp;$A33,'PNC Exon. &amp; no Exon.'!$A:$AJ,3,0)+VLOOKUP(G$7&amp;$A33,'PNC Exon. &amp; no Exon.'!$A:$AJ,4,0)</f>
        <v>0</v>
      </c>
      <c r="H33" s="49">
        <f>VLOOKUP(H$7&amp;$A33,'PNC Exon. &amp; no Exon.'!$A:$AJ,3,0)+VLOOKUP(H$7&amp;$A33,'PNC Exon. &amp; no Exon.'!$A:$AJ,4,0)</f>
        <v>0</v>
      </c>
      <c r="I33" s="81">
        <f t="shared" si="2"/>
        <v>0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81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81">
        <f t="shared" si="4"/>
        <v>0</v>
      </c>
      <c r="R33" s="81">
        <f t="shared" si="5"/>
        <v>12988214.860000001</v>
      </c>
      <c r="S33" s="134">
        <f t="shared" si="0"/>
        <v>0.2347851753572458</v>
      </c>
    </row>
    <row r="34" spans="1:19" ht="14.1" customHeight="1" x14ac:dyDescent="0.25">
      <c r="A34" s="51" t="s">
        <v>94</v>
      </c>
      <c r="B34" s="49">
        <f>VLOOKUP(B$7&amp;$A34,'PNC Exon. &amp; no Exon.'!$A:$AJ,3,0)+VLOOKUP(B$7&amp;$A34,'PNC Exon. &amp; no Exon.'!$A:$AJ,4,0)</f>
        <v>6613461.1399999997</v>
      </c>
      <c r="C34" s="49">
        <f>VLOOKUP(C$7&amp;$A34,'PNC Exon. &amp; no Exon.'!$A:$AJ,3,0)+VLOOKUP(C$7&amp;$A34,'PNC Exon. &amp; no Exon.'!$A:$AJ,4,0)</f>
        <v>0</v>
      </c>
      <c r="D34" s="49">
        <f>VLOOKUP(D$7&amp;$A34,'PNC Exon. &amp; no Exon.'!$A:$AJ,3,0)+VLOOKUP(D$7&amp;$A34,'PNC Exon. &amp; no Exon.'!$A:$AJ,4,0)</f>
        <v>0</v>
      </c>
      <c r="E34" s="81">
        <f t="shared" si="1"/>
        <v>6613461.1399999997</v>
      </c>
      <c r="F34" s="49">
        <f>VLOOKUP(F$7&amp;$A34,'PNC Exon. &amp; no Exon.'!$A:$AJ,3,0)+VLOOKUP(F$7&amp;$A34,'PNC Exon. &amp; no Exon.'!$A:$AJ,4,0)</f>
        <v>0</v>
      </c>
      <c r="G34" s="49">
        <f>VLOOKUP(G$7&amp;$A34,'PNC Exon. &amp; no Exon.'!$A:$AJ,3,0)+VLOOKUP(G$7&amp;$A34,'PNC Exon. &amp; no Exon.'!$A:$AJ,4,0)</f>
        <v>0</v>
      </c>
      <c r="H34" s="49">
        <f>VLOOKUP(H$7&amp;$A34,'PNC Exon. &amp; no Exon.'!$A:$AJ,3,0)+VLOOKUP(H$7&amp;$A34,'PNC Exon. &amp; no Exon.'!$A:$AJ,4,0)</f>
        <v>0</v>
      </c>
      <c r="I34" s="81">
        <f t="shared" si="2"/>
        <v>0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81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81">
        <f t="shared" si="4"/>
        <v>0</v>
      </c>
      <c r="R34" s="81">
        <f t="shared" si="5"/>
        <v>6613461.1399999997</v>
      </c>
      <c r="S34" s="134">
        <f t="shared" si="0"/>
        <v>0.11955011910491527</v>
      </c>
    </row>
    <row r="35" spans="1:19" ht="14.1" customHeight="1" x14ac:dyDescent="0.25">
      <c r="A35" s="51" t="s">
        <v>89</v>
      </c>
      <c r="B35" s="49">
        <f>VLOOKUP(B$7&amp;$A35,'PNC Exon. &amp; no Exon.'!$A:$AJ,3,0)+VLOOKUP(B$7&amp;$A35,'PNC Exon. &amp; no Exon.'!$A:$AJ,4,0)</f>
        <v>7542248.1600000001</v>
      </c>
      <c r="C35" s="49">
        <f>VLOOKUP(C$7&amp;$A35,'PNC Exon. &amp; no Exon.'!$A:$AJ,3,0)+VLOOKUP(C$7&amp;$A35,'PNC Exon. &amp; no Exon.'!$A:$AJ,4,0)</f>
        <v>0</v>
      </c>
      <c r="D35" s="49">
        <f>VLOOKUP(D$7&amp;$A35,'PNC Exon. &amp; no Exon.'!$A:$AJ,3,0)+VLOOKUP(D$7&amp;$A35,'PNC Exon. &amp; no Exon.'!$A:$AJ,4,0)</f>
        <v>0</v>
      </c>
      <c r="E35" s="81">
        <f t="shared" si="1"/>
        <v>7542248.1600000001</v>
      </c>
      <c r="F35" s="49">
        <f>VLOOKUP(F$7&amp;$A35,'PNC Exon. &amp; no Exon.'!$A:$AJ,3,0)+VLOOKUP(F$7&amp;$A35,'PNC Exon. &amp; no Exon.'!$A:$AJ,4,0)</f>
        <v>0</v>
      </c>
      <c r="G35" s="49">
        <f>VLOOKUP(G$7&amp;$A35,'PNC Exon. &amp; no Exon.'!$A:$AJ,3,0)+VLOOKUP(G$7&amp;$A35,'PNC Exon. &amp; no Exon.'!$A:$AJ,4,0)</f>
        <v>0</v>
      </c>
      <c r="H35" s="49">
        <f>VLOOKUP(H$7&amp;$A35,'PNC Exon. &amp; no Exon.'!$A:$AJ,3,0)+VLOOKUP(H$7&amp;$A35,'PNC Exon. &amp; no Exon.'!$A:$AJ,4,0)</f>
        <v>0</v>
      </c>
      <c r="I35" s="81">
        <f t="shared" si="2"/>
        <v>0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81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81">
        <f t="shared" si="4"/>
        <v>0</v>
      </c>
      <c r="R35" s="81">
        <f t="shared" si="5"/>
        <v>7542248.1600000001</v>
      </c>
      <c r="S35" s="134">
        <f t="shared" si="0"/>
        <v>0.1363396029339681</v>
      </c>
    </row>
    <row r="36" spans="1:19" ht="14.1" customHeight="1" x14ac:dyDescent="0.25">
      <c r="A36" s="51" t="s">
        <v>81</v>
      </c>
      <c r="B36" s="49">
        <f>VLOOKUP(B$7&amp;$A36,'PNC Exon. &amp; no Exon.'!$A:$AJ,3,0)+VLOOKUP(B$7&amp;$A36,'PNC Exon. &amp; no Exon.'!$A:$AJ,4,0)</f>
        <v>5543299.4699999997</v>
      </c>
      <c r="C36" s="49">
        <f>VLOOKUP(C$7&amp;$A36,'PNC Exon. &amp; no Exon.'!$A:$AJ,3,0)+VLOOKUP(C$7&amp;$A36,'PNC Exon. &amp; no Exon.'!$A:$AJ,4,0)</f>
        <v>0</v>
      </c>
      <c r="D36" s="49">
        <f>VLOOKUP(D$7&amp;$A36,'PNC Exon. &amp; no Exon.'!$A:$AJ,3,0)+VLOOKUP(D$7&amp;$A36,'PNC Exon. &amp; no Exon.'!$A:$AJ,4,0)</f>
        <v>0</v>
      </c>
      <c r="E36" s="81">
        <f t="shared" si="1"/>
        <v>5543299.4699999997</v>
      </c>
      <c r="F36" s="49">
        <f>VLOOKUP(F$7&amp;$A36,'PNC Exon. &amp; no Exon.'!$A:$AJ,3,0)+VLOOKUP(F$7&amp;$A36,'PNC Exon. &amp; no Exon.'!$A:$AJ,4,0)</f>
        <v>0</v>
      </c>
      <c r="G36" s="49">
        <f>VLOOKUP(G$7&amp;$A36,'PNC Exon. &amp; no Exon.'!$A:$AJ,3,0)+VLOOKUP(G$7&amp;$A36,'PNC Exon. &amp; no Exon.'!$A:$AJ,4,0)</f>
        <v>0</v>
      </c>
      <c r="H36" s="49">
        <f>VLOOKUP(H$7&amp;$A36,'PNC Exon. &amp; no Exon.'!$A:$AJ,3,0)+VLOOKUP(H$7&amp;$A36,'PNC Exon. &amp; no Exon.'!$A:$AJ,4,0)</f>
        <v>0</v>
      </c>
      <c r="I36" s="81">
        <f t="shared" si="2"/>
        <v>0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81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81">
        <f t="shared" si="4"/>
        <v>0</v>
      </c>
      <c r="R36" s="81">
        <f t="shared" si="5"/>
        <v>5543299.4699999997</v>
      </c>
      <c r="S36" s="134">
        <f t="shared" si="0"/>
        <v>0.10020503603846891</v>
      </c>
    </row>
    <row r="37" spans="1:19" ht="14.1" customHeight="1" x14ac:dyDescent="0.25">
      <c r="A37" s="51" t="s">
        <v>122</v>
      </c>
      <c r="B37" s="49">
        <f>VLOOKUP(B$7&amp;$A37,'PNC Exon. &amp; no Exon.'!$A:$AJ,3,0)+VLOOKUP(B$7&amp;$A37,'PNC Exon. &amp; no Exon.'!$A:$AJ,4,0)</f>
        <v>1353747.77</v>
      </c>
      <c r="C37" s="49">
        <f>VLOOKUP(C$7&amp;$A37,'PNC Exon. &amp; no Exon.'!$A:$AJ,3,0)+VLOOKUP(C$7&amp;$A37,'PNC Exon. &amp; no Exon.'!$A:$AJ,4,0)</f>
        <v>0</v>
      </c>
      <c r="D37" s="49">
        <f>VLOOKUP(D$7&amp;$A37,'PNC Exon. &amp; no Exon.'!$A:$AJ,3,0)+VLOOKUP(D$7&amp;$A37,'PNC Exon. &amp; no Exon.'!$A:$AJ,4,0)</f>
        <v>0</v>
      </c>
      <c r="E37" s="81">
        <f t="shared" si="1"/>
        <v>1353747.77</v>
      </c>
      <c r="F37" s="49">
        <f>VLOOKUP(F$7&amp;$A37,'PNC Exon. &amp; no Exon.'!$A:$AJ,3,0)+VLOOKUP(F$7&amp;$A37,'PNC Exon. &amp; no Exon.'!$A:$AJ,4,0)</f>
        <v>0</v>
      </c>
      <c r="G37" s="49">
        <f>VLOOKUP(G$7&amp;$A37,'PNC Exon. &amp; no Exon.'!$A:$AJ,3,0)+VLOOKUP(G$7&amp;$A37,'PNC Exon. &amp; no Exon.'!$A:$AJ,4,0)</f>
        <v>0</v>
      </c>
      <c r="H37" s="49">
        <f>VLOOKUP(H$7&amp;$A37,'PNC Exon. &amp; no Exon.'!$A:$AJ,3,0)+VLOOKUP(H$7&amp;$A37,'PNC Exon. &amp; no Exon.'!$A:$AJ,4,0)</f>
        <v>0</v>
      </c>
      <c r="I37" s="81">
        <f t="shared" si="2"/>
        <v>0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81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81">
        <f t="shared" si="4"/>
        <v>0</v>
      </c>
      <c r="R37" s="81">
        <f t="shared" si="5"/>
        <v>1353747.77</v>
      </c>
      <c r="S37" s="135">
        <f t="shared" si="0"/>
        <v>2.4471408195423896E-2</v>
      </c>
    </row>
    <row r="38" spans="1:19" ht="14.1" customHeight="1" x14ac:dyDescent="0.25">
      <c r="A38" s="50" t="s">
        <v>118</v>
      </c>
      <c r="B38" s="49">
        <f>VLOOKUP(B$7&amp;$A38,'PNC Exon. &amp; no Exon.'!$A:$AJ,3,0)+VLOOKUP(B$7&amp;$A38,'PNC Exon. &amp; no Exon.'!$A:$AJ,4,0)</f>
        <v>1214200.99</v>
      </c>
      <c r="C38" s="49">
        <f>VLOOKUP(C$7&amp;$A38,'PNC Exon. &amp; no Exon.'!$A:$AJ,3,0)+VLOOKUP(C$7&amp;$A38,'PNC Exon. &amp; no Exon.'!$A:$AJ,4,0)</f>
        <v>0</v>
      </c>
      <c r="D38" s="49">
        <f>VLOOKUP(D$7&amp;$A38,'PNC Exon. &amp; no Exon.'!$A:$AJ,3,0)+VLOOKUP(D$7&amp;$A38,'PNC Exon. &amp; no Exon.'!$A:$AJ,4,0)</f>
        <v>0</v>
      </c>
      <c r="E38" s="81">
        <f t="shared" si="1"/>
        <v>1214200.99</v>
      </c>
      <c r="F38" s="49">
        <f>VLOOKUP(F$7&amp;$A38,'PNC Exon. &amp; no Exon.'!$A:$AJ,3,0)+VLOOKUP(F$7&amp;$A38,'PNC Exon. &amp; no Exon.'!$A:$AJ,4,0)</f>
        <v>0</v>
      </c>
      <c r="G38" s="49">
        <f>VLOOKUP(G$7&amp;$A38,'PNC Exon. &amp; no Exon.'!$A:$AJ,3,0)+VLOOKUP(G$7&amp;$A38,'PNC Exon. &amp; no Exon.'!$A:$AJ,4,0)</f>
        <v>0</v>
      </c>
      <c r="H38" s="49">
        <f>VLOOKUP(H$7&amp;$A38,'PNC Exon. &amp; no Exon.'!$A:$AJ,3,0)+VLOOKUP(H$7&amp;$A38,'PNC Exon. &amp; no Exon.'!$A:$AJ,4,0)</f>
        <v>0</v>
      </c>
      <c r="I38" s="81">
        <f t="shared" si="2"/>
        <v>0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81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81">
        <f t="shared" si="4"/>
        <v>0</v>
      </c>
      <c r="R38" s="81">
        <f t="shared" si="5"/>
        <v>1214200.99</v>
      </c>
      <c r="S38" s="134">
        <f t="shared" si="0"/>
        <v>2.1948850972125927E-2</v>
      </c>
    </row>
    <row r="39" spans="1:19" ht="14.1" customHeight="1" x14ac:dyDescent="0.25">
      <c r="A39" s="51" t="s">
        <v>120</v>
      </c>
      <c r="B39" s="49">
        <f>VLOOKUP(B$7&amp;$A39,'PNC Exon. &amp; no Exon.'!$A:$AJ,3,0)+VLOOKUP(B$7&amp;$A39,'PNC Exon. &amp; no Exon.'!$A:$AJ,4,0)</f>
        <v>1928660.14</v>
      </c>
      <c r="C39" s="49">
        <f>VLOOKUP(C$7&amp;$A39,'PNC Exon. &amp; no Exon.'!$A:$AJ,3,0)+VLOOKUP(C$7&amp;$A39,'PNC Exon. &amp; no Exon.'!$A:$AJ,4,0)</f>
        <v>0</v>
      </c>
      <c r="D39" s="49">
        <f>VLOOKUP(D$7&amp;$A39,'PNC Exon. &amp; no Exon.'!$A:$AJ,3,0)+VLOOKUP(D$7&amp;$A39,'PNC Exon. &amp; no Exon.'!$A:$AJ,4,0)</f>
        <v>0</v>
      </c>
      <c r="E39" s="81">
        <f t="shared" si="1"/>
        <v>1928660.14</v>
      </c>
      <c r="F39" s="49">
        <f>VLOOKUP(F$7&amp;$A39,'PNC Exon. &amp; no Exon.'!$A:$AJ,3,0)+VLOOKUP(F$7&amp;$A39,'PNC Exon. &amp; no Exon.'!$A:$AJ,4,0)</f>
        <v>0</v>
      </c>
      <c r="G39" s="49">
        <f>VLOOKUP(G$7&amp;$A39,'PNC Exon. &amp; no Exon.'!$A:$AJ,3,0)+VLOOKUP(G$7&amp;$A39,'PNC Exon. &amp; no Exon.'!$A:$AJ,4,0)</f>
        <v>0</v>
      </c>
      <c r="H39" s="49">
        <f>VLOOKUP(H$7&amp;$A39,'PNC Exon. &amp; no Exon.'!$A:$AJ,3,0)+VLOOKUP(H$7&amp;$A39,'PNC Exon. &amp; no Exon.'!$A:$AJ,4,0)</f>
        <v>0</v>
      </c>
      <c r="I39" s="81">
        <f t="shared" si="2"/>
        <v>0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81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81">
        <f t="shared" si="4"/>
        <v>0</v>
      </c>
      <c r="R39" s="81">
        <f t="shared" si="5"/>
        <v>1928660.14</v>
      </c>
      <c r="S39" s="135">
        <f t="shared" si="0"/>
        <v>3.4863975846980262E-2</v>
      </c>
    </row>
    <row r="40" spans="1:19" ht="14.1" customHeight="1" x14ac:dyDescent="0.25">
      <c r="A40" s="51" t="s">
        <v>121</v>
      </c>
      <c r="B40" s="49">
        <f>VLOOKUP(B$7&amp;$A40,'PNC Exon. &amp; no Exon.'!$A:$AJ,3,0)+VLOOKUP(B$7&amp;$A40,'PNC Exon. &amp; no Exon.'!$A:$AJ,4,0)</f>
        <v>416283.55999999994</v>
      </c>
      <c r="C40" s="49">
        <f>VLOOKUP(C$7&amp;$A40,'PNC Exon. &amp; no Exon.'!$A:$AJ,3,0)+VLOOKUP(C$7&amp;$A40,'PNC Exon. &amp; no Exon.'!$A:$AJ,4,0)</f>
        <v>0</v>
      </c>
      <c r="D40" s="49">
        <f>VLOOKUP(D$7&amp;$A40,'PNC Exon. &amp; no Exon.'!$A:$AJ,3,0)+VLOOKUP(D$7&amp;$A40,'PNC Exon. &amp; no Exon.'!$A:$AJ,4,0)</f>
        <v>0</v>
      </c>
      <c r="E40" s="81">
        <f t="shared" si="1"/>
        <v>416283.55999999994</v>
      </c>
      <c r="F40" s="49">
        <f>VLOOKUP(F$7&amp;$A40,'PNC Exon. &amp; no Exon.'!$A:$AJ,3,0)+VLOOKUP(F$7&amp;$A40,'PNC Exon. &amp; no Exon.'!$A:$AJ,4,0)</f>
        <v>0</v>
      </c>
      <c r="G40" s="49">
        <f>VLOOKUP(G$7&amp;$A40,'PNC Exon. &amp; no Exon.'!$A:$AJ,3,0)+VLOOKUP(G$7&amp;$A40,'PNC Exon. &amp; no Exon.'!$A:$AJ,4,0)</f>
        <v>0</v>
      </c>
      <c r="H40" s="49">
        <f>VLOOKUP(H$7&amp;$A40,'PNC Exon. &amp; no Exon.'!$A:$AJ,3,0)+VLOOKUP(H$7&amp;$A40,'PNC Exon. &amp; no Exon.'!$A:$AJ,4,0)</f>
        <v>0</v>
      </c>
      <c r="I40" s="81">
        <f t="shared" si="2"/>
        <v>0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81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81">
        <f t="shared" si="4"/>
        <v>0</v>
      </c>
      <c r="R40" s="81">
        <f t="shared" si="5"/>
        <v>416283.55999999994</v>
      </c>
      <c r="S40" s="135">
        <f t="shared" si="0"/>
        <v>7.5250686631263917E-3</v>
      </c>
    </row>
    <row r="41" spans="1:19" ht="14.1" customHeight="1" x14ac:dyDescent="0.25">
      <c r="A41" s="51" t="s">
        <v>83</v>
      </c>
      <c r="B41" s="49">
        <f>VLOOKUP(B$7&amp;$A41,'PNC Exon. &amp; no Exon.'!$A:$AJ,3,0)+VLOOKUP(B$7&amp;$A41,'PNC Exon. &amp; no Exon.'!$A:$AJ,4,0)</f>
        <v>0</v>
      </c>
      <c r="C41" s="49">
        <f>VLOOKUP(C$7&amp;$A41,'PNC Exon. &amp; no Exon.'!$A:$AJ,3,0)+VLOOKUP(C$7&amp;$A41,'PNC Exon. &amp; no Exon.'!$A:$AJ,4,0)</f>
        <v>0</v>
      </c>
      <c r="D41" s="49">
        <f>VLOOKUP(D$7&amp;$A41,'PNC Exon. &amp; no Exon.'!$A:$AJ,3,0)+VLOOKUP(D$7&amp;$A41,'PNC Exon. &amp; no Exon.'!$A:$AJ,4,0)</f>
        <v>0</v>
      </c>
      <c r="E41" s="81">
        <f t="shared" si="1"/>
        <v>0</v>
      </c>
      <c r="F41" s="49">
        <f>VLOOKUP(F$7&amp;$A41,'PNC Exon. &amp; no Exon.'!$A:$AJ,3,0)+VLOOKUP(F$7&amp;$A41,'PNC Exon. &amp; no Exon.'!$A:$AJ,4,0)</f>
        <v>0</v>
      </c>
      <c r="G41" s="49">
        <f>VLOOKUP(G$7&amp;$A41,'PNC Exon. &amp; no Exon.'!$A:$AJ,3,0)+VLOOKUP(G$7&amp;$A41,'PNC Exon. &amp; no Exon.'!$A:$AJ,4,0)</f>
        <v>0</v>
      </c>
      <c r="H41" s="49">
        <f>VLOOKUP(H$7&amp;$A41,'PNC Exon. &amp; no Exon.'!$A:$AJ,3,0)+VLOOKUP(H$7&amp;$A41,'PNC Exon. &amp; no Exon.'!$A:$AJ,4,0)</f>
        <v>0</v>
      </c>
      <c r="I41" s="81">
        <f t="shared" si="2"/>
        <v>0</v>
      </c>
      <c r="J41" s="49">
        <f>VLOOKUP(J$7&amp;$A41,'PNC Exon. &amp; no Exon.'!$A:$AJ,3,0)+VLOOKUP(J$7&amp;$A41,'PNC Exon. &amp; no Exon.'!$A:$AJ,4,0)</f>
        <v>0</v>
      </c>
      <c r="K41" s="49">
        <f>VLOOKUP(K$7&amp;$A41,'PNC Exon. &amp; no Exon.'!$A:$AJ,3,0)+VLOOKUP(K$7&amp;$A41,'PNC Exon. &amp; no Exon.'!$A:$AJ,4,0)</f>
        <v>0</v>
      </c>
      <c r="L41" s="49">
        <f>VLOOKUP(L$7&amp;$A41,'PNC Exon. &amp; no Exon.'!$A:$AJ,3,0)+VLOOKUP(L$7&amp;$A41,'PNC Exon. &amp; no Exon.'!$A:$AJ,4,0)</f>
        <v>0</v>
      </c>
      <c r="M41" s="81">
        <f t="shared" si="3"/>
        <v>0</v>
      </c>
      <c r="N41" s="49">
        <f>VLOOKUP(N$7&amp;$A41,'PNC Exon. &amp; no Exon.'!$A:$AJ,3,0)+VLOOKUP(N$7&amp;$A41,'PNC Exon. &amp; no Exon.'!$A:$AJ,4,0)</f>
        <v>0</v>
      </c>
      <c r="O41" s="49">
        <f>VLOOKUP(O$7&amp;$A41,'PNC Exon. &amp; no Exon.'!$A:$AJ,3,0)+VLOOKUP(O$7&amp;$A41,'PNC Exon. &amp; no Exon.'!$A:$AJ,4,0)</f>
        <v>0</v>
      </c>
      <c r="P41" s="49">
        <f>VLOOKUP(P$7&amp;$A41,'PNC Exon. &amp; no Exon.'!$A:$AJ,3,0)+VLOOKUP(P$7&amp;$A41,'PNC Exon. &amp; no Exon.'!$A:$AJ,4,0)</f>
        <v>0</v>
      </c>
      <c r="Q41" s="81">
        <f t="shared" si="4"/>
        <v>0</v>
      </c>
      <c r="R41" s="81">
        <f t="shared" si="5"/>
        <v>0</v>
      </c>
      <c r="S41" s="135">
        <f t="shared" si="0"/>
        <v>0</v>
      </c>
    </row>
    <row r="42" spans="1:19" ht="14.1" customHeight="1" x14ac:dyDescent="0.25">
      <c r="A42" s="51" t="s">
        <v>101</v>
      </c>
      <c r="B42" s="49">
        <f>VLOOKUP(B$7&amp;$A42,'PNC Exon. &amp; no Exon.'!$A:$AJ,3,0)+VLOOKUP(B$7&amp;$A42,'PNC Exon. &amp; no Exon.'!$A:$AJ,4,0)</f>
        <v>0</v>
      </c>
      <c r="C42" s="49">
        <f>VLOOKUP(C$7&amp;$A42,'PNC Exon. &amp; no Exon.'!$A:$AJ,3,0)+VLOOKUP(C$7&amp;$A42,'PNC Exon. &amp; no Exon.'!$A:$AJ,4,0)</f>
        <v>0</v>
      </c>
      <c r="D42" s="49">
        <f>VLOOKUP(D$7&amp;$A42,'PNC Exon. &amp; no Exon.'!$A:$AJ,3,0)+VLOOKUP(D$7&amp;$A42,'PNC Exon. &amp; no Exon.'!$A:$AJ,4,0)</f>
        <v>0</v>
      </c>
      <c r="E42" s="81">
        <f t="shared" si="1"/>
        <v>0</v>
      </c>
      <c r="F42" s="49">
        <f>VLOOKUP(F$7&amp;$A42,'PNC Exon. &amp; no Exon.'!$A:$AJ,3,0)+VLOOKUP(F$7&amp;$A42,'PNC Exon. &amp; no Exon.'!$A:$AJ,4,0)</f>
        <v>0</v>
      </c>
      <c r="G42" s="49">
        <f>VLOOKUP(G$7&amp;$A42,'PNC Exon. &amp; no Exon.'!$A:$AJ,3,0)+VLOOKUP(G$7&amp;$A42,'PNC Exon. &amp; no Exon.'!$A:$AJ,4,0)</f>
        <v>0</v>
      </c>
      <c r="H42" s="49">
        <f>VLOOKUP(H$7&amp;$A42,'PNC Exon. &amp; no Exon.'!$A:$AJ,3,0)+VLOOKUP(H$7&amp;$A42,'PNC Exon. &amp; no Exon.'!$A:$AJ,4,0)</f>
        <v>0</v>
      </c>
      <c r="I42" s="81">
        <f t="shared" si="2"/>
        <v>0</v>
      </c>
      <c r="J42" s="49">
        <f>VLOOKUP(J$7&amp;$A42,'PNC Exon. &amp; no Exon.'!$A:$AJ,3,0)+VLOOKUP(J$7&amp;$A42,'PNC Exon. &amp; no Exon.'!$A:$AJ,4,0)</f>
        <v>0</v>
      </c>
      <c r="K42" s="49">
        <f>VLOOKUP(K$7&amp;$A42,'PNC Exon. &amp; no Exon.'!$A:$AJ,3,0)+VLOOKUP(K$7&amp;$A42,'PNC Exon. &amp; no Exon.'!$A:$AJ,4,0)</f>
        <v>0</v>
      </c>
      <c r="L42" s="49">
        <f>VLOOKUP(L$7&amp;$A42,'PNC Exon. &amp; no Exon.'!$A:$AJ,3,0)+VLOOKUP(L$7&amp;$A42,'PNC Exon. &amp; no Exon.'!$A:$AJ,4,0)</f>
        <v>0</v>
      </c>
      <c r="M42" s="81">
        <f t="shared" si="3"/>
        <v>0</v>
      </c>
      <c r="N42" s="49">
        <f>VLOOKUP(N$7&amp;$A42,'PNC Exon. &amp; no Exon.'!$A:$AJ,3,0)+VLOOKUP(N$7&amp;$A42,'PNC Exon. &amp; no Exon.'!$A:$AJ,4,0)</f>
        <v>0</v>
      </c>
      <c r="O42" s="49">
        <f>VLOOKUP(O$7&amp;$A42,'PNC Exon. &amp; no Exon.'!$A:$AJ,3,0)+VLOOKUP(O$7&amp;$A42,'PNC Exon. &amp; no Exon.'!$A:$AJ,4,0)</f>
        <v>0</v>
      </c>
      <c r="P42" s="49">
        <f>VLOOKUP(P$7&amp;$A42,'PNC Exon. &amp; no Exon.'!$A:$AJ,3,0)+VLOOKUP(P$7&amp;$A42,'PNC Exon. &amp; no Exon.'!$A:$AJ,4,0)</f>
        <v>0</v>
      </c>
      <c r="Q42" s="81">
        <f t="shared" si="4"/>
        <v>0</v>
      </c>
      <c r="R42" s="81">
        <f t="shared" si="5"/>
        <v>0</v>
      </c>
      <c r="S42" s="135">
        <f t="shared" si="0"/>
        <v>0</v>
      </c>
    </row>
    <row r="43" spans="1:19" ht="14.1" customHeight="1" x14ac:dyDescent="0.25">
      <c r="A43" s="51" t="s">
        <v>100</v>
      </c>
      <c r="B43" s="49">
        <f>VLOOKUP(B$7&amp;$A43,'PNC Exon. &amp; no Exon.'!$A:$AJ,3,0)+VLOOKUP(B$7&amp;$A43,'PNC Exon. &amp; no Exon.'!$A:$AJ,4,0)</f>
        <v>0</v>
      </c>
      <c r="C43" s="49">
        <f>VLOOKUP(C$7&amp;$A43,'PNC Exon. &amp; no Exon.'!$A:$AJ,3,0)+VLOOKUP(C$7&amp;$A43,'PNC Exon. &amp; no Exon.'!$A:$AJ,4,0)</f>
        <v>0</v>
      </c>
      <c r="D43" s="49">
        <f>VLOOKUP(D$7&amp;$A43,'PNC Exon. &amp; no Exon.'!$A:$AJ,3,0)+VLOOKUP(D$7&amp;$A43,'PNC Exon. &amp; no Exon.'!$A:$AJ,4,0)</f>
        <v>0</v>
      </c>
      <c r="E43" s="81">
        <f t="shared" si="1"/>
        <v>0</v>
      </c>
      <c r="F43" s="49">
        <f>VLOOKUP(F$7&amp;$A43,'PNC Exon. &amp; no Exon.'!$A:$AJ,3,0)+VLOOKUP(F$7&amp;$A43,'PNC Exon. &amp; no Exon.'!$A:$AJ,4,0)</f>
        <v>0</v>
      </c>
      <c r="G43" s="49">
        <f>VLOOKUP(G$7&amp;$A43,'PNC Exon. &amp; no Exon.'!$A:$AJ,3,0)+VLOOKUP(G$7&amp;$A43,'PNC Exon. &amp; no Exon.'!$A:$AJ,4,0)</f>
        <v>0</v>
      </c>
      <c r="H43" s="49">
        <f>VLOOKUP(H$7&amp;$A43,'PNC Exon. &amp; no Exon.'!$A:$AJ,3,0)+VLOOKUP(H$7&amp;$A43,'PNC Exon. &amp; no Exon.'!$A:$AJ,4,0)</f>
        <v>0</v>
      </c>
      <c r="I43" s="81">
        <f t="shared" si="2"/>
        <v>0</v>
      </c>
      <c r="J43" s="49">
        <f>VLOOKUP(J$7&amp;$A43,'PNC Exon. &amp; no Exon.'!$A:$AJ,3,0)+VLOOKUP(J$7&amp;$A43,'PNC Exon. &amp; no Exon.'!$A:$AJ,4,0)</f>
        <v>0</v>
      </c>
      <c r="K43" s="49">
        <f>VLOOKUP(K$7&amp;$A43,'PNC Exon. &amp; no Exon.'!$A:$AJ,3,0)+VLOOKUP(K$7&amp;$A43,'PNC Exon. &amp; no Exon.'!$A:$AJ,4,0)</f>
        <v>0</v>
      </c>
      <c r="L43" s="49">
        <f>VLOOKUP(L$7&amp;$A43,'PNC Exon. &amp; no Exon.'!$A:$AJ,3,0)+VLOOKUP(L$7&amp;$A43,'PNC Exon. &amp; no Exon.'!$A:$AJ,4,0)</f>
        <v>0</v>
      </c>
      <c r="M43" s="81">
        <f t="shared" si="3"/>
        <v>0</v>
      </c>
      <c r="N43" s="49">
        <f>VLOOKUP(N$7&amp;$A43,'PNC Exon. &amp; no Exon.'!$A:$AJ,3,0)+VLOOKUP(N$7&amp;$A43,'PNC Exon. &amp; no Exon.'!$A:$AJ,4,0)</f>
        <v>0</v>
      </c>
      <c r="O43" s="49">
        <f>VLOOKUP(O$7&amp;$A43,'PNC Exon. &amp; no Exon.'!$A:$AJ,3,0)+VLOOKUP(O$7&amp;$A43,'PNC Exon. &amp; no Exon.'!$A:$AJ,4,0)</f>
        <v>0</v>
      </c>
      <c r="P43" s="49">
        <f>VLOOKUP(P$7&amp;$A43,'PNC Exon. &amp; no Exon.'!$A:$AJ,3,0)+VLOOKUP(P$7&amp;$A43,'PNC Exon. &amp; no Exon.'!$A:$AJ,4,0)</f>
        <v>0</v>
      </c>
      <c r="Q43" s="81">
        <f t="shared" si="4"/>
        <v>0</v>
      </c>
      <c r="R43" s="81">
        <f t="shared" si="5"/>
        <v>0</v>
      </c>
      <c r="S43" s="135">
        <f t="shared" si="0"/>
        <v>0</v>
      </c>
    </row>
    <row r="44" spans="1:19" ht="14.1" customHeight="1" x14ac:dyDescent="0.25">
      <c r="A44" s="51" t="s">
        <v>98</v>
      </c>
      <c r="B44" s="49">
        <f>VLOOKUP(B$7&amp;$A44,'PNC Exon. &amp; no Exon.'!$A:$AJ,3,0)+VLOOKUP(B$7&amp;$A44,'PNC Exon. &amp; no Exon.'!$A:$AJ,4,0)</f>
        <v>0</v>
      </c>
      <c r="C44" s="49">
        <f>VLOOKUP(C$7&amp;$A44,'PNC Exon. &amp; no Exon.'!$A:$AJ,3,0)+VLOOKUP(C$7&amp;$A44,'PNC Exon. &amp; no Exon.'!$A:$AJ,4,0)</f>
        <v>0</v>
      </c>
      <c r="D44" s="49">
        <f>VLOOKUP(D$7&amp;$A44,'PNC Exon. &amp; no Exon.'!$A:$AJ,3,0)+VLOOKUP(D$7&amp;$A44,'PNC Exon. &amp; no Exon.'!$A:$AJ,4,0)</f>
        <v>0</v>
      </c>
      <c r="E44" s="81">
        <f t="shared" si="1"/>
        <v>0</v>
      </c>
      <c r="F44" s="49">
        <f>VLOOKUP(F$7&amp;$A44,'PNC Exon. &amp; no Exon.'!$A:$AJ,3,0)+VLOOKUP(F$7&amp;$A44,'PNC Exon. &amp; no Exon.'!$A:$AJ,4,0)</f>
        <v>0</v>
      </c>
      <c r="G44" s="49">
        <f>VLOOKUP(G$7&amp;$A44,'PNC Exon. &amp; no Exon.'!$A:$AJ,3,0)+VLOOKUP(G$7&amp;$A44,'PNC Exon. &amp; no Exon.'!$A:$AJ,4,0)</f>
        <v>0</v>
      </c>
      <c r="H44" s="49">
        <f>VLOOKUP(H$7&amp;$A44,'PNC Exon. &amp; no Exon.'!$A:$AJ,3,0)+VLOOKUP(H$7&amp;$A44,'PNC Exon. &amp; no Exon.'!$A:$AJ,4,0)</f>
        <v>0</v>
      </c>
      <c r="I44" s="81">
        <f t="shared" si="2"/>
        <v>0</v>
      </c>
      <c r="J44" s="49">
        <f>VLOOKUP(J$7&amp;$A44,'PNC Exon. &amp; no Exon.'!$A:$AJ,3,0)+VLOOKUP(J$7&amp;$A44,'PNC Exon. &amp; no Exon.'!$A:$AJ,4,0)</f>
        <v>0</v>
      </c>
      <c r="K44" s="49">
        <f>VLOOKUP(K$7&amp;$A44,'PNC Exon. &amp; no Exon.'!$A:$AJ,3,0)+VLOOKUP(K$7&amp;$A44,'PNC Exon. &amp; no Exon.'!$A:$AJ,4,0)</f>
        <v>0</v>
      </c>
      <c r="L44" s="49">
        <f>VLOOKUP(L$7&amp;$A44,'PNC Exon. &amp; no Exon.'!$A:$AJ,3,0)+VLOOKUP(L$7&amp;$A44,'PNC Exon. &amp; no Exon.'!$A:$AJ,4,0)</f>
        <v>0</v>
      </c>
      <c r="M44" s="81">
        <f t="shared" si="3"/>
        <v>0</v>
      </c>
      <c r="N44" s="49">
        <f>VLOOKUP(N$7&amp;$A44,'PNC Exon. &amp; no Exon.'!$A:$AJ,3,0)+VLOOKUP(N$7&amp;$A44,'PNC Exon. &amp; no Exon.'!$A:$AJ,4,0)</f>
        <v>0</v>
      </c>
      <c r="O44" s="49">
        <f>VLOOKUP(O$7&amp;$A44,'PNC Exon. &amp; no Exon.'!$A:$AJ,3,0)+VLOOKUP(O$7&amp;$A44,'PNC Exon. &amp; no Exon.'!$A:$AJ,4,0)</f>
        <v>0</v>
      </c>
      <c r="P44" s="49">
        <f>VLOOKUP(P$7&amp;$A44,'PNC Exon. &amp; no Exon.'!$A:$AJ,3,0)+VLOOKUP(P$7&amp;$A44,'PNC Exon. &amp; no Exon.'!$A:$AJ,4,0)</f>
        <v>0</v>
      </c>
      <c r="Q44" s="81">
        <f t="shared" si="4"/>
        <v>0</v>
      </c>
      <c r="R44" s="81">
        <f t="shared" si="5"/>
        <v>0</v>
      </c>
      <c r="S44" s="135">
        <f t="shared" si="0"/>
        <v>0</v>
      </c>
    </row>
    <row r="45" spans="1:19" ht="14.1" customHeight="1" x14ac:dyDescent="0.25">
      <c r="A45" s="51" t="s">
        <v>114</v>
      </c>
      <c r="B45" s="49">
        <f>VLOOKUP(B$7&amp;$A45,'PNC Exon. &amp; no Exon.'!$A:$AJ,3,0)+VLOOKUP(B$7&amp;$A45,'PNC Exon. &amp; no Exon.'!$A:$AJ,4,0)</f>
        <v>0</v>
      </c>
      <c r="C45" s="49">
        <f>VLOOKUP(C$7&amp;$A45,'PNC Exon. &amp; no Exon.'!$A:$AJ,3,0)+VLOOKUP(C$7&amp;$A45,'PNC Exon. &amp; no Exon.'!$A:$AJ,4,0)</f>
        <v>0</v>
      </c>
      <c r="D45" s="49">
        <f>VLOOKUP(D$7&amp;$A45,'PNC Exon. &amp; no Exon.'!$A:$AJ,3,0)+VLOOKUP(D$7&amp;$A45,'PNC Exon. &amp; no Exon.'!$A:$AJ,4,0)</f>
        <v>0</v>
      </c>
      <c r="E45" s="81">
        <f t="shared" si="1"/>
        <v>0</v>
      </c>
      <c r="F45" s="49">
        <f>VLOOKUP(F$7&amp;$A45,'PNC Exon. &amp; no Exon.'!$A:$AJ,3,0)+VLOOKUP(F$7&amp;$A45,'PNC Exon. &amp; no Exon.'!$A:$AJ,4,0)</f>
        <v>0</v>
      </c>
      <c r="G45" s="49">
        <f>VLOOKUP(G$7&amp;$A45,'PNC Exon. &amp; no Exon.'!$A:$AJ,3,0)+VLOOKUP(G$7&amp;$A45,'PNC Exon. &amp; no Exon.'!$A:$AJ,4,0)</f>
        <v>0</v>
      </c>
      <c r="H45" s="49">
        <f>VLOOKUP(H$7&amp;$A45,'PNC Exon. &amp; no Exon.'!$A:$AJ,3,0)+VLOOKUP(H$7&amp;$A45,'PNC Exon. &amp; no Exon.'!$A:$AJ,4,0)</f>
        <v>0</v>
      </c>
      <c r="I45" s="81">
        <f t="shared" si="2"/>
        <v>0</v>
      </c>
      <c r="J45" s="49">
        <f>VLOOKUP(J$7&amp;$A45,'PNC Exon. &amp; no Exon.'!$A:$AJ,3,0)+VLOOKUP(J$7&amp;$A45,'PNC Exon. &amp; no Exon.'!$A:$AJ,4,0)</f>
        <v>0</v>
      </c>
      <c r="K45" s="49">
        <f>VLOOKUP(K$7&amp;$A45,'PNC Exon. &amp; no Exon.'!$A:$AJ,3,0)+VLOOKUP(K$7&amp;$A45,'PNC Exon. &amp; no Exon.'!$A:$AJ,4,0)</f>
        <v>0</v>
      </c>
      <c r="L45" s="49">
        <f>VLOOKUP(L$7&amp;$A45,'PNC Exon. &amp; no Exon.'!$A:$AJ,3,0)+VLOOKUP(L$7&amp;$A45,'PNC Exon. &amp; no Exon.'!$A:$AJ,4,0)</f>
        <v>0</v>
      </c>
      <c r="M45" s="81">
        <f t="shared" si="3"/>
        <v>0</v>
      </c>
      <c r="N45" s="49">
        <f>VLOOKUP(N$7&amp;$A45,'PNC Exon. &amp; no Exon.'!$A:$AJ,3,0)+VLOOKUP(N$7&amp;$A45,'PNC Exon. &amp; no Exon.'!$A:$AJ,4,0)</f>
        <v>0</v>
      </c>
      <c r="O45" s="49">
        <f>VLOOKUP(O$7&amp;$A45,'PNC Exon. &amp; no Exon.'!$A:$AJ,3,0)+VLOOKUP(O$7&amp;$A45,'PNC Exon. &amp; no Exon.'!$A:$AJ,4,0)</f>
        <v>0</v>
      </c>
      <c r="P45" s="49">
        <f>VLOOKUP(P$7&amp;$A45,'PNC Exon. &amp; no Exon.'!$A:$AJ,3,0)+VLOOKUP(P$7&amp;$A45,'PNC Exon. &amp; no Exon.'!$A:$AJ,4,0)</f>
        <v>0</v>
      </c>
      <c r="Q45" s="81">
        <f t="shared" si="4"/>
        <v>0</v>
      </c>
      <c r="R45" s="81">
        <f t="shared" si="5"/>
        <v>0</v>
      </c>
      <c r="S45" s="135">
        <f t="shared" si="0"/>
        <v>0</v>
      </c>
    </row>
    <row r="46" spans="1:19" ht="14.1" customHeight="1" x14ac:dyDescent="0.25">
      <c r="A46" s="79" t="s">
        <v>106</v>
      </c>
      <c r="B46" s="54">
        <f t="shared" ref="B46:Q46" si="6">SUM(B8:B45)</f>
        <v>5531956964.5899992</v>
      </c>
      <c r="C46" s="54">
        <f t="shared" si="6"/>
        <v>0</v>
      </c>
      <c r="D46" s="54">
        <f t="shared" si="6"/>
        <v>0</v>
      </c>
      <c r="E46" s="54">
        <f t="shared" si="6"/>
        <v>5531956964.5899992</v>
      </c>
      <c r="F46" s="54">
        <f t="shared" si="6"/>
        <v>0</v>
      </c>
      <c r="G46" s="54">
        <f t="shared" si="6"/>
        <v>0</v>
      </c>
      <c r="H46" s="54">
        <f t="shared" si="6"/>
        <v>0</v>
      </c>
      <c r="I46" s="54">
        <f t="shared" si="6"/>
        <v>0</v>
      </c>
      <c r="J46" s="54">
        <f t="shared" si="6"/>
        <v>0</v>
      </c>
      <c r="K46" s="54">
        <f t="shared" si="6"/>
        <v>0</v>
      </c>
      <c r="L46" s="54">
        <f t="shared" si="6"/>
        <v>0</v>
      </c>
      <c r="M46" s="54">
        <f t="shared" si="6"/>
        <v>0</v>
      </c>
      <c r="N46" s="54">
        <f t="shared" si="6"/>
        <v>0</v>
      </c>
      <c r="O46" s="54">
        <f t="shared" si="6"/>
        <v>0</v>
      </c>
      <c r="P46" s="54">
        <f t="shared" si="6"/>
        <v>0</v>
      </c>
      <c r="Q46" s="54">
        <f t="shared" si="6"/>
        <v>0</v>
      </c>
      <c r="R46" s="54">
        <f>SUM(R8:R45)</f>
        <v>5531956964.5899992</v>
      </c>
      <c r="S46" s="86">
        <f>SUM(S8:S45)</f>
        <v>100</v>
      </c>
    </row>
    <row r="47" spans="1:19" x14ac:dyDescent="0.25">
      <c r="A47" s="75" t="s">
        <v>174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webmaster</cp:lastModifiedBy>
  <cp:lastPrinted>2014-02-28T16:04:16Z</cp:lastPrinted>
  <dcterms:created xsi:type="dcterms:W3CDTF">2006-02-20T14:27:25Z</dcterms:created>
  <dcterms:modified xsi:type="dcterms:W3CDTF">2021-03-03T14:55:55Z</dcterms:modified>
</cp:coreProperties>
</file>