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C:\Users\jcoats\Desktop\"/>
    </mc:Choice>
  </mc:AlternateContent>
  <xr:revisionPtr revIDLastSave="0" documentId="13_ncr:1_{CA7F810D-A22B-4ED0-8F64-A0C8C49EF996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Ejecucion de Gastos Octubre 20" sheetId="3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3" l="1"/>
  <c r="B23" i="3"/>
  <c r="B24" i="3"/>
  <c r="B26" i="3"/>
  <c r="B27" i="3"/>
  <c r="B28" i="3"/>
  <c r="B29" i="3"/>
  <c r="B30" i="3"/>
  <c r="B32" i="3"/>
  <c r="B34" i="3"/>
  <c r="B37" i="3"/>
  <c r="B41" i="3"/>
  <c r="B52" i="3"/>
  <c r="B56" i="3"/>
  <c r="B59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8" i="3"/>
  <c r="B57" i="3"/>
  <c r="B55" i="3"/>
  <c r="B54" i="3"/>
  <c r="B53" i="3"/>
  <c r="B50" i="3"/>
  <c r="B49" i="3"/>
  <c r="B48" i="3"/>
  <c r="B47" i="3"/>
  <c r="B46" i="3"/>
  <c r="B45" i="3"/>
  <c r="B44" i="3"/>
  <c r="B43" i="3"/>
  <c r="B42" i="3"/>
  <c r="B40" i="3"/>
  <c r="B39" i="3"/>
  <c r="B38" i="3"/>
  <c r="B36" i="3"/>
  <c r="B33" i="3"/>
  <c r="B15" i="3"/>
  <c r="B25" i="3"/>
  <c r="B51" i="3"/>
  <c r="B31" i="3"/>
  <c r="B21" i="3"/>
  <c r="B20" i="3"/>
  <c r="B19" i="3"/>
  <c r="B18" i="3"/>
  <c r="B17" i="3"/>
  <c r="B16" i="3"/>
  <c r="B14" i="3"/>
  <c r="B13" i="3"/>
  <c r="B12" i="3"/>
  <c r="B11" i="3"/>
  <c r="B10" i="3"/>
  <c r="L82" i="3"/>
  <c r="L79" i="3"/>
  <c r="L76" i="3"/>
  <c r="L69" i="3"/>
  <c r="L66" i="3"/>
  <c r="L61" i="3"/>
  <c r="L51" i="3"/>
  <c r="L43" i="3"/>
  <c r="L35" i="3"/>
  <c r="L25" i="3"/>
  <c r="L15" i="3"/>
  <c r="L9" i="3"/>
  <c r="L84" i="3" l="1"/>
  <c r="L73" i="3"/>
  <c r="K84" i="3"/>
  <c r="J84" i="3"/>
  <c r="I84" i="3"/>
  <c r="H84" i="3"/>
  <c r="G84" i="3"/>
  <c r="F84" i="3"/>
  <c r="E84" i="3"/>
  <c r="D84" i="3"/>
  <c r="C84" i="3"/>
  <c r="B84" i="3"/>
  <c r="K51" i="3"/>
  <c r="J51" i="3"/>
  <c r="I51" i="3"/>
  <c r="H51" i="3"/>
  <c r="G51" i="3"/>
  <c r="F51" i="3"/>
  <c r="E51" i="3"/>
  <c r="D51" i="3"/>
  <c r="C51" i="3"/>
  <c r="K43" i="3"/>
  <c r="J43" i="3"/>
  <c r="I43" i="3"/>
  <c r="H43" i="3"/>
  <c r="G43" i="3"/>
  <c r="F43" i="3"/>
  <c r="E43" i="3"/>
  <c r="D43" i="3"/>
  <c r="C43" i="3"/>
  <c r="K35" i="3"/>
  <c r="J35" i="3"/>
  <c r="I35" i="3"/>
  <c r="H35" i="3"/>
  <c r="G35" i="3"/>
  <c r="F35" i="3"/>
  <c r="E35" i="3"/>
  <c r="D35" i="3"/>
  <c r="B35" i="3" s="1"/>
  <c r="C35" i="3"/>
  <c r="K25" i="3"/>
  <c r="J25" i="3"/>
  <c r="I25" i="3"/>
  <c r="H25" i="3"/>
  <c r="G25" i="3"/>
  <c r="F25" i="3"/>
  <c r="E25" i="3"/>
  <c r="D25" i="3"/>
  <c r="C25" i="3"/>
  <c r="K15" i="3"/>
  <c r="J15" i="3"/>
  <c r="I15" i="3"/>
  <c r="H15" i="3"/>
  <c r="G15" i="3"/>
  <c r="F15" i="3"/>
  <c r="E15" i="3"/>
  <c r="D15" i="3"/>
  <c r="C15" i="3"/>
  <c r="K9" i="3"/>
  <c r="J9" i="3"/>
  <c r="J73" i="3" s="1"/>
  <c r="J86" i="3" s="1"/>
  <c r="I9" i="3"/>
  <c r="I73" i="3" s="1"/>
  <c r="I86" i="3" s="1"/>
  <c r="H9" i="3"/>
  <c r="G9" i="3"/>
  <c r="F9" i="3"/>
  <c r="F73" i="3" s="1"/>
  <c r="F86" i="3" s="1"/>
  <c r="E9" i="3"/>
  <c r="E73" i="3" s="1"/>
  <c r="E86" i="3" s="1"/>
  <c r="D9" i="3"/>
  <c r="C9" i="3"/>
  <c r="B9" i="3" l="1"/>
  <c r="L86" i="3"/>
  <c r="C73" i="3"/>
  <c r="C86" i="3" s="1"/>
  <c r="G73" i="3"/>
  <c r="G86" i="3" s="1"/>
  <c r="K73" i="3"/>
  <c r="K86" i="3" s="1"/>
  <c r="D73" i="3"/>
  <c r="D86" i="3" s="1"/>
  <c r="H73" i="3"/>
  <c r="H86" i="3" s="1"/>
  <c r="B73" i="3" l="1"/>
  <c r="B86" i="3" s="1"/>
</calcChain>
</file>

<file path=xl/sharedStrings.xml><?xml version="1.0" encoding="utf-8"?>
<sst xmlns="http://schemas.openxmlformats.org/spreadsheetml/2006/main" count="117" uniqueCount="117">
  <si>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</si>
  <si>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</si>
  <si>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</si>
  <si>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</si>
  <si>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</si>
  <si>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</si>
  <si>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</si>
  <si>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</si>
  <si>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</si>
  <si>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</si>
  <si>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</si>
  <si>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</si>
  <si>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</si>
  <si>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</si>
  <si>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</si>
  <si>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</si>
  <si>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</si>
  <si>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</si>
  <si>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</si>
  <si>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</si>
  <si>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</si>
  <si>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</si>
  <si>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</si>
  <si>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</si>
  <si>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</si>
  <si>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</si>
  <si>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</si>
  <si>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</si>
  <si>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</si>
  <si>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</si>
  <si>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</si>
  <si>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</si>
  <si>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</si>
  <si>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</si>
  <si>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</si>
  <si>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</si>
  <si>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</si>
  <si>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</si>
  <si>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</si>
  <si>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</si>
  <si>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</si>
  <si>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</si>
  <si>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</si>
  <si>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</si>
  <si>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</si>
  <si>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</si>
  <si>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</si>
  <si>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</si>
  <si>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</si>
  <si>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</si>
  <si>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</si>
  <si>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</si>
  <si>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</si>
  <si>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</si>
  <si>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</si>
  <si>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</si>
  <si>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</si>
  <si>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</si>
  <si>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</si>
  <si>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</si>
  <si>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</si>
  <si>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</si>
  <si>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</si>
  <si>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</si>
  <si>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</si>
  <si>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</si>
  <si>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</si>
  <si>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</si>
  <si>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</si>
  <si>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</si>
  <si>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</si>
  <si>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</si>
  <si>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</si>
  <si>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</si>
  <si>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</si>
  <si>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</si>
  <si>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</si>
  <si>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</si>
  <si>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</si>
  <si>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</si>
  <si>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</si>
  <si>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</si>
  <si>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</si>
  <si>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</si>
  <si>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</si>
  <si>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</si>
  <si>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</si>
  <si>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</si>
  <si>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</si>
  <si>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</si>
  <si>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</si>
  <si>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</si>
  <si>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</si>
  <si>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</si>
  <si>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</si>
  <si>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</si>
  <si>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</si>
  <si>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</si>
  <si>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</si>
  <si>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Año (2020)</t>
  </si>
  <si>
    <t xml:space="preserve">SUPERINTENDENCIA DE SEGUROS </t>
  </si>
  <si>
    <t>ENCARGADA DE PRESUPUESTO</t>
  </si>
  <si>
    <t>Fecha de registro: hasta el [01] de [01] del [2020]</t>
  </si>
  <si>
    <t>Fuente: [SIGEF]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</si>
  <si>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</si>
  <si>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</si>
  <si>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 xml:space="preserve">                                                        __________________________________________________</t>
  </si>
  <si>
    <t xml:space="preserve">                                                LIC. DOMINGO CASTRO</t>
  </si>
  <si>
    <t xml:space="preserve">                                                 DIRECTOR FINANCIERO</t>
  </si>
  <si>
    <t>Autorizado por:</t>
  </si>
  <si>
    <t xml:space="preserve">LIC. JOSEFA CASTILLO </t>
  </si>
  <si>
    <t>SUPERINTENDENTE DE SEGUROS</t>
  </si>
  <si>
    <t>JOSEFINA COATS HERNANDEZ</t>
  </si>
  <si>
    <t>Preparado por:</t>
  </si>
  <si>
    <t xml:space="preserve">                                                                               Revisado por: </t>
  </si>
  <si>
    <t>Fecha de imputación: hasta el [31] de [10] del [2020]</t>
  </si>
  <si>
    <t xml:space="preserve"> 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</si>
</sst>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164" fontId="1" fillId="0" borderId="0" xfId="1" applyFont="1"/>
    <xf numFmtId="9" fontId="0" fillId="0" borderId="0" xfId="2" applyFont="1"/>
    <xf numFmtId="164" fontId="0" fillId="0" borderId="0" xfId="0" applyNumberFormat="1"/>
    <xf numFmtId="164" fontId="0" fillId="0" borderId="0" xfId="1" applyFont="1" applyAlignment="1">
      <alignment vertical="center" wrapText="1"/>
    </xf>
    <xf numFmtId="2" fontId="0" fillId="0" borderId="0" xfId="1" applyNumberFormat="1" applyFont="1"/>
    <xf numFmtId="2" fontId="1" fillId="0" borderId="0" xfId="1" applyNumberFormat="1" applyFont="1" applyAlignment="1">
      <alignment vertical="center" wrapText="1"/>
    </xf>
    <xf numFmtId="2" fontId="1" fillId="0" borderId="0" xfId="1" applyNumberFormat="1" applyFont="1"/>
    <xf numFmtId="43" fontId="1" fillId="0" borderId="0" xfId="0" applyNumberFormat="1" applyFont="1"/>
    <xf numFmtId="2" fontId="0" fillId="0" borderId="0" xfId="0" applyNumberFormat="1"/>
    <xf numFmtId="2" fontId="0" fillId="0" borderId="0" xfId="0" applyNumberFormat="1" applyAlignment="1">
      <alignment vertical="center" wrapText="1"/>
    </xf>
    <xf numFmtId="164" fontId="4" fillId="0" borderId="0" xfId="1" applyFont="1"/>
    <xf numFmtId="2" fontId="1" fillId="0" borderId="0" xfId="0" applyNumberFormat="1" applyFont="1" applyAlignment="1">
      <alignment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64" fontId="1" fillId="3" borderId="0" xfId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0" fontId="0" fillId="0" borderId="0" xfId="0" applyAlignment="1"/>
    <xf numFmtId="0" fontId="0" fillId="0" borderId="0" xfId="0" applyFont="1" applyAlignment="1"/>
    <xf numFmtId="164" fontId="0" fillId="0" borderId="0" xfId="0" applyNumberFormat="1" applyFont="1" applyAlignment="1"/>
    <xf numFmtId="164" fontId="0" fillId="0" borderId="0" xfId="1" applyFont="1" applyAlignment="1"/>
    <xf numFmtId="0" fontId="1" fillId="0" borderId="0" xfId="0" applyFont="1" applyAlignment="1">
      <alignment horizontal="center"/>
    </xf>
    <xf numFmtId="164" fontId="1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/>
    <xf numFmtId="164" fontId="1" fillId="0" borderId="0" xfId="1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0" fillId="0" borderId="3" xfId="0" applyFont="1" applyBorder="1"/>
    <xf numFmtId="164" fontId="1" fillId="0" borderId="1" xfId="1" applyFont="1" applyBorder="1" applyAlignment="1">
      <alignment vertical="center" wrapText="1"/>
    </xf>
    <xf numFmtId="164" fontId="1" fillId="4" borderId="0" xfId="1" applyFont="1" applyFill="1"/>
    <xf numFmtId="2" fontId="1" fillId="2" borderId="2" xfId="1" applyNumberFormat="1" applyFont="1" applyFill="1" applyBorder="1" applyAlignment="1">
      <alignment horizontal="center" vertical="center" wrapText="1"/>
    </xf>
    <xf numFmtId="2" fontId="4" fillId="0" borderId="0" xfId="1" applyNumberFormat="1" applyFont="1"/>
    <xf numFmtId="43" fontId="0" fillId="0" borderId="0" xfId="0" applyNumberFormat="1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514865</xdr:colOff>
      <xdr:row>1</xdr:row>
      <xdr:rowOff>9697</xdr:rowOff>
    </xdr:from>
    <xdr:to>
      <xdr:col>0</xdr:col>
      <xdr:colOff>1562615</xdr:colOff>
      <xdr:row>4</xdr:row>
      <xdr:rowOff>114472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10127076-74A0-4DD8-8576-E1C945DD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865" y="247822"/>
          <a:ext cx="1047750" cy="7810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152400</xdr:colOff>
      <xdr:row>0</xdr:row>
      <xdr:rowOff>114300</xdr:rowOff>
    </xdr:from>
    <xdr:to>
      <xdr:col>13</xdr:col>
      <xdr:colOff>409575</xdr:colOff>
      <xdr:row>3</xdr:row>
      <xdr:rowOff>180975</xdr:rowOff>
    </xdr:to>
    <xdr:pic>
      <xdr:nvPicPr>
        <xdr:cNvPr id="7" name="Picture 4" descr="Superintendencia de Seguros">
          <a:extLst>
            <a:ext uri="{FF2B5EF4-FFF2-40B4-BE49-F238E27FC236}">
              <a16:creationId xmlns:a16="http://schemas.microsoft.com/office/drawing/2014/main" id="{B8F48A42-5873-4B74-AF65-A2514517E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87150" y="114300"/>
          <a:ext cx="1047750" cy="781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8"/>
  <sheetViews>
    <sheetView showGridLines="0" tabSelected="1" zoomScaleNormal="100" workbookViewId="0">
      <selection activeCell="A3" sqref="A3:N3"/>
    </sheetView>
  </sheetViews>
  <sheetFormatPr baseColWidth="10" defaultColWidth="9.140625" defaultRowHeight="15" x14ac:dyDescent="0.25"/>
  <cols>
    <col min="1" max="1" width="41.42578125" customWidth="1"/>
    <col min="2" max="2" width="19" customWidth="1"/>
    <col min="3" max="4" width="14.28515625" customWidth="1"/>
    <col min="5" max="5" width="14" customWidth="1"/>
    <col min="6" max="6" width="14.140625" customWidth="1"/>
    <col min="7" max="7" width="15.140625" customWidth="1"/>
    <col min="8" max="11" width="14.140625" customWidth="1"/>
    <col min="12" max="12" width="14.140625" bestFit="1" customWidth="1"/>
    <col min="13" max="13" width="11.85546875" customWidth="1"/>
    <col min="14" max="14" width="12.7109375" bestFit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P1" s="9" t="s">
        <v>91</v>
      </c>
    </row>
    <row r="2" spans="1:27" ht="18.75" x14ac:dyDescent="0.25">
      <c r="A2" s="54" t="s">
        <v>100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P2" s="15" t="s">
        <v>93</v>
      </c>
    </row>
    <row r="3" spans="1:27" ht="18.75" x14ac:dyDescent="0.25">
      <c r="A3" s="54" t="s">
        <v>99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P3" s="15" t="s">
        <v>94</v>
      </c>
    </row>
    <row r="4" spans="1:27" ht="15.75" x14ac:dyDescent="0.25">
      <c r="A4" s="55" t="s">
        <v>97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P4" s="15" t="s">
        <v>92</v>
      </c>
    </row>
    <row r="5" spans="1:27" x14ac:dyDescent="0.25">
      <c r="A5" s="53" t="s">
        <v>36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P5" s="15" t="s">
        <v>95</v>
      </c>
    </row>
    <row r="6" spans="1:27" x14ac:dyDescent="0.25">
      <c r="P6" s="15" t="s">
        <v>96</v>
      </c>
    </row>
    <row r="7" spans="1:27" ht="15.75" x14ac:dyDescent="0.25">
      <c r="A7" s="12" t="s">
        <v>0</v>
      </c>
      <c r="B7" s="13" t="s">
        <v>98</v>
      </c>
      <c r="C7" s="13" t="s">
        <v>79</v>
      </c>
      <c r="D7" s="13" t="s">
        <v>80</v>
      </c>
      <c r="E7" s="13" t="s">
        <v>81</v>
      </c>
      <c r="F7" s="13" t="s">
        <v>82</v>
      </c>
      <c r="G7" s="13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  <c r="Z7" s="21"/>
      <c r="AA7" s="21"/>
    </row>
    <row r="8" spans="1:27" x14ac:dyDescent="0.25">
      <c r="A8" s="1" t="s">
        <v>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x14ac:dyDescent="0.25">
      <c r="A9" s="3" t="s">
        <v>2</v>
      </c>
      <c r="B9" s="26">
        <f>+C9+D9+E9+F9+G9+H9+I9+J9+K9+L9</f>
        <v>317064706.47000003</v>
      </c>
      <c r="C9" s="17">
        <f>+C10+C11+C12+C13+C14</f>
        <v>49748155.439999998</v>
      </c>
      <c r="D9" s="19">
        <f>+D10+D11+D12+D13+D14</f>
        <v>29416072.48</v>
      </c>
      <c r="E9" s="19">
        <f t="shared" ref="E9:K9" si="0">+E10+E11+E12+E13+E14</f>
        <v>28899511.510000002</v>
      </c>
      <c r="F9" s="19">
        <f t="shared" si="0"/>
        <v>29056101.300000001</v>
      </c>
      <c r="G9" s="19">
        <f t="shared" si="0"/>
        <v>32219587.5</v>
      </c>
      <c r="H9" s="19">
        <f t="shared" si="0"/>
        <v>28727014.100000001</v>
      </c>
      <c r="I9" s="19">
        <f t="shared" si="0"/>
        <v>30545331.93</v>
      </c>
      <c r="J9" s="19">
        <f t="shared" si="0"/>
        <v>27783327.34</v>
      </c>
      <c r="K9" s="19">
        <f t="shared" si="0"/>
        <v>28618712.830000002</v>
      </c>
      <c r="L9" s="19">
        <f>+L10+L11+L12+L13+L14</f>
        <v>32050892.039999999</v>
      </c>
      <c r="M9" s="18"/>
      <c r="N9" s="18"/>
      <c r="R9" s="20"/>
    </row>
    <row r="10" spans="1:27" x14ac:dyDescent="0.25">
      <c r="A10" s="8" t="s">
        <v>3</v>
      </c>
      <c r="B10" s="29">
        <f>+C10+D10+E10+F10+G10+H10+I10+J10+K10+L10</f>
        <v>239148397.30000001</v>
      </c>
      <c r="C10" s="22">
        <v>23154217.25</v>
      </c>
      <c r="D10" s="18">
        <v>23701553.25</v>
      </c>
      <c r="E10" s="18">
        <v>23297466.260000002</v>
      </c>
      <c r="F10" s="18">
        <v>23256523.460000001</v>
      </c>
      <c r="G10" s="18">
        <v>26894480.699999999</v>
      </c>
      <c r="H10" s="18">
        <v>23410678.48</v>
      </c>
      <c r="I10" s="18">
        <v>22678574.899999999</v>
      </c>
      <c r="J10" s="18">
        <v>22658757.899999999</v>
      </c>
      <c r="K10" s="18">
        <v>24819939.460000001</v>
      </c>
      <c r="L10" s="18">
        <v>25276205.640000001</v>
      </c>
      <c r="M10" s="18"/>
      <c r="N10" s="18"/>
    </row>
    <row r="11" spans="1:27" x14ac:dyDescent="0.25">
      <c r="A11" s="8" t="s">
        <v>4</v>
      </c>
      <c r="B11" s="29">
        <f t="shared" ref="B11:B14" si="1">+C11+D11+E11+F11+G11+H11+I11+J11+K11+L11</f>
        <v>20474401.879999999</v>
      </c>
      <c r="C11" s="22">
        <v>1846177.71</v>
      </c>
      <c r="D11" s="18">
        <v>2187058.6</v>
      </c>
      <c r="E11" s="18">
        <v>2096000.12</v>
      </c>
      <c r="F11" s="18">
        <v>1793532.71</v>
      </c>
      <c r="G11" s="18">
        <v>1829532.71</v>
      </c>
      <c r="H11" s="18">
        <v>1813532.71</v>
      </c>
      <c r="I11" s="18">
        <v>4377661.2</v>
      </c>
      <c r="J11" s="18">
        <v>1621532.71</v>
      </c>
      <c r="K11" s="23">
        <v>0</v>
      </c>
      <c r="L11" s="18">
        <v>2909373.41</v>
      </c>
    </row>
    <row r="12" spans="1:27" ht="23.25" customHeight="1" x14ac:dyDescent="0.25">
      <c r="A12" s="8" t="s">
        <v>37</v>
      </c>
      <c r="B12" s="29">
        <f t="shared" si="1"/>
        <v>1694760</v>
      </c>
      <c r="C12" s="22">
        <v>166845</v>
      </c>
      <c r="D12" s="22">
        <v>166845</v>
      </c>
      <c r="E12" s="22">
        <v>166845</v>
      </c>
      <c r="F12" s="22">
        <v>166845</v>
      </c>
      <c r="G12" s="22">
        <v>166845</v>
      </c>
      <c r="H12" s="22">
        <v>166845</v>
      </c>
      <c r="I12" s="22">
        <v>166845</v>
      </c>
      <c r="J12" s="22">
        <v>166845</v>
      </c>
      <c r="K12" s="22">
        <v>180000</v>
      </c>
      <c r="L12" s="22">
        <v>180000</v>
      </c>
    </row>
    <row r="13" spans="1:27" ht="30" x14ac:dyDescent="0.25">
      <c r="A13" s="8" t="s">
        <v>5</v>
      </c>
      <c r="B13" s="29">
        <f t="shared" si="1"/>
        <v>21725742.890000001</v>
      </c>
      <c r="C13" s="22">
        <v>21225742.890000001</v>
      </c>
      <c r="D13" s="23">
        <v>0</v>
      </c>
      <c r="E13" s="23">
        <v>0</v>
      </c>
      <c r="F13" s="18">
        <v>500000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</row>
    <row r="14" spans="1:27" ht="30" x14ac:dyDescent="0.25">
      <c r="A14" s="8" t="s">
        <v>6</v>
      </c>
      <c r="B14" s="29">
        <f t="shared" si="1"/>
        <v>34021404.400000006</v>
      </c>
      <c r="C14" s="22">
        <v>3355172.59</v>
      </c>
      <c r="D14" s="18">
        <v>3360615.63</v>
      </c>
      <c r="E14" s="18">
        <v>3339200.13</v>
      </c>
      <c r="F14" s="18">
        <v>3339200.13</v>
      </c>
      <c r="G14" s="18">
        <v>3328729.09</v>
      </c>
      <c r="H14" s="18">
        <v>3335957.91</v>
      </c>
      <c r="I14" s="18">
        <v>3322250.83</v>
      </c>
      <c r="J14" s="18">
        <v>3336191.73</v>
      </c>
      <c r="K14" s="18">
        <v>3618773.37</v>
      </c>
      <c r="L14" s="18">
        <v>3685312.99</v>
      </c>
    </row>
    <row r="15" spans="1:27" x14ac:dyDescent="0.25">
      <c r="A15" s="3" t="s">
        <v>7</v>
      </c>
      <c r="B15" s="26">
        <f>+C15+D15+E15+F15+G15+H15+I15+J15+K15+L15</f>
        <v>41486197.469999991</v>
      </c>
      <c r="C15" s="4">
        <f>+C16+C17+C18+C19+C20+C21+C22+C23+C24</f>
        <v>1751717.81</v>
      </c>
      <c r="D15" s="4">
        <f t="shared" ref="D15:K15" si="2">+D16+D17+D18+D19+D20+D21+D22+D23+D24</f>
        <v>3536747.6</v>
      </c>
      <c r="E15" s="4">
        <f t="shared" si="2"/>
        <v>6512130.54</v>
      </c>
      <c r="F15" s="4">
        <f t="shared" si="2"/>
        <v>4889599.28</v>
      </c>
      <c r="G15" s="4">
        <f t="shared" si="2"/>
        <v>9279054.7899999991</v>
      </c>
      <c r="H15" s="4">
        <f t="shared" si="2"/>
        <v>4152867.9699999997</v>
      </c>
      <c r="I15" s="4">
        <f t="shared" si="2"/>
        <v>3680105.4199999995</v>
      </c>
      <c r="J15" s="4">
        <f t="shared" si="2"/>
        <v>4663822.0100000007</v>
      </c>
      <c r="K15" s="4">
        <f t="shared" si="2"/>
        <v>1869555.6500000001</v>
      </c>
      <c r="L15" s="17">
        <f>+L16+L17+L18+L19+L20+L21+L22+L23+L24</f>
        <v>1150596.3999999999</v>
      </c>
    </row>
    <row r="16" spans="1:27" x14ac:dyDescent="0.25">
      <c r="A16" s="8" t="s">
        <v>8</v>
      </c>
      <c r="B16" s="29">
        <f t="shared" ref="B16:B21" si="3">+C16+D16+E16+F16+G16+H16+I16+J16+K16+L16</f>
        <v>11683928.489999998</v>
      </c>
      <c r="C16" s="22">
        <v>536628.46</v>
      </c>
      <c r="D16" s="18">
        <v>1105387.68</v>
      </c>
      <c r="E16" s="18">
        <v>1149357.17</v>
      </c>
      <c r="F16" s="18">
        <v>1303783.32</v>
      </c>
      <c r="G16" s="18">
        <v>1044322.05</v>
      </c>
      <c r="H16" s="18">
        <v>1137552.83</v>
      </c>
      <c r="I16" s="18">
        <v>1682194.16</v>
      </c>
      <c r="J16" s="18">
        <v>1161844.46</v>
      </c>
      <c r="K16" s="18">
        <v>1027225.45</v>
      </c>
      <c r="L16" s="18">
        <v>1535632.91</v>
      </c>
    </row>
    <row r="17" spans="1:12" ht="20.25" customHeight="1" x14ac:dyDescent="0.25">
      <c r="A17" s="8" t="s">
        <v>9</v>
      </c>
      <c r="B17" s="29">
        <f t="shared" si="3"/>
        <v>1908000.48</v>
      </c>
      <c r="C17" s="28">
        <v>0</v>
      </c>
      <c r="D17" s="27">
        <v>0</v>
      </c>
      <c r="E17" s="18">
        <v>839925.66</v>
      </c>
      <c r="F17" s="23">
        <v>0</v>
      </c>
      <c r="G17" s="18">
        <v>38500</v>
      </c>
      <c r="H17" s="18">
        <v>562658.44999999995</v>
      </c>
      <c r="I17" s="18">
        <v>19250</v>
      </c>
      <c r="J17" s="18">
        <v>409166.37</v>
      </c>
      <c r="K17" s="27">
        <v>0</v>
      </c>
      <c r="L17" s="18">
        <v>38500</v>
      </c>
    </row>
    <row r="18" spans="1:12" x14ac:dyDescent="0.25">
      <c r="A18" s="8" t="s">
        <v>10</v>
      </c>
      <c r="B18" s="29">
        <f t="shared" si="3"/>
        <v>43000</v>
      </c>
      <c r="C18" s="22">
        <v>9800</v>
      </c>
      <c r="D18" s="23">
        <v>0</v>
      </c>
      <c r="E18" s="18">
        <v>9800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18">
        <v>23400</v>
      </c>
    </row>
    <row r="19" spans="1:12" ht="18" customHeight="1" x14ac:dyDescent="0.25">
      <c r="A19" s="8" t="s">
        <v>11</v>
      </c>
      <c r="B19" s="29">
        <f t="shared" si="3"/>
        <v>150000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18">
        <v>150000</v>
      </c>
      <c r="I19" s="23">
        <v>0</v>
      </c>
      <c r="J19" s="23">
        <v>0</v>
      </c>
      <c r="K19" s="23">
        <v>0</v>
      </c>
      <c r="L19" s="23">
        <v>0</v>
      </c>
    </row>
    <row r="20" spans="1:12" x14ac:dyDescent="0.25">
      <c r="A20" s="8" t="s">
        <v>12</v>
      </c>
      <c r="B20" s="29">
        <f t="shared" si="3"/>
        <v>1023337.07</v>
      </c>
      <c r="C20" s="22">
        <v>32450</v>
      </c>
      <c r="D20" s="18">
        <v>65510.71</v>
      </c>
      <c r="E20" s="18">
        <v>65510.71</v>
      </c>
      <c r="F20" s="18">
        <v>98571.42</v>
      </c>
      <c r="G20" s="18">
        <v>217290.39</v>
      </c>
      <c r="H20" s="18">
        <v>141051.42000000001</v>
      </c>
      <c r="I20" s="18">
        <v>190826.71</v>
      </c>
      <c r="J20" s="18">
        <v>146615</v>
      </c>
      <c r="K20" s="23">
        <v>0</v>
      </c>
      <c r="L20" s="18">
        <v>65510.71</v>
      </c>
    </row>
    <row r="21" spans="1:12" x14ac:dyDescent="0.25">
      <c r="A21" s="8" t="s">
        <v>13</v>
      </c>
      <c r="B21" s="29">
        <f t="shared" si="3"/>
        <v>12917779.900000004</v>
      </c>
      <c r="C21" s="22">
        <v>1096139.3500000001</v>
      </c>
      <c r="D21" s="18">
        <v>1329960.97</v>
      </c>
      <c r="E21" s="18">
        <v>1141377.19</v>
      </c>
      <c r="F21" s="18">
        <v>4380020.87</v>
      </c>
      <c r="G21" s="18">
        <v>1086475.56</v>
      </c>
      <c r="H21" s="18">
        <v>1085271.56</v>
      </c>
      <c r="I21" s="18">
        <v>1082936.56</v>
      </c>
      <c r="J21" s="18">
        <v>1070429.96</v>
      </c>
      <c r="K21" s="18">
        <v>645167.88</v>
      </c>
      <c r="L21" s="23">
        <v>0</v>
      </c>
    </row>
    <row r="22" spans="1:12" ht="45" x14ac:dyDescent="0.25">
      <c r="A22" s="8" t="s">
        <v>14</v>
      </c>
      <c r="B22" s="29">
        <f t="shared" ref="B22:B30" si="4">+C22+D22+E22+F22+G22+H22+I22+J22+K22+L22</f>
        <v>11672754.639999997</v>
      </c>
      <c r="C22" s="22">
        <v>5900</v>
      </c>
      <c r="D22" s="18">
        <v>61087.06</v>
      </c>
      <c r="E22" s="18">
        <v>3029921.81</v>
      </c>
      <c r="F22" s="18">
        <v>-963576.33</v>
      </c>
      <c r="G22" s="18">
        <v>6821666.79</v>
      </c>
      <c r="H22" s="18">
        <v>993733.71</v>
      </c>
      <c r="I22" s="18">
        <v>573109.29</v>
      </c>
      <c r="J22" s="18">
        <v>1782290.99</v>
      </c>
      <c r="K22" s="18">
        <v>93737.279999999999</v>
      </c>
      <c r="L22" s="18">
        <v>-725115.96</v>
      </c>
    </row>
    <row r="23" spans="1:12" ht="30" x14ac:dyDescent="0.25">
      <c r="A23" s="8" t="s">
        <v>15</v>
      </c>
      <c r="B23" s="29">
        <f t="shared" si="4"/>
        <v>1765666.7000000004</v>
      </c>
      <c r="C23" s="22">
        <v>70800</v>
      </c>
      <c r="D23" s="18">
        <v>974801.18</v>
      </c>
      <c r="E23" s="18">
        <v>276238</v>
      </c>
      <c r="F23" s="18">
        <v>70800</v>
      </c>
      <c r="G23" s="18">
        <v>70800</v>
      </c>
      <c r="H23" s="18">
        <v>82600</v>
      </c>
      <c r="I23" s="18">
        <v>63965.84</v>
      </c>
      <c r="J23" s="23">
        <v>0</v>
      </c>
      <c r="K23" s="18">
        <v>63965.84</v>
      </c>
      <c r="L23" s="18">
        <v>91695.84</v>
      </c>
    </row>
    <row r="24" spans="1:12" x14ac:dyDescent="0.25">
      <c r="A24" s="8" t="s">
        <v>38</v>
      </c>
      <c r="B24" s="29">
        <f t="shared" si="4"/>
        <v>321730.18999999994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18">
        <v>67822.86</v>
      </c>
      <c r="J24" s="18">
        <v>93475.23</v>
      </c>
      <c r="K24" s="18">
        <v>39459.199999999997</v>
      </c>
      <c r="L24" s="18">
        <v>120972.9</v>
      </c>
    </row>
    <row r="25" spans="1:12" x14ac:dyDescent="0.25">
      <c r="A25" s="3" t="s">
        <v>16</v>
      </c>
      <c r="B25" s="26">
        <f t="shared" si="4"/>
        <v>14190577.429999998</v>
      </c>
      <c r="C25" s="30">
        <f>+C26+C27+C28+C29+C30+C31+C32+C33+C34</f>
        <v>0</v>
      </c>
      <c r="D25" s="17">
        <f t="shared" ref="D25:K25" si="5">+D26+D27+D28+D29+D30+D31+D32+D33+D34</f>
        <v>86129</v>
      </c>
      <c r="E25" s="17">
        <f t="shared" si="5"/>
        <v>47730</v>
      </c>
      <c r="F25" s="17">
        <f t="shared" si="5"/>
        <v>4050000</v>
      </c>
      <c r="G25" s="17">
        <f t="shared" si="5"/>
        <v>529539</v>
      </c>
      <c r="H25" s="17">
        <f t="shared" si="5"/>
        <v>858567.35</v>
      </c>
      <c r="I25" s="17">
        <f t="shared" si="5"/>
        <v>3276608.6799999997</v>
      </c>
      <c r="J25" s="17">
        <f t="shared" si="5"/>
        <v>3625545.6399999997</v>
      </c>
      <c r="K25" s="17">
        <f t="shared" si="5"/>
        <v>27739.4</v>
      </c>
      <c r="L25" s="17">
        <f>+L26+L27+L28+L29+L30+L31+L32+L33+L34</f>
        <v>1688718.36</v>
      </c>
    </row>
    <row r="26" spans="1:12" ht="30" x14ac:dyDescent="0.25">
      <c r="A26" s="8" t="s">
        <v>17</v>
      </c>
      <c r="B26" s="29">
        <f t="shared" si="4"/>
        <v>380330.11</v>
      </c>
      <c r="C26" s="23">
        <v>0</v>
      </c>
      <c r="D26" s="6">
        <v>86129</v>
      </c>
      <c r="E26" s="18">
        <v>47730</v>
      </c>
      <c r="F26" s="23">
        <v>0</v>
      </c>
      <c r="G26" s="23">
        <v>0</v>
      </c>
      <c r="H26" s="18">
        <v>58933</v>
      </c>
      <c r="I26" s="18">
        <v>139257.10999999999</v>
      </c>
      <c r="J26" s="23">
        <v>0</v>
      </c>
      <c r="K26" s="23">
        <v>0</v>
      </c>
      <c r="L26" s="18">
        <v>48281</v>
      </c>
    </row>
    <row r="27" spans="1:12" x14ac:dyDescent="0.25">
      <c r="A27" s="8" t="s">
        <v>18</v>
      </c>
      <c r="B27" s="29">
        <f t="shared" si="4"/>
        <v>281908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18">
        <v>119652</v>
      </c>
      <c r="I27" s="18">
        <v>162256</v>
      </c>
      <c r="J27" s="23">
        <v>0</v>
      </c>
      <c r="K27" s="23">
        <v>0</v>
      </c>
      <c r="L27" s="23">
        <v>0</v>
      </c>
    </row>
    <row r="28" spans="1:12" ht="30" x14ac:dyDescent="0.25">
      <c r="A28" s="8" t="s">
        <v>19</v>
      </c>
      <c r="B28" s="29">
        <f t="shared" si="4"/>
        <v>1486575.07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18">
        <v>19475.84</v>
      </c>
      <c r="I28" s="18">
        <v>1197107.3999999999</v>
      </c>
      <c r="J28" s="23">
        <v>205493.03</v>
      </c>
      <c r="K28" s="23">
        <v>0</v>
      </c>
      <c r="L28" s="18">
        <v>64498.8</v>
      </c>
    </row>
    <row r="29" spans="1:12" x14ac:dyDescent="0.25">
      <c r="A29" s="8" t="s">
        <v>20</v>
      </c>
      <c r="B29" s="29">
        <f t="shared" si="4"/>
        <v>405626.32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18">
        <v>235135</v>
      </c>
      <c r="I29" s="18">
        <v>39086.32</v>
      </c>
      <c r="J29" s="18">
        <v>42095</v>
      </c>
      <c r="K29" s="23">
        <v>0</v>
      </c>
      <c r="L29" s="18">
        <v>89310</v>
      </c>
    </row>
    <row r="30" spans="1:12" ht="30" x14ac:dyDescent="0.25">
      <c r="A30" s="8" t="s">
        <v>21</v>
      </c>
      <c r="B30" s="29">
        <f t="shared" si="4"/>
        <v>516472.31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18">
        <v>19258.96</v>
      </c>
      <c r="I30" s="18">
        <v>497213.35</v>
      </c>
      <c r="J30" s="23">
        <v>0</v>
      </c>
      <c r="K30" s="23">
        <v>0</v>
      </c>
      <c r="L30" s="23">
        <v>0</v>
      </c>
    </row>
    <row r="31" spans="1:12" ht="30" x14ac:dyDescent="0.25">
      <c r="A31" s="8" t="s">
        <v>22</v>
      </c>
      <c r="B31" s="50">
        <f t="shared" ref="B31:B50" si="6">+C31+D31+E31+F31+G31+H31+I31+J31+K31+L31</f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</row>
    <row r="32" spans="1:12" ht="30" x14ac:dyDescent="0.25">
      <c r="A32" s="8" t="s">
        <v>23</v>
      </c>
      <c r="B32" s="29">
        <f>+C32+D32+E32+F32+G32+H32+I32+J32+K32+L32</f>
        <v>5806007.9600000009</v>
      </c>
      <c r="C32" s="23">
        <v>0</v>
      </c>
      <c r="D32" s="23">
        <v>0</v>
      </c>
      <c r="E32" s="23">
        <v>0</v>
      </c>
      <c r="F32" s="18">
        <v>4050000</v>
      </c>
      <c r="G32" s="23">
        <v>0</v>
      </c>
      <c r="H32" s="23">
        <v>0</v>
      </c>
      <c r="I32" s="18">
        <v>129800</v>
      </c>
      <c r="J32" s="18">
        <v>111840</v>
      </c>
      <c r="K32" s="18">
        <v>27739.4</v>
      </c>
      <c r="L32" s="18">
        <v>1486628.56</v>
      </c>
    </row>
    <row r="33" spans="1:12" ht="45" x14ac:dyDescent="0.25">
      <c r="A33" s="8" t="s">
        <v>39</v>
      </c>
      <c r="B33" s="50">
        <f t="shared" si="6"/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</row>
    <row r="34" spans="1:12" x14ac:dyDescent="0.25">
      <c r="A34" s="8" t="s">
        <v>24</v>
      </c>
      <c r="B34" s="29">
        <f>+C34+D34+E34+F34+G34+H34+I34+J34+K34+L34</f>
        <v>5313657.66</v>
      </c>
      <c r="C34" s="23">
        <v>0</v>
      </c>
      <c r="D34" s="23">
        <v>0</v>
      </c>
      <c r="E34" s="23">
        <v>0</v>
      </c>
      <c r="F34" s="23">
        <v>0</v>
      </c>
      <c r="G34" s="18">
        <v>529539</v>
      </c>
      <c r="H34" s="18">
        <v>406112.55</v>
      </c>
      <c r="I34" s="18">
        <v>1111888.5</v>
      </c>
      <c r="J34" s="18">
        <v>3266117.61</v>
      </c>
      <c r="K34" s="23">
        <v>0</v>
      </c>
      <c r="L34" s="23">
        <v>0</v>
      </c>
    </row>
    <row r="35" spans="1:12" x14ac:dyDescent="0.25">
      <c r="A35" s="3" t="s">
        <v>25</v>
      </c>
      <c r="B35" s="26">
        <f>+C35+D35+E35+F35+G35+H35+I35+J35+K35+L35</f>
        <v>247209.05</v>
      </c>
      <c r="C35" s="30">
        <f>+C36+C37+C38+C39+C40+C41+C42</f>
        <v>0</v>
      </c>
      <c r="D35" s="17">
        <f t="shared" ref="D35:K35" si="7">+D36+D37+D38+D39+D40+D41+D42</f>
        <v>209209.05</v>
      </c>
      <c r="E35" s="30">
        <f t="shared" si="7"/>
        <v>0</v>
      </c>
      <c r="F35" s="30">
        <f t="shared" si="7"/>
        <v>0</v>
      </c>
      <c r="G35" s="30">
        <f t="shared" si="7"/>
        <v>0</v>
      </c>
      <c r="H35" s="30">
        <f t="shared" si="7"/>
        <v>0</v>
      </c>
      <c r="I35" s="30">
        <f t="shared" si="7"/>
        <v>0</v>
      </c>
      <c r="J35" s="17">
        <f t="shared" si="7"/>
        <v>38000</v>
      </c>
      <c r="K35" s="30">
        <f t="shared" si="7"/>
        <v>0</v>
      </c>
      <c r="L35" s="24">
        <f>+L36+L37+L38+L39+L40+L41+L42</f>
        <v>0</v>
      </c>
    </row>
    <row r="36" spans="1:12" ht="30" x14ac:dyDescent="0.25">
      <c r="A36" s="8" t="s">
        <v>26</v>
      </c>
      <c r="B36" s="50">
        <f t="shared" si="6"/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</row>
    <row r="37" spans="1:12" ht="30" x14ac:dyDescent="0.25">
      <c r="A37" s="8" t="s">
        <v>40</v>
      </c>
      <c r="B37" s="29">
        <f>+C37+D37+E37+F37+G37+H37+I37+J37+K37+L37</f>
        <v>112000</v>
      </c>
      <c r="C37" s="23">
        <v>0</v>
      </c>
      <c r="D37" s="18">
        <v>74000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18">
        <v>38000</v>
      </c>
      <c r="K37" s="23">
        <v>0</v>
      </c>
      <c r="L37" s="23">
        <v>0</v>
      </c>
    </row>
    <row r="38" spans="1:12" ht="30" x14ac:dyDescent="0.25">
      <c r="A38" s="8" t="s">
        <v>41</v>
      </c>
      <c r="B38" s="50">
        <f t="shared" si="6"/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</row>
    <row r="39" spans="1:12" ht="30" x14ac:dyDescent="0.25">
      <c r="A39" s="8" t="s">
        <v>42</v>
      </c>
      <c r="B39" s="50">
        <f t="shared" si="6"/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</row>
    <row r="40" spans="1:12" ht="30" x14ac:dyDescent="0.25">
      <c r="A40" s="8" t="s">
        <v>43</v>
      </c>
      <c r="B40" s="50">
        <f t="shared" si="6"/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</row>
    <row r="41" spans="1:12" ht="30" x14ac:dyDescent="0.25">
      <c r="A41" s="8" t="s">
        <v>27</v>
      </c>
      <c r="B41" s="29">
        <f>+C41+D41+E41+F41+G41+H41+I41+J41+K41+L41</f>
        <v>135209.04999999999</v>
      </c>
      <c r="C41" s="23">
        <v>0</v>
      </c>
      <c r="D41" s="18">
        <v>135209.04999999999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</row>
    <row r="42" spans="1:12" ht="30" x14ac:dyDescent="0.25">
      <c r="A42" s="8" t="s">
        <v>44</v>
      </c>
      <c r="B42" s="50">
        <f t="shared" si="6"/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</row>
    <row r="43" spans="1:12" x14ac:dyDescent="0.25">
      <c r="A43" s="3" t="s">
        <v>45</v>
      </c>
      <c r="B43" s="50">
        <f t="shared" si="6"/>
        <v>0</v>
      </c>
      <c r="C43" s="30">
        <f>+C44+C45+C46+C47+C48+C49+C50</f>
        <v>0</v>
      </c>
      <c r="D43" s="24">
        <f t="shared" ref="D43" si="8">+D44+D45+D46+D47+D48+D49+D50</f>
        <v>0</v>
      </c>
      <c r="E43" s="30">
        <f t="shared" ref="E43" si="9">+E44+E45+E46+E47+E48+E49+E50</f>
        <v>0</v>
      </c>
      <c r="F43" s="30">
        <f t="shared" ref="F43" si="10">+F44+F45+F46+F47+F48+F49+F50</f>
        <v>0</v>
      </c>
      <c r="G43" s="30">
        <f t="shared" ref="G43" si="11">+G44+G45+G46+G47+G48+G49+G50</f>
        <v>0</v>
      </c>
      <c r="H43" s="30">
        <f t="shared" ref="H43" si="12">+H44+H45+H46+H47+H48+H49+H50</f>
        <v>0</v>
      </c>
      <c r="I43" s="30">
        <f t="shared" ref="I43" si="13">+I44+I45+I46+I47+I48+I49+I50</f>
        <v>0</v>
      </c>
      <c r="J43" s="24">
        <f t="shared" ref="J43" si="14">+J44+J45+J46+J47+J48+J49+J50</f>
        <v>0</v>
      </c>
      <c r="K43" s="30">
        <f t="shared" ref="K43" si="15">+K44+K45+K46+K47+K48+K49+K50</f>
        <v>0</v>
      </c>
      <c r="L43" s="24">
        <f>+L44+L45+L46+L47+L48+L49+L50</f>
        <v>0</v>
      </c>
    </row>
    <row r="44" spans="1:12" ht="30" x14ac:dyDescent="0.25">
      <c r="A44" s="8" t="s">
        <v>46</v>
      </c>
      <c r="B44" s="50">
        <f t="shared" si="6"/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</row>
    <row r="45" spans="1:12" ht="30" x14ac:dyDescent="0.25">
      <c r="A45" s="8" t="s">
        <v>47</v>
      </c>
      <c r="B45" s="50">
        <f t="shared" si="6"/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</row>
    <row r="46" spans="1:12" ht="30" x14ac:dyDescent="0.25">
      <c r="A46" s="8" t="s">
        <v>48</v>
      </c>
      <c r="B46" s="50">
        <f t="shared" si="6"/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</row>
    <row r="47" spans="1:12" ht="30" x14ac:dyDescent="0.25">
      <c r="A47" s="8" t="s">
        <v>49</v>
      </c>
      <c r="B47" s="50">
        <f t="shared" si="6"/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</row>
    <row r="48" spans="1:12" ht="30" x14ac:dyDescent="0.25">
      <c r="A48" s="8" t="s">
        <v>50</v>
      </c>
      <c r="B48" s="50">
        <f t="shared" si="6"/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</row>
    <row r="49" spans="1:12" ht="30" x14ac:dyDescent="0.25">
      <c r="A49" s="8" t="s">
        <v>51</v>
      </c>
      <c r="B49" s="50">
        <f t="shared" si="6"/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</row>
    <row r="50" spans="1:12" ht="30" x14ac:dyDescent="0.25">
      <c r="A50" s="8" t="s">
        <v>52</v>
      </c>
      <c r="B50" s="50">
        <f t="shared" si="6"/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</row>
    <row r="51" spans="1:12" ht="30" x14ac:dyDescent="0.25">
      <c r="A51" s="3" t="s">
        <v>28</v>
      </c>
      <c r="B51" s="26">
        <f>+C51+D51+E51+F51+G51+H51+I51+J51+K51+L51</f>
        <v>1964003.11</v>
      </c>
      <c r="C51" s="30">
        <f>+C52+C53+C54+C55+C56+C57+C58+C59+C60</f>
        <v>0</v>
      </c>
      <c r="D51" s="30">
        <f t="shared" ref="D51:K51" si="16">+D52+D53+D54+D55+D56+D57+D58+D59+D60</f>
        <v>0</v>
      </c>
      <c r="E51" s="30">
        <f t="shared" si="16"/>
        <v>0</v>
      </c>
      <c r="F51" s="30">
        <f t="shared" si="16"/>
        <v>0</v>
      </c>
      <c r="G51" s="30">
        <f t="shared" si="16"/>
        <v>0</v>
      </c>
      <c r="H51" s="17">
        <f t="shared" si="16"/>
        <v>151400</v>
      </c>
      <c r="I51" s="17">
        <f t="shared" si="16"/>
        <v>582835.04</v>
      </c>
      <c r="J51" s="17">
        <f t="shared" si="16"/>
        <v>1229768.07</v>
      </c>
      <c r="K51" s="30">
        <f t="shared" si="16"/>
        <v>0</v>
      </c>
      <c r="L51" s="24">
        <f>+L52+L53+L54+L55+L56+L57+L58+L59+L60</f>
        <v>0</v>
      </c>
    </row>
    <row r="52" spans="1:12" x14ac:dyDescent="0.25">
      <c r="A52" s="8" t="s">
        <v>29</v>
      </c>
      <c r="B52" s="29">
        <f>+C52+D52+E52+F52+G52+H52+I52+J52+K52+L52</f>
        <v>1052388.1000000001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18">
        <v>94400</v>
      </c>
      <c r="I52" s="23">
        <v>0</v>
      </c>
      <c r="J52" s="18">
        <v>957988.1</v>
      </c>
      <c r="K52" s="23">
        <v>0</v>
      </c>
      <c r="L52" s="23">
        <v>0</v>
      </c>
    </row>
    <row r="53" spans="1:12" ht="30" x14ac:dyDescent="0.25">
      <c r="A53" s="8" t="s">
        <v>30</v>
      </c>
      <c r="B53" s="50">
        <f t="shared" ref="B53:B72" si="17">+C53+D53+E53+F53+G53+H53+I53+J53+K53+L53</f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</row>
    <row r="54" spans="1:12" ht="30" x14ac:dyDescent="0.25">
      <c r="A54" s="8" t="s">
        <v>31</v>
      </c>
      <c r="B54" s="50">
        <f t="shared" si="17"/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</row>
    <row r="55" spans="1:12" ht="30" x14ac:dyDescent="0.25">
      <c r="A55" s="8" t="s">
        <v>32</v>
      </c>
      <c r="B55" s="50">
        <f t="shared" si="17"/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</row>
    <row r="56" spans="1:12" ht="30" x14ac:dyDescent="0.25">
      <c r="A56" s="8" t="s">
        <v>33</v>
      </c>
      <c r="B56" s="29">
        <f>+C56+D56+E56+F56+G56+H56+I56+J56+K56+L56</f>
        <v>101600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18">
        <v>57000</v>
      </c>
      <c r="I56" s="23">
        <v>0</v>
      </c>
      <c r="J56" s="18">
        <v>44600</v>
      </c>
      <c r="K56" s="23">
        <v>0</v>
      </c>
      <c r="L56" s="23">
        <v>0</v>
      </c>
    </row>
    <row r="57" spans="1:12" x14ac:dyDescent="0.25">
      <c r="A57" s="8" t="s">
        <v>53</v>
      </c>
      <c r="B57" s="50">
        <f t="shared" si="17"/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</row>
    <row r="58" spans="1:12" x14ac:dyDescent="0.25">
      <c r="A58" s="8" t="s">
        <v>54</v>
      </c>
      <c r="B58" s="50">
        <f t="shared" si="17"/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</row>
    <row r="59" spans="1:12" x14ac:dyDescent="0.25">
      <c r="A59" s="8" t="s">
        <v>34</v>
      </c>
      <c r="B59" s="29">
        <f>+C59+D59+E59+F59+G59+H59+I59+J59+K59+L59</f>
        <v>810015.01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18">
        <v>582835.04</v>
      </c>
      <c r="J59" s="18">
        <v>227179.97</v>
      </c>
      <c r="K59" s="23">
        <v>0</v>
      </c>
      <c r="L59" s="23">
        <v>0</v>
      </c>
    </row>
    <row r="60" spans="1:12" ht="30" x14ac:dyDescent="0.25">
      <c r="A60" s="8" t="s">
        <v>55</v>
      </c>
      <c r="B60" s="50">
        <f t="shared" si="17"/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</row>
    <row r="61" spans="1:12" x14ac:dyDescent="0.25">
      <c r="A61" s="3" t="s">
        <v>56</v>
      </c>
      <c r="B61" s="25">
        <f t="shared" si="17"/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f>+L62+L63+L64+L65</f>
        <v>0</v>
      </c>
    </row>
    <row r="62" spans="1:12" x14ac:dyDescent="0.25">
      <c r="A62" s="8" t="s">
        <v>57</v>
      </c>
      <c r="B62" s="50">
        <f t="shared" si="17"/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</row>
    <row r="63" spans="1:12" x14ac:dyDescent="0.25">
      <c r="A63" s="8" t="s">
        <v>58</v>
      </c>
      <c r="B63" s="50">
        <f t="shared" si="17"/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</row>
    <row r="64" spans="1:12" ht="30" x14ac:dyDescent="0.25">
      <c r="A64" s="8" t="s">
        <v>59</v>
      </c>
      <c r="B64" s="50">
        <f t="shared" si="17"/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</row>
    <row r="65" spans="1:14" ht="45" x14ac:dyDescent="0.25">
      <c r="A65" s="8" t="s">
        <v>60</v>
      </c>
      <c r="B65" s="50">
        <f t="shared" si="17"/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</row>
    <row r="66" spans="1:14" ht="30" x14ac:dyDescent="0.25">
      <c r="A66" s="3" t="s">
        <v>61</v>
      </c>
      <c r="B66" s="25">
        <f t="shared" si="17"/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f>+L67+L68</f>
        <v>0</v>
      </c>
    </row>
    <row r="67" spans="1:14" x14ac:dyDescent="0.25">
      <c r="A67" s="8" t="s">
        <v>62</v>
      </c>
      <c r="B67" s="50">
        <f t="shared" si="17"/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</row>
    <row r="68" spans="1:14" ht="30" x14ac:dyDescent="0.25">
      <c r="A68" s="8" t="s">
        <v>63</v>
      </c>
      <c r="B68" s="50">
        <f t="shared" si="17"/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</row>
    <row r="69" spans="1:14" x14ac:dyDescent="0.25">
      <c r="A69" s="3" t="s">
        <v>64</v>
      </c>
      <c r="B69" s="25">
        <f t="shared" si="17"/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f>+L70+L71+L72</f>
        <v>0</v>
      </c>
    </row>
    <row r="70" spans="1:14" ht="30" x14ac:dyDescent="0.25">
      <c r="A70" s="8" t="s">
        <v>65</v>
      </c>
      <c r="B70" s="50">
        <f t="shared" si="17"/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</row>
    <row r="71" spans="1:14" ht="30" x14ac:dyDescent="0.25">
      <c r="A71" s="8" t="s">
        <v>66</v>
      </c>
      <c r="B71" s="50">
        <f t="shared" si="17"/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</row>
    <row r="72" spans="1:14" ht="30" x14ac:dyDescent="0.25">
      <c r="A72" s="8" t="s">
        <v>67</v>
      </c>
      <c r="B72" s="50">
        <f t="shared" si="17"/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</row>
    <row r="73" spans="1:14" x14ac:dyDescent="0.25">
      <c r="A73" s="10" t="s">
        <v>35</v>
      </c>
      <c r="B73" s="48">
        <f>+B9+B15+B25+B35+B43+B51+B61+B66+B69</f>
        <v>374952693.53000003</v>
      </c>
      <c r="C73" s="48">
        <f t="shared" ref="C73:K73" si="18">+C9+C15+C25+C35+C43+C51+C61+C66+C69</f>
        <v>51499873.25</v>
      </c>
      <c r="D73" s="48">
        <f t="shared" si="18"/>
        <v>33248158.130000003</v>
      </c>
      <c r="E73" s="48">
        <f t="shared" si="18"/>
        <v>35459372.050000004</v>
      </c>
      <c r="F73" s="48">
        <f t="shared" si="18"/>
        <v>37995700.579999998</v>
      </c>
      <c r="G73" s="48">
        <f t="shared" si="18"/>
        <v>42028181.289999999</v>
      </c>
      <c r="H73" s="48">
        <f t="shared" si="18"/>
        <v>33889849.420000002</v>
      </c>
      <c r="I73" s="48">
        <f t="shared" si="18"/>
        <v>38084881.07</v>
      </c>
      <c r="J73" s="48">
        <f t="shared" si="18"/>
        <v>37340463.060000002</v>
      </c>
      <c r="K73" s="48">
        <f t="shared" si="18"/>
        <v>30516007.879999999</v>
      </c>
      <c r="L73" s="48">
        <f>+L9+L15+L25+L35+L43+L51+L61+L66+L69</f>
        <v>34890206.799999997</v>
      </c>
      <c r="M73" s="7"/>
      <c r="N73" s="7"/>
    </row>
    <row r="74" spans="1:14" x14ac:dyDescent="0.25">
      <c r="A74" s="5"/>
      <c r="C74" s="6"/>
      <c r="L74" s="18"/>
    </row>
    <row r="75" spans="1:14" x14ac:dyDescent="0.25">
      <c r="A75" s="1" t="s">
        <v>68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47"/>
      <c r="M75" s="2"/>
      <c r="N75" s="2"/>
    </row>
    <row r="76" spans="1:14" x14ac:dyDescent="0.25">
      <c r="A76" s="3" t="s">
        <v>69</v>
      </c>
      <c r="B76" s="25">
        <v>0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3">
        <f>+L77+L78</f>
        <v>0</v>
      </c>
    </row>
    <row r="77" spans="1:14" ht="30" x14ac:dyDescent="0.25">
      <c r="A77" s="8" t="s">
        <v>70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</row>
    <row r="78" spans="1:14" ht="30" x14ac:dyDescent="0.25">
      <c r="A78" s="8" t="s">
        <v>71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</row>
    <row r="79" spans="1:14" x14ac:dyDescent="0.25">
      <c r="A79" s="3" t="s">
        <v>72</v>
      </c>
      <c r="B79" s="25">
        <v>0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3">
        <f>+L80+L81</f>
        <v>0</v>
      </c>
    </row>
    <row r="80" spans="1:14" ht="30" x14ac:dyDescent="0.25">
      <c r="A80" s="8" t="s">
        <v>73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</row>
    <row r="81" spans="1:21" ht="30" x14ac:dyDescent="0.25">
      <c r="A81" s="8" t="s">
        <v>74</v>
      </c>
      <c r="B81" s="23">
        <v>0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</row>
    <row r="82" spans="1:21" x14ac:dyDescent="0.25">
      <c r="A82" s="3" t="s">
        <v>75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3">
        <f>+L83</f>
        <v>0</v>
      </c>
    </row>
    <row r="83" spans="1:21" ht="30" x14ac:dyDescent="0.25">
      <c r="A83" s="8" t="s">
        <v>76</v>
      </c>
      <c r="B83" s="23">
        <v>0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</row>
    <row r="84" spans="1:21" x14ac:dyDescent="0.25">
      <c r="A84" s="10" t="s">
        <v>77</v>
      </c>
      <c r="B84" s="31">
        <f>+B76+B79+B82</f>
        <v>0</v>
      </c>
      <c r="C84" s="31">
        <f t="shared" ref="C84:K84" si="19">+C76+C79+C82</f>
        <v>0</v>
      </c>
      <c r="D84" s="31">
        <f t="shared" si="19"/>
        <v>0</v>
      </c>
      <c r="E84" s="31">
        <f t="shared" si="19"/>
        <v>0</v>
      </c>
      <c r="F84" s="31">
        <f t="shared" si="19"/>
        <v>0</v>
      </c>
      <c r="G84" s="31">
        <f t="shared" si="19"/>
        <v>0</v>
      </c>
      <c r="H84" s="31">
        <f t="shared" si="19"/>
        <v>0</v>
      </c>
      <c r="I84" s="31">
        <f t="shared" si="19"/>
        <v>0</v>
      </c>
      <c r="J84" s="31">
        <f t="shared" si="19"/>
        <v>0</v>
      </c>
      <c r="K84" s="31">
        <f t="shared" si="19"/>
        <v>0</v>
      </c>
      <c r="L84" s="49">
        <f>+L76+L79+L82</f>
        <v>0</v>
      </c>
      <c r="M84" s="7"/>
      <c r="N84" s="7"/>
    </row>
    <row r="85" spans="1:21" x14ac:dyDescent="0.25">
      <c r="L85" s="18"/>
    </row>
    <row r="86" spans="1:21" ht="31.5" x14ac:dyDescent="0.25">
      <c r="A86" s="11" t="s">
        <v>78</v>
      </c>
      <c r="B86" s="32">
        <f>+B73+B84</f>
        <v>374952693.53000003</v>
      </c>
      <c r="C86" s="32">
        <f t="shared" ref="C86:K86" si="20">+C73+C84</f>
        <v>51499873.25</v>
      </c>
      <c r="D86" s="32">
        <f t="shared" si="20"/>
        <v>33248158.130000003</v>
      </c>
      <c r="E86" s="32">
        <f t="shared" si="20"/>
        <v>35459372.050000004</v>
      </c>
      <c r="F86" s="32">
        <f t="shared" si="20"/>
        <v>37995700.579999998</v>
      </c>
      <c r="G86" s="32">
        <f t="shared" si="20"/>
        <v>42028181.289999999</v>
      </c>
      <c r="H86" s="32">
        <f t="shared" si="20"/>
        <v>33889849.420000002</v>
      </c>
      <c r="I86" s="32">
        <f t="shared" si="20"/>
        <v>38084881.07</v>
      </c>
      <c r="J86" s="32">
        <f t="shared" si="20"/>
        <v>37340463.060000002</v>
      </c>
      <c r="K86" s="32">
        <f t="shared" si="20"/>
        <v>30516007.879999999</v>
      </c>
      <c r="L86" s="32">
        <f>+L73+L84</f>
        <v>34890206.799999997</v>
      </c>
      <c r="M86" s="14"/>
      <c r="N86" s="14"/>
    </row>
    <row r="87" spans="1:21" x14ac:dyDescent="0.25">
      <c r="A87" t="s">
        <v>103</v>
      </c>
      <c r="L87" s="18"/>
    </row>
    <row r="88" spans="1:21" x14ac:dyDescent="0.25">
      <c r="A88" t="s">
        <v>102</v>
      </c>
      <c r="L88" s="18"/>
    </row>
    <row r="89" spans="1:21" x14ac:dyDescent="0.25">
      <c r="A89" t="s">
        <v>115</v>
      </c>
      <c r="L89" s="18"/>
    </row>
    <row r="92" spans="1:21" s="33" customFormat="1" ht="15" customHeight="1" x14ac:dyDescent="0.25">
      <c r="G92" s="34"/>
      <c r="J92" s="18"/>
      <c r="K92" s="18"/>
      <c r="L92" s="18"/>
      <c r="M92" s="35" t="s">
        <v>104</v>
      </c>
      <c r="N92" s="35" t="s">
        <v>105</v>
      </c>
      <c r="O92" s="35"/>
      <c r="P92" s="35"/>
      <c r="Q92" s="35"/>
      <c r="R92" s="35"/>
      <c r="S92" s="35"/>
      <c r="T92" s="36"/>
      <c r="U92" s="36"/>
    </row>
    <row r="93" spans="1:21" s="33" customFormat="1" x14ac:dyDescent="0.25">
      <c r="A93" s="33" t="s">
        <v>113</v>
      </c>
      <c r="C93" s="36"/>
      <c r="D93" s="37"/>
      <c r="E93" s="36"/>
      <c r="F93" s="38"/>
      <c r="G93" s="38"/>
      <c r="H93" s="38"/>
      <c r="I93" s="36"/>
      <c r="J93" s="36" t="s">
        <v>114</v>
      </c>
      <c r="K93" s="36"/>
      <c r="L93" s="36"/>
      <c r="M93" s="36"/>
      <c r="N93" s="36"/>
      <c r="O93" s="36"/>
      <c r="P93" s="36"/>
      <c r="Q93" s="36"/>
    </row>
    <row r="94" spans="1:21" s="33" customFormat="1" ht="15" customHeight="1" x14ac:dyDescent="0.25">
      <c r="B94" s="51"/>
      <c r="C94" s="39"/>
      <c r="D94" s="39"/>
      <c r="E94" s="39"/>
      <c r="F94" s="40"/>
      <c r="G94" s="39"/>
      <c r="H94" s="40"/>
      <c r="I94" s="41"/>
      <c r="J94" s="41"/>
      <c r="K94" s="41"/>
      <c r="L94" s="41"/>
      <c r="M94" s="41"/>
      <c r="N94" s="41"/>
      <c r="O94" s="41"/>
      <c r="P94" s="41"/>
      <c r="Q94" s="41"/>
      <c r="R94" s="41"/>
    </row>
    <row r="95" spans="1:21" s="33" customFormat="1" ht="15" customHeight="1" x14ac:dyDescent="0.25">
      <c r="C95" s="39"/>
      <c r="D95" s="39"/>
      <c r="E95" s="39"/>
      <c r="F95" s="40"/>
      <c r="G95" s="39"/>
      <c r="H95" s="40"/>
      <c r="I95" s="41"/>
      <c r="J95" s="41"/>
      <c r="K95" s="41"/>
      <c r="L95" s="41"/>
      <c r="M95" s="41"/>
      <c r="N95" s="41"/>
      <c r="O95" s="41"/>
      <c r="P95" s="41"/>
      <c r="Q95" s="41"/>
      <c r="R95" s="41"/>
    </row>
    <row r="96" spans="1:21" s="33" customFormat="1" x14ac:dyDescent="0.25">
      <c r="C96" s="42"/>
      <c r="D96" s="36"/>
      <c r="E96" s="36"/>
      <c r="F96" s="36"/>
      <c r="G96" s="36"/>
      <c r="H96" s="38"/>
      <c r="I96" s="52" t="s">
        <v>106</v>
      </c>
      <c r="J96" s="52"/>
      <c r="K96" s="52"/>
      <c r="L96" s="52"/>
      <c r="M96" s="52"/>
      <c r="N96" s="52"/>
      <c r="O96" s="52"/>
      <c r="P96" s="36"/>
      <c r="Q96" s="36"/>
    </row>
    <row r="97" spans="1:19" s="33" customFormat="1" x14ac:dyDescent="0.25">
      <c r="A97" s="46" t="s">
        <v>112</v>
      </c>
      <c r="C97" s="42"/>
      <c r="D97" s="42"/>
      <c r="E97" s="42"/>
      <c r="F97" s="42"/>
      <c r="G97" s="42"/>
      <c r="H97" s="43"/>
      <c r="I97" s="53" t="s">
        <v>107</v>
      </c>
      <c r="J97" s="53"/>
      <c r="K97" s="53"/>
      <c r="L97" s="53"/>
      <c r="M97" s="53"/>
      <c r="N97" s="53"/>
      <c r="O97" s="53"/>
      <c r="P97" s="42"/>
      <c r="Q97" s="42"/>
      <c r="R97" s="42"/>
    </row>
    <row r="98" spans="1:19" s="33" customFormat="1" ht="15" customHeight="1" x14ac:dyDescent="0.25">
      <c r="A98" s="33" t="s">
        <v>101</v>
      </c>
      <c r="C98" s="42"/>
      <c r="D98" s="42"/>
      <c r="E98" s="42"/>
      <c r="F98" s="42"/>
      <c r="G98" s="42"/>
      <c r="H98" s="43"/>
      <c r="I98" s="53" t="s">
        <v>108</v>
      </c>
      <c r="J98" s="53"/>
      <c r="K98" s="53"/>
      <c r="L98" s="53"/>
      <c r="M98" s="53"/>
      <c r="N98" s="53"/>
      <c r="O98" s="53"/>
      <c r="P98" s="42"/>
      <c r="Q98" s="42"/>
      <c r="R98" s="42"/>
    </row>
    <row r="99" spans="1:19" s="33" customFormat="1" x14ac:dyDescent="0.25">
      <c r="L99" s="18"/>
    </row>
    <row r="100" spans="1:19" s="33" customFormat="1" x14ac:dyDescent="0.25">
      <c r="R100" s="41"/>
    </row>
    <row r="101" spans="1:19" s="36" customFormat="1" ht="15" customHeight="1" x14ac:dyDescent="0.3">
      <c r="A101" s="56" t="s">
        <v>109</v>
      </c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45"/>
      <c r="Q101" s="45"/>
      <c r="R101" s="45"/>
      <c r="S101" s="45"/>
    </row>
    <row r="102" spans="1:19" s="33" customFormat="1" ht="15" customHeight="1" x14ac:dyDescent="0.3"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</row>
    <row r="103" spans="1:19" s="33" customFormat="1" ht="18.75" x14ac:dyDescent="0.3"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</row>
    <row r="104" spans="1:19" s="33" customFormat="1" ht="18.75" x14ac:dyDescent="0.3"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</row>
    <row r="105" spans="1:19" s="33" customFormat="1" ht="18.75" x14ac:dyDescent="0.3"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</row>
    <row r="106" spans="1:19" s="36" customFormat="1" ht="15" customHeight="1" x14ac:dyDescent="0.25">
      <c r="A106" s="52" t="s">
        <v>116</v>
      </c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</row>
    <row r="107" spans="1:19" s="33" customFormat="1" ht="15" customHeight="1" x14ac:dyDescent="0.25">
      <c r="A107" s="53" t="s">
        <v>110</v>
      </c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42"/>
      <c r="Q107" s="42"/>
      <c r="R107" s="42"/>
      <c r="S107" s="42"/>
    </row>
    <row r="108" spans="1:19" x14ac:dyDescent="0.25">
      <c r="A108" s="53" t="s">
        <v>111</v>
      </c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42"/>
      <c r="Q108" s="42"/>
      <c r="R108" s="42"/>
      <c r="S108" s="42"/>
    </row>
  </sheetData>
  <mergeCells count="12">
    <mergeCell ref="I98:O98"/>
    <mergeCell ref="A101:O101"/>
    <mergeCell ref="A106:O106"/>
    <mergeCell ref="A107:O107"/>
    <mergeCell ref="A108:O108"/>
    <mergeCell ref="I96:O96"/>
    <mergeCell ref="I97:O97"/>
    <mergeCell ref="A1:N1"/>
    <mergeCell ref="A2:N2"/>
    <mergeCell ref="A3:N3"/>
    <mergeCell ref="A4:N4"/>
    <mergeCell ref="A5:N5"/>
  </mergeCells>
  <pageMargins left="0.23622047244094491" right="0.31496062992125984" top="0.74803149606299213" bottom="0.74803149606299213" header="0.31496062992125984" footer="0.31496062992125984"/>
  <pageSetup scale="6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de Gastos Octubre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Josefina Coats</cp:lastModifiedBy>
  <cp:lastPrinted>2020-11-02T17:34:05Z</cp:lastPrinted>
  <dcterms:created xsi:type="dcterms:W3CDTF">2018-04-17T18:57:16Z</dcterms:created>
  <dcterms:modified xsi:type="dcterms:W3CDTF">2020-11-04T16:00:47Z</dcterms:modified>
</cp:coreProperties>
</file>