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6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J30" i="1"/>
  <c r="J22" l="1"/>
  <c r="J24"/>
  <c r="J27"/>
  <c r="I11" l="1"/>
  <c r="J11"/>
  <c r="P17"/>
  <c r="O17"/>
  <c r="N17"/>
  <c r="M17"/>
  <c r="L17"/>
  <c r="K17"/>
  <c r="I17"/>
  <c r="H17"/>
  <c r="G17"/>
  <c r="F17"/>
  <c r="E17"/>
  <c r="J17"/>
  <c r="Q21"/>
  <c r="P37" l="1"/>
  <c r="O37"/>
  <c r="N37"/>
  <c r="M37"/>
  <c r="L37"/>
  <c r="K37"/>
  <c r="J37"/>
  <c r="P35"/>
  <c r="O35"/>
  <c r="N35"/>
  <c r="M35"/>
  <c r="L35"/>
  <c r="K35"/>
  <c r="J35"/>
  <c r="P26"/>
  <c r="O26"/>
  <c r="N26"/>
  <c r="M26"/>
  <c r="L26"/>
  <c r="K26"/>
  <c r="J26"/>
  <c r="Q17"/>
  <c r="P11"/>
  <c r="O11"/>
  <c r="N11"/>
  <c r="M11"/>
  <c r="L11"/>
  <c r="K11"/>
  <c r="Q41"/>
  <c r="Q40"/>
  <c r="Q39"/>
  <c r="Q38"/>
  <c r="Q36"/>
  <c r="Q33"/>
  <c r="Q32"/>
  <c r="Q31"/>
  <c r="Q30"/>
  <c r="Q29"/>
  <c r="Q28"/>
  <c r="Q27"/>
  <c r="Q25"/>
  <c r="Q24"/>
  <c r="Q23"/>
  <c r="Q22"/>
  <c r="Q20"/>
  <c r="Q19"/>
  <c r="Q18"/>
  <c r="Q16"/>
  <c r="Q15"/>
  <c r="Q14"/>
  <c r="Q13"/>
  <c r="Q12"/>
  <c r="J42" l="1"/>
  <c r="I34"/>
  <c r="Q34" s="1"/>
  <c r="E26" l="1"/>
  <c r="G35"/>
  <c r="H35"/>
  <c r="H37"/>
  <c r="G37"/>
  <c r="F37"/>
  <c r="E37"/>
  <c r="E35"/>
  <c r="F35"/>
  <c r="I37"/>
  <c r="I35"/>
  <c r="I26"/>
  <c r="H11"/>
  <c r="Q35" l="1"/>
  <c r="Q37"/>
  <c r="I42"/>
  <c r="H26"/>
  <c r="H42" s="1"/>
  <c r="G11" l="1"/>
  <c r="F11"/>
  <c r="G26"/>
  <c r="F26"/>
  <c r="E11"/>
  <c r="F42"/>
  <c r="Q11" l="1"/>
  <c r="Q26"/>
  <c r="G42"/>
  <c r="E42"/>
  <c r="Q42" l="1"/>
</calcChain>
</file>

<file path=xl/sharedStrings.xml><?xml version="1.0" encoding="utf-8"?>
<sst xmlns="http://schemas.openxmlformats.org/spreadsheetml/2006/main" count="72" uniqueCount="72">
  <si>
    <t xml:space="preserve"> </t>
  </si>
  <si>
    <t>Descripción   Cuentas</t>
  </si>
  <si>
    <t xml:space="preserve"> Enero</t>
  </si>
  <si>
    <t>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</si>
  <si>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</si>
  <si>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</si>
  <si>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</si>
  <si>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</si>
  <si>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</si>
  <si>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>Agosto</t>
  </si>
  <si>
    <t>Septiembre</t>
  </si>
  <si>
    <t>Octubre</t>
  </si>
  <si>
    <t>Noviembre.</t>
  </si>
  <si>
    <t>Diciembre</t>
  </si>
  <si>
    <t xml:space="preserve">SUPERINTENDENCIA DE SEGUROS </t>
  </si>
  <si>
    <t>DIRECCION FINANCIERA</t>
  </si>
  <si>
    <t>DEPARTAMENTO DE PRESUPUESTO</t>
  </si>
  <si>
    <t>Ejecucion de Gastos</t>
  </si>
  <si>
    <t>En RD$</t>
  </si>
  <si>
    <t>Total</t>
  </si>
  <si>
    <t xml:space="preserve">2- Gastos </t>
  </si>
  <si>
    <t>REMUNERACIONES Y CONSTRIBUCIONES</t>
  </si>
  <si>
    <t>CONTRATACION DE SERVICIOS</t>
  </si>
  <si>
    <t>MATERIALES Y SUMINISTRO</t>
  </si>
  <si>
    <t>TRANSFERENCIAS CORRIENTES</t>
  </si>
  <si>
    <t>BIENES MUEBLES, INMUEBLES E INTANGIBLES</t>
  </si>
  <si>
    <t xml:space="preserve">TOTALES DE GASTOS </t>
  </si>
  <si>
    <t>Notas:</t>
  </si>
  <si>
    <t>1.- Gastos devengado</t>
  </si>
  <si>
    <t>3.- Se presenta la clasificacion objetal del gasto al nivel de cuenta</t>
  </si>
  <si>
    <t>2.- Se presenta el gasto por mes; cada mes se debe actualizar el devengado de los meses anteriores</t>
  </si>
  <si>
    <t>4.- Fecha de imputacion: ultimo dia del mes analizado</t>
  </si>
  <si>
    <t>5.- Fecha de registro: el dia 10 del mes siguiente al mes analizado</t>
  </si>
  <si>
    <t>Autorizado por:</t>
  </si>
  <si>
    <t>__________________________________________________</t>
  </si>
  <si>
    <t xml:space="preserve">               __________________________________________________________</t>
  </si>
  <si>
    <t>EUCLIDES GUTIERREZ FELIX</t>
  </si>
  <si>
    <t>"Año de la Consolidacion de la Seguridad Alimentaria "</t>
  </si>
  <si>
    <t xml:space="preserve">             JOSEFINA COATS HERNANDEZ</t>
  </si>
  <si>
    <t xml:space="preserve">                  Preparado por: </t>
  </si>
  <si>
    <t xml:space="preserve">                                                                    JULIANA PEREZ DIAZ</t>
  </si>
  <si>
    <t xml:space="preserve">                                                                    Revisado por:</t>
  </si>
  <si>
    <t xml:space="preserve">                                                        __________________________________________________</t>
  </si>
  <si>
    <t>REMUNERACIONES</t>
  </si>
  <si>
    <t>SOBRESUELDOS</t>
  </si>
  <si>
    <t>DIETAS Y GASTOS DE REPRESENTACION</t>
  </si>
  <si>
    <t>CONTRIBUCIONES A LA SEGURIDAD SOCIAL</t>
  </si>
  <si>
    <t>PUBLICIDAD, IMPRESIÓN Y ENCUADERNACION</t>
  </si>
  <si>
    <t>VIATICOS</t>
  </si>
  <si>
    <t>ALQUILERES Y RENTAS</t>
  </si>
  <si>
    <t>SEGUROS</t>
  </si>
  <si>
    <t>CONSERV. REPS. MENORES Y CONSTS TEMP.</t>
  </si>
  <si>
    <t>OTROS GASTOS NO INCLUIDOS EN CONCEPTOS ANTERIORES</t>
  </si>
  <si>
    <t>ALIMENTOS Y PRODUCTOS AGROFORESTALES</t>
  </si>
  <si>
    <t xml:space="preserve">TEXTILES Y VESTUARIOS </t>
  </si>
  <si>
    <t>TRANFERENCIAS CORRIENTES AL SECTOR PRIVADO</t>
  </si>
  <si>
    <t>MOBILIARIO Y EQUIPO</t>
  </si>
  <si>
    <t>VEHICULOS Y EQUIPO DE TRANSPORTE, TRACCION Y ELEVACION</t>
  </si>
  <si>
    <t>MAQUINARIA, OTROS EQUIPOS Y HERRAMIENTAS</t>
  </si>
  <si>
    <t>BIENES INTANGIBLES</t>
  </si>
  <si>
    <t>PRODUCTOS Y UTILES VARIOS</t>
  </si>
  <si>
    <t>COMBUSTIBLE, LUBRICANTES, PRODUCTOS QUIMICOS Y CONEXOS</t>
  </si>
  <si>
    <t>PRODUCTOS DE MINERALES METALICOS Y NO METALICOS</t>
  </si>
  <si>
    <t>PRODUCTOS DE CUERO, CAUCHO Y PLASTICOS</t>
  </si>
  <si>
    <t>PRODUCTOS DE PAPEL, CARTON E IMPRESOS</t>
  </si>
  <si>
    <t>GRATIFICACIONES Y BONIFICACIONES</t>
  </si>
  <si>
    <t>SERVICIOS BASICOS</t>
  </si>
  <si>
    <t>TRANSPORTE Y ALMACENAJE</t>
  </si>
  <si>
    <t xml:space="preserve">                                                                  DIRECTORA FINANCIERA</t>
  </si>
  <si>
    <t xml:space="preserve">           ENCARGADA DE PRESUPUESTO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</si>
  <si>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SUPERINTENDENTE DE SEGUROS</t>
  </si>
  <si>
    <t>PRODUCTOS FARMACEUTICO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</si>
</sst>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Border="1" applyAlignment="1"/>
    <xf numFmtId="43" fontId="3" fillId="0" borderId="0" xfId="1" applyFont="1" applyBorder="1"/>
    <xf numFmtId="0" fontId="0" fillId="0" borderId="0" xfId="0" applyBorder="1"/>
    <xf numFmtId="43" fontId="3" fillId="0" borderId="0" xfId="0" applyNumberFormat="1" applyFont="1" applyBorder="1"/>
    <xf numFmtId="43" fontId="6" fillId="0" borderId="0" xfId="1" applyFont="1" applyFill="1" applyBorder="1" applyAlignment="1"/>
    <xf numFmtId="0" fontId="9" fillId="0" borderId="24" xfId="0" applyFont="1" applyBorder="1" applyAlignment="1">
      <alignment horizontal="center"/>
    </xf>
    <xf numFmtId="0" fontId="9" fillId="0" borderId="9" xfId="1" applyNumberFormat="1" applyFont="1" applyBorder="1" applyAlignment="1">
      <alignment horizontal="center" wrapText="1"/>
    </xf>
    <xf numFmtId="0" fontId="9" fillId="0" borderId="22" xfId="1" applyNumberFormat="1" applyFont="1" applyBorder="1" applyAlignment="1">
      <alignment horizontal="center" wrapText="1"/>
    </xf>
    <xf numFmtId="0" fontId="9" fillId="0" borderId="8" xfId="1" applyNumberFormat="1" applyFont="1" applyBorder="1" applyAlignment="1">
      <alignment horizontal="center" wrapText="1"/>
    </xf>
    <xf numFmtId="0" fontId="9" fillId="0" borderId="9" xfId="1" applyNumberFormat="1" applyFont="1" applyFill="1" applyBorder="1" applyAlignment="1">
      <alignment horizontal="center" wrapText="1"/>
    </xf>
    <xf numFmtId="0" fontId="9" fillId="0" borderId="22" xfId="0" applyFont="1" applyBorder="1" applyAlignment="1">
      <alignment horizontal="center"/>
    </xf>
    <xf numFmtId="0" fontId="0" fillId="0" borderId="0" xfId="0" applyFont="1"/>
    <xf numFmtId="0" fontId="0" fillId="0" borderId="7" xfId="0" applyFont="1" applyBorder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5" xfId="1" applyNumberFormat="1" applyFont="1" applyFill="1" applyBorder="1" applyAlignment="1">
      <alignment horizontal="center" wrapText="1"/>
    </xf>
    <xf numFmtId="43" fontId="2" fillId="4" borderId="12" xfId="1" applyNumberFormat="1" applyFont="1" applyFill="1" applyBorder="1" applyAlignment="1">
      <alignment horizontal="center" wrapText="1"/>
    </xf>
    <xf numFmtId="43" fontId="2" fillId="4" borderId="13" xfId="0" applyNumberFormat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 applyAlignment="1"/>
    <xf numFmtId="4" fontId="0" fillId="2" borderId="2" xfId="1" applyNumberFormat="1" applyFont="1" applyFill="1" applyBorder="1"/>
    <xf numFmtId="43" fontId="0" fillId="2" borderId="1" xfId="0" applyNumberFormat="1" applyFont="1" applyFill="1" applyBorder="1" applyAlignment="1"/>
    <xf numFmtId="43" fontId="0" fillId="2" borderId="2" xfId="1" applyFont="1" applyFill="1" applyBorder="1" applyAlignment="1"/>
    <xf numFmtId="43" fontId="0" fillId="2" borderId="15" xfId="0" applyNumberFormat="1" applyFont="1" applyFill="1" applyBorder="1"/>
    <xf numFmtId="0" fontId="0" fillId="2" borderId="16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4" fontId="0" fillId="2" borderId="2" xfId="1" applyNumberFormat="1" applyFont="1" applyFill="1" applyBorder="1" applyAlignment="1"/>
    <xf numFmtId="4" fontId="0" fillId="2" borderId="2" xfId="0" applyNumberFormat="1" applyFont="1" applyFill="1" applyBorder="1"/>
    <xf numFmtId="4" fontId="0" fillId="2" borderId="1" xfId="0" applyNumberFormat="1" applyFont="1" applyFill="1" applyBorder="1" applyAlignment="1"/>
    <xf numFmtId="43" fontId="0" fillId="0" borderId="0" xfId="1" applyFont="1"/>
    <xf numFmtId="0" fontId="2" fillId="4" borderId="1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3" fontId="2" fillId="4" borderId="2" xfId="1" applyFont="1" applyFill="1" applyBorder="1"/>
    <xf numFmtId="43" fontId="2" fillId="4" borderId="25" xfId="0" applyNumberFormat="1" applyFont="1" applyFill="1" applyBorder="1" applyAlignment="1">
      <alignment horizontal="center"/>
    </xf>
    <xf numFmtId="43" fontId="0" fillId="0" borderId="0" xfId="0" applyNumberFormat="1" applyFont="1"/>
    <xf numFmtId="49" fontId="0" fillId="2" borderId="2" xfId="0" applyNumberFormat="1" applyFont="1" applyFill="1" applyBorder="1" applyAlignment="1">
      <alignment horizontal="center"/>
    </xf>
    <xf numFmtId="4" fontId="2" fillId="4" borderId="2" xfId="1" applyNumberFormat="1" applyFont="1" applyFill="1" applyBorder="1"/>
    <xf numFmtId="43" fontId="0" fillId="2" borderId="23" xfId="1" applyFont="1" applyFill="1" applyBorder="1" applyAlignment="1"/>
    <xf numFmtId="0" fontId="0" fillId="2" borderId="2" xfId="0" applyFont="1" applyFill="1" applyBorder="1" applyAlignment="1"/>
    <xf numFmtId="0" fontId="10" fillId="2" borderId="23" xfId="0" applyFont="1" applyFill="1" applyBorder="1" applyAlignment="1">
      <alignment horizontal="left"/>
    </xf>
    <xf numFmtId="43" fontId="0" fillId="2" borderId="2" xfId="1" applyFont="1" applyFill="1" applyBorder="1"/>
    <xf numFmtId="0" fontId="0" fillId="2" borderId="23" xfId="0" applyFont="1" applyFill="1" applyBorder="1" applyAlignment="1"/>
    <xf numFmtId="0" fontId="0" fillId="2" borderId="2" xfId="0" applyFont="1" applyFill="1" applyBorder="1" applyAlignment="1">
      <alignment horizontal="left"/>
    </xf>
    <xf numFmtId="43" fontId="2" fillId="3" borderId="20" xfId="1" applyFont="1" applyFill="1" applyBorder="1"/>
    <xf numFmtId="43" fontId="2" fillId="3" borderId="21" xfId="1" applyFont="1" applyFill="1" applyBorder="1"/>
    <xf numFmtId="43" fontId="2" fillId="0" borderId="0" xfId="1" applyFont="1"/>
    <xf numFmtId="43" fontId="0" fillId="2" borderId="0" xfId="1" applyFont="1" applyFill="1" applyBorder="1"/>
    <xf numFmtId="0" fontId="0" fillId="0" borderId="0" xfId="0" applyFont="1" applyAlignment="1">
      <alignment horizontal="left"/>
    </xf>
    <xf numFmtId="4" fontId="0" fillId="0" borderId="0" xfId="0" applyNumberFormat="1" applyFont="1"/>
    <xf numFmtId="0" fontId="0" fillId="0" borderId="0" xfId="0" applyFont="1" applyAlignment="1"/>
    <xf numFmtId="43" fontId="0" fillId="0" borderId="0" xfId="1" applyFont="1" applyAlignment="1"/>
    <xf numFmtId="43" fontId="2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43" fontId="2" fillId="0" borderId="0" xfId="1" applyFont="1" applyAlignment="1"/>
    <xf numFmtId="0" fontId="2" fillId="0" borderId="0" xfId="0" applyFont="1" applyAlignment="1"/>
    <xf numFmtId="0" fontId="5" fillId="0" borderId="0" xfId="0" applyFont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866775</xdr:colOff>
      <xdr:row>0</xdr:row>
      <xdr:rowOff>57151</xdr:rowOff>
    </xdr:from>
    <xdr:to>
      <xdr:col>14</xdr:col>
      <xdr:colOff>404622</xdr:colOff>
      <xdr:row>0</xdr:row>
      <xdr:rowOff>59131</xdr:rowOff>
    </xdr:to>
    <xdr:pic>
      <xdr:nvPicPr>
        <xdr:cNvPr id="2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20550" y="57151"/>
          <a:ext cx="1000125" cy="900228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16</xdr:col>
      <xdr:colOff>457200</xdr:colOff>
      <xdr:row>3</xdr:row>
      <xdr:rowOff>152400</xdr:rowOff>
    </xdr:to>
    <xdr:sp macro="" textlink="">
      <xdr:nvSpPr>
        <xdr:cNvPr id="1025" name="AutoShape 1" descr="Imágenes integradas 1"/>
        <xdr:cNvSpPr>
          <a:spLocks noChangeAspect="1" noChangeArrowheads="1"/>
        </xdr:cNvSpPr>
      </xdr:nvSpPr>
      <xdr:spPr bwMode="auto">
        <a:xfrm>
          <a:off x="15497175" y="0"/>
          <a:ext cx="1428750" cy="952500"/>
        </a:xfrm>
        <a:prstGeom prst="rect">
          <a:avLst/>
        </a:prstGeom>
        <a:noFill/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1</xdr:row>
      <xdr:rowOff>38100</xdr:rowOff>
    </xdr:to>
    <xdr:sp macro="" textlink="">
      <xdr:nvSpPr>
        <xdr:cNvPr id="1026" name="AutoShape 2" descr="Resultado de imagen para logo superintendencia de seguros"/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1</xdr:row>
      <xdr:rowOff>38100</xdr:rowOff>
    </xdr:to>
    <xdr:sp macro="" textlink="">
      <xdr:nvSpPr>
        <xdr:cNvPr id="1027" name="AutoShape 3" descr="Creación, Objeto y Funciones de Superintendencia de Seguros ..."/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304800</xdr:colOff>
      <xdr:row>1</xdr:row>
      <xdr:rowOff>38100</xdr:rowOff>
    </xdr:to>
    <xdr:sp macro="" textlink="">
      <xdr:nvSpPr>
        <xdr:cNvPr id="1028" name="AutoShape 4" descr="Creación, Objeto y Funciones de Superintendencia de Seguros ..."/>
        <xdr:cNvSpPr>
          <a:spLocks noChangeAspect="1" noChangeArrowheads="1"/>
        </xdr:cNvSpPr>
      </xdr:nvSpPr>
      <xdr:spPr bwMode="auto">
        <a:xfrm>
          <a:off x="154971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971549</xdr:colOff>
      <xdr:row>0</xdr:row>
      <xdr:rowOff>0</xdr:rowOff>
    </xdr:from>
    <xdr:to>
      <xdr:col>17</xdr:col>
      <xdr:colOff>95249</xdr:colOff>
      <xdr:row>6</xdr:row>
      <xdr:rowOff>161925</xdr:rowOff>
    </xdr:to>
    <xdr:sp macro="" textlink="">
      <xdr:nvSpPr>
        <xdr:cNvPr id="1029" name="AutoShape 5" descr="Creación, Objeto y Funciones de Superintendencia de Seguros ..."/>
        <xdr:cNvSpPr>
          <a:spLocks noChangeAspect="1" noChangeArrowheads="1"/>
        </xdr:cNvSpPr>
      </xdr:nvSpPr>
      <xdr:spPr bwMode="auto">
        <a:xfrm>
          <a:off x="15497174" y="0"/>
          <a:ext cx="2105025" cy="16002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38100</xdr:rowOff>
    </xdr:to>
    <xdr:sp macro="" textlink="">
      <xdr:nvSpPr>
        <xdr:cNvPr id="1030" name="AutoShape 6" descr="Creación, Objeto y Funciones de Superintendencia de Seguros ..."/>
        <xdr:cNvSpPr>
          <a:spLocks noChangeAspect="1" noChangeArrowheads="1"/>
        </xdr:cNvSpPr>
      </xdr:nvSpPr>
      <xdr:spPr bwMode="auto">
        <a:xfrm>
          <a:off x="4191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438150</xdr:colOff>
      <xdr:row>5</xdr:row>
      <xdr:rowOff>76200</xdr:rowOff>
    </xdr:to>
    <xdr:pic>
      <xdr:nvPicPr>
        <xdr:cNvPr id="9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525625" y="0"/>
          <a:ext cx="1409700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T64"/>
  <sheetViews>
    <sheetView tabSelected="1" topLeftCell="A25" workbookViewId="0">
      <selection activeCell="E34" sqref="E34"/>
    </sheetView>
  </sheetViews>
  <sheetFormatPr baseColWidth="10" defaultRowHeight="15"/>
  <cols>
    <col min="1" max="1" width="6.28515625" customWidth="1"/>
    <col min="2" max="2" width="4.85546875" customWidth="1"/>
    <col min="3" max="3" width="3.5703125" customWidth="1"/>
    <col min="4" max="4" width="47.42578125" customWidth="1"/>
    <col min="5" max="5" width="16.85546875" customWidth="1"/>
    <col min="6" max="6" width="16" customWidth="1"/>
    <col min="7" max="7" width="15.28515625" customWidth="1"/>
    <col min="8" max="8" width="16" customWidth="1"/>
    <col min="9" max="9" width="17.7109375" customWidth="1"/>
    <col min="10" max="10" width="17.5703125" customWidth="1"/>
    <col min="11" max="11" width="14.140625" customWidth="1"/>
    <col min="12" max="12" width="13.5703125" customWidth="1"/>
    <col min="13" max="13" width="14.5703125" customWidth="1"/>
    <col min="14" max="14" width="14" customWidth="1"/>
    <col min="15" max="16" width="14.5703125" customWidth="1"/>
    <col min="17" max="17" width="15.5703125" customWidth="1"/>
    <col min="18" max="18" width="15.140625" bestFit="1" customWidth="1"/>
    <col min="19" max="19" width="13.140625" customWidth="1"/>
    <col min="20" max="20" width="13.42578125" bestFit="1" customWidth="1"/>
  </cols>
  <sheetData>
    <row r="1" spans="1:280" ht="21" customHeight="1">
      <c r="A1" s="2" t="s">
        <v>0</v>
      </c>
      <c r="C1" s="2"/>
      <c r="D1" s="64"/>
      <c r="E1" s="64"/>
      <c r="F1" s="64"/>
      <c r="G1" s="64"/>
      <c r="H1" s="64"/>
      <c r="I1" s="64"/>
      <c r="J1" s="64"/>
      <c r="K1" s="2"/>
      <c r="L1" s="2"/>
      <c r="M1" s="2"/>
      <c r="N1" s="2"/>
      <c r="O1" s="2"/>
      <c r="Q1" s="1"/>
      <c r="R1" s="1"/>
    </row>
    <row r="2" spans="1:280" ht="21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4"/>
    </row>
    <row r="3" spans="1:280" s="1" customFormat="1" ht="21">
      <c r="A3" s="71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4"/>
    </row>
    <row r="4" spans="1:280" s="1" customFormat="1" ht="18.75">
      <c r="A4" s="72" t="s">
        <v>15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5"/>
    </row>
    <row r="5" spans="1:280" s="1" customFormat="1" ht="15.75">
      <c r="A5" s="64" t="s">
        <v>16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"/>
    </row>
    <row r="6" spans="1:280" s="1" customFormat="1" ht="15.75">
      <c r="A6" s="64" t="s">
        <v>17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"/>
    </row>
    <row r="7" spans="1:280" ht="15.7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"/>
    </row>
    <row r="8" spans="1:280" ht="15.75">
      <c r="A8" s="64" t="s">
        <v>18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"/>
    </row>
    <row r="9" spans="1:280" s="9" customFormat="1" ht="15.75" thickBot="1">
      <c r="A9" s="7"/>
      <c r="B9" s="7"/>
      <c r="C9" s="7"/>
      <c r="D9" s="3"/>
      <c r="E9" s="11"/>
      <c r="F9" s="11"/>
      <c r="G9" s="11"/>
      <c r="H9" s="8"/>
      <c r="I9" s="8"/>
      <c r="J9" s="8"/>
      <c r="L9" s="10"/>
    </row>
    <row r="10" spans="1:280" s="19" customFormat="1" ht="33" customHeight="1" thickBot="1">
      <c r="A10" s="69" t="s">
        <v>20</v>
      </c>
      <c r="B10" s="70"/>
      <c r="C10" s="70"/>
      <c r="D10" s="12" t="s">
        <v>1</v>
      </c>
      <c r="E10" s="13" t="s">
        <v>2</v>
      </c>
      <c r="F10" s="13" t="s">
        <v>3</v>
      </c>
      <c r="G10" s="13" t="s">
        <v>4</v>
      </c>
      <c r="H10" s="14" t="s">
        <v>5</v>
      </c>
      <c r="I10" s="15" t="s">
        <v>6</v>
      </c>
      <c r="J10" s="13" t="s">
        <v>7</v>
      </c>
      <c r="K10" s="13" t="s">
        <v>8</v>
      </c>
      <c r="L10" s="16" t="s">
        <v>9</v>
      </c>
      <c r="M10" s="16" t="s">
        <v>10</v>
      </c>
      <c r="N10" s="16" t="s">
        <v>11</v>
      </c>
      <c r="O10" s="16" t="s">
        <v>12</v>
      </c>
      <c r="P10" s="16" t="s">
        <v>13</v>
      </c>
      <c r="Q10" s="17" t="s">
        <v>19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</row>
    <row r="11" spans="1:280" s="18" customFormat="1" ht="18" customHeight="1">
      <c r="A11" s="20">
        <v>2</v>
      </c>
      <c r="B11" s="21">
        <v>1</v>
      </c>
      <c r="C11" s="77" t="s">
        <v>21</v>
      </c>
      <c r="D11" s="78"/>
      <c r="E11" s="22">
        <f>+E12+E13+E14+E15+E16</f>
        <v>49748155.439999998</v>
      </c>
      <c r="F11" s="22">
        <f>+F12+F13+F14+F16</f>
        <v>29416072.48</v>
      </c>
      <c r="G11" s="22">
        <f>+G12+G13+G14+G16</f>
        <v>28899511.509999998</v>
      </c>
      <c r="H11" s="22">
        <f>+H12+H13+H14+H15+H16</f>
        <v>29056101.300000001</v>
      </c>
      <c r="I11" s="23">
        <f>+I12+I13+I14+I15+I16</f>
        <v>32219587.5</v>
      </c>
      <c r="J11" s="23">
        <f>+J12+J13+J14+J15+J16</f>
        <v>28727014.100000001</v>
      </c>
      <c r="K11" s="23">
        <f t="shared" ref="K11:P11" si="0">+K12+K13+K14+K15+K16</f>
        <v>0</v>
      </c>
      <c r="L11" s="23">
        <f t="shared" si="0"/>
        <v>0</v>
      </c>
      <c r="M11" s="23">
        <f t="shared" si="0"/>
        <v>0</v>
      </c>
      <c r="N11" s="23">
        <f t="shared" si="0"/>
        <v>0</v>
      </c>
      <c r="O11" s="23">
        <f t="shared" si="0"/>
        <v>0</v>
      </c>
      <c r="P11" s="23">
        <f t="shared" si="0"/>
        <v>0</v>
      </c>
      <c r="Q11" s="24">
        <f>+E11+F11+G11+H11+I11+J11+K11+L11+M11+N11+O11+P11</f>
        <v>198066442.33000001</v>
      </c>
    </row>
    <row r="12" spans="1:280" s="18" customFormat="1" ht="19.5" customHeight="1">
      <c r="A12" s="25">
        <v>2</v>
      </c>
      <c r="B12" s="26">
        <v>1</v>
      </c>
      <c r="C12" s="26">
        <v>1</v>
      </c>
      <c r="D12" s="27" t="s">
        <v>43</v>
      </c>
      <c r="E12" s="28">
        <v>23154217.25</v>
      </c>
      <c r="F12" s="28">
        <v>23701553.25</v>
      </c>
      <c r="G12" s="28">
        <v>23297466.259999998</v>
      </c>
      <c r="H12" s="29">
        <v>23256523.460000001</v>
      </c>
      <c r="I12" s="29">
        <v>26894480.699999999</v>
      </c>
      <c r="J12" s="30">
        <v>23410678.48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1">
        <f>+E12+F12+G12+H12+I12+J12+K12+L12+M12+N12+O12+P12</f>
        <v>143714919.40000001</v>
      </c>
    </row>
    <row r="13" spans="1:280" s="18" customFormat="1">
      <c r="A13" s="32">
        <v>2</v>
      </c>
      <c r="B13" s="33">
        <v>1</v>
      </c>
      <c r="C13" s="33">
        <v>2</v>
      </c>
      <c r="D13" s="30" t="s">
        <v>44</v>
      </c>
      <c r="E13" s="28">
        <v>1846177.71</v>
      </c>
      <c r="F13" s="28">
        <v>2187058.6</v>
      </c>
      <c r="G13" s="28">
        <v>2096000.1199999999</v>
      </c>
      <c r="H13" s="30">
        <v>1793532.71</v>
      </c>
      <c r="I13" s="30">
        <v>1829532.71</v>
      </c>
      <c r="J13" s="30">
        <v>1813532.71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1">
        <f t="shared" ref="Q13:Q16" si="1">+E13+F13+G13+H13+I13+J13+K13+L13+M13+N13+O13+P13</f>
        <v>11565834.559999999</v>
      </c>
    </row>
    <row r="14" spans="1:280" s="18" customFormat="1">
      <c r="A14" s="32">
        <v>2</v>
      </c>
      <c r="B14" s="33">
        <v>1</v>
      </c>
      <c r="C14" s="33">
        <v>3</v>
      </c>
      <c r="D14" s="30" t="s">
        <v>45</v>
      </c>
      <c r="E14" s="34">
        <v>166845</v>
      </c>
      <c r="F14" s="35">
        <v>166845</v>
      </c>
      <c r="G14" s="35">
        <v>166845</v>
      </c>
      <c r="H14" s="30">
        <v>166845</v>
      </c>
      <c r="I14" s="30">
        <v>166845</v>
      </c>
      <c r="J14" s="30">
        <v>166845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1">
        <f t="shared" si="1"/>
        <v>1001070</v>
      </c>
    </row>
    <row r="15" spans="1:280" s="18" customFormat="1">
      <c r="A15" s="32">
        <v>2</v>
      </c>
      <c r="B15" s="33">
        <v>1</v>
      </c>
      <c r="C15" s="33">
        <v>4</v>
      </c>
      <c r="D15" s="30" t="s">
        <v>65</v>
      </c>
      <c r="E15" s="36">
        <v>21225742.890000001</v>
      </c>
      <c r="F15" s="30">
        <v>0</v>
      </c>
      <c r="G15" s="30">
        <v>0</v>
      </c>
      <c r="H15" s="29">
        <v>500000</v>
      </c>
      <c r="I15" s="29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1">
        <f t="shared" si="1"/>
        <v>21725742.890000001</v>
      </c>
    </row>
    <row r="16" spans="1:280" s="18" customFormat="1">
      <c r="A16" s="32">
        <v>2</v>
      </c>
      <c r="B16" s="33">
        <v>1</v>
      </c>
      <c r="C16" s="33">
        <v>5</v>
      </c>
      <c r="D16" s="30" t="s">
        <v>46</v>
      </c>
      <c r="E16" s="34">
        <v>3355172.59</v>
      </c>
      <c r="F16" s="34">
        <v>3360615.6300000004</v>
      </c>
      <c r="G16" s="34">
        <v>3339200.1300000004</v>
      </c>
      <c r="H16" s="30">
        <v>3339200.13</v>
      </c>
      <c r="I16" s="30">
        <v>3328729.09</v>
      </c>
      <c r="J16" s="30">
        <v>3335957.91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1">
        <f t="shared" si="1"/>
        <v>20058875.48</v>
      </c>
      <c r="R16" s="37"/>
    </row>
    <row r="17" spans="1:18" s="18" customFormat="1">
      <c r="A17" s="38">
        <v>2</v>
      </c>
      <c r="B17" s="39">
        <v>2</v>
      </c>
      <c r="C17" s="73" t="s">
        <v>22</v>
      </c>
      <c r="D17" s="74"/>
      <c r="E17" s="40">
        <f t="shared" ref="E17:I17" si="2">+E18+E19+E20+E21+E22+E23+E24+E25</f>
        <v>1751717.81</v>
      </c>
      <c r="F17" s="40">
        <f t="shared" si="2"/>
        <v>3536747.6000000006</v>
      </c>
      <c r="G17" s="40">
        <f t="shared" si="2"/>
        <v>6512130.54</v>
      </c>
      <c r="H17" s="40">
        <f t="shared" si="2"/>
        <v>5853175.6100000003</v>
      </c>
      <c r="I17" s="40">
        <f t="shared" si="2"/>
        <v>9279054.7899999991</v>
      </c>
      <c r="J17" s="40">
        <f>+J18+J19+J20+J21+J22+J23+J24+J25</f>
        <v>4152867.9699999997</v>
      </c>
      <c r="K17" s="40">
        <f t="shared" ref="K17:P17" si="3">+K18+K19+K20+K21+K22+K23+K24+K25</f>
        <v>0</v>
      </c>
      <c r="L17" s="40">
        <f t="shared" si="3"/>
        <v>0</v>
      </c>
      <c r="M17" s="40">
        <f t="shared" si="3"/>
        <v>0</v>
      </c>
      <c r="N17" s="40">
        <f t="shared" si="3"/>
        <v>0</v>
      </c>
      <c r="O17" s="40">
        <f t="shared" si="3"/>
        <v>0</v>
      </c>
      <c r="P17" s="40">
        <f t="shared" si="3"/>
        <v>0</v>
      </c>
      <c r="Q17" s="41">
        <f>+E17+F17+G17+H17+I17+J17+K17+L17+M17+N17+O17+P17</f>
        <v>31085694.319999997</v>
      </c>
    </row>
    <row r="18" spans="1:18" s="18" customFormat="1">
      <c r="A18" s="32">
        <v>2</v>
      </c>
      <c r="B18" s="33">
        <v>2</v>
      </c>
      <c r="C18" s="33">
        <v>1</v>
      </c>
      <c r="D18" s="30" t="s">
        <v>66</v>
      </c>
      <c r="E18" s="34">
        <v>536628.46</v>
      </c>
      <c r="F18" s="34">
        <v>1105387.6800000002</v>
      </c>
      <c r="G18" s="34">
        <v>1149357.1700000002</v>
      </c>
      <c r="H18" s="30">
        <v>1303783.32</v>
      </c>
      <c r="I18" s="30">
        <v>1044322.05</v>
      </c>
      <c r="J18" s="30">
        <v>1137552.83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1">
        <f t="shared" ref="Q18:Q25" si="4">+E18+F18+G18+H18+I18+J18+K18+L18+M18+N18+O18+P18</f>
        <v>6277031.5100000007</v>
      </c>
    </row>
    <row r="19" spans="1:18" s="18" customFormat="1">
      <c r="A19" s="32">
        <v>2</v>
      </c>
      <c r="B19" s="33">
        <v>2</v>
      </c>
      <c r="C19" s="33">
        <v>2</v>
      </c>
      <c r="D19" s="30" t="s">
        <v>47</v>
      </c>
      <c r="E19" s="30">
        <v>0</v>
      </c>
      <c r="F19" s="30">
        <v>0</v>
      </c>
      <c r="G19" s="34">
        <v>839925.66</v>
      </c>
      <c r="H19" s="30">
        <v>0</v>
      </c>
      <c r="I19" s="30">
        <v>38500</v>
      </c>
      <c r="J19" s="30">
        <v>562658.44999999995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1">
        <f t="shared" si="4"/>
        <v>1441084.1099999999</v>
      </c>
      <c r="R19" s="42"/>
    </row>
    <row r="20" spans="1:18" s="18" customFormat="1">
      <c r="A20" s="32">
        <v>2</v>
      </c>
      <c r="B20" s="33">
        <v>2</v>
      </c>
      <c r="C20" s="33">
        <v>3</v>
      </c>
      <c r="D20" s="30" t="s">
        <v>48</v>
      </c>
      <c r="E20" s="34">
        <v>9800</v>
      </c>
      <c r="F20" s="30">
        <v>0</v>
      </c>
      <c r="G20" s="34">
        <v>9800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1">
        <f t="shared" si="4"/>
        <v>19600</v>
      </c>
    </row>
    <row r="21" spans="1:18" s="18" customFormat="1">
      <c r="A21" s="32">
        <v>2</v>
      </c>
      <c r="B21" s="33">
        <v>2</v>
      </c>
      <c r="C21" s="33">
        <v>4</v>
      </c>
      <c r="D21" s="30" t="s">
        <v>67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150000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1">
        <f t="shared" si="4"/>
        <v>150000</v>
      </c>
    </row>
    <row r="22" spans="1:18" s="18" customFormat="1">
      <c r="A22" s="32">
        <v>2</v>
      </c>
      <c r="B22" s="33">
        <v>2</v>
      </c>
      <c r="C22" s="33">
        <v>5</v>
      </c>
      <c r="D22" s="30" t="s">
        <v>49</v>
      </c>
      <c r="E22" s="34">
        <v>32450</v>
      </c>
      <c r="F22" s="34">
        <v>65510.71</v>
      </c>
      <c r="G22" s="34">
        <v>65510.71</v>
      </c>
      <c r="H22" s="30">
        <v>98571.42</v>
      </c>
      <c r="I22" s="30">
        <v>217290.39</v>
      </c>
      <c r="J22" s="30">
        <f>66121.42+74930</f>
        <v>141051.41999999998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1">
        <f t="shared" si="4"/>
        <v>620384.64999999991</v>
      </c>
      <c r="R22" s="42"/>
    </row>
    <row r="23" spans="1:18" s="18" customFormat="1">
      <c r="A23" s="32">
        <v>2</v>
      </c>
      <c r="B23" s="33">
        <v>2</v>
      </c>
      <c r="C23" s="43">
        <v>6</v>
      </c>
      <c r="D23" s="30" t="s">
        <v>50</v>
      </c>
      <c r="E23" s="34">
        <v>1096139.3500000001</v>
      </c>
      <c r="F23" s="34">
        <v>1329960.97</v>
      </c>
      <c r="G23" s="34">
        <v>1141377.19</v>
      </c>
      <c r="H23" s="30">
        <v>4380020.87</v>
      </c>
      <c r="I23" s="30">
        <v>1086475.56</v>
      </c>
      <c r="J23" s="30">
        <v>1085271.56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1">
        <f t="shared" si="4"/>
        <v>10119245.500000002</v>
      </c>
      <c r="R23" s="42"/>
    </row>
    <row r="24" spans="1:18" s="18" customFormat="1">
      <c r="A24" s="32">
        <v>2</v>
      </c>
      <c r="B24" s="33">
        <v>2</v>
      </c>
      <c r="C24" s="43">
        <v>7</v>
      </c>
      <c r="D24" s="30" t="s">
        <v>51</v>
      </c>
      <c r="E24" s="34">
        <v>5900</v>
      </c>
      <c r="F24" s="34">
        <v>61087.06</v>
      </c>
      <c r="G24" s="34">
        <v>3029921.81</v>
      </c>
      <c r="H24" s="30">
        <v>0</v>
      </c>
      <c r="I24" s="30">
        <v>6821666.79</v>
      </c>
      <c r="J24" s="30">
        <f>954123.47+29500+10110.24</f>
        <v>993733.71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1">
        <f t="shared" si="4"/>
        <v>10912309.370000001</v>
      </c>
      <c r="R24" s="42"/>
    </row>
    <row r="25" spans="1:18" s="18" customFormat="1">
      <c r="A25" s="32">
        <v>2</v>
      </c>
      <c r="B25" s="33">
        <v>2</v>
      </c>
      <c r="C25" s="43">
        <v>8</v>
      </c>
      <c r="D25" s="30" t="s">
        <v>52</v>
      </c>
      <c r="E25" s="34">
        <v>70800</v>
      </c>
      <c r="F25" s="34">
        <v>974801.18</v>
      </c>
      <c r="G25" s="34">
        <v>276238</v>
      </c>
      <c r="H25" s="30">
        <v>70800</v>
      </c>
      <c r="I25" s="30">
        <v>70800</v>
      </c>
      <c r="J25" s="30">
        <v>82600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1">
        <f t="shared" si="4"/>
        <v>1546039.1800000002</v>
      </c>
      <c r="R25" s="42"/>
    </row>
    <row r="26" spans="1:18" s="18" customFormat="1">
      <c r="A26" s="38">
        <v>2</v>
      </c>
      <c r="B26" s="39">
        <v>3</v>
      </c>
      <c r="C26" s="75" t="s">
        <v>23</v>
      </c>
      <c r="D26" s="76"/>
      <c r="E26" s="44">
        <f>+E27+E28+E29+E30+E31+E32+E33+E34</f>
        <v>0</v>
      </c>
      <c r="F26" s="44">
        <f>+F27</f>
        <v>86129</v>
      </c>
      <c r="G26" s="44">
        <f>+G27</f>
        <v>47730</v>
      </c>
      <c r="H26" s="40">
        <f>+H33</f>
        <v>4050000</v>
      </c>
      <c r="I26" s="40">
        <f>+I27+I28+I29+I30+I31+I32+I33+I34</f>
        <v>529539</v>
      </c>
      <c r="J26" s="40">
        <f t="shared" ref="J26:P26" si="5">+J27+J28+J29+J30+J31+J32+J33+J34</f>
        <v>858567.35</v>
      </c>
      <c r="K26" s="40">
        <f t="shared" si="5"/>
        <v>0</v>
      </c>
      <c r="L26" s="40">
        <f t="shared" si="5"/>
        <v>0</v>
      </c>
      <c r="M26" s="40">
        <f t="shared" si="5"/>
        <v>0</v>
      </c>
      <c r="N26" s="40">
        <f t="shared" si="5"/>
        <v>0</v>
      </c>
      <c r="O26" s="40">
        <f t="shared" si="5"/>
        <v>0</v>
      </c>
      <c r="P26" s="40">
        <f t="shared" si="5"/>
        <v>0</v>
      </c>
      <c r="Q26" s="41">
        <f>+E26+F26+G26+H26+I26+J26+K26+L26+M26+N26+O26+P26</f>
        <v>5571965.3499999996</v>
      </c>
    </row>
    <row r="27" spans="1:18" s="18" customFormat="1">
      <c r="A27" s="32">
        <v>2</v>
      </c>
      <c r="B27" s="33">
        <v>3</v>
      </c>
      <c r="C27" s="43">
        <v>1</v>
      </c>
      <c r="D27" s="45" t="s">
        <v>53</v>
      </c>
      <c r="E27" s="30">
        <v>0</v>
      </c>
      <c r="F27" s="34">
        <v>86129</v>
      </c>
      <c r="G27" s="34">
        <v>47730</v>
      </c>
      <c r="H27" s="30">
        <v>0</v>
      </c>
      <c r="I27" s="30">
        <v>0</v>
      </c>
      <c r="J27" s="30">
        <f>21156+37777</f>
        <v>58933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1">
        <f t="shared" ref="Q27:Q34" si="6">+E27+F27+G27+H27+I27+J27+K27+L27+M27+N27+O27+P27</f>
        <v>192792</v>
      </c>
    </row>
    <row r="28" spans="1:18" s="18" customFormat="1">
      <c r="A28" s="32">
        <v>2</v>
      </c>
      <c r="B28" s="33">
        <v>3</v>
      </c>
      <c r="C28" s="33">
        <v>2</v>
      </c>
      <c r="D28" s="30" t="s">
        <v>54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119652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1">
        <f t="shared" si="6"/>
        <v>119652</v>
      </c>
      <c r="R28" s="42"/>
    </row>
    <row r="29" spans="1:18" s="18" customFormat="1">
      <c r="A29" s="32">
        <v>2</v>
      </c>
      <c r="B29" s="33">
        <v>3</v>
      </c>
      <c r="C29" s="33">
        <v>3</v>
      </c>
      <c r="D29" s="30" t="s">
        <v>64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19475.84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1">
        <f t="shared" si="6"/>
        <v>19475.84</v>
      </c>
      <c r="R29" s="42"/>
    </row>
    <row r="30" spans="1:18" s="18" customFormat="1">
      <c r="A30" s="32">
        <v>2</v>
      </c>
      <c r="B30" s="33">
        <v>3</v>
      </c>
      <c r="C30" s="33">
        <v>4</v>
      </c>
      <c r="D30" s="30" t="s">
        <v>71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f>147135+88000</f>
        <v>235135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1">
        <f t="shared" si="6"/>
        <v>235135</v>
      </c>
    </row>
    <row r="31" spans="1:18" s="18" customFormat="1">
      <c r="A31" s="32">
        <v>2</v>
      </c>
      <c r="B31" s="33">
        <v>3</v>
      </c>
      <c r="C31" s="33">
        <v>5</v>
      </c>
      <c r="D31" s="46" t="s">
        <v>63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19258.96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1">
        <f t="shared" si="6"/>
        <v>19258.96</v>
      </c>
      <c r="R31" s="42"/>
    </row>
    <row r="32" spans="1:18" s="18" customFormat="1">
      <c r="A32" s="32">
        <v>2</v>
      </c>
      <c r="B32" s="33">
        <v>3</v>
      </c>
      <c r="C32" s="33">
        <v>6</v>
      </c>
      <c r="D32" s="46" t="s">
        <v>62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1">
        <f t="shared" si="6"/>
        <v>0</v>
      </c>
    </row>
    <row r="33" spans="1:19" s="18" customFormat="1">
      <c r="A33" s="32">
        <v>2</v>
      </c>
      <c r="B33" s="33">
        <v>3</v>
      </c>
      <c r="C33" s="33">
        <v>7</v>
      </c>
      <c r="D33" s="46" t="s">
        <v>61</v>
      </c>
      <c r="E33" s="30">
        <v>0</v>
      </c>
      <c r="F33" s="30">
        <v>0</v>
      </c>
      <c r="G33" s="30">
        <v>0</v>
      </c>
      <c r="H33" s="30">
        <v>4050000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1">
        <f t="shared" si="6"/>
        <v>4050000</v>
      </c>
      <c r="R33" s="42"/>
    </row>
    <row r="34" spans="1:19" s="18" customFormat="1">
      <c r="A34" s="32">
        <v>2</v>
      </c>
      <c r="B34" s="33">
        <v>3</v>
      </c>
      <c r="C34" s="33">
        <v>9</v>
      </c>
      <c r="D34" s="46" t="s">
        <v>60</v>
      </c>
      <c r="E34" s="30">
        <v>0</v>
      </c>
      <c r="F34" s="30">
        <v>0</v>
      </c>
      <c r="G34" s="30">
        <v>0</v>
      </c>
      <c r="H34" s="30">
        <v>0</v>
      </c>
      <c r="I34" s="30">
        <f>404400+125139</f>
        <v>529539</v>
      </c>
      <c r="J34" s="30">
        <v>406112.55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1">
        <f t="shared" si="6"/>
        <v>935651.55</v>
      </c>
      <c r="R34" s="42"/>
    </row>
    <row r="35" spans="1:19" s="18" customFormat="1">
      <c r="A35" s="38">
        <v>2</v>
      </c>
      <c r="B35" s="39">
        <v>4</v>
      </c>
      <c r="C35" s="73" t="s">
        <v>24</v>
      </c>
      <c r="D35" s="74"/>
      <c r="E35" s="40">
        <f>+E36</f>
        <v>0</v>
      </c>
      <c r="F35" s="40">
        <f>+F36</f>
        <v>209209.05</v>
      </c>
      <c r="G35" s="40">
        <f>+G36</f>
        <v>0</v>
      </c>
      <c r="H35" s="40">
        <f>+H36</f>
        <v>0</v>
      </c>
      <c r="I35" s="40">
        <f>+I36</f>
        <v>0</v>
      </c>
      <c r="J35" s="40">
        <f t="shared" ref="J35:P35" si="7">+J36</f>
        <v>0</v>
      </c>
      <c r="K35" s="40">
        <f t="shared" si="7"/>
        <v>0</v>
      </c>
      <c r="L35" s="40">
        <f t="shared" si="7"/>
        <v>0</v>
      </c>
      <c r="M35" s="40">
        <f t="shared" si="7"/>
        <v>0</v>
      </c>
      <c r="N35" s="40">
        <f t="shared" si="7"/>
        <v>0</v>
      </c>
      <c r="O35" s="40">
        <f t="shared" si="7"/>
        <v>0</v>
      </c>
      <c r="P35" s="40">
        <f t="shared" si="7"/>
        <v>0</v>
      </c>
      <c r="Q35" s="41">
        <f>+E35+F35+G35+H35+I35+J35+K35+L35+M35+N35+O35+P35</f>
        <v>209209.05</v>
      </c>
    </row>
    <row r="36" spans="1:19" s="18" customFormat="1">
      <c r="A36" s="32">
        <v>2</v>
      </c>
      <c r="B36" s="33">
        <v>4</v>
      </c>
      <c r="C36" s="33">
        <v>1</v>
      </c>
      <c r="D36" s="47" t="s">
        <v>55</v>
      </c>
      <c r="E36" s="48">
        <v>0</v>
      </c>
      <c r="F36" s="30">
        <v>209209.05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1">
        <f>+E36+F36+G36+H36+I36+J36+K36+L36+M36+N36+O36+P36</f>
        <v>209209.05</v>
      </c>
      <c r="R36" s="42"/>
    </row>
    <row r="37" spans="1:19" s="18" customFormat="1">
      <c r="A37" s="38">
        <v>2</v>
      </c>
      <c r="B37" s="39">
        <v>6</v>
      </c>
      <c r="C37" s="73" t="s">
        <v>25</v>
      </c>
      <c r="D37" s="74"/>
      <c r="E37" s="40">
        <f>+E41+E40+E39+E38</f>
        <v>0</v>
      </c>
      <c r="F37" s="40">
        <f>+F38+F39+F40+F41</f>
        <v>0</v>
      </c>
      <c r="G37" s="40">
        <f>+G38+G39+G40+G41</f>
        <v>0</v>
      </c>
      <c r="H37" s="40">
        <f>+H38+H39+H40+H41</f>
        <v>0</v>
      </c>
      <c r="I37" s="40">
        <f>+I38+I39+I40+I41</f>
        <v>0</v>
      </c>
      <c r="J37" s="40">
        <f t="shared" ref="J37:P37" si="8">+J38+J39+J40+J41</f>
        <v>151400</v>
      </c>
      <c r="K37" s="40">
        <f t="shared" si="8"/>
        <v>0</v>
      </c>
      <c r="L37" s="40">
        <f t="shared" si="8"/>
        <v>0</v>
      </c>
      <c r="M37" s="40">
        <f t="shared" si="8"/>
        <v>0</v>
      </c>
      <c r="N37" s="40">
        <f t="shared" si="8"/>
        <v>0</v>
      </c>
      <c r="O37" s="40">
        <f t="shared" si="8"/>
        <v>0</v>
      </c>
      <c r="P37" s="40">
        <f t="shared" si="8"/>
        <v>0</v>
      </c>
      <c r="Q37" s="41">
        <f>+E37+F37+G37+H37+I37+J37+K37+L37+M37+N37+O37+P37</f>
        <v>151400</v>
      </c>
    </row>
    <row r="38" spans="1:19" s="18" customFormat="1">
      <c r="A38" s="32">
        <v>2</v>
      </c>
      <c r="B38" s="33">
        <v>6</v>
      </c>
      <c r="C38" s="33">
        <v>1</v>
      </c>
      <c r="D38" s="49" t="s">
        <v>56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94400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1">
        <f t="shared" ref="Q38:Q41" si="9">+E38+F38+G38+H38+I38+J38+K38+L38+M38+N38+O38+P38</f>
        <v>94400</v>
      </c>
    </row>
    <row r="39" spans="1:19" s="18" customFormat="1">
      <c r="A39" s="32">
        <v>2</v>
      </c>
      <c r="B39" s="33">
        <v>6</v>
      </c>
      <c r="C39" s="33">
        <v>4</v>
      </c>
      <c r="D39" s="50" t="s">
        <v>57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1">
        <f t="shared" si="9"/>
        <v>0</v>
      </c>
    </row>
    <row r="40" spans="1:19" s="18" customFormat="1">
      <c r="A40" s="32">
        <v>2</v>
      </c>
      <c r="B40" s="33">
        <v>6</v>
      </c>
      <c r="C40" s="33">
        <v>5</v>
      </c>
      <c r="D40" s="46" t="s">
        <v>58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57000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1">
        <f t="shared" si="9"/>
        <v>57000</v>
      </c>
      <c r="R40" s="42"/>
    </row>
    <row r="41" spans="1:19" s="18" customFormat="1">
      <c r="A41" s="32">
        <v>2</v>
      </c>
      <c r="B41" s="33">
        <v>6</v>
      </c>
      <c r="C41" s="33">
        <v>8</v>
      </c>
      <c r="D41" s="46" t="s">
        <v>59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1">
        <f t="shared" si="9"/>
        <v>0</v>
      </c>
    </row>
    <row r="42" spans="1:19" s="18" customFormat="1" ht="15.75" thickBot="1">
      <c r="A42" s="65" t="s">
        <v>26</v>
      </c>
      <c r="B42" s="66"/>
      <c r="C42" s="66"/>
      <c r="D42" s="67"/>
      <c r="E42" s="51">
        <f>+E25+E24+E23+E22+E20+E18+E16+E15+E14+E13+E12</f>
        <v>51499873.25</v>
      </c>
      <c r="F42" s="51">
        <f>+F27+F25+F24+F23+F22+F18+F16+F14+F13+F12+F36</f>
        <v>33248158.129999999</v>
      </c>
      <c r="G42" s="51">
        <f>+G27+G25+G24+G23+G22+G20+G19+G18+G16+G14+G13+G12</f>
        <v>35459372.049999997</v>
      </c>
      <c r="H42" s="51">
        <f>+H37+H35+H26+H17+H11</f>
        <v>38959276.909999996</v>
      </c>
      <c r="I42" s="51">
        <f>+I11+I17+I26+I35+I37</f>
        <v>42028181.289999999</v>
      </c>
      <c r="J42" s="51">
        <f>+J11+J17+J26+J35+J37</f>
        <v>33889849.420000002</v>
      </c>
      <c r="K42" s="51"/>
      <c r="L42" s="51"/>
      <c r="M42" s="51"/>
      <c r="N42" s="51"/>
      <c r="O42" s="51"/>
      <c r="P42" s="51"/>
      <c r="Q42" s="52">
        <f>+Q11+Q17+Q26+Q35+Q37</f>
        <v>235084711.05000001</v>
      </c>
      <c r="S42" s="42"/>
    </row>
    <row r="43" spans="1:19" s="18" customFormat="1">
      <c r="A43" s="53" t="s">
        <v>27</v>
      </c>
      <c r="B43" s="53"/>
      <c r="C43" s="37"/>
      <c r="D43" s="37"/>
      <c r="F43" s="54"/>
      <c r="G43" s="42"/>
    </row>
    <row r="44" spans="1:19" s="18" customFormat="1">
      <c r="A44" s="55" t="s">
        <v>28</v>
      </c>
      <c r="B44" s="55"/>
      <c r="C44" s="55"/>
      <c r="D44" s="55"/>
      <c r="E44" s="55"/>
      <c r="F44" s="55"/>
      <c r="G44" s="55"/>
      <c r="H44" s="37"/>
      <c r="I44" s="37"/>
      <c r="J44" s="37"/>
      <c r="M44" s="37"/>
    </row>
    <row r="45" spans="1:19" s="18" customFormat="1">
      <c r="A45" s="55" t="s">
        <v>30</v>
      </c>
      <c r="B45" s="55"/>
      <c r="C45" s="55"/>
      <c r="D45" s="55"/>
      <c r="E45" s="55"/>
      <c r="F45" s="55"/>
      <c r="G45" s="55"/>
      <c r="I45" s="42"/>
      <c r="J45" s="42"/>
      <c r="K45" s="42"/>
      <c r="L45" s="37"/>
      <c r="M45" s="37"/>
      <c r="N45" s="37"/>
    </row>
    <row r="46" spans="1:19" s="18" customFormat="1">
      <c r="A46" s="55" t="s">
        <v>29</v>
      </c>
      <c r="B46" s="55"/>
      <c r="C46" s="55"/>
      <c r="D46" s="55"/>
      <c r="E46" s="55"/>
      <c r="F46" s="55"/>
      <c r="G46" s="55"/>
      <c r="H46" s="42"/>
      <c r="I46" s="42"/>
      <c r="J46" s="42"/>
      <c r="K46" s="37"/>
      <c r="L46" s="37"/>
      <c r="M46" s="42"/>
      <c r="O46" s="42"/>
      <c r="P46" s="37"/>
    </row>
    <row r="47" spans="1:19" s="18" customFormat="1">
      <c r="A47" s="68" t="s">
        <v>31</v>
      </c>
      <c r="B47" s="68"/>
      <c r="C47" s="68"/>
      <c r="D47" s="68"/>
      <c r="G47" s="42"/>
      <c r="H47" s="42"/>
      <c r="I47" s="42"/>
      <c r="J47" s="37"/>
      <c r="K47" s="37"/>
      <c r="L47" s="42"/>
      <c r="M47" s="42"/>
      <c r="N47" s="42"/>
      <c r="O47" s="37"/>
      <c r="P47" s="42"/>
      <c r="Q47" s="42"/>
    </row>
    <row r="48" spans="1:19" s="18" customFormat="1">
      <c r="A48" s="55" t="s">
        <v>32</v>
      </c>
      <c r="B48" s="55"/>
      <c r="C48" s="55"/>
      <c r="D48" s="55"/>
      <c r="E48" s="55"/>
      <c r="H48" s="42"/>
      <c r="I48" s="42"/>
      <c r="J48" s="37"/>
      <c r="K48" s="37"/>
      <c r="L48" s="37"/>
      <c r="O48" s="37"/>
      <c r="P48" s="42"/>
      <c r="Q48" s="42"/>
    </row>
    <row r="49" spans="1:20" s="18" customFormat="1">
      <c r="A49" s="55"/>
      <c r="B49" s="55"/>
      <c r="C49" s="55"/>
      <c r="D49" s="55"/>
      <c r="E49" s="55"/>
      <c r="G49" s="37"/>
      <c r="J49" s="37"/>
      <c r="L49" s="37"/>
      <c r="O49" s="37"/>
      <c r="P49" s="42"/>
    </row>
    <row r="50" spans="1:20" s="18" customFormat="1">
      <c r="G50" s="42"/>
      <c r="H50" s="56"/>
      <c r="J50" s="37"/>
      <c r="O50" s="37"/>
      <c r="P50" s="42"/>
    </row>
    <row r="51" spans="1:20" s="18" customFormat="1" ht="15" customHeight="1">
      <c r="E51" s="42"/>
      <c r="J51" s="37"/>
      <c r="K51" s="79" t="s">
        <v>41</v>
      </c>
      <c r="L51" s="79"/>
      <c r="M51" s="79"/>
      <c r="N51" s="79"/>
      <c r="O51" s="79"/>
      <c r="P51" s="79"/>
      <c r="Q51" s="79"/>
      <c r="R51" s="79"/>
      <c r="S51" s="79"/>
    </row>
    <row r="52" spans="1:20" s="18" customFormat="1">
      <c r="A52" s="57" t="s">
        <v>39</v>
      </c>
      <c r="B52" s="57"/>
      <c r="C52" s="57"/>
      <c r="D52" s="57"/>
      <c r="E52" s="57"/>
      <c r="F52" s="57"/>
      <c r="G52" s="57"/>
      <c r="H52" s="57"/>
      <c r="I52" s="57"/>
      <c r="J52" s="58"/>
      <c r="K52" s="79"/>
      <c r="L52" s="79"/>
      <c r="M52" s="79"/>
      <c r="N52" s="79"/>
      <c r="O52" s="79"/>
      <c r="P52" s="79"/>
      <c r="Q52" s="79"/>
      <c r="R52" s="79"/>
      <c r="S52" s="79"/>
    </row>
    <row r="53" spans="1:20" s="18" customFormat="1" ht="15" customHeight="1">
      <c r="A53" s="2"/>
      <c r="B53" s="2"/>
      <c r="C53" s="2"/>
      <c r="D53" s="2"/>
      <c r="E53" s="2"/>
      <c r="F53" s="2"/>
      <c r="G53" s="2"/>
      <c r="H53" s="2"/>
      <c r="I53" s="2"/>
      <c r="J53" s="59"/>
      <c r="K53" s="60"/>
      <c r="L53" s="60"/>
      <c r="M53" s="60"/>
      <c r="N53" s="60"/>
      <c r="O53" s="60"/>
      <c r="P53" s="60"/>
      <c r="Q53" s="60"/>
      <c r="R53" s="60"/>
      <c r="S53" s="60"/>
      <c r="T53" s="60"/>
    </row>
    <row r="54" spans="1:20" s="18" customFormat="1" ht="15" customHeight="1">
      <c r="A54" s="2"/>
      <c r="B54" s="2"/>
      <c r="C54" s="2"/>
      <c r="D54" s="2"/>
      <c r="E54" s="2"/>
      <c r="F54" s="2"/>
      <c r="G54" s="2"/>
      <c r="H54" s="2"/>
      <c r="I54" s="2"/>
      <c r="J54" s="59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1:20" s="18" customFormat="1">
      <c r="A55" s="57" t="s">
        <v>34</v>
      </c>
      <c r="B55" s="57"/>
      <c r="C55" s="57"/>
      <c r="D55" s="57"/>
      <c r="E55" s="57"/>
      <c r="F55" s="57"/>
      <c r="G55" s="57"/>
      <c r="H55" s="57"/>
      <c r="I55" s="57"/>
      <c r="J55" s="58"/>
      <c r="K55" s="79" t="s">
        <v>42</v>
      </c>
      <c r="L55" s="79"/>
      <c r="M55" s="79"/>
      <c r="N55" s="79"/>
      <c r="O55" s="79"/>
      <c r="P55" s="79"/>
      <c r="Q55" s="79"/>
      <c r="R55" s="79"/>
      <c r="S55" s="79"/>
    </row>
    <row r="56" spans="1:20" s="18" customFormat="1">
      <c r="A56" s="61" t="s">
        <v>38</v>
      </c>
      <c r="B56" s="61"/>
      <c r="C56" s="61"/>
      <c r="D56" s="61"/>
      <c r="E56" s="61"/>
      <c r="F56" s="61"/>
      <c r="G56" s="61"/>
      <c r="H56" s="61"/>
      <c r="I56" s="61"/>
      <c r="J56" s="62"/>
      <c r="K56" s="81" t="s">
        <v>40</v>
      </c>
      <c r="L56" s="81"/>
      <c r="M56" s="81"/>
      <c r="N56" s="81"/>
      <c r="O56" s="81"/>
      <c r="P56" s="81"/>
      <c r="Q56" s="81"/>
      <c r="R56" s="81"/>
      <c r="S56" s="81"/>
      <c r="T56" s="61"/>
    </row>
    <row r="57" spans="1:20" s="18" customFormat="1" ht="15" customHeight="1">
      <c r="A57" s="63" t="s">
        <v>69</v>
      </c>
      <c r="B57" s="61"/>
      <c r="C57" s="61"/>
      <c r="D57" s="61"/>
      <c r="E57" s="61"/>
      <c r="F57" s="61"/>
      <c r="G57" s="61"/>
      <c r="H57" s="61"/>
      <c r="I57" s="61"/>
      <c r="J57" s="62"/>
      <c r="K57" s="81" t="s">
        <v>68</v>
      </c>
      <c r="L57" s="81"/>
      <c r="M57" s="81"/>
      <c r="N57" s="81"/>
      <c r="O57" s="81"/>
      <c r="P57" s="81"/>
      <c r="Q57" s="81"/>
      <c r="R57" s="81"/>
      <c r="S57" s="81"/>
      <c r="T57" s="61"/>
    </row>
    <row r="58" spans="1:20" s="18" customFormat="1">
      <c r="J58" s="37"/>
    </row>
    <row r="59" spans="1:20" s="18" customFormat="1">
      <c r="P59" s="60"/>
    </row>
    <row r="60" spans="1:20" s="57" customFormat="1">
      <c r="A60" s="79" t="s">
        <v>33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</row>
    <row r="61" spans="1:20" s="18" customFormat="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</row>
    <row r="62" spans="1:20" s="18" customFormat="1" ht="15" customHeight="1">
      <c r="A62" s="79" t="s">
        <v>35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</row>
    <row r="63" spans="1:20" s="18" customFormat="1" ht="15" customHeight="1">
      <c r="A63" s="81" t="s">
        <v>36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20" s="18" customFormat="1">
      <c r="A64" s="80" t="s">
        <v>70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</row>
  </sheetData>
  <mergeCells count="24">
    <mergeCell ref="A60:Q61"/>
    <mergeCell ref="A64:Q64"/>
    <mergeCell ref="A63:Q63"/>
    <mergeCell ref="A62:Q62"/>
    <mergeCell ref="K51:S52"/>
    <mergeCell ref="K55:S55"/>
    <mergeCell ref="K56:S56"/>
    <mergeCell ref="K57:S57"/>
    <mergeCell ref="D1:J1"/>
    <mergeCell ref="A42:D42"/>
    <mergeCell ref="A47:D47"/>
    <mergeCell ref="A10:C10"/>
    <mergeCell ref="A2:Q2"/>
    <mergeCell ref="A3:Q3"/>
    <mergeCell ref="A4:Q4"/>
    <mergeCell ref="C17:D17"/>
    <mergeCell ref="C26:D26"/>
    <mergeCell ref="C35:D35"/>
    <mergeCell ref="C37:D37"/>
    <mergeCell ref="A5:Q5"/>
    <mergeCell ref="A6:Q6"/>
    <mergeCell ref="A7:Q7"/>
    <mergeCell ref="A8:Q8"/>
    <mergeCell ref="C11:D11"/>
  </mergeCells>
  <printOptions horizontalCentered="1"/>
  <pageMargins left="0.19685039370078741" right="0.31496062992125984" top="0.59055118110236227" bottom="0.59055118110236227" header="0.23622047244094491" footer="0.70866141732283472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JCoats</dc:creator>
  <cp:lastModifiedBy>JCoats</cp:lastModifiedBy>
  <cp:lastPrinted>2020-07-01T17:14:47Z</cp:lastPrinted>
  <dcterms:created xsi:type="dcterms:W3CDTF">2018-10-12T14:17:04Z</dcterms:created>
  <dcterms:modified xsi:type="dcterms:W3CDTF">2020-07-09T14:31:14Z</dcterms:modified>
</cp:coreProperties>
</file>