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v02\Presupuestos\AÑO 2020\PRESUPUESTO AÑO 2020\LIBRE ACCESO A LA INFORMACION\EJECUCION DE GASTOS ENERO-DICIEMBRE 2020\"/>
    </mc:Choice>
  </mc:AlternateContent>
  <bookViews>
    <workbookView xWindow="0" yWindow="0" windowWidth="20490" windowHeight="766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I17" i="1"/>
  <c r="H17" i="1"/>
  <c r="G17" i="1"/>
  <c r="F17" i="1"/>
  <c r="E17" i="1"/>
  <c r="K17" i="1"/>
  <c r="Q26" i="1"/>
  <c r="J31" i="1" l="1"/>
  <c r="J22" i="1" l="1"/>
  <c r="J17" i="1" s="1"/>
  <c r="Q17" i="1" s="1"/>
  <c r="J24" i="1"/>
  <c r="J28" i="1"/>
  <c r="I11" i="1" l="1"/>
  <c r="J11" i="1"/>
  <c r="Q21" i="1"/>
  <c r="P38" i="1" l="1"/>
  <c r="O38" i="1"/>
  <c r="N38" i="1"/>
  <c r="M38" i="1"/>
  <c r="L38" i="1"/>
  <c r="K38" i="1"/>
  <c r="J38" i="1"/>
  <c r="P36" i="1"/>
  <c r="O36" i="1"/>
  <c r="N36" i="1"/>
  <c r="M36" i="1"/>
  <c r="L36" i="1"/>
  <c r="K36" i="1"/>
  <c r="J36" i="1"/>
  <c r="P27" i="1"/>
  <c r="O27" i="1"/>
  <c r="N27" i="1"/>
  <c r="M27" i="1"/>
  <c r="L27" i="1"/>
  <c r="K27" i="1"/>
  <c r="J27" i="1"/>
  <c r="P11" i="1"/>
  <c r="O11" i="1"/>
  <c r="N11" i="1"/>
  <c r="M11" i="1"/>
  <c r="L11" i="1"/>
  <c r="K11" i="1"/>
  <c r="Q42" i="1"/>
  <c r="Q41" i="1"/>
  <c r="Q40" i="1"/>
  <c r="Q39" i="1"/>
  <c r="Q37" i="1"/>
  <c r="Q34" i="1"/>
  <c r="Q33" i="1"/>
  <c r="Q32" i="1"/>
  <c r="Q31" i="1"/>
  <c r="Q30" i="1"/>
  <c r="Q29" i="1"/>
  <c r="Q28" i="1"/>
  <c r="Q25" i="1"/>
  <c r="Q24" i="1"/>
  <c r="Q23" i="1"/>
  <c r="Q22" i="1"/>
  <c r="Q20" i="1"/>
  <c r="Q19" i="1"/>
  <c r="Q18" i="1"/>
  <c r="Q16" i="1"/>
  <c r="Q15" i="1"/>
  <c r="Q14" i="1"/>
  <c r="Q13" i="1"/>
  <c r="Q12" i="1"/>
  <c r="K43" i="1" l="1"/>
  <c r="J43" i="1"/>
  <c r="I35" i="1"/>
  <c r="Q35" i="1" s="1"/>
  <c r="E27" i="1" l="1"/>
  <c r="G36" i="1"/>
  <c r="H36" i="1"/>
  <c r="H38" i="1"/>
  <c r="G38" i="1"/>
  <c r="F38" i="1"/>
  <c r="E38" i="1"/>
  <c r="E36" i="1"/>
  <c r="F36" i="1"/>
  <c r="I38" i="1"/>
  <c r="I36" i="1"/>
  <c r="I27" i="1"/>
  <c r="H11" i="1"/>
  <c r="Q36" i="1" l="1"/>
  <c r="Q38" i="1"/>
  <c r="I43" i="1"/>
  <c r="H27" i="1"/>
  <c r="H43" i="1" s="1"/>
  <c r="G11" i="1" l="1"/>
  <c r="F11" i="1"/>
  <c r="G27" i="1"/>
  <c r="F27" i="1"/>
  <c r="E11" i="1"/>
  <c r="F43" i="1"/>
  <c r="Q27" i="1" l="1"/>
  <c r="Q11" i="1"/>
  <c r="G43" i="1"/>
  <c r="E43" i="1"/>
  <c r="Q43" i="1" l="1"/>
</calcChain>
</file>

<file path=xl/sharedStrings.xml><?xml version="1.0" encoding="utf-8"?>
<sst xmlns="http://schemas.openxmlformats.org/spreadsheetml/2006/main" count="73" uniqueCount="73">
  <si>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</si>
  <si>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</si>
  <si>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</si>
  <si>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</si>
  <si>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</si>
  <si>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</si>
  <si>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</si>
  <si>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</si>
  <si>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</si>
  <si>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</si>
  <si>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</si>
  <si>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</si>
  <si>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</si>
  <si>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</si>
  <si>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</si>
  <si>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</si>
  <si>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DEPARTAMENTO DE PRESUPUESTO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</si>
  <si>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</si>
  <si>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</si>
  <si>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</si>
  <si>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</si>
  <si>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</si>
  <si>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</si>
  <si>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</si>
  <si>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</si>
  <si>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</si>
  <si>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</si>
  <si>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</si>
  <si>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</si>
  <si>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</si>
  <si>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</si>
  <si>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</si>
  <si>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</si>
  <si>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</si>
  <si>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</si>
  <si>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</si>
  <si>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EUCLIDES GUTIERREZ FELIX</t>
  </si>
  <si>
    <t>"Año de la Consolidacion de la Seguridad Alimentaria "</t>
  </si>
  <si>
    <t xml:space="preserve">             JOSEFINA COATS HERNANDEZ</t>
  </si>
  <si>
    <t xml:space="preserve">                  Preparado por: </t>
  </si>
  <si>
    <t xml:space="preserve">                                                                    JULIANA PEREZ DIAZ</t>
  </si>
  <si>
    <t xml:space="preserve">                                                                    Revisado por: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</si>
  <si>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</si>
  <si>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</si>
  <si>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</si>
  <si>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</si>
  <si>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</si>
  <si>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</si>
  <si>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</si>
  <si>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</si>
  <si>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</si>
  <si>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</si>
  <si>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</si>
  <si>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</si>
  <si>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</si>
  <si>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</si>
  <si>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</si>
  <si>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</si>
  <si>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</si>
  <si>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</si>
  <si>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</si>
  <si>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</si>
  <si>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</si>
  <si>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</si>
  <si>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>PRODUCTOS DE PAPEL, CARTON E IMPRESOS</t>
  </si>
  <si>
    <t>GRATIFICACIONES Y BONIFICACIONES</t>
  </si>
  <si>
    <t>SERVICIOS BASICOS</t>
  </si>
  <si>
    <t>TRANSPORTE Y ALMACENAJE</t>
  </si>
  <si>
    <t xml:space="preserve">                                                                  DIRECTORA FINANCIERA</t>
  </si>
  <si>
    <t xml:space="preserve">           ENCARGADA DE PRESUPUESTO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</si>
  <si>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SUPERINTENDENTE DE SEGUROS</t>
  </si>
  <si>
    <t>PRODUCTOS FARMACEUTICO</t>
  </si>
  <si>
    <t>OTRAS CONTRATACIONES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</si>
</sst>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43" fontId="6" fillId="0" borderId="0" xfId="1" applyFont="1" applyFill="1" applyBorder="1" applyAlignment="1"/>
    <xf numFmtId="0" fontId="9" fillId="0" borderId="24" xfId="0" applyFont="1" applyBorder="1" applyAlignment="1">
      <alignment horizontal="center"/>
    </xf>
    <xf numFmtId="0" fontId="9" fillId="0" borderId="9" xfId="1" applyNumberFormat="1" applyFont="1" applyBorder="1" applyAlignment="1">
      <alignment horizontal="center" wrapText="1"/>
    </xf>
    <xf numFmtId="0" fontId="9" fillId="0" borderId="22" xfId="1" applyNumberFormat="1" applyFont="1" applyBorder="1" applyAlignment="1">
      <alignment horizontal="center" wrapText="1"/>
    </xf>
    <xf numFmtId="0" fontId="9" fillId="0" borderId="8" xfId="1" applyNumberFormat="1" applyFont="1" applyBorder="1" applyAlignment="1">
      <alignment horizontal="center" wrapText="1"/>
    </xf>
    <xf numFmtId="0" fontId="9" fillId="0" borderId="9" xfId="1" applyNumberFormat="1" applyFont="1" applyFill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0" fillId="0" borderId="0" xfId="0" applyFont="1"/>
    <xf numFmtId="0" fontId="0" fillId="0" borderId="7" xfId="0" applyFont="1" applyBorder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5" xfId="1" applyNumberFormat="1" applyFont="1" applyFill="1" applyBorder="1" applyAlignment="1">
      <alignment horizontal="center" wrapText="1"/>
    </xf>
    <xf numFmtId="43" fontId="2" fillId="4" borderId="12" xfId="1" applyNumberFormat="1" applyFont="1" applyFill="1" applyBorder="1" applyAlignment="1">
      <alignment horizontal="center" wrapText="1"/>
    </xf>
    <xf numFmtId="43" fontId="2" fillId="4" borderId="13" xfId="0" applyNumberFormat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 applyAlignment="1"/>
    <xf numFmtId="4" fontId="0" fillId="2" borderId="2" xfId="1" applyNumberFormat="1" applyFont="1" applyFill="1" applyBorder="1"/>
    <xf numFmtId="43" fontId="0" fillId="2" borderId="1" xfId="0" applyNumberFormat="1" applyFont="1" applyFill="1" applyBorder="1" applyAlignment="1"/>
    <xf numFmtId="43" fontId="0" fillId="2" borderId="2" xfId="1" applyFont="1" applyFill="1" applyBorder="1" applyAlignment="1"/>
    <xf numFmtId="43" fontId="0" fillId="2" borderId="15" xfId="0" applyNumberFormat="1" applyFont="1" applyFill="1" applyBorder="1"/>
    <xf numFmtId="0" fontId="0" fillId="2" borderId="16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4" fontId="0" fillId="2" borderId="2" xfId="1" applyNumberFormat="1" applyFont="1" applyFill="1" applyBorder="1" applyAlignment="1"/>
    <xf numFmtId="4" fontId="0" fillId="2" borderId="2" xfId="0" applyNumberFormat="1" applyFont="1" applyFill="1" applyBorder="1"/>
    <xf numFmtId="4" fontId="0" fillId="2" borderId="1" xfId="0" applyNumberFormat="1" applyFont="1" applyFill="1" applyBorder="1" applyAlignment="1"/>
    <xf numFmtId="43" fontId="0" fillId="0" borderId="0" xfId="1" applyFont="1"/>
    <xf numFmtId="0" fontId="2" fillId="4" borderId="1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3" fontId="2" fillId="4" borderId="2" xfId="1" applyFont="1" applyFill="1" applyBorder="1"/>
    <xf numFmtId="43" fontId="2" fillId="4" borderId="25" xfId="0" applyNumberFormat="1" applyFont="1" applyFill="1" applyBorder="1" applyAlignment="1">
      <alignment horizontal="center"/>
    </xf>
    <xf numFmtId="43" fontId="0" fillId="0" borderId="0" xfId="0" applyNumberFormat="1" applyFont="1"/>
    <xf numFmtId="49" fontId="0" fillId="2" borderId="2" xfId="0" applyNumberFormat="1" applyFont="1" applyFill="1" applyBorder="1" applyAlignment="1">
      <alignment horizontal="center"/>
    </xf>
    <xf numFmtId="4" fontId="2" fillId="4" borderId="2" xfId="1" applyNumberFormat="1" applyFont="1" applyFill="1" applyBorder="1"/>
    <xf numFmtId="43" fontId="0" fillId="2" borderId="23" xfId="1" applyFont="1" applyFill="1" applyBorder="1" applyAlignment="1"/>
    <xf numFmtId="0" fontId="0" fillId="2" borderId="2" xfId="0" applyFont="1" applyFill="1" applyBorder="1" applyAlignment="1"/>
    <xf numFmtId="0" fontId="10" fillId="2" borderId="23" xfId="0" applyFont="1" applyFill="1" applyBorder="1" applyAlignment="1">
      <alignment horizontal="left"/>
    </xf>
    <xf numFmtId="43" fontId="0" fillId="2" borderId="2" xfId="1" applyFont="1" applyFill="1" applyBorder="1"/>
    <xf numFmtId="0" fontId="0" fillId="2" borderId="23" xfId="0" applyFont="1" applyFill="1" applyBorder="1" applyAlignment="1"/>
    <xf numFmtId="0" fontId="0" fillId="2" borderId="2" xfId="0" applyFont="1" applyFill="1" applyBorder="1" applyAlignment="1">
      <alignment horizontal="left"/>
    </xf>
    <xf numFmtId="43" fontId="2" fillId="3" borderId="20" xfId="1" applyFont="1" applyFill="1" applyBorder="1"/>
    <xf numFmtId="43" fontId="2" fillId="3" borderId="21" xfId="1" applyFont="1" applyFill="1" applyBorder="1"/>
    <xf numFmtId="43" fontId="2" fillId="0" borderId="0" xfId="1" applyFont="1"/>
    <xf numFmtId="43" fontId="0" fillId="2" borderId="0" xfId="1" applyFont="1" applyFill="1" applyBorder="1"/>
    <xf numFmtId="0" fontId="0" fillId="0" borderId="0" xfId="0" applyFont="1" applyAlignment="1">
      <alignment horizontal="left"/>
    </xf>
    <xf numFmtId="0" fontId="0" fillId="0" borderId="0" xfId="0" applyFont="1" applyAlignment="1"/>
    <xf numFmtId="43" fontId="0" fillId="0" borderId="0" xfId="1" applyFont="1" applyAlignment="1"/>
    <xf numFmtId="43" fontId="2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43" fontId="2" fillId="0" borderId="0" xfId="1" applyFont="1" applyAlignment="1"/>
    <xf numFmtId="0" fontId="2" fillId="0" borderId="0" xfId="0" applyFont="1" applyAlignment="1"/>
    <xf numFmtId="43" fontId="0" fillId="2" borderId="0" xfId="1" applyFont="1" applyFill="1" applyBorder="1" applyAlignment="1"/>
    <xf numFmtId="43" fontId="0" fillId="2" borderId="26" xfId="0" applyNumberFormat="1" applyFont="1" applyFill="1" applyBorder="1"/>
    <xf numFmtId="43" fontId="0" fillId="2" borderId="0" xfId="0" applyNumberFormat="1" applyFont="1" applyFill="1" applyBorder="1"/>
    <xf numFmtId="0" fontId="5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866775</xdr:colOff>
      <xdr:row>0</xdr:row>
      <xdr:rowOff>57151</xdr:rowOff>
    </xdr:from>
    <xdr:to>
      <xdr:col>14</xdr:col>
      <xdr:colOff>404622</xdr:colOff>
      <xdr:row>0</xdr:row>
      <xdr:rowOff>59131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20550" y="57151"/>
          <a:ext cx="1000125" cy="900228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457200</xdr:colOff>
      <xdr:row>3</xdr:row>
      <xdr:rowOff>152400</xdr:rowOff>
    </xdr:to>
    <xdr:sp macro="" textlink="">
      <xdr:nvSpPr>
        <xdr:cNvPr id="1025" name="AutoShape 1" descr="Imágenes integradas 1"/>
        <xdr:cNvSpPr>
          <a:spLocks noChangeAspect="1" noChangeArrowheads="1"/>
        </xdr:cNvSpPr>
      </xdr:nvSpPr>
      <xdr:spPr bwMode="auto">
        <a:xfrm>
          <a:off x="15497175" y="0"/>
          <a:ext cx="1428750" cy="952500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38100</xdr:rowOff>
    </xdr:to>
    <xdr:sp macro="" textlink="">
      <xdr:nvSpPr>
        <xdr:cNvPr id="1026" name="AutoShape 2" descr="Resultado de imagen para logo superintendencia de seguros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38100</xdr:rowOff>
    </xdr:to>
    <xdr:sp macro="" textlink="">
      <xdr:nvSpPr>
        <xdr:cNvPr id="1027" name="AutoShape 3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38100</xdr:rowOff>
    </xdr:to>
    <xdr:sp macro="" textlink="">
      <xdr:nvSpPr>
        <xdr:cNvPr id="1028" name="AutoShape 4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971549</xdr:colOff>
      <xdr:row>0</xdr:row>
      <xdr:rowOff>0</xdr:rowOff>
    </xdr:from>
    <xdr:to>
      <xdr:col>17</xdr:col>
      <xdr:colOff>95249</xdr:colOff>
      <xdr:row>6</xdr:row>
      <xdr:rowOff>161925</xdr:rowOff>
    </xdr:to>
    <xdr:sp macro="" textlink="">
      <xdr:nvSpPr>
        <xdr:cNvPr id="1029" name="AutoShape 5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4" y="0"/>
          <a:ext cx="2105025" cy="16002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sp macro="" textlink="">
      <xdr:nvSpPr>
        <xdr:cNvPr id="1030" name="AutoShape 6" descr="Creación, Objeto y Funciones de Superintendencia de Seguros ..."/>
        <xdr:cNvSpPr>
          <a:spLocks noChangeAspect="1" noChangeArrowheads="1"/>
        </xdr:cNvSpPr>
      </xdr:nvSpPr>
      <xdr:spPr bwMode="auto">
        <a:xfrm>
          <a:off x="4191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438150</xdr:colOff>
      <xdr:row>5</xdr:row>
      <xdr:rowOff>76200</xdr:rowOff>
    </xdr:to>
    <xdr:pic>
      <xdr:nvPicPr>
        <xdr:cNvPr id="9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25625" y="0"/>
          <a:ext cx="1409700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T65"/>
  <sheetViews>
    <sheetView tabSelected="1" topLeftCell="C4" workbookViewId="0">
      <selection activeCell="L40" sqref="L40"/>
    </sheetView>
  </sheetViews>
  <sheetFormatPr baseColWidth="10" defaultRowHeight="15" x14ac:dyDescent="0.25"/>
  <cols>
    <col min="1" max="1" width="6.28515625" customWidth="1"/>
    <col min="2" max="2" width="4.85546875" customWidth="1"/>
    <col min="3" max="3" width="3.5703125" customWidth="1"/>
    <col min="4" max="4" width="47.42578125" customWidth="1"/>
    <col min="5" max="5" width="16.85546875" customWidth="1"/>
    <col min="6" max="6" width="16" customWidth="1"/>
    <col min="7" max="7" width="15.28515625" customWidth="1"/>
    <col min="8" max="8" width="16" customWidth="1"/>
    <col min="9" max="9" width="17.7109375" customWidth="1"/>
    <col min="10" max="10" width="17.5703125" customWidth="1"/>
    <col min="11" max="12" width="14.140625" customWidth="1"/>
    <col min="13" max="13" width="14.5703125" customWidth="1"/>
    <col min="14" max="14" width="14" customWidth="1"/>
    <col min="15" max="16" width="14.5703125" customWidth="1"/>
    <col min="17" max="17" width="15.5703125" customWidth="1"/>
    <col min="18" max="18" width="15.28515625" bestFit="1" customWidth="1"/>
    <col min="19" max="19" width="13.140625" customWidth="1"/>
    <col min="20" max="20" width="14.140625" bestFit="1" customWidth="1"/>
    <col min="21" max="21" width="13.85546875" customWidth="1"/>
    <col min="22" max="22" width="14.28515625" customWidth="1"/>
    <col min="23" max="23" width="16.7109375" customWidth="1"/>
  </cols>
  <sheetData>
    <row r="1" spans="1:280" ht="21" customHeight="1" x14ac:dyDescent="0.25">
      <c r="A1" s="2" t="s">
        <v>0</v>
      </c>
      <c r="C1" s="2"/>
      <c r="D1" s="66"/>
      <c r="E1" s="66"/>
      <c r="F1" s="66"/>
      <c r="G1" s="66"/>
      <c r="H1" s="66"/>
      <c r="I1" s="66"/>
      <c r="J1" s="66"/>
      <c r="K1" s="2"/>
      <c r="L1" s="2"/>
      <c r="M1" s="2"/>
      <c r="N1" s="2"/>
      <c r="O1" s="2"/>
      <c r="Q1" s="1"/>
      <c r="R1" s="1"/>
    </row>
    <row r="2" spans="1:280" ht="21" x14ac:dyDescent="0.35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4"/>
    </row>
    <row r="3" spans="1:280" s="1" customFormat="1" ht="21" x14ac:dyDescent="0.35">
      <c r="A3" s="78" t="s">
        <v>37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4"/>
    </row>
    <row r="4" spans="1:280" s="1" customFormat="1" ht="18.75" x14ac:dyDescent="0.3">
      <c r="A4" s="79" t="s">
        <v>15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5"/>
    </row>
    <row r="5" spans="1:280" s="1" customFormat="1" ht="15.75" x14ac:dyDescent="0.25">
      <c r="A5" s="66" t="s">
        <v>16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"/>
    </row>
    <row r="6" spans="1:280" s="1" customFormat="1" ht="15.75" x14ac:dyDescent="0.25">
      <c r="A6" s="66" t="s">
        <v>17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"/>
    </row>
    <row r="7" spans="1:280" ht="15.75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"/>
    </row>
    <row r="8" spans="1:280" ht="15.75" x14ac:dyDescent="0.25">
      <c r="A8" s="66" t="s">
        <v>18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"/>
    </row>
    <row r="9" spans="1:280" s="9" customFormat="1" ht="15.75" thickBot="1" x14ac:dyDescent="0.3">
      <c r="A9" s="7"/>
      <c r="B9" s="7"/>
      <c r="C9" s="7"/>
      <c r="D9" s="3"/>
      <c r="E9" s="11"/>
      <c r="F9" s="11"/>
      <c r="G9" s="11"/>
      <c r="H9" s="8"/>
      <c r="I9" s="8"/>
      <c r="J9" s="8"/>
      <c r="L9" s="10"/>
    </row>
    <row r="10" spans="1:280" s="19" customFormat="1" ht="33" customHeight="1" thickBot="1" x14ac:dyDescent="0.3">
      <c r="A10" s="76" t="s">
        <v>20</v>
      </c>
      <c r="B10" s="77"/>
      <c r="C10" s="77"/>
      <c r="D10" s="12" t="s">
        <v>1</v>
      </c>
      <c r="E10" s="13" t="s">
        <v>2</v>
      </c>
      <c r="F10" s="13" t="s">
        <v>3</v>
      </c>
      <c r="G10" s="13" t="s">
        <v>4</v>
      </c>
      <c r="H10" s="14" t="s">
        <v>5</v>
      </c>
      <c r="I10" s="15" t="s">
        <v>6</v>
      </c>
      <c r="J10" s="13" t="s">
        <v>7</v>
      </c>
      <c r="K10" s="13" t="s">
        <v>8</v>
      </c>
      <c r="L10" s="16" t="s">
        <v>9</v>
      </c>
      <c r="M10" s="16" t="s">
        <v>10</v>
      </c>
      <c r="N10" s="16" t="s">
        <v>11</v>
      </c>
      <c r="O10" s="16" t="s">
        <v>12</v>
      </c>
      <c r="P10" s="16" t="s">
        <v>13</v>
      </c>
      <c r="Q10" s="17" t="s">
        <v>19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</row>
    <row r="11" spans="1:280" s="18" customFormat="1" ht="18" customHeight="1" x14ac:dyDescent="0.25">
      <c r="A11" s="20">
        <v>2</v>
      </c>
      <c r="B11" s="21">
        <v>1</v>
      </c>
      <c r="C11" s="67" t="s">
        <v>21</v>
      </c>
      <c r="D11" s="68"/>
      <c r="E11" s="22">
        <f>+E12+E13+E14+E15+E16</f>
        <v>49748155.439999998</v>
      </c>
      <c r="F11" s="22">
        <f>+F12+F13+F14+F16</f>
        <v>29416072.48</v>
      </c>
      <c r="G11" s="22">
        <f>+G12+G13+G14+G16</f>
        <v>28899511.509999998</v>
      </c>
      <c r="H11" s="22">
        <f>+H12+H13+H14+H15+H16</f>
        <v>29056101.300000001</v>
      </c>
      <c r="I11" s="23">
        <f>+I12+I13+I14+I15+I16</f>
        <v>32219587.5</v>
      </c>
      <c r="J11" s="23">
        <f>+J12+J13+J14+J15+J16</f>
        <v>28727014.100000001</v>
      </c>
      <c r="K11" s="23">
        <f t="shared" ref="K11:P11" si="0">+K12+K13+K14+K15+K16</f>
        <v>30545331.93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0</v>
      </c>
      <c r="Q11" s="24">
        <f>+E11+F11+G11+H11+I11+J11+K11+L11+M11+N11+O11+P11</f>
        <v>228611774.26000002</v>
      </c>
      <c r="R11" s="37"/>
      <c r="S11" s="37"/>
      <c r="T11" s="37"/>
    </row>
    <row r="12" spans="1:280" s="18" customFormat="1" ht="19.5" customHeight="1" x14ac:dyDescent="0.25">
      <c r="A12" s="25">
        <v>2</v>
      </c>
      <c r="B12" s="26">
        <v>1</v>
      </c>
      <c r="C12" s="26">
        <v>1</v>
      </c>
      <c r="D12" s="27" t="s">
        <v>43</v>
      </c>
      <c r="E12" s="28">
        <v>23154217.25</v>
      </c>
      <c r="F12" s="28">
        <v>23701553.25</v>
      </c>
      <c r="G12" s="28">
        <v>23297466.259999998</v>
      </c>
      <c r="H12" s="29">
        <v>23256523.460000001</v>
      </c>
      <c r="I12" s="29">
        <v>26894480.699999999</v>
      </c>
      <c r="J12" s="30">
        <v>23410678.48</v>
      </c>
      <c r="K12" s="30">
        <v>22678574.899999999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1">
        <f>+E12+F12+G12+H12+I12+J12+K12+L12+M12+N12+O12+P12</f>
        <v>166393494.30000001</v>
      </c>
      <c r="R12" s="64"/>
      <c r="S12" s="65"/>
      <c r="T12" s="65"/>
      <c r="U12" s="42"/>
    </row>
    <row r="13" spans="1:280" s="18" customFormat="1" x14ac:dyDescent="0.25">
      <c r="A13" s="32">
        <v>2</v>
      </c>
      <c r="B13" s="33">
        <v>1</v>
      </c>
      <c r="C13" s="33">
        <v>2</v>
      </c>
      <c r="D13" s="30" t="s">
        <v>44</v>
      </c>
      <c r="E13" s="28">
        <v>1846177.71</v>
      </c>
      <c r="F13" s="28">
        <v>2187058.6</v>
      </c>
      <c r="G13" s="28">
        <v>2096000.1199999999</v>
      </c>
      <c r="H13" s="30">
        <v>1793532.71</v>
      </c>
      <c r="I13" s="30">
        <v>1829532.71</v>
      </c>
      <c r="J13" s="30">
        <v>1813532.71</v>
      </c>
      <c r="K13" s="30">
        <v>4377661.2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1">
        <f t="shared" ref="Q13:Q16" si="1">+E13+F13+G13+H13+I13+J13+K13+L13+M13+N13+O13+P13</f>
        <v>15943495.759999998</v>
      </c>
      <c r="R13" s="64"/>
      <c r="S13" s="65"/>
      <c r="T13" s="65"/>
      <c r="U13" s="42"/>
      <c r="V13" s="42"/>
      <c r="W13" s="42"/>
      <c r="X13" s="42"/>
    </row>
    <row r="14" spans="1:280" s="18" customFormat="1" x14ac:dyDescent="0.25">
      <c r="A14" s="32">
        <v>2</v>
      </c>
      <c r="B14" s="33">
        <v>1</v>
      </c>
      <c r="C14" s="33">
        <v>3</v>
      </c>
      <c r="D14" s="30" t="s">
        <v>45</v>
      </c>
      <c r="E14" s="34">
        <v>166845</v>
      </c>
      <c r="F14" s="35">
        <v>166845</v>
      </c>
      <c r="G14" s="35">
        <v>166845</v>
      </c>
      <c r="H14" s="30">
        <v>166845</v>
      </c>
      <c r="I14" s="30">
        <v>166845</v>
      </c>
      <c r="J14" s="30">
        <v>166845</v>
      </c>
      <c r="K14" s="30">
        <v>166845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1">
        <f t="shared" si="1"/>
        <v>1167915</v>
      </c>
    </row>
    <row r="15" spans="1:280" s="18" customFormat="1" x14ac:dyDescent="0.25">
      <c r="A15" s="32">
        <v>2</v>
      </c>
      <c r="B15" s="33">
        <v>1</v>
      </c>
      <c r="C15" s="33">
        <v>4</v>
      </c>
      <c r="D15" s="30" t="s">
        <v>65</v>
      </c>
      <c r="E15" s="36">
        <v>21225742.890000001</v>
      </c>
      <c r="F15" s="30">
        <v>0</v>
      </c>
      <c r="G15" s="30">
        <v>0</v>
      </c>
      <c r="H15" s="29">
        <v>500000</v>
      </c>
      <c r="I15" s="29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1">
        <f t="shared" si="1"/>
        <v>21725742.890000001</v>
      </c>
    </row>
    <row r="16" spans="1:280" s="18" customFormat="1" x14ac:dyDescent="0.25">
      <c r="A16" s="32">
        <v>2</v>
      </c>
      <c r="B16" s="33">
        <v>1</v>
      </c>
      <c r="C16" s="33">
        <v>5</v>
      </c>
      <c r="D16" s="30" t="s">
        <v>46</v>
      </c>
      <c r="E16" s="34">
        <v>3355172.59</v>
      </c>
      <c r="F16" s="34">
        <v>3360615.6300000004</v>
      </c>
      <c r="G16" s="34">
        <v>3339200.1300000004</v>
      </c>
      <c r="H16" s="30">
        <v>3339200.13</v>
      </c>
      <c r="I16" s="30">
        <v>3328729.09</v>
      </c>
      <c r="J16" s="30">
        <v>3335957.91</v>
      </c>
      <c r="K16" s="30">
        <v>3322250.83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1">
        <f t="shared" si="1"/>
        <v>23381126.310000002</v>
      </c>
      <c r="R16" s="37"/>
      <c r="S16" s="65"/>
      <c r="T16" s="42"/>
    </row>
    <row r="17" spans="1:18" s="18" customFormat="1" x14ac:dyDescent="0.25">
      <c r="A17" s="38">
        <v>2</v>
      </c>
      <c r="B17" s="39">
        <v>2</v>
      </c>
      <c r="C17" s="80" t="s">
        <v>22</v>
      </c>
      <c r="D17" s="81"/>
      <c r="E17" s="40">
        <f t="shared" ref="E17:J17" si="2">+E18+E19+E20+E21+E22+E23+E24+E25+E26</f>
        <v>1751717.81</v>
      </c>
      <c r="F17" s="40">
        <f t="shared" si="2"/>
        <v>3536747.6000000006</v>
      </c>
      <c r="G17" s="40">
        <f t="shared" si="2"/>
        <v>6512130.54</v>
      </c>
      <c r="H17" s="40">
        <f t="shared" si="2"/>
        <v>5853175.6100000003</v>
      </c>
      <c r="I17" s="40">
        <f t="shared" si="2"/>
        <v>9279054.7899999991</v>
      </c>
      <c r="J17" s="40">
        <f t="shared" si="2"/>
        <v>4152867.9699999997</v>
      </c>
      <c r="K17" s="40">
        <f>+K18+K19+K20+K21+K22+K23+K24+K25+K26</f>
        <v>3680105.4199999995</v>
      </c>
      <c r="L17" s="40">
        <f t="shared" ref="L17:P17" si="3">+L18+L19+L20+L21+L22+L23+L24+L25+L26</f>
        <v>0</v>
      </c>
      <c r="M17" s="40">
        <f t="shared" si="3"/>
        <v>0</v>
      </c>
      <c r="N17" s="40">
        <f t="shared" si="3"/>
        <v>0</v>
      </c>
      <c r="O17" s="40">
        <f t="shared" si="3"/>
        <v>0</v>
      </c>
      <c r="P17" s="40">
        <f t="shared" si="3"/>
        <v>0</v>
      </c>
      <c r="Q17" s="41">
        <f>+E17+F17+G17+H17+I17+J17+K17+L17+M17+N17+O17+P17</f>
        <v>34765799.739999995</v>
      </c>
    </row>
    <row r="18" spans="1:18" s="18" customFormat="1" x14ac:dyDescent="0.25">
      <c r="A18" s="32">
        <v>2</v>
      </c>
      <c r="B18" s="33">
        <v>2</v>
      </c>
      <c r="C18" s="33">
        <v>1</v>
      </c>
      <c r="D18" s="30" t="s">
        <v>66</v>
      </c>
      <c r="E18" s="34">
        <v>536628.46</v>
      </c>
      <c r="F18" s="34">
        <v>1105387.6800000002</v>
      </c>
      <c r="G18" s="34">
        <v>1149357.1700000002</v>
      </c>
      <c r="H18" s="30">
        <v>1303783.32</v>
      </c>
      <c r="I18" s="30">
        <v>1044322.05</v>
      </c>
      <c r="J18" s="30">
        <v>1137552.83</v>
      </c>
      <c r="K18" s="30">
        <v>1682194.16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1">
        <f t="shared" ref="Q18:Q25" si="4">+E18+F18+G18+H18+I18+J18+K18+L18+M18+N18+O18+P18</f>
        <v>7959225.6700000009</v>
      </c>
    </row>
    <row r="19" spans="1:18" s="18" customFormat="1" x14ac:dyDescent="0.25">
      <c r="A19" s="32">
        <v>2</v>
      </c>
      <c r="B19" s="33">
        <v>2</v>
      </c>
      <c r="C19" s="33">
        <v>2</v>
      </c>
      <c r="D19" s="30" t="s">
        <v>47</v>
      </c>
      <c r="E19" s="30">
        <v>0</v>
      </c>
      <c r="F19" s="30">
        <v>0</v>
      </c>
      <c r="G19" s="34">
        <v>839925.66</v>
      </c>
      <c r="H19" s="30">
        <v>0</v>
      </c>
      <c r="I19" s="30">
        <v>38500</v>
      </c>
      <c r="J19" s="30">
        <v>562658.44999999995</v>
      </c>
      <c r="K19" s="30">
        <v>19250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1">
        <f t="shared" si="4"/>
        <v>1460334.1099999999</v>
      </c>
      <c r="R19" s="42"/>
    </row>
    <row r="20" spans="1:18" s="18" customFormat="1" x14ac:dyDescent="0.25">
      <c r="A20" s="32">
        <v>2</v>
      </c>
      <c r="B20" s="33">
        <v>2</v>
      </c>
      <c r="C20" s="33">
        <v>3</v>
      </c>
      <c r="D20" s="30" t="s">
        <v>48</v>
      </c>
      <c r="E20" s="34">
        <v>9800</v>
      </c>
      <c r="F20" s="30">
        <v>0</v>
      </c>
      <c r="G20" s="34">
        <v>9800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1">
        <f t="shared" si="4"/>
        <v>19600</v>
      </c>
    </row>
    <row r="21" spans="1:18" s="18" customFormat="1" x14ac:dyDescent="0.25">
      <c r="A21" s="32">
        <v>2</v>
      </c>
      <c r="B21" s="33">
        <v>2</v>
      </c>
      <c r="C21" s="33">
        <v>4</v>
      </c>
      <c r="D21" s="30" t="s">
        <v>67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150000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1">
        <f t="shared" si="4"/>
        <v>150000</v>
      </c>
    </row>
    <row r="22" spans="1:18" s="18" customFormat="1" x14ac:dyDescent="0.25">
      <c r="A22" s="32">
        <v>2</v>
      </c>
      <c r="B22" s="33">
        <v>2</v>
      </c>
      <c r="C22" s="33">
        <v>5</v>
      </c>
      <c r="D22" s="30" t="s">
        <v>49</v>
      </c>
      <c r="E22" s="34">
        <v>32450</v>
      </c>
      <c r="F22" s="34">
        <v>65510.71</v>
      </c>
      <c r="G22" s="34">
        <v>65510.71</v>
      </c>
      <c r="H22" s="30">
        <v>98571.42</v>
      </c>
      <c r="I22" s="30">
        <v>217290.39</v>
      </c>
      <c r="J22" s="30">
        <f>66121.42+74930</f>
        <v>141051.41999999998</v>
      </c>
      <c r="K22" s="30">
        <v>190826.71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1">
        <f t="shared" si="4"/>
        <v>811211.35999999987</v>
      </c>
      <c r="R22" s="42"/>
    </row>
    <row r="23" spans="1:18" s="18" customFormat="1" x14ac:dyDescent="0.25">
      <c r="A23" s="32">
        <v>2</v>
      </c>
      <c r="B23" s="33">
        <v>2</v>
      </c>
      <c r="C23" s="43">
        <v>6</v>
      </c>
      <c r="D23" s="30" t="s">
        <v>50</v>
      </c>
      <c r="E23" s="34">
        <v>1096139.3500000001</v>
      </c>
      <c r="F23" s="34">
        <v>1329960.97</v>
      </c>
      <c r="G23" s="34">
        <v>1141377.19</v>
      </c>
      <c r="H23" s="30">
        <v>4380020.87</v>
      </c>
      <c r="I23" s="30">
        <v>1086475.56</v>
      </c>
      <c r="J23" s="30">
        <v>1085271.56</v>
      </c>
      <c r="K23" s="30">
        <v>1082936.56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1">
        <f t="shared" si="4"/>
        <v>11202182.060000002</v>
      </c>
      <c r="R23" s="42"/>
    </row>
    <row r="24" spans="1:18" s="18" customFormat="1" x14ac:dyDescent="0.25">
      <c r="A24" s="32">
        <v>2</v>
      </c>
      <c r="B24" s="33">
        <v>2</v>
      </c>
      <c r="C24" s="43">
        <v>7</v>
      </c>
      <c r="D24" s="30" t="s">
        <v>51</v>
      </c>
      <c r="E24" s="34">
        <v>5900</v>
      </c>
      <c r="F24" s="34">
        <v>61087.06</v>
      </c>
      <c r="G24" s="34">
        <v>3029921.81</v>
      </c>
      <c r="H24" s="30">
        <v>0</v>
      </c>
      <c r="I24" s="30">
        <v>6821666.79</v>
      </c>
      <c r="J24" s="30">
        <f>954123.47+29500+10110.24</f>
        <v>993733.71</v>
      </c>
      <c r="K24" s="30">
        <v>573109.29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1">
        <f t="shared" si="4"/>
        <v>11485418.66</v>
      </c>
      <c r="R24" s="42"/>
    </row>
    <row r="25" spans="1:18" s="18" customFormat="1" x14ac:dyDescent="0.25">
      <c r="A25" s="32">
        <v>2</v>
      </c>
      <c r="B25" s="33">
        <v>2</v>
      </c>
      <c r="C25" s="43">
        <v>8</v>
      </c>
      <c r="D25" s="30" t="s">
        <v>52</v>
      </c>
      <c r="E25" s="34">
        <v>70800</v>
      </c>
      <c r="F25" s="34">
        <v>974801.18</v>
      </c>
      <c r="G25" s="34">
        <v>276238</v>
      </c>
      <c r="H25" s="30">
        <v>70800</v>
      </c>
      <c r="I25" s="30">
        <v>70800</v>
      </c>
      <c r="J25" s="30">
        <v>82600</v>
      </c>
      <c r="K25" s="30">
        <v>63965.84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1">
        <f t="shared" si="4"/>
        <v>1610005.0200000003</v>
      </c>
      <c r="R25" s="42"/>
    </row>
    <row r="26" spans="1:18" s="18" customFormat="1" x14ac:dyDescent="0.25">
      <c r="A26" s="32">
        <v>2</v>
      </c>
      <c r="B26" s="33">
        <v>2</v>
      </c>
      <c r="C26" s="43">
        <v>8</v>
      </c>
      <c r="D26" s="30" t="s">
        <v>72</v>
      </c>
      <c r="E26" s="34">
        <v>0</v>
      </c>
      <c r="F26" s="34">
        <v>0</v>
      </c>
      <c r="G26" s="34">
        <v>0</v>
      </c>
      <c r="H26" s="30">
        <v>0</v>
      </c>
      <c r="I26" s="30">
        <v>0</v>
      </c>
      <c r="J26" s="30">
        <v>0</v>
      </c>
      <c r="K26" s="30">
        <v>67822.86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1">
        <f t="shared" ref="Q26" si="5">+E26+F26+G26+H26+I26+J26+K26+L26+M26+N26+O26+P26</f>
        <v>67822.86</v>
      </c>
      <c r="R26" s="42"/>
    </row>
    <row r="27" spans="1:18" s="18" customFormat="1" x14ac:dyDescent="0.25">
      <c r="A27" s="38">
        <v>2</v>
      </c>
      <c r="B27" s="39">
        <v>3</v>
      </c>
      <c r="C27" s="82" t="s">
        <v>23</v>
      </c>
      <c r="D27" s="83"/>
      <c r="E27" s="44">
        <f>+E28+E29+E30+E31+E32+E33+E34+E35</f>
        <v>0</v>
      </c>
      <c r="F27" s="44">
        <f>+F28</f>
        <v>86129</v>
      </c>
      <c r="G27" s="44">
        <f>+G28</f>
        <v>47730</v>
      </c>
      <c r="H27" s="40">
        <f>+H34</f>
        <v>4050000</v>
      </c>
      <c r="I27" s="40">
        <f>+I28+I29+I30+I31+I32+I33+I34+I35</f>
        <v>529539</v>
      </c>
      <c r="J27" s="40">
        <f t="shared" ref="J27:P27" si="6">+J28+J29+J30+J31+J32+J33+J34+J35</f>
        <v>858567.35</v>
      </c>
      <c r="K27" s="40">
        <f t="shared" si="6"/>
        <v>3276608.6799999997</v>
      </c>
      <c r="L27" s="40">
        <f t="shared" si="6"/>
        <v>0</v>
      </c>
      <c r="M27" s="40">
        <f t="shared" si="6"/>
        <v>0</v>
      </c>
      <c r="N27" s="40">
        <f t="shared" si="6"/>
        <v>0</v>
      </c>
      <c r="O27" s="40">
        <f t="shared" si="6"/>
        <v>0</v>
      </c>
      <c r="P27" s="40">
        <f t="shared" si="6"/>
        <v>0</v>
      </c>
      <c r="Q27" s="41">
        <f>+E27+F27+G27+H27+I27+J27+K27+L27+M27+N27+O27+P27</f>
        <v>8848574.0299999993</v>
      </c>
    </row>
    <row r="28" spans="1:18" s="18" customFormat="1" x14ac:dyDescent="0.25">
      <c r="A28" s="32">
        <v>2</v>
      </c>
      <c r="B28" s="33">
        <v>3</v>
      </c>
      <c r="C28" s="43">
        <v>1</v>
      </c>
      <c r="D28" s="45" t="s">
        <v>53</v>
      </c>
      <c r="E28" s="30">
        <v>0</v>
      </c>
      <c r="F28" s="34">
        <v>86129</v>
      </c>
      <c r="G28" s="34">
        <v>47730</v>
      </c>
      <c r="H28" s="30">
        <v>0</v>
      </c>
      <c r="I28" s="30">
        <v>0</v>
      </c>
      <c r="J28" s="30">
        <f>21156+37777</f>
        <v>58933</v>
      </c>
      <c r="K28" s="30">
        <v>139257.10999999999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1">
        <f t="shared" ref="Q28:Q35" si="7">+E28+F28+G28+H28+I28+J28+K28+L28+M28+N28+O28+P28</f>
        <v>332049.11</v>
      </c>
    </row>
    <row r="29" spans="1:18" s="18" customFormat="1" x14ac:dyDescent="0.25">
      <c r="A29" s="32">
        <v>2</v>
      </c>
      <c r="B29" s="33">
        <v>3</v>
      </c>
      <c r="C29" s="33">
        <v>2</v>
      </c>
      <c r="D29" s="30" t="s">
        <v>54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119652</v>
      </c>
      <c r="K29" s="30">
        <v>162256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1">
        <f t="shared" si="7"/>
        <v>281908</v>
      </c>
      <c r="R29" s="42"/>
    </row>
    <row r="30" spans="1:18" s="18" customFormat="1" x14ac:dyDescent="0.25">
      <c r="A30" s="32">
        <v>2</v>
      </c>
      <c r="B30" s="33">
        <v>3</v>
      </c>
      <c r="C30" s="33">
        <v>3</v>
      </c>
      <c r="D30" s="30" t="s">
        <v>64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19475.84</v>
      </c>
      <c r="K30" s="30">
        <v>1197107.3999999999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1">
        <f t="shared" si="7"/>
        <v>1216583.24</v>
      </c>
      <c r="R30" s="42"/>
    </row>
    <row r="31" spans="1:18" s="18" customFormat="1" x14ac:dyDescent="0.25">
      <c r="A31" s="32">
        <v>2</v>
      </c>
      <c r="B31" s="33">
        <v>3</v>
      </c>
      <c r="C31" s="33">
        <v>4</v>
      </c>
      <c r="D31" s="30" t="s">
        <v>71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f>147135+88000</f>
        <v>235135</v>
      </c>
      <c r="K31" s="30">
        <v>39086.32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1">
        <f t="shared" si="7"/>
        <v>274221.32</v>
      </c>
    </row>
    <row r="32" spans="1:18" s="18" customFormat="1" x14ac:dyDescent="0.25">
      <c r="A32" s="32">
        <v>2</v>
      </c>
      <c r="B32" s="33">
        <v>3</v>
      </c>
      <c r="C32" s="33">
        <v>5</v>
      </c>
      <c r="D32" s="46" t="s">
        <v>63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19258.96</v>
      </c>
      <c r="K32" s="30">
        <v>497213.35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1">
        <f t="shared" si="7"/>
        <v>516472.31</v>
      </c>
      <c r="R32" s="42"/>
    </row>
    <row r="33" spans="1:19" s="18" customFormat="1" x14ac:dyDescent="0.25">
      <c r="A33" s="32">
        <v>2</v>
      </c>
      <c r="B33" s="33">
        <v>3</v>
      </c>
      <c r="C33" s="33">
        <v>6</v>
      </c>
      <c r="D33" s="46" t="s">
        <v>62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1">
        <f t="shared" si="7"/>
        <v>0</v>
      </c>
    </row>
    <row r="34" spans="1:19" s="18" customFormat="1" x14ac:dyDescent="0.25">
      <c r="A34" s="32">
        <v>2</v>
      </c>
      <c r="B34" s="33">
        <v>3</v>
      </c>
      <c r="C34" s="33">
        <v>7</v>
      </c>
      <c r="D34" s="46" t="s">
        <v>61</v>
      </c>
      <c r="E34" s="30">
        <v>0</v>
      </c>
      <c r="F34" s="30">
        <v>0</v>
      </c>
      <c r="G34" s="30">
        <v>0</v>
      </c>
      <c r="H34" s="30">
        <v>4050000</v>
      </c>
      <c r="I34" s="30">
        <v>0</v>
      </c>
      <c r="J34" s="30">
        <v>0</v>
      </c>
      <c r="K34" s="30">
        <v>129800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1">
        <f t="shared" si="7"/>
        <v>4179800</v>
      </c>
      <c r="R34" s="42"/>
    </row>
    <row r="35" spans="1:19" s="18" customFormat="1" x14ac:dyDescent="0.25">
      <c r="A35" s="32">
        <v>2</v>
      </c>
      <c r="B35" s="33">
        <v>3</v>
      </c>
      <c r="C35" s="33">
        <v>9</v>
      </c>
      <c r="D35" s="46" t="s">
        <v>60</v>
      </c>
      <c r="E35" s="30">
        <v>0</v>
      </c>
      <c r="F35" s="30">
        <v>0</v>
      </c>
      <c r="G35" s="30">
        <v>0</v>
      </c>
      <c r="H35" s="30">
        <v>0</v>
      </c>
      <c r="I35" s="30">
        <f>404400+125139</f>
        <v>529539</v>
      </c>
      <c r="J35" s="30">
        <v>406112.55</v>
      </c>
      <c r="K35" s="30">
        <v>1111888.5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1">
        <f t="shared" si="7"/>
        <v>2047540.05</v>
      </c>
      <c r="R35" s="42"/>
    </row>
    <row r="36" spans="1:19" s="18" customFormat="1" x14ac:dyDescent="0.25">
      <c r="A36" s="38">
        <v>2</v>
      </c>
      <c r="B36" s="39">
        <v>4</v>
      </c>
      <c r="C36" s="80" t="s">
        <v>24</v>
      </c>
      <c r="D36" s="81"/>
      <c r="E36" s="40">
        <f>+E37</f>
        <v>0</v>
      </c>
      <c r="F36" s="40">
        <f>+F37</f>
        <v>209209.05</v>
      </c>
      <c r="G36" s="40">
        <f>+G37</f>
        <v>0</v>
      </c>
      <c r="H36" s="40">
        <f>+H37</f>
        <v>0</v>
      </c>
      <c r="I36" s="40">
        <f>+I37</f>
        <v>0</v>
      </c>
      <c r="J36" s="40">
        <f t="shared" ref="J36:P36" si="8">+J37</f>
        <v>0</v>
      </c>
      <c r="K36" s="40">
        <f t="shared" si="8"/>
        <v>0</v>
      </c>
      <c r="L36" s="40">
        <f t="shared" si="8"/>
        <v>0</v>
      </c>
      <c r="M36" s="40">
        <f t="shared" si="8"/>
        <v>0</v>
      </c>
      <c r="N36" s="40">
        <f t="shared" si="8"/>
        <v>0</v>
      </c>
      <c r="O36" s="40">
        <f t="shared" si="8"/>
        <v>0</v>
      </c>
      <c r="P36" s="40">
        <f t="shared" si="8"/>
        <v>0</v>
      </c>
      <c r="Q36" s="41">
        <f>+E36+F36+G36+H36+I36+J36+K36+L36+M36+N36+O36+P36</f>
        <v>209209.05</v>
      </c>
    </row>
    <row r="37" spans="1:19" s="18" customFormat="1" x14ac:dyDescent="0.25">
      <c r="A37" s="32">
        <v>2</v>
      </c>
      <c r="B37" s="33">
        <v>4</v>
      </c>
      <c r="C37" s="33">
        <v>1</v>
      </c>
      <c r="D37" s="47" t="s">
        <v>55</v>
      </c>
      <c r="E37" s="48">
        <v>0</v>
      </c>
      <c r="F37" s="30">
        <v>209209.05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1">
        <f>+E37+F37+G37+H37+I37+J37+K37+L37+M37+N37+O37+P37</f>
        <v>209209.05</v>
      </c>
      <c r="R37" s="42"/>
    </row>
    <row r="38" spans="1:19" s="18" customFormat="1" x14ac:dyDescent="0.25">
      <c r="A38" s="38">
        <v>2</v>
      </c>
      <c r="B38" s="39">
        <v>6</v>
      </c>
      <c r="C38" s="80" t="s">
        <v>25</v>
      </c>
      <c r="D38" s="81"/>
      <c r="E38" s="40">
        <f>+E42+E41+E40+E39</f>
        <v>0</v>
      </c>
      <c r="F38" s="40">
        <f>+F39+F40+F41+F42</f>
        <v>0</v>
      </c>
      <c r="G38" s="40">
        <f>+G39+G40+G41+G42</f>
        <v>0</v>
      </c>
      <c r="H38" s="40">
        <f>+H39+H40+H41+H42</f>
        <v>0</v>
      </c>
      <c r="I38" s="40">
        <f>+I39+I40+I41+I42</f>
        <v>0</v>
      </c>
      <c r="J38" s="40">
        <f t="shared" ref="J38:P38" si="9">+J39+J40+J41+J42</f>
        <v>151400</v>
      </c>
      <c r="K38" s="40">
        <f t="shared" si="9"/>
        <v>582835.04</v>
      </c>
      <c r="L38" s="40">
        <f t="shared" si="9"/>
        <v>0</v>
      </c>
      <c r="M38" s="40">
        <f t="shared" si="9"/>
        <v>0</v>
      </c>
      <c r="N38" s="40">
        <f t="shared" si="9"/>
        <v>0</v>
      </c>
      <c r="O38" s="40">
        <f t="shared" si="9"/>
        <v>0</v>
      </c>
      <c r="P38" s="40">
        <f t="shared" si="9"/>
        <v>0</v>
      </c>
      <c r="Q38" s="41">
        <f>+E38+F38+G38+H38+I38+J38+K38+L38+M38+N38+O38+P38</f>
        <v>734235.04</v>
      </c>
    </row>
    <row r="39" spans="1:19" s="18" customFormat="1" x14ac:dyDescent="0.25">
      <c r="A39" s="32">
        <v>2</v>
      </c>
      <c r="B39" s="33">
        <v>6</v>
      </c>
      <c r="C39" s="33">
        <v>1</v>
      </c>
      <c r="D39" s="49" t="s">
        <v>56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94400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1">
        <f t="shared" ref="Q39:Q42" si="10">+E39+F39+G39+H39+I39+J39+K39+L39+M39+N39+O39+P39</f>
        <v>94400</v>
      </c>
    </row>
    <row r="40" spans="1:19" s="18" customFormat="1" x14ac:dyDescent="0.25">
      <c r="A40" s="32">
        <v>2</v>
      </c>
      <c r="B40" s="33">
        <v>6</v>
      </c>
      <c r="C40" s="33">
        <v>4</v>
      </c>
      <c r="D40" s="50" t="s">
        <v>57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1">
        <f t="shared" si="10"/>
        <v>0</v>
      </c>
    </row>
    <row r="41" spans="1:19" s="18" customFormat="1" x14ac:dyDescent="0.25">
      <c r="A41" s="32">
        <v>2</v>
      </c>
      <c r="B41" s="33">
        <v>6</v>
      </c>
      <c r="C41" s="33">
        <v>5</v>
      </c>
      <c r="D41" s="46" t="s">
        <v>58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57000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1">
        <f t="shared" si="10"/>
        <v>57000</v>
      </c>
      <c r="R41" s="42"/>
    </row>
    <row r="42" spans="1:19" s="18" customFormat="1" x14ac:dyDescent="0.25">
      <c r="A42" s="32">
        <v>2</v>
      </c>
      <c r="B42" s="33">
        <v>6</v>
      </c>
      <c r="C42" s="33">
        <v>8</v>
      </c>
      <c r="D42" s="46" t="s">
        <v>59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582835.04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1">
        <f t="shared" si="10"/>
        <v>582835.04</v>
      </c>
    </row>
    <row r="43" spans="1:19" s="18" customFormat="1" ht="15.75" thickBot="1" x14ac:dyDescent="0.3">
      <c r="A43" s="72" t="s">
        <v>26</v>
      </c>
      <c r="B43" s="73"/>
      <c r="C43" s="73"/>
      <c r="D43" s="74"/>
      <c r="E43" s="51">
        <f>+E25+E24+E23+E22+E20+E18+E16+E15+E14+E13+E12</f>
        <v>51499873.25</v>
      </c>
      <c r="F43" s="51">
        <f>+F28+F25+F24+F23+F22+F18+F16+F14+F13+F12+F37</f>
        <v>33248158.129999999</v>
      </c>
      <c r="G43" s="51">
        <f>+G28+G25+G24+G23+G22+G20+G19+G18+G16+G14+G13+G12</f>
        <v>35459372.049999997</v>
      </c>
      <c r="H43" s="51">
        <f>+H38+H36+H27+H17+H11</f>
        <v>38959276.909999996</v>
      </c>
      <c r="I43" s="51">
        <f>+I11+I17+I27+I36+I38</f>
        <v>42028181.289999999</v>
      </c>
      <c r="J43" s="51">
        <f>+J11+J17+J27+J36+J38</f>
        <v>33889849.420000002</v>
      </c>
      <c r="K43" s="51">
        <f>+K11+K17+K27+K36+K38</f>
        <v>38084881.07</v>
      </c>
      <c r="L43" s="51"/>
      <c r="M43" s="51"/>
      <c r="N43" s="51"/>
      <c r="O43" s="51"/>
      <c r="P43" s="51"/>
      <c r="Q43" s="52">
        <f>+Q11+Q17+Q27+Q36+Q38</f>
        <v>273169592.12</v>
      </c>
      <c r="S43" s="42"/>
    </row>
    <row r="44" spans="1:19" s="18" customFormat="1" x14ac:dyDescent="0.25">
      <c r="A44" s="53" t="s">
        <v>27</v>
      </c>
      <c r="B44" s="53"/>
      <c r="C44" s="37"/>
      <c r="D44" s="37"/>
      <c r="F44" s="54"/>
      <c r="G44" s="42"/>
    </row>
    <row r="45" spans="1:19" s="18" customFormat="1" x14ac:dyDescent="0.25">
      <c r="A45" s="55" t="s">
        <v>28</v>
      </c>
      <c r="B45" s="55"/>
      <c r="C45" s="55"/>
      <c r="D45" s="55"/>
      <c r="E45" s="55"/>
      <c r="F45" s="55"/>
      <c r="G45" s="55"/>
      <c r="H45" s="37"/>
      <c r="I45" s="37"/>
      <c r="J45" s="37"/>
      <c r="K45" s="63"/>
      <c r="M45" s="37"/>
    </row>
    <row r="46" spans="1:19" s="18" customFormat="1" x14ac:dyDescent="0.25">
      <c r="A46" s="55" t="s">
        <v>30</v>
      </c>
      <c r="B46" s="55"/>
      <c r="C46" s="55"/>
      <c r="D46" s="55"/>
      <c r="E46" s="55"/>
      <c r="F46" s="55"/>
      <c r="G46" s="55"/>
      <c r="I46" s="42"/>
      <c r="J46" s="42"/>
      <c r="K46" s="42"/>
      <c r="L46" s="37"/>
      <c r="M46" s="37"/>
      <c r="N46" s="37"/>
    </row>
    <row r="47" spans="1:19" s="18" customFormat="1" x14ac:dyDescent="0.25">
      <c r="A47" s="55" t="s">
        <v>29</v>
      </c>
      <c r="B47" s="55"/>
      <c r="C47" s="55"/>
      <c r="D47" s="55"/>
      <c r="E47" s="55"/>
      <c r="F47" s="55"/>
      <c r="G47" s="55"/>
      <c r="H47" s="42"/>
      <c r="I47" s="42"/>
      <c r="J47" s="42"/>
      <c r="K47" s="37"/>
      <c r="L47" s="37"/>
      <c r="M47" s="42"/>
      <c r="O47" s="42"/>
      <c r="P47" s="37"/>
    </row>
    <row r="48" spans="1:19" s="18" customFormat="1" x14ac:dyDescent="0.25">
      <c r="A48" s="75" t="s">
        <v>31</v>
      </c>
      <c r="B48" s="75"/>
      <c r="C48" s="75"/>
      <c r="D48" s="75"/>
      <c r="G48" s="42"/>
      <c r="H48" s="42"/>
      <c r="I48" s="42"/>
      <c r="J48" s="37"/>
      <c r="K48" s="37"/>
      <c r="L48" s="42"/>
      <c r="M48" s="42"/>
      <c r="N48" s="42"/>
      <c r="O48" s="37"/>
      <c r="P48" s="42"/>
      <c r="Q48" s="42"/>
    </row>
    <row r="49" spans="1:20" s="18" customFormat="1" x14ac:dyDescent="0.25">
      <c r="A49" s="55" t="s">
        <v>32</v>
      </c>
      <c r="B49" s="55"/>
      <c r="C49" s="55"/>
      <c r="D49" s="55"/>
      <c r="E49" s="55"/>
      <c r="H49" s="42"/>
      <c r="I49" s="42"/>
      <c r="J49" s="37"/>
      <c r="K49" s="37"/>
      <c r="L49" s="37"/>
      <c r="O49" s="37"/>
      <c r="P49" s="42"/>
      <c r="Q49" s="42"/>
    </row>
    <row r="50" spans="1:20" s="18" customFormat="1" x14ac:dyDescent="0.25">
      <c r="A50" s="55"/>
      <c r="B50" s="55"/>
      <c r="C50" s="55"/>
      <c r="D50" s="55"/>
      <c r="E50" s="55"/>
      <c r="G50" s="37"/>
      <c r="I50" s="37"/>
      <c r="J50" s="37"/>
      <c r="L50" s="37"/>
      <c r="O50" s="37"/>
      <c r="P50" s="42"/>
    </row>
    <row r="51" spans="1:20" s="18" customFormat="1" x14ac:dyDescent="0.25">
      <c r="G51" s="42"/>
      <c r="H51" s="37"/>
      <c r="I51" s="37"/>
      <c r="J51" s="37"/>
      <c r="O51" s="37"/>
      <c r="P51" s="42"/>
    </row>
    <row r="52" spans="1:20" s="18" customFormat="1" ht="15" customHeight="1" x14ac:dyDescent="0.25">
      <c r="E52" s="42"/>
      <c r="H52" s="37"/>
      <c r="I52" s="37"/>
      <c r="J52" s="37"/>
      <c r="K52" s="71" t="s">
        <v>41</v>
      </c>
      <c r="L52" s="71"/>
      <c r="M52" s="71"/>
      <c r="N52" s="71"/>
      <c r="O52" s="71"/>
      <c r="P52" s="71"/>
      <c r="Q52" s="71"/>
      <c r="R52" s="71"/>
      <c r="S52" s="71"/>
    </row>
    <row r="53" spans="1:20" s="18" customFormat="1" x14ac:dyDescent="0.25">
      <c r="A53" s="56" t="s">
        <v>39</v>
      </c>
      <c r="B53" s="56"/>
      <c r="C53" s="56"/>
      <c r="D53" s="56"/>
      <c r="E53" s="56"/>
      <c r="F53" s="56"/>
      <c r="G53" s="56"/>
      <c r="H53" s="57"/>
      <c r="I53" s="57"/>
      <c r="J53" s="57"/>
      <c r="K53" s="71"/>
      <c r="L53" s="71"/>
      <c r="M53" s="71"/>
      <c r="N53" s="71"/>
      <c r="O53" s="71"/>
      <c r="P53" s="71"/>
      <c r="Q53" s="71"/>
      <c r="R53" s="71"/>
      <c r="S53" s="71"/>
    </row>
    <row r="54" spans="1:20" s="18" customFormat="1" ht="15" customHeight="1" x14ac:dyDescent="0.25">
      <c r="A54" s="2"/>
      <c r="B54" s="2"/>
      <c r="C54" s="2"/>
      <c r="D54" s="2"/>
      <c r="E54" s="2"/>
      <c r="F54" s="2"/>
      <c r="G54" s="2"/>
      <c r="H54" s="58"/>
      <c r="I54" s="2"/>
      <c r="J54" s="58"/>
      <c r="K54" s="59"/>
      <c r="L54" s="59"/>
      <c r="M54" s="59"/>
      <c r="N54" s="59"/>
      <c r="O54" s="59"/>
      <c r="P54" s="59"/>
      <c r="Q54" s="59"/>
      <c r="R54" s="59"/>
      <c r="S54" s="59"/>
      <c r="T54" s="59"/>
    </row>
    <row r="55" spans="1:20" s="18" customFormat="1" ht="15" customHeight="1" x14ac:dyDescent="0.25">
      <c r="A55" s="2"/>
      <c r="B55" s="2"/>
      <c r="C55" s="2"/>
      <c r="D55" s="2"/>
      <c r="E55" s="2"/>
      <c r="F55" s="2"/>
      <c r="G55" s="2"/>
      <c r="H55" s="58"/>
      <c r="I55" s="2"/>
      <c r="J55" s="58"/>
      <c r="K55" s="59"/>
      <c r="L55" s="59"/>
      <c r="M55" s="59"/>
      <c r="N55" s="59"/>
      <c r="O55" s="59"/>
      <c r="P55" s="59"/>
      <c r="Q55" s="59"/>
      <c r="R55" s="59"/>
      <c r="S55" s="59"/>
      <c r="T55" s="59"/>
    </row>
    <row r="56" spans="1:20" s="18" customFormat="1" x14ac:dyDescent="0.25">
      <c r="A56" s="56" t="s">
        <v>34</v>
      </c>
      <c r="B56" s="56"/>
      <c r="C56" s="56"/>
      <c r="D56" s="56"/>
      <c r="E56" s="56"/>
      <c r="F56" s="56"/>
      <c r="G56" s="56"/>
      <c r="H56" s="56"/>
      <c r="I56" s="56"/>
      <c r="J56" s="57"/>
      <c r="K56" s="71" t="s">
        <v>42</v>
      </c>
      <c r="L56" s="71"/>
      <c r="M56" s="71"/>
      <c r="N56" s="71"/>
      <c r="O56" s="71"/>
      <c r="P56" s="71"/>
      <c r="Q56" s="71"/>
      <c r="R56" s="71"/>
      <c r="S56" s="71"/>
    </row>
    <row r="57" spans="1:20" s="18" customFormat="1" x14ac:dyDescent="0.25">
      <c r="A57" s="60" t="s">
        <v>38</v>
      </c>
      <c r="B57" s="60"/>
      <c r="C57" s="60"/>
      <c r="D57" s="60"/>
      <c r="E57" s="60"/>
      <c r="F57" s="60"/>
      <c r="G57" s="60"/>
      <c r="H57" s="60"/>
      <c r="I57" s="60"/>
      <c r="J57" s="61"/>
      <c r="K57" s="70" t="s">
        <v>40</v>
      </c>
      <c r="L57" s="70"/>
      <c r="M57" s="70"/>
      <c r="N57" s="70"/>
      <c r="O57" s="70"/>
      <c r="P57" s="70"/>
      <c r="Q57" s="70"/>
      <c r="R57" s="70"/>
      <c r="S57" s="70"/>
      <c r="T57" s="60"/>
    </row>
    <row r="58" spans="1:20" s="18" customFormat="1" ht="15" customHeight="1" x14ac:dyDescent="0.25">
      <c r="A58" s="62" t="s">
        <v>69</v>
      </c>
      <c r="B58" s="60"/>
      <c r="C58" s="60"/>
      <c r="D58" s="60"/>
      <c r="E58" s="60"/>
      <c r="F58" s="60"/>
      <c r="G58" s="60"/>
      <c r="H58" s="60"/>
      <c r="I58" s="60"/>
      <c r="J58" s="61"/>
      <c r="K58" s="70" t="s">
        <v>68</v>
      </c>
      <c r="L58" s="70"/>
      <c r="M58" s="70"/>
      <c r="N58" s="70"/>
      <c r="O58" s="70"/>
      <c r="P58" s="70"/>
      <c r="Q58" s="70"/>
      <c r="R58" s="70"/>
      <c r="S58" s="70"/>
      <c r="T58" s="60"/>
    </row>
    <row r="59" spans="1:20" s="18" customFormat="1" x14ac:dyDescent="0.25">
      <c r="J59" s="37"/>
    </row>
    <row r="60" spans="1:20" s="18" customFormat="1" x14ac:dyDescent="0.25">
      <c r="P60" s="59"/>
    </row>
    <row r="61" spans="1:20" s="56" customFormat="1" x14ac:dyDescent="0.25">
      <c r="A61" s="71" t="s">
        <v>33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</row>
    <row r="62" spans="1:20" s="18" customFormat="1" x14ac:dyDescent="0.2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</row>
    <row r="63" spans="1:20" s="18" customFormat="1" ht="15" customHeight="1" x14ac:dyDescent="0.25">
      <c r="A63" s="71" t="s">
        <v>35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</row>
    <row r="64" spans="1:20" s="18" customFormat="1" ht="15" customHeight="1" x14ac:dyDescent="0.25">
      <c r="A64" s="70" t="s">
        <v>36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</row>
    <row r="65" spans="1:17" s="18" customFormat="1" x14ac:dyDescent="0.25">
      <c r="A65" s="69" t="s">
        <v>70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</row>
  </sheetData>
  <mergeCells count="24">
    <mergeCell ref="D1:J1"/>
    <mergeCell ref="A43:D43"/>
    <mergeCell ref="A48:D48"/>
    <mergeCell ref="A10:C10"/>
    <mergeCell ref="A2:Q2"/>
    <mergeCell ref="A3:Q3"/>
    <mergeCell ref="A4:Q4"/>
    <mergeCell ref="C17:D17"/>
    <mergeCell ref="C27:D27"/>
    <mergeCell ref="C36:D36"/>
    <mergeCell ref="C38:D38"/>
    <mergeCell ref="A5:Q5"/>
    <mergeCell ref="A6:Q6"/>
    <mergeCell ref="A7:Q7"/>
    <mergeCell ref="A8:Q8"/>
    <mergeCell ref="C11:D11"/>
    <mergeCell ref="A65:Q65"/>
    <mergeCell ref="A64:Q64"/>
    <mergeCell ref="A63:Q63"/>
    <mergeCell ref="K58:S58"/>
    <mergeCell ref="K57:S57"/>
    <mergeCell ref="K56:S56"/>
    <mergeCell ref="K52:S53"/>
    <mergeCell ref="A61:Q62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Aileen Monegro</cp:lastModifiedBy>
  <cp:lastPrinted>2020-07-01T17:14:47Z</cp:lastPrinted>
  <dcterms:created xsi:type="dcterms:W3CDTF">2018-10-12T14:17:04Z</dcterms:created>
  <dcterms:modified xsi:type="dcterms:W3CDTF">2020-08-04T14:50:46Z</dcterms:modified>
</cp:coreProperties>
</file>